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Denne_projektmappe" defaultThemeVersion="166925"/>
  <mc:AlternateContent xmlns:mc="http://schemas.openxmlformats.org/markup-compatibility/2006">
    <mc:Choice Requires="x15">
      <x15ac:absPath xmlns:x15ac="http://schemas.microsoft.com/office/spreadsheetml/2010/11/ac" url="C:\Users\MNR\Molio Dropbox\Mikkel Nygaard Rønne\62 - Cad og bygningsmodeller\827 - Bygningsdelsspecifikationer\D1 Grundlag\06. Leverancespecifikation\Leverancespecifikation_udgivelse_2024\"/>
    </mc:Choice>
  </mc:AlternateContent>
  <xr:revisionPtr revIDLastSave="0" documentId="13_ncr:1_{9867AA48-F6E4-4476-B247-23FBECE1D6FB}" xr6:coauthVersionLast="47" xr6:coauthVersionMax="47" xr10:uidLastSave="{00000000-0000-0000-0000-000000000000}"/>
  <bookViews>
    <workbookView xWindow="22932" yWindow="-1500" windowWidth="30936" windowHeight="17496" xr2:uid="{49A17EF0-7407-4F11-A9C9-06D01D8B9B9C}"/>
  </bookViews>
  <sheets>
    <sheet name="Forside" sheetId="18" r:id="rId1"/>
    <sheet name="Kolofon" sheetId="20" r:id="rId2"/>
    <sheet name="Introduktion" sheetId="16" r:id="rId3"/>
    <sheet name="Vejledning" sheetId="19" r:id="rId4"/>
    <sheet name="Leverancespecifikation" sheetId="3" r:id="rId5"/>
    <sheet name="Leverancespecifikation (LÅST)" sheetId="13" state="hidden" r:id="rId6"/>
    <sheet name="Dataopslag" sheetId="6" state="hidden" r:id="rId7"/>
    <sheet name="Data ændringslog" sheetId="14" state="hidden" r:id="rId8"/>
    <sheet name="Data aktør" sheetId="15" state="hidden" r:id="rId9"/>
  </sheets>
  <definedNames>
    <definedName name="_xlnm._FilterDatabase" localSheetId="7" hidden="1">'Data ændringslog'!$B$1:$G$899</definedName>
    <definedName name="_xlnm._FilterDatabase" localSheetId="4" hidden="1">Leverancespecifikation!$J$4:$N$4</definedName>
    <definedName name="_xlnm._FilterDatabase" localSheetId="5" hidden="1">Leverancespecifikation!$J$4:$N$4</definedName>
    <definedName name="AKTØRKOLONNE">Leverancespecifikation!$X$4:$X$707,Leverancespecifikation!$V$4:$V$707,Leverancespecifikation!$Z$4:$Z$707,Leverancespecifikation!$AB$706:$AB$707,Leverancespecifikation!$AD$4:$AD$707,Leverancespecifikation!$AF$4:$AF$707,Leverancespecifikation!$AH$4:$AH$707,Leverancespecifikation!$AJ$707,Leverancespecifikation!$AL$706:$AL$707,Leverancespecifikation!$AN$4:$AN$707,Leverancespecifikation!$AP$4:$AP$707,Leverancespecifikation!$AR$4:$AR$707,Leverancespecifikation!$AT$706:$AT$707,Leverancespecifikation!$AV$4:$AV$707,Leverancespecifikation!$AX$4:$AX$707,Leverancespecifikation!$AZ$4:$AZ$707,Leverancespecifikation!$BB$706:$BB$707,Leverancespecifikation!$BD$4:$BD$707</definedName>
    <definedName name="_xlnm.Print_Titles" localSheetId="4">Leverancespecifikation!$1:$4</definedName>
    <definedName name="_xlnm.Print_Titles" localSheetId="5">Leverancespecifikation!$1:$4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5" l="1"/>
  <c r="H3" i="15"/>
  <c r="J3" i="15"/>
  <c r="B3" i="15" s="1"/>
  <c r="A4" i="15"/>
  <c r="G4" i="15"/>
  <c r="H4" i="15"/>
  <c r="J4" i="15"/>
  <c r="B4" i="15" s="1"/>
  <c r="A5" i="15"/>
  <c r="F5" i="15"/>
  <c r="G5" i="15"/>
  <c r="H5" i="15"/>
  <c r="J5" i="15"/>
  <c r="B5" i="15" s="1"/>
  <c r="A6" i="15"/>
  <c r="E6" i="15"/>
  <c r="F6" i="15"/>
  <c r="G6" i="15"/>
  <c r="J6" i="15"/>
  <c r="H6" i="15" s="1"/>
  <c r="A7" i="15"/>
  <c r="D7" i="15"/>
  <c r="E7" i="15"/>
  <c r="F7" i="15"/>
  <c r="G7" i="15"/>
  <c r="H7" i="15"/>
  <c r="J7" i="15"/>
  <c r="B7" i="15" s="1"/>
  <c r="A8" i="15"/>
  <c r="C8" i="15"/>
  <c r="D8" i="15"/>
  <c r="E8" i="15"/>
  <c r="F8" i="15"/>
  <c r="G8" i="15"/>
  <c r="J8" i="15"/>
  <c r="H8" i="15" s="1"/>
  <c r="A9" i="15"/>
  <c r="B9" i="15"/>
  <c r="C9" i="15"/>
  <c r="D9" i="15"/>
  <c r="E9" i="15"/>
  <c r="F9" i="15"/>
  <c r="H9" i="15"/>
  <c r="J9" i="15"/>
  <c r="G9" i="15" s="1"/>
  <c r="A10" i="15"/>
  <c r="J10" i="15"/>
  <c r="A11" i="15"/>
  <c r="H11" i="15"/>
  <c r="J11" i="15"/>
  <c r="B11" i="15" s="1"/>
  <c r="A12" i="15"/>
  <c r="G12" i="15"/>
  <c r="H12" i="15"/>
  <c r="J12" i="15"/>
  <c r="B12" i="15" s="1"/>
  <c r="A13" i="15"/>
  <c r="F13" i="15"/>
  <c r="G13" i="15"/>
  <c r="J13" i="15"/>
  <c r="H13" i="15" s="1"/>
  <c r="A14" i="15"/>
  <c r="E14" i="15"/>
  <c r="F14" i="15"/>
  <c r="G14" i="15"/>
  <c r="H14" i="15"/>
  <c r="J14" i="15"/>
  <c r="B14" i="15" s="1"/>
  <c r="A15" i="15"/>
  <c r="D15" i="15"/>
  <c r="E15" i="15"/>
  <c r="F15" i="15"/>
  <c r="G15" i="15"/>
  <c r="H15" i="15"/>
  <c r="J15" i="15"/>
  <c r="B15" i="15" s="1"/>
  <c r="A16" i="15"/>
  <c r="C16" i="15"/>
  <c r="D16" i="15"/>
  <c r="E16" i="15"/>
  <c r="F16" i="15"/>
  <c r="G16" i="15"/>
  <c r="J16" i="15"/>
  <c r="H16" i="15" s="1"/>
  <c r="A17" i="15"/>
  <c r="B17" i="15"/>
  <c r="C17" i="15"/>
  <c r="D17" i="15"/>
  <c r="E17" i="15"/>
  <c r="F17" i="15"/>
  <c r="G17" i="15"/>
  <c r="H17" i="15"/>
  <c r="J17" i="15"/>
  <c r="A18" i="15"/>
  <c r="J18" i="15"/>
  <c r="A19" i="15"/>
  <c r="H19" i="15"/>
  <c r="J19" i="15"/>
  <c r="B19" i="15" s="1"/>
  <c r="A20" i="15"/>
  <c r="G20" i="15"/>
  <c r="H20" i="15"/>
  <c r="J20" i="15"/>
  <c r="B20" i="15" s="1"/>
  <c r="A21" i="15"/>
  <c r="F21" i="15"/>
  <c r="G21" i="15"/>
  <c r="J21" i="15"/>
  <c r="H21" i="15" s="1"/>
  <c r="A22" i="15"/>
  <c r="E22" i="15"/>
  <c r="F22" i="15"/>
  <c r="G22" i="15"/>
  <c r="H22" i="15"/>
  <c r="J22" i="15"/>
  <c r="B22" i="15" s="1"/>
  <c r="A23" i="15"/>
  <c r="D23" i="15"/>
  <c r="E23" i="15"/>
  <c r="F23" i="15"/>
  <c r="G23" i="15"/>
  <c r="H23" i="15"/>
  <c r="J23" i="15"/>
  <c r="B23" i="15" s="1"/>
  <c r="A24" i="15"/>
  <c r="C24" i="15"/>
  <c r="D24" i="15"/>
  <c r="E24" i="15"/>
  <c r="F24" i="15"/>
  <c r="G24" i="15"/>
  <c r="J24" i="15"/>
  <c r="H24" i="15" s="1"/>
  <c r="A25" i="15"/>
  <c r="B25" i="15"/>
  <c r="C25" i="15"/>
  <c r="D25" i="15"/>
  <c r="E25" i="15"/>
  <c r="F25" i="15"/>
  <c r="G25" i="15"/>
  <c r="H25" i="15"/>
  <c r="J25" i="15"/>
  <c r="A26" i="15"/>
  <c r="J26" i="15"/>
  <c r="A27" i="15"/>
  <c r="H27" i="15"/>
  <c r="J27" i="15"/>
  <c r="B27" i="15" s="1"/>
  <c r="A28" i="15"/>
  <c r="G28" i="15"/>
  <c r="H28" i="15"/>
  <c r="J28" i="15"/>
  <c r="B28" i="15" s="1"/>
  <c r="A29" i="15"/>
  <c r="F29" i="15"/>
  <c r="G29" i="15"/>
  <c r="J29" i="15"/>
  <c r="H29" i="15" s="1"/>
  <c r="A30" i="15"/>
  <c r="E30" i="15"/>
  <c r="F30" i="15"/>
  <c r="G30" i="15"/>
  <c r="H30" i="15"/>
  <c r="J30" i="15"/>
  <c r="B30" i="15" s="1"/>
  <c r="A31" i="15"/>
  <c r="D31" i="15"/>
  <c r="E31" i="15"/>
  <c r="F31" i="15"/>
  <c r="G31" i="15"/>
  <c r="H31" i="15"/>
  <c r="J31" i="15"/>
  <c r="B31" i="15" s="1"/>
  <c r="A32" i="15"/>
  <c r="C32" i="15"/>
  <c r="D32" i="15"/>
  <c r="E32" i="15"/>
  <c r="F32" i="15"/>
  <c r="G32" i="15"/>
  <c r="J32" i="15"/>
  <c r="H32" i="15" s="1"/>
  <c r="A33" i="15"/>
  <c r="B33" i="15"/>
  <c r="C33" i="15"/>
  <c r="D33" i="15"/>
  <c r="E33" i="15"/>
  <c r="F33" i="15"/>
  <c r="G33" i="15"/>
  <c r="H33" i="15"/>
  <c r="J33" i="15"/>
  <c r="A34" i="15"/>
  <c r="J34" i="15"/>
  <c r="A35" i="15"/>
  <c r="H35" i="15"/>
  <c r="J35" i="15"/>
  <c r="B35" i="15" s="1"/>
  <c r="A36" i="15"/>
  <c r="G36" i="15"/>
  <c r="H36" i="15"/>
  <c r="J36" i="15"/>
  <c r="B36" i="15" s="1"/>
  <c r="A37" i="15"/>
  <c r="F37" i="15"/>
  <c r="G37" i="15"/>
  <c r="J37" i="15"/>
  <c r="H37" i="15" s="1"/>
  <c r="A38" i="15"/>
  <c r="E38" i="15"/>
  <c r="F38" i="15"/>
  <c r="H38" i="15"/>
  <c r="J38" i="15"/>
  <c r="G38" i="15" s="1"/>
  <c r="A39" i="15"/>
  <c r="D39" i="15"/>
  <c r="E39" i="15"/>
  <c r="F39" i="15"/>
  <c r="G39" i="15"/>
  <c r="H39" i="15"/>
  <c r="J39" i="15"/>
  <c r="B39" i="15" s="1"/>
  <c r="A40" i="15"/>
  <c r="C40" i="15"/>
  <c r="D40" i="15"/>
  <c r="E40" i="15"/>
  <c r="F40" i="15"/>
  <c r="G40" i="15"/>
  <c r="J40" i="15"/>
  <c r="H40" i="15" s="1"/>
  <c r="A41" i="15"/>
  <c r="B41" i="15"/>
  <c r="C41" i="15"/>
  <c r="D41" i="15"/>
  <c r="E41" i="15"/>
  <c r="F41" i="15"/>
  <c r="G41" i="15"/>
  <c r="H41" i="15"/>
  <c r="J41" i="15"/>
  <c r="A42" i="15"/>
  <c r="J42" i="15"/>
  <c r="A43" i="15"/>
  <c r="H43" i="15"/>
  <c r="J43" i="15"/>
  <c r="B43" i="15" s="1"/>
  <c r="A44" i="15"/>
  <c r="G44" i="15"/>
  <c r="H44" i="15"/>
  <c r="J44" i="15"/>
  <c r="B44" i="15" s="1"/>
  <c r="A45" i="15"/>
  <c r="F45" i="15"/>
  <c r="G45" i="15"/>
  <c r="J45" i="15"/>
  <c r="H45" i="15" s="1"/>
  <c r="A46" i="15"/>
  <c r="E46" i="15"/>
  <c r="F46" i="15"/>
  <c r="H46" i="15"/>
  <c r="J46" i="15"/>
  <c r="G46" i="15" s="1"/>
  <c r="A47" i="15"/>
  <c r="D47" i="15"/>
  <c r="E47" i="15"/>
  <c r="F47" i="15"/>
  <c r="G47" i="15"/>
  <c r="H47" i="15"/>
  <c r="J47" i="15"/>
  <c r="B47" i="15" s="1"/>
  <c r="A48" i="15"/>
  <c r="C48" i="15"/>
  <c r="D48" i="15"/>
  <c r="E48" i="15"/>
  <c r="F48" i="15"/>
  <c r="G48" i="15"/>
  <c r="J48" i="15"/>
  <c r="H48" i="15" s="1"/>
  <c r="A49" i="15"/>
  <c r="B49" i="15"/>
  <c r="C49" i="15"/>
  <c r="D49" i="15"/>
  <c r="E49" i="15"/>
  <c r="F49" i="15"/>
  <c r="H49" i="15"/>
  <c r="J49" i="15"/>
  <c r="G49" i="15" s="1"/>
  <c r="A50" i="15"/>
  <c r="J50" i="15"/>
  <c r="A51" i="15"/>
  <c r="H51" i="15"/>
  <c r="J51" i="15"/>
  <c r="B51" i="15" s="1"/>
  <c r="A52" i="15"/>
  <c r="G52" i="15"/>
  <c r="H52" i="15"/>
  <c r="J52" i="15"/>
  <c r="B52" i="15" s="1"/>
  <c r="A53" i="15"/>
  <c r="F53" i="15"/>
  <c r="G53" i="15"/>
  <c r="J53" i="15"/>
  <c r="H53" i="15" s="1"/>
  <c r="A54" i="15"/>
  <c r="E54" i="15"/>
  <c r="F54" i="15"/>
  <c r="H54" i="15"/>
  <c r="J54" i="15"/>
  <c r="G54" i="15" s="1"/>
  <c r="A55" i="15"/>
  <c r="D55" i="15"/>
  <c r="E55" i="15"/>
  <c r="F55" i="15"/>
  <c r="G55" i="15"/>
  <c r="H55" i="15"/>
  <c r="J55" i="15"/>
  <c r="B55" i="15" s="1"/>
  <c r="A56" i="15"/>
  <c r="C56" i="15"/>
  <c r="D56" i="15"/>
  <c r="E56" i="15"/>
  <c r="F56" i="15"/>
  <c r="G56" i="15"/>
  <c r="J56" i="15"/>
  <c r="H56" i="15" s="1"/>
  <c r="A57" i="15"/>
  <c r="B57" i="15"/>
  <c r="C57" i="15"/>
  <c r="D57" i="15"/>
  <c r="E57" i="15"/>
  <c r="F57" i="15"/>
  <c r="J57" i="15"/>
  <c r="G57" i="15" s="1"/>
  <c r="A58" i="15"/>
  <c r="J58" i="15"/>
  <c r="A59" i="15"/>
  <c r="H59" i="15"/>
  <c r="J59" i="15"/>
  <c r="B59" i="15" s="1"/>
  <c r="A60" i="15"/>
  <c r="G60" i="15"/>
  <c r="H60" i="15"/>
  <c r="J60" i="15"/>
  <c r="B60" i="15" s="1"/>
  <c r="A61" i="15"/>
  <c r="F61" i="15"/>
  <c r="G61" i="15"/>
  <c r="J61" i="15"/>
  <c r="H61" i="15" s="1"/>
  <c r="A62" i="15"/>
  <c r="E62" i="15"/>
  <c r="F62" i="15"/>
  <c r="G62" i="15"/>
  <c r="H62" i="15"/>
  <c r="J62" i="15"/>
  <c r="B62" i="15" s="1"/>
  <c r="A63" i="15"/>
  <c r="D63" i="15"/>
  <c r="E63" i="15"/>
  <c r="F63" i="15"/>
  <c r="G63" i="15"/>
  <c r="H63" i="15"/>
  <c r="J63" i="15"/>
  <c r="B63" i="15" s="1"/>
  <c r="A64" i="15"/>
  <c r="C64" i="15"/>
  <c r="D64" i="15"/>
  <c r="E64" i="15"/>
  <c r="F64" i="15"/>
  <c r="G64" i="15"/>
  <c r="J64" i="15"/>
  <c r="H64" i="15" s="1"/>
  <c r="A65" i="15"/>
  <c r="B65" i="15"/>
  <c r="C65" i="15"/>
  <c r="D65" i="15"/>
  <c r="E65" i="15"/>
  <c r="F65" i="15"/>
  <c r="H65" i="15"/>
  <c r="J65" i="15"/>
  <c r="G65" i="15" s="1"/>
  <c r="A66" i="15"/>
  <c r="B66" i="15"/>
  <c r="J66" i="15"/>
  <c r="A67" i="15"/>
  <c r="J67" i="15"/>
  <c r="A68" i="15"/>
  <c r="G68" i="15"/>
  <c r="H68" i="15"/>
  <c r="J68" i="15"/>
  <c r="B68" i="15" s="1"/>
  <c r="A69" i="15"/>
  <c r="F69" i="15"/>
  <c r="G69" i="15"/>
  <c r="J69" i="15"/>
  <c r="H69" i="15" s="1"/>
  <c r="A70" i="15"/>
  <c r="E70" i="15"/>
  <c r="F70" i="15"/>
  <c r="G70" i="15"/>
  <c r="H70" i="15"/>
  <c r="J70" i="15"/>
  <c r="B70" i="15" s="1"/>
  <c r="A71" i="15"/>
  <c r="D71" i="15"/>
  <c r="E71" i="15"/>
  <c r="F71" i="15"/>
  <c r="G71" i="15"/>
  <c r="H71" i="15"/>
  <c r="J71" i="15"/>
  <c r="B71" i="15" s="1"/>
  <c r="A72" i="15"/>
  <c r="C72" i="15"/>
  <c r="D72" i="15"/>
  <c r="E72" i="15"/>
  <c r="F72" i="15"/>
  <c r="G72" i="15"/>
  <c r="J72" i="15"/>
  <c r="H72" i="15" s="1"/>
  <c r="A73" i="15"/>
  <c r="B73" i="15"/>
  <c r="C73" i="15"/>
  <c r="D73" i="15"/>
  <c r="E73" i="15"/>
  <c r="F73" i="15"/>
  <c r="G73" i="15"/>
  <c r="H73" i="15"/>
  <c r="J73" i="15"/>
  <c r="A74" i="15"/>
  <c r="J74" i="15"/>
  <c r="A75" i="15"/>
  <c r="H75" i="15"/>
  <c r="J75" i="15"/>
  <c r="A76" i="15"/>
  <c r="G76" i="15"/>
  <c r="H76" i="15"/>
  <c r="J76" i="15"/>
  <c r="B76" i="15" s="1"/>
  <c r="A77" i="15"/>
  <c r="J77" i="15"/>
  <c r="A78" i="15"/>
  <c r="E78" i="15"/>
  <c r="F78" i="15"/>
  <c r="G78" i="15"/>
  <c r="H78" i="15"/>
  <c r="J78" i="15"/>
  <c r="B78" i="15" s="1"/>
  <c r="A79" i="15"/>
  <c r="D79" i="15"/>
  <c r="E79" i="15"/>
  <c r="F79" i="15"/>
  <c r="G79" i="15"/>
  <c r="H79" i="15"/>
  <c r="J79" i="15"/>
  <c r="B79" i="15" s="1"/>
  <c r="A80" i="15"/>
  <c r="C80" i="15"/>
  <c r="D80" i="15"/>
  <c r="E80" i="15"/>
  <c r="F80" i="15"/>
  <c r="G80" i="15"/>
  <c r="J80" i="15"/>
  <c r="H80" i="15" s="1"/>
  <c r="A81" i="15"/>
  <c r="B81" i="15"/>
  <c r="C81" i="15"/>
  <c r="D81" i="15"/>
  <c r="E81" i="15"/>
  <c r="F81" i="15"/>
  <c r="G81" i="15"/>
  <c r="H81" i="15"/>
  <c r="J81" i="15"/>
  <c r="A82" i="15"/>
  <c r="B82" i="15"/>
  <c r="C82" i="15"/>
  <c r="D82" i="15"/>
  <c r="E82" i="15"/>
  <c r="J82" i="15"/>
  <c r="A83" i="15"/>
  <c r="H83" i="15"/>
  <c r="J83" i="15"/>
  <c r="B83" i="15" s="1"/>
  <c r="A84" i="15"/>
  <c r="H84" i="15"/>
  <c r="J84" i="15"/>
  <c r="A85" i="15"/>
  <c r="B85" i="15"/>
  <c r="F85" i="15"/>
  <c r="G85" i="15"/>
  <c r="H85" i="15"/>
  <c r="J85" i="15"/>
  <c r="A86" i="15"/>
  <c r="E86" i="15"/>
  <c r="F86" i="15"/>
  <c r="G86" i="15"/>
  <c r="H86" i="15"/>
  <c r="J86" i="15"/>
  <c r="A87" i="15"/>
  <c r="D87" i="15"/>
  <c r="E87" i="15"/>
  <c r="F87" i="15"/>
  <c r="G87" i="15"/>
  <c r="H87" i="15"/>
  <c r="J87" i="15"/>
  <c r="B87" i="15" s="1"/>
  <c r="A88" i="15"/>
  <c r="C88" i="15"/>
  <c r="D88" i="15"/>
  <c r="E88" i="15"/>
  <c r="F88" i="15"/>
  <c r="G88" i="15"/>
  <c r="J88" i="15"/>
  <c r="H88" i="15" s="1"/>
  <c r="A89" i="15"/>
  <c r="B89" i="15"/>
  <c r="C89" i="15"/>
  <c r="D89" i="15"/>
  <c r="E89" i="15"/>
  <c r="F89" i="15"/>
  <c r="G89" i="15"/>
  <c r="H89" i="15"/>
  <c r="J89" i="15"/>
  <c r="A90" i="15"/>
  <c r="J90" i="15"/>
  <c r="A91" i="15"/>
  <c r="J91" i="15"/>
  <c r="A92" i="15"/>
  <c r="B92" i="15"/>
  <c r="C92" i="15"/>
  <c r="G92" i="15"/>
  <c r="H92" i="15"/>
  <c r="J92" i="15"/>
  <c r="A93" i="15"/>
  <c r="B93" i="15"/>
  <c r="F93" i="15"/>
  <c r="G93" i="15"/>
  <c r="H93" i="15"/>
  <c r="J93" i="15"/>
  <c r="A94" i="15"/>
  <c r="J94" i="15"/>
  <c r="A95" i="15"/>
  <c r="D95" i="15"/>
  <c r="E95" i="15"/>
  <c r="F95" i="15"/>
  <c r="G95" i="15"/>
  <c r="H95" i="15"/>
  <c r="J95" i="15"/>
  <c r="B95" i="15" s="1"/>
  <c r="A96" i="15"/>
  <c r="C96" i="15"/>
  <c r="D96" i="15"/>
  <c r="E96" i="15"/>
  <c r="F96" i="15"/>
  <c r="G96" i="15"/>
  <c r="J96" i="15"/>
  <c r="H96" i="15" s="1"/>
  <c r="A97" i="15"/>
  <c r="B97" i="15"/>
  <c r="C97" i="15"/>
  <c r="D97" i="15"/>
  <c r="E97" i="15"/>
  <c r="F97" i="15"/>
  <c r="G97" i="15"/>
  <c r="H97" i="15"/>
  <c r="J97" i="15"/>
  <c r="A98" i="15"/>
  <c r="B98" i="15"/>
  <c r="G98" i="15"/>
  <c r="J98" i="15"/>
  <c r="H98" i="15" s="1"/>
  <c r="A99" i="15"/>
  <c r="B99" i="15"/>
  <c r="H99" i="15"/>
  <c r="J99" i="15"/>
  <c r="G99" i="15" s="1"/>
  <c r="A100" i="15"/>
  <c r="J100" i="15"/>
  <c r="A101" i="15"/>
  <c r="H101" i="15"/>
  <c r="J101" i="15"/>
  <c r="B101" i="15" s="1"/>
  <c r="A102" i="15"/>
  <c r="E102" i="15"/>
  <c r="F102" i="15"/>
  <c r="G102" i="15"/>
  <c r="H102" i="15"/>
  <c r="J102" i="15"/>
  <c r="B102" i="15" s="1"/>
  <c r="A103" i="15"/>
  <c r="D103" i="15"/>
  <c r="E103" i="15"/>
  <c r="F103" i="15"/>
  <c r="G103" i="15"/>
  <c r="H103" i="15"/>
  <c r="J103" i="15"/>
  <c r="B103" i="15" s="1"/>
  <c r="A104" i="15"/>
  <c r="C104" i="15"/>
  <c r="D104" i="15"/>
  <c r="E104" i="15"/>
  <c r="F104" i="15"/>
  <c r="G104" i="15"/>
  <c r="H104" i="15"/>
  <c r="J104" i="15"/>
  <c r="B104" i="15" s="1"/>
  <c r="A105" i="15"/>
  <c r="B105" i="15"/>
  <c r="C105" i="15"/>
  <c r="D105" i="15"/>
  <c r="E105" i="15"/>
  <c r="F105" i="15"/>
  <c r="G105" i="15"/>
  <c r="H105" i="15"/>
  <c r="J105" i="15"/>
  <c r="A106" i="15"/>
  <c r="C106" i="15"/>
  <c r="D106" i="15"/>
  <c r="J106" i="15"/>
  <c r="E106" i="15" s="1"/>
  <c r="A107" i="15"/>
  <c r="B107" i="15"/>
  <c r="C107" i="15"/>
  <c r="H107" i="15"/>
  <c r="J107" i="15"/>
  <c r="D107" i="15" s="1"/>
  <c r="A108" i="15"/>
  <c r="J108" i="15"/>
  <c r="A109" i="15"/>
  <c r="H109" i="15"/>
  <c r="J109" i="15"/>
  <c r="B109" i="15" s="1"/>
  <c r="A110" i="15"/>
  <c r="E110" i="15"/>
  <c r="F110" i="15"/>
  <c r="G110" i="15"/>
  <c r="H110" i="15"/>
  <c r="J110" i="15"/>
  <c r="B110" i="15" s="1"/>
  <c r="A111" i="15"/>
  <c r="D111" i="15"/>
  <c r="E111" i="15"/>
  <c r="F111" i="15"/>
  <c r="G111" i="15"/>
  <c r="H111" i="15"/>
  <c r="J111" i="15"/>
  <c r="B111" i="15" s="1"/>
  <c r="A112" i="15"/>
  <c r="C112" i="15"/>
  <c r="D112" i="15"/>
  <c r="E112" i="15"/>
  <c r="F112" i="15"/>
  <c r="G112" i="15"/>
  <c r="H112" i="15"/>
  <c r="J112" i="15"/>
  <c r="B112" i="15" s="1"/>
  <c r="A113" i="15"/>
  <c r="B113" i="15"/>
  <c r="C113" i="15"/>
  <c r="D113" i="15"/>
  <c r="E113" i="15"/>
  <c r="F113" i="15"/>
  <c r="G113" i="15"/>
  <c r="H113" i="15"/>
  <c r="J113" i="15"/>
  <c r="A114" i="15"/>
  <c r="C114" i="15"/>
  <c r="D114" i="15"/>
  <c r="J114" i="15"/>
  <c r="E114" i="15" s="1"/>
  <c r="A115" i="15"/>
  <c r="B115" i="15"/>
  <c r="C115" i="15"/>
  <c r="H115" i="15"/>
  <c r="J115" i="15"/>
  <c r="D115" i="15" s="1"/>
  <c r="A116" i="15"/>
  <c r="J116" i="15"/>
  <c r="A117" i="15"/>
  <c r="H117" i="15"/>
  <c r="J117" i="15"/>
  <c r="B117" i="15" s="1"/>
  <c r="A118" i="15"/>
  <c r="E118" i="15"/>
  <c r="F118" i="15"/>
  <c r="G118" i="15"/>
  <c r="H118" i="15"/>
  <c r="J118" i="15"/>
  <c r="B118" i="15" s="1"/>
  <c r="A119" i="15"/>
  <c r="D119" i="15"/>
  <c r="E119" i="15"/>
  <c r="F119" i="15"/>
  <c r="G119" i="15"/>
  <c r="H119" i="15"/>
  <c r="J119" i="15"/>
  <c r="B119" i="15" s="1"/>
  <c r="A120" i="15"/>
  <c r="C120" i="15"/>
  <c r="D120" i="15"/>
  <c r="E120" i="15"/>
  <c r="F120" i="15"/>
  <c r="G120" i="15"/>
  <c r="H120" i="15"/>
  <c r="J120" i="15"/>
  <c r="B120" i="15" s="1"/>
  <c r="A121" i="15"/>
  <c r="B121" i="15"/>
  <c r="C121" i="15"/>
  <c r="D121" i="15"/>
  <c r="E121" i="15"/>
  <c r="F121" i="15"/>
  <c r="G121" i="15"/>
  <c r="H121" i="15"/>
  <c r="J121" i="15"/>
  <c r="A122" i="15"/>
  <c r="C122" i="15"/>
  <c r="D122" i="15"/>
  <c r="J122" i="15"/>
  <c r="E122" i="15" s="1"/>
  <c r="A123" i="15"/>
  <c r="B123" i="15"/>
  <c r="C123" i="15"/>
  <c r="H123" i="15"/>
  <c r="J123" i="15"/>
  <c r="D123" i="15" s="1"/>
  <c r="A124" i="15"/>
  <c r="J124" i="15"/>
  <c r="A125" i="15"/>
  <c r="H125" i="15"/>
  <c r="J125" i="15"/>
  <c r="B125" i="15" s="1"/>
  <c r="A126" i="15"/>
  <c r="E126" i="15"/>
  <c r="F126" i="15"/>
  <c r="G126" i="15"/>
  <c r="H126" i="15"/>
  <c r="J126" i="15"/>
  <c r="B126" i="15" s="1"/>
  <c r="A127" i="15"/>
  <c r="D127" i="15"/>
  <c r="E127" i="15"/>
  <c r="F127" i="15"/>
  <c r="G127" i="15"/>
  <c r="H127" i="15"/>
  <c r="J127" i="15"/>
  <c r="B127" i="15" s="1"/>
  <c r="A128" i="15"/>
  <c r="C128" i="15"/>
  <c r="D128" i="15"/>
  <c r="E128" i="15"/>
  <c r="F128" i="15"/>
  <c r="G128" i="15"/>
  <c r="H128" i="15"/>
  <c r="J128" i="15"/>
  <c r="B128" i="15" s="1"/>
  <c r="A129" i="15"/>
  <c r="B129" i="15"/>
  <c r="C129" i="15"/>
  <c r="D129" i="15"/>
  <c r="E129" i="15"/>
  <c r="F129" i="15"/>
  <c r="G129" i="15"/>
  <c r="H129" i="15"/>
  <c r="J129" i="15"/>
  <c r="A130" i="15"/>
  <c r="C130" i="15"/>
  <c r="D130" i="15"/>
  <c r="J130" i="15"/>
  <c r="E130" i="15" s="1"/>
  <c r="A131" i="15"/>
  <c r="B131" i="15"/>
  <c r="C131" i="15"/>
  <c r="H131" i="15"/>
  <c r="J131" i="15"/>
  <c r="D131" i="15" s="1"/>
  <c r="A132" i="15"/>
  <c r="J132" i="15"/>
  <c r="A133" i="15"/>
  <c r="H133" i="15"/>
  <c r="J133" i="15"/>
  <c r="B133" i="15" s="1"/>
  <c r="A134" i="15"/>
  <c r="E134" i="15"/>
  <c r="F134" i="15"/>
  <c r="G134" i="15"/>
  <c r="H134" i="15"/>
  <c r="J134" i="15"/>
  <c r="B134" i="15" s="1"/>
  <c r="A135" i="15"/>
  <c r="D135" i="15"/>
  <c r="E135" i="15"/>
  <c r="F135" i="15"/>
  <c r="G135" i="15"/>
  <c r="H135" i="15"/>
  <c r="J135" i="15"/>
  <c r="B135" i="15" s="1"/>
  <c r="A136" i="15"/>
  <c r="C136" i="15"/>
  <c r="D136" i="15"/>
  <c r="E136" i="15"/>
  <c r="F136" i="15"/>
  <c r="G136" i="15"/>
  <c r="H136" i="15"/>
  <c r="J136" i="15"/>
  <c r="B136" i="15" s="1"/>
  <c r="A137" i="15"/>
  <c r="B137" i="15"/>
  <c r="C137" i="15"/>
  <c r="D137" i="15"/>
  <c r="E137" i="15"/>
  <c r="F137" i="15"/>
  <c r="G137" i="15"/>
  <c r="H137" i="15"/>
  <c r="J137" i="15"/>
  <c r="A138" i="15"/>
  <c r="C138" i="15"/>
  <c r="D138" i="15"/>
  <c r="J138" i="15"/>
  <c r="E138" i="15" s="1"/>
  <c r="A139" i="15"/>
  <c r="B139" i="15"/>
  <c r="C139" i="15"/>
  <c r="H139" i="15"/>
  <c r="J139" i="15"/>
  <c r="D139" i="15" s="1"/>
  <c r="A140" i="15"/>
  <c r="J140" i="15"/>
  <c r="A141" i="15"/>
  <c r="J141" i="15"/>
  <c r="A142" i="15"/>
  <c r="E142" i="15"/>
  <c r="F142" i="15"/>
  <c r="G142" i="15"/>
  <c r="H142" i="15"/>
  <c r="J142" i="15"/>
  <c r="B142" i="15" s="1"/>
  <c r="A143" i="15"/>
  <c r="D143" i="15"/>
  <c r="E143" i="15"/>
  <c r="F143" i="15"/>
  <c r="G143" i="15"/>
  <c r="H143" i="15"/>
  <c r="J143" i="15"/>
  <c r="B143" i="15" s="1"/>
  <c r="A144" i="15"/>
  <c r="C144" i="15"/>
  <c r="D144" i="15"/>
  <c r="E144" i="15"/>
  <c r="F144" i="15"/>
  <c r="G144" i="15"/>
  <c r="H144" i="15"/>
  <c r="J144" i="15"/>
  <c r="B144" i="15" s="1"/>
  <c r="A145" i="15"/>
  <c r="B145" i="15"/>
  <c r="C145" i="15"/>
  <c r="D145" i="15"/>
  <c r="E145" i="15"/>
  <c r="F145" i="15"/>
  <c r="G145" i="15"/>
  <c r="H145" i="15"/>
  <c r="J145" i="15"/>
  <c r="A146" i="15"/>
  <c r="C146" i="15"/>
  <c r="D146" i="15"/>
  <c r="J146" i="15"/>
  <c r="A147" i="15"/>
  <c r="B147" i="15"/>
  <c r="C147" i="15"/>
  <c r="H147" i="15"/>
  <c r="J147" i="15"/>
  <c r="D147" i="15" s="1"/>
  <c r="A148" i="15"/>
  <c r="B148" i="15"/>
  <c r="J148" i="15"/>
  <c r="A149" i="15"/>
  <c r="F149" i="15"/>
  <c r="H149" i="15"/>
  <c r="J149" i="15"/>
  <c r="A150" i="15"/>
  <c r="E150" i="15"/>
  <c r="F150" i="15"/>
  <c r="G150" i="15"/>
  <c r="H150" i="15"/>
  <c r="J150" i="15"/>
  <c r="B150" i="15" s="1"/>
  <c r="A151" i="15"/>
  <c r="D151" i="15"/>
  <c r="E151" i="15"/>
  <c r="F151" i="15"/>
  <c r="G151" i="15"/>
  <c r="H151" i="15"/>
  <c r="J151" i="15"/>
  <c r="B151" i="15" s="1"/>
  <c r="A152" i="15"/>
  <c r="C152" i="15"/>
  <c r="D152" i="15"/>
  <c r="E152" i="15"/>
  <c r="F152" i="15"/>
  <c r="G152" i="15"/>
  <c r="H152" i="15"/>
  <c r="J152" i="15"/>
  <c r="B152" i="15" s="1"/>
  <c r="A153" i="15"/>
  <c r="B153" i="15"/>
  <c r="C153" i="15"/>
  <c r="D153" i="15"/>
  <c r="E153" i="15"/>
  <c r="F153" i="15"/>
  <c r="G153" i="15"/>
  <c r="H153" i="15"/>
  <c r="J153" i="15"/>
  <c r="A154" i="15"/>
  <c r="B154" i="15"/>
  <c r="J154" i="15"/>
  <c r="A155" i="15"/>
  <c r="B155" i="15"/>
  <c r="H155" i="15"/>
  <c r="J155" i="15"/>
  <c r="A156" i="15"/>
  <c r="J156" i="15"/>
  <c r="A157" i="15"/>
  <c r="F157" i="15"/>
  <c r="G157" i="15"/>
  <c r="J157" i="15"/>
  <c r="A158" i="15"/>
  <c r="E158" i="15"/>
  <c r="F158" i="15"/>
  <c r="G158" i="15"/>
  <c r="H158" i="15"/>
  <c r="J158" i="15"/>
  <c r="B158" i="15" s="1"/>
  <c r="A159" i="15"/>
  <c r="D159" i="15"/>
  <c r="E159" i="15"/>
  <c r="F159" i="15"/>
  <c r="G159" i="15"/>
  <c r="H159" i="15"/>
  <c r="J159" i="15"/>
  <c r="B159" i="15" s="1"/>
  <c r="A160" i="15"/>
  <c r="C160" i="15"/>
  <c r="D160" i="15"/>
  <c r="E160" i="15"/>
  <c r="F160" i="15"/>
  <c r="G160" i="15"/>
  <c r="H160" i="15"/>
  <c r="J160" i="15"/>
  <c r="B160" i="15" s="1"/>
  <c r="A161" i="15"/>
  <c r="B161" i="15"/>
  <c r="C161" i="15"/>
  <c r="D161" i="15"/>
  <c r="E161" i="15"/>
  <c r="F161" i="15"/>
  <c r="G161" i="15"/>
  <c r="H161" i="15"/>
  <c r="J161" i="15"/>
  <c r="A162" i="15"/>
  <c r="E162" i="15"/>
  <c r="J162" i="15"/>
  <c r="B162" i="15" s="1"/>
  <c r="A163" i="15"/>
  <c r="B163" i="15"/>
  <c r="J163" i="15"/>
  <c r="A164" i="15"/>
  <c r="B164" i="15"/>
  <c r="C164" i="15"/>
  <c r="G164" i="15"/>
  <c r="J164" i="15"/>
  <c r="A165" i="15"/>
  <c r="F165" i="15"/>
  <c r="H165" i="15"/>
  <c r="J165" i="15"/>
  <c r="B165" i="15" s="1"/>
  <c r="A166" i="15"/>
  <c r="H166" i="15"/>
  <c r="J166" i="15"/>
  <c r="E166" i="15" s="1"/>
  <c r="A167" i="15"/>
  <c r="D167" i="15"/>
  <c r="E167" i="15"/>
  <c r="F167" i="15"/>
  <c r="G167" i="15"/>
  <c r="H167" i="15"/>
  <c r="J167" i="15"/>
  <c r="B167" i="15" s="1"/>
  <c r="A168" i="15"/>
  <c r="C168" i="15"/>
  <c r="D168" i="15"/>
  <c r="E168" i="15"/>
  <c r="F168" i="15"/>
  <c r="G168" i="15"/>
  <c r="H168" i="15"/>
  <c r="J168" i="15"/>
  <c r="B168" i="15" s="1"/>
  <c r="A169" i="15"/>
  <c r="B169" i="15"/>
  <c r="C169" i="15"/>
  <c r="D169" i="15"/>
  <c r="E169" i="15"/>
  <c r="F169" i="15"/>
  <c r="G169" i="15"/>
  <c r="H169" i="15"/>
  <c r="J169" i="15"/>
  <c r="A170" i="15"/>
  <c r="J170" i="15"/>
  <c r="A171" i="15"/>
  <c r="B171" i="15"/>
  <c r="C171" i="15"/>
  <c r="J171" i="15"/>
  <c r="A172" i="15"/>
  <c r="B172" i="15"/>
  <c r="C172" i="15"/>
  <c r="D172" i="15"/>
  <c r="H172" i="15"/>
  <c r="J172" i="15"/>
  <c r="A173" i="15"/>
  <c r="B173" i="15"/>
  <c r="C173" i="15"/>
  <c r="F173" i="15"/>
  <c r="G173" i="15"/>
  <c r="J173" i="15"/>
  <c r="A174" i="15"/>
  <c r="B174" i="15"/>
  <c r="E174" i="15"/>
  <c r="F174" i="15"/>
  <c r="G174" i="15"/>
  <c r="H174" i="15"/>
  <c r="J174" i="15"/>
  <c r="A175" i="15"/>
  <c r="F175" i="15"/>
  <c r="J175" i="15"/>
  <c r="D175" i="15" s="1"/>
  <c r="A176" i="15"/>
  <c r="C176" i="15"/>
  <c r="D176" i="15"/>
  <c r="E176" i="15"/>
  <c r="F176" i="15"/>
  <c r="G176" i="15"/>
  <c r="H176" i="15"/>
  <c r="J176" i="15"/>
  <c r="B176" i="15" s="1"/>
  <c r="A177" i="15"/>
  <c r="B177" i="15"/>
  <c r="C177" i="15"/>
  <c r="D177" i="15"/>
  <c r="E177" i="15"/>
  <c r="F177" i="15"/>
  <c r="G177" i="15"/>
  <c r="H177" i="15"/>
  <c r="J177" i="15"/>
  <c r="A178" i="15"/>
  <c r="B178" i="15"/>
  <c r="C178" i="15"/>
  <c r="D178" i="15"/>
  <c r="E178" i="15"/>
  <c r="F178" i="15"/>
  <c r="G178" i="15"/>
  <c r="J178" i="15"/>
  <c r="H178" i="15" s="1"/>
  <c r="A179" i="15"/>
  <c r="B179" i="15"/>
  <c r="C179" i="15"/>
  <c r="D179" i="15"/>
  <c r="E179" i="15"/>
  <c r="F179" i="15"/>
  <c r="H179" i="15"/>
  <c r="J179" i="15"/>
  <c r="G179" i="15" s="1"/>
  <c r="A180" i="15"/>
  <c r="C180" i="15"/>
  <c r="D180" i="15"/>
  <c r="E180" i="15"/>
  <c r="G180" i="15"/>
  <c r="H180" i="15"/>
  <c r="J180" i="15"/>
  <c r="F180" i="15" s="1"/>
  <c r="A181" i="15"/>
  <c r="C181" i="15"/>
  <c r="D181" i="15"/>
  <c r="F181" i="15"/>
  <c r="G181" i="15"/>
  <c r="H181" i="15"/>
  <c r="J181" i="15"/>
  <c r="E181" i="15" s="1"/>
  <c r="A182" i="15"/>
  <c r="E182" i="15"/>
  <c r="F182" i="15"/>
  <c r="G182" i="15"/>
  <c r="H182" i="15"/>
  <c r="J182" i="15"/>
  <c r="D182" i="15" s="1"/>
  <c r="A183" i="15"/>
  <c r="E183" i="15"/>
  <c r="G183" i="15"/>
  <c r="H183" i="15"/>
  <c r="J183" i="15"/>
  <c r="C183" i="15" s="1"/>
  <c r="A184" i="15"/>
  <c r="E184" i="15"/>
  <c r="G184" i="15"/>
  <c r="H184" i="15"/>
  <c r="J184" i="15"/>
  <c r="B184" i="15" s="1"/>
  <c r="A185" i="15"/>
  <c r="B185" i="15"/>
  <c r="C185" i="15"/>
  <c r="D185" i="15"/>
  <c r="E185" i="15"/>
  <c r="F185" i="15"/>
  <c r="G185" i="15"/>
  <c r="H185" i="15"/>
  <c r="J185" i="15"/>
  <c r="A186" i="15"/>
  <c r="C186" i="15"/>
  <c r="E186" i="15"/>
  <c r="F186" i="15"/>
  <c r="G186" i="15"/>
  <c r="J186" i="15"/>
  <c r="H186" i="15" s="1"/>
  <c r="A187" i="15"/>
  <c r="C187" i="15"/>
  <c r="D187" i="15"/>
  <c r="E187" i="15"/>
  <c r="F187" i="15"/>
  <c r="G187" i="15"/>
  <c r="H187" i="15"/>
  <c r="J187" i="15"/>
  <c r="B187" i="15" s="1"/>
  <c r="A188" i="15"/>
  <c r="B188" i="15"/>
  <c r="D188" i="15"/>
  <c r="E188" i="15"/>
  <c r="F188" i="15"/>
  <c r="G188" i="15"/>
  <c r="J188" i="15"/>
  <c r="C188" i="15" s="1"/>
  <c r="A189" i="15"/>
  <c r="J189" i="15"/>
  <c r="A190" i="15"/>
  <c r="B190" i="15"/>
  <c r="C190" i="15"/>
  <c r="D190" i="15"/>
  <c r="H190" i="15"/>
  <c r="J190" i="15"/>
  <c r="E190" i="15" s="1"/>
  <c r="A191" i="15"/>
  <c r="G191" i="15"/>
  <c r="J191" i="15"/>
  <c r="H191" i="15" s="1"/>
  <c r="A192" i="15"/>
  <c r="F192" i="15"/>
  <c r="J192" i="15"/>
  <c r="G192" i="15" s="1"/>
  <c r="E193" i="15"/>
  <c r="G193" i="15"/>
  <c r="H193" i="15"/>
  <c r="J193" i="15"/>
  <c r="F193" i="15" s="1"/>
  <c r="A194" i="15"/>
  <c r="D194" i="15"/>
  <c r="F194" i="15"/>
  <c r="G194" i="15"/>
  <c r="H194" i="15"/>
  <c r="J194" i="15"/>
  <c r="E194" i="15" s="1"/>
  <c r="A195" i="15"/>
  <c r="C195" i="15"/>
  <c r="D195" i="15"/>
  <c r="E195" i="15"/>
  <c r="F195" i="15"/>
  <c r="G195" i="15"/>
  <c r="H195" i="15"/>
  <c r="J195" i="15"/>
  <c r="B195" i="15" s="1"/>
  <c r="A196" i="15"/>
  <c r="B196" i="15"/>
  <c r="D196" i="15"/>
  <c r="E196" i="15"/>
  <c r="F196" i="15"/>
  <c r="G196" i="15"/>
  <c r="J196" i="15"/>
  <c r="C196" i="15" s="1"/>
  <c r="A197" i="15"/>
  <c r="J197" i="15"/>
  <c r="A198" i="15"/>
  <c r="B198" i="15"/>
  <c r="C198" i="15"/>
  <c r="D198" i="15"/>
  <c r="H198" i="15"/>
  <c r="J198" i="15"/>
  <c r="E198" i="15" s="1"/>
  <c r="A199" i="15"/>
  <c r="G199" i="15"/>
  <c r="J199" i="15"/>
  <c r="H199" i="15" s="1"/>
  <c r="A200" i="15"/>
  <c r="F200" i="15"/>
  <c r="J200" i="15"/>
  <c r="G200" i="15" s="1"/>
  <c r="A201" i="15"/>
  <c r="E201" i="15"/>
  <c r="G201" i="15"/>
  <c r="H201" i="15"/>
  <c r="J201" i="15"/>
  <c r="F201" i="15" s="1"/>
  <c r="A202" i="15"/>
  <c r="D202" i="15"/>
  <c r="F202" i="15"/>
  <c r="G202" i="15"/>
  <c r="H202" i="15"/>
  <c r="J202" i="15"/>
  <c r="E202" i="15" s="1"/>
  <c r="A203" i="15"/>
  <c r="C203" i="15"/>
  <c r="D203" i="15"/>
  <c r="E203" i="15"/>
  <c r="F203" i="15"/>
  <c r="G203" i="15"/>
  <c r="H203" i="15"/>
  <c r="J203" i="15"/>
  <c r="B203" i="15" s="1"/>
  <c r="A204" i="15"/>
  <c r="B204" i="15"/>
  <c r="D204" i="15"/>
  <c r="E204" i="15"/>
  <c r="F204" i="15"/>
  <c r="G204" i="15"/>
  <c r="J204" i="15"/>
  <c r="C204" i="15" s="1"/>
  <c r="A205" i="15"/>
  <c r="J205" i="15"/>
  <c r="A206" i="15"/>
  <c r="B206" i="15"/>
  <c r="C206" i="15"/>
  <c r="D206" i="15"/>
  <c r="E206" i="15"/>
  <c r="H206" i="15"/>
  <c r="J206" i="15"/>
  <c r="F206" i="15" s="1"/>
  <c r="A207" i="15"/>
  <c r="G207" i="15"/>
  <c r="J207" i="15"/>
  <c r="H207" i="15" s="1"/>
  <c r="A208" i="15"/>
  <c r="F208" i="15"/>
  <c r="H208" i="15"/>
  <c r="J208" i="15"/>
  <c r="G208" i="15" s="1"/>
  <c r="A209" i="15"/>
  <c r="E209" i="15"/>
  <c r="G209" i="15"/>
  <c r="H209" i="15"/>
  <c r="J209" i="15"/>
  <c r="F209" i="15" s="1"/>
  <c r="A210" i="15"/>
  <c r="D210" i="15"/>
  <c r="F210" i="15"/>
  <c r="G210" i="15"/>
  <c r="H210" i="15"/>
  <c r="J210" i="15"/>
  <c r="E210" i="15" s="1"/>
  <c r="A211" i="15"/>
  <c r="C211" i="15"/>
  <c r="E211" i="15"/>
  <c r="F211" i="15"/>
  <c r="G211" i="15"/>
  <c r="H211" i="15"/>
  <c r="J211" i="15"/>
  <c r="D211" i="15" s="1"/>
  <c r="A212" i="15"/>
  <c r="B212" i="15"/>
  <c r="D212" i="15"/>
  <c r="E212" i="15"/>
  <c r="F212" i="15"/>
  <c r="G212" i="15"/>
  <c r="J212" i="15"/>
  <c r="C212" i="15" s="1"/>
  <c r="A213" i="15"/>
  <c r="J213" i="15"/>
  <c r="A214" i="15"/>
  <c r="B214" i="15"/>
  <c r="C214" i="15"/>
  <c r="D214" i="15"/>
  <c r="E214" i="15"/>
  <c r="H214" i="15"/>
  <c r="J214" i="15"/>
  <c r="F214" i="15" s="1"/>
  <c r="A215" i="15"/>
  <c r="G215" i="15"/>
  <c r="J215" i="15"/>
  <c r="H215" i="15" s="1"/>
  <c r="A216" i="15"/>
  <c r="F216" i="15"/>
  <c r="H216" i="15"/>
  <c r="J216" i="15"/>
  <c r="G216" i="15" s="1"/>
  <c r="A217" i="15"/>
  <c r="E217" i="15"/>
  <c r="G217" i="15"/>
  <c r="H217" i="15"/>
  <c r="J217" i="15"/>
  <c r="F217" i="15" s="1"/>
  <c r="A218" i="15"/>
  <c r="D218" i="15"/>
  <c r="F218" i="15"/>
  <c r="G218" i="15"/>
  <c r="H218" i="15"/>
  <c r="J218" i="15"/>
  <c r="E218" i="15" s="1"/>
  <c r="A219" i="15"/>
  <c r="C219" i="15"/>
  <c r="E219" i="15"/>
  <c r="F219" i="15"/>
  <c r="G219" i="15"/>
  <c r="H219" i="15"/>
  <c r="J219" i="15"/>
  <c r="D219" i="15" s="1"/>
  <c r="A220" i="15"/>
  <c r="B220" i="15"/>
  <c r="D220" i="15"/>
  <c r="E220" i="15"/>
  <c r="F220" i="15"/>
  <c r="G220" i="15"/>
  <c r="J220" i="15"/>
  <c r="C220" i="15" s="1"/>
  <c r="A221" i="15"/>
  <c r="J221" i="15"/>
  <c r="A222" i="15"/>
  <c r="B222" i="15"/>
  <c r="C222" i="15"/>
  <c r="D222" i="15"/>
  <c r="E222" i="15"/>
  <c r="H222" i="15"/>
  <c r="J222" i="15"/>
  <c r="F222" i="15" s="1"/>
  <c r="A223" i="15"/>
  <c r="J223" i="15"/>
  <c r="A224" i="15"/>
  <c r="F224" i="15"/>
  <c r="J224" i="15"/>
  <c r="A225" i="15"/>
  <c r="E225" i="15"/>
  <c r="G225" i="15"/>
  <c r="H225" i="15"/>
  <c r="J225" i="15"/>
  <c r="F225" i="15" s="1"/>
  <c r="A226" i="15"/>
  <c r="D226" i="15"/>
  <c r="F226" i="15"/>
  <c r="G226" i="15"/>
  <c r="H226" i="15"/>
  <c r="J226" i="15"/>
  <c r="E226" i="15" s="1"/>
  <c r="A227" i="15"/>
  <c r="C227" i="15"/>
  <c r="E227" i="15"/>
  <c r="F227" i="15"/>
  <c r="G227" i="15"/>
  <c r="H227" i="15"/>
  <c r="J227" i="15"/>
  <c r="D227" i="15" s="1"/>
  <c r="A228" i="15"/>
  <c r="B228" i="15"/>
  <c r="D228" i="15"/>
  <c r="E228" i="15"/>
  <c r="F228" i="15"/>
  <c r="G228" i="15"/>
  <c r="J228" i="15"/>
  <c r="C228" i="15" s="1"/>
  <c r="A229" i="15"/>
  <c r="C229" i="15"/>
  <c r="D229" i="15"/>
  <c r="J229" i="15"/>
  <c r="A230" i="15"/>
  <c r="B230" i="15"/>
  <c r="C230" i="15"/>
  <c r="D230" i="15"/>
  <c r="E230" i="15"/>
  <c r="H230" i="15"/>
  <c r="J230" i="15"/>
  <c r="F230" i="15" s="1"/>
  <c r="A231" i="15"/>
  <c r="B231" i="15"/>
  <c r="J231" i="15"/>
  <c r="A232" i="15"/>
  <c r="J232" i="15"/>
  <c r="A233" i="15"/>
  <c r="E233" i="15"/>
  <c r="G233" i="15"/>
  <c r="H233" i="15"/>
  <c r="J233" i="15"/>
  <c r="F233" i="15" s="1"/>
  <c r="A234" i="15"/>
  <c r="D234" i="15"/>
  <c r="F234" i="15"/>
  <c r="G234" i="15"/>
  <c r="H234" i="15"/>
  <c r="J234" i="15"/>
  <c r="E234" i="15" s="1"/>
  <c r="A235" i="15"/>
  <c r="C235" i="15"/>
  <c r="E235" i="15"/>
  <c r="F235" i="15"/>
  <c r="G235" i="15"/>
  <c r="H235" i="15"/>
  <c r="J235" i="15"/>
  <c r="D235" i="15" s="1"/>
  <c r="A236" i="15"/>
  <c r="B236" i="15"/>
  <c r="D236" i="15"/>
  <c r="E236" i="15"/>
  <c r="F236" i="15"/>
  <c r="G236" i="15"/>
  <c r="J236" i="15"/>
  <c r="C236" i="15" s="1"/>
  <c r="A237" i="15"/>
  <c r="J237" i="15"/>
  <c r="A238" i="15"/>
  <c r="B238" i="15"/>
  <c r="C238" i="15"/>
  <c r="D238" i="15"/>
  <c r="E238" i="15"/>
  <c r="H238" i="15"/>
  <c r="J238" i="15"/>
  <c r="F238" i="15" s="1"/>
  <c r="A239" i="15"/>
  <c r="J239" i="15"/>
  <c r="A240" i="15"/>
  <c r="F240" i="15"/>
  <c r="J240" i="15"/>
  <c r="A241" i="15"/>
  <c r="E241" i="15"/>
  <c r="G241" i="15"/>
  <c r="H241" i="15"/>
  <c r="J241" i="15"/>
  <c r="F241" i="15" s="1"/>
  <c r="A242" i="15"/>
  <c r="D242" i="15"/>
  <c r="F242" i="15"/>
  <c r="G242" i="15"/>
  <c r="H242" i="15"/>
  <c r="J242" i="15"/>
  <c r="E242" i="15" s="1"/>
  <c r="A243" i="15"/>
  <c r="C243" i="15"/>
  <c r="E243" i="15"/>
  <c r="F243" i="15"/>
  <c r="G243" i="15"/>
  <c r="H243" i="15"/>
  <c r="J243" i="15"/>
  <c r="D243" i="15" s="1"/>
  <c r="A244" i="15"/>
  <c r="B244" i="15"/>
  <c r="D244" i="15"/>
  <c r="E244" i="15"/>
  <c r="F244" i="15"/>
  <c r="G244" i="15"/>
  <c r="J244" i="15"/>
  <c r="C244" i="15" s="1"/>
  <c r="A245" i="15"/>
  <c r="C245" i="15"/>
  <c r="D245" i="15"/>
  <c r="E245" i="15"/>
  <c r="J245" i="15"/>
  <c r="A246" i="15"/>
  <c r="B246" i="15"/>
  <c r="C246" i="15"/>
  <c r="D246" i="15"/>
  <c r="E246" i="15"/>
  <c r="H246" i="15"/>
  <c r="J246" i="15"/>
  <c r="F246" i="15" s="1"/>
  <c r="A247" i="15"/>
  <c r="C247" i="15"/>
  <c r="G247" i="15"/>
  <c r="J247" i="15"/>
  <c r="B247" i="15" s="1"/>
  <c r="A248" i="15"/>
  <c r="B248" i="15"/>
  <c r="F248" i="15"/>
  <c r="H248" i="15"/>
  <c r="J248" i="15"/>
  <c r="A249" i="15"/>
  <c r="E249" i="15"/>
  <c r="J249" i="15"/>
  <c r="A250" i="15"/>
  <c r="D250" i="15"/>
  <c r="F250" i="15"/>
  <c r="G250" i="15"/>
  <c r="H250" i="15"/>
  <c r="J250" i="15"/>
  <c r="E250" i="15" s="1"/>
  <c r="A251" i="15"/>
  <c r="C251" i="15"/>
  <c r="E251" i="15"/>
  <c r="F251" i="15"/>
  <c r="G251" i="15"/>
  <c r="H251" i="15"/>
  <c r="J251" i="15"/>
  <c r="D251" i="15" s="1"/>
  <c r="A252" i="15"/>
  <c r="B252" i="15"/>
  <c r="D252" i="15"/>
  <c r="E252" i="15"/>
  <c r="F252" i="15"/>
  <c r="G252" i="15"/>
  <c r="J252" i="15"/>
  <c r="C252" i="15" s="1"/>
  <c r="A253" i="15"/>
  <c r="D253" i="15"/>
  <c r="E253" i="15"/>
  <c r="J253" i="15"/>
  <c r="A254" i="15"/>
  <c r="B254" i="15"/>
  <c r="C254" i="15"/>
  <c r="D254" i="15"/>
  <c r="E254" i="15"/>
  <c r="F254" i="15"/>
  <c r="G254" i="15"/>
  <c r="H254" i="15"/>
  <c r="J254" i="15"/>
  <c r="A255" i="15"/>
  <c r="C255" i="15"/>
  <c r="J255" i="15"/>
  <c r="B255" i="15" s="1"/>
  <c r="A256" i="15"/>
  <c r="B256" i="15"/>
  <c r="J256" i="15"/>
  <c r="A257" i="15"/>
  <c r="G257" i="15"/>
  <c r="H257" i="15"/>
  <c r="J257" i="15"/>
  <c r="A258" i="15"/>
  <c r="D258" i="15"/>
  <c r="F258" i="15"/>
  <c r="G258" i="15"/>
  <c r="H258" i="15"/>
  <c r="J258" i="15"/>
  <c r="E258" i="15" s="1"/>
  <c r="A259" i="15"/>
  <c r="C259" i="15"/>
  <c r="E259" i="15"/>
  <c r="F259" i="15"/>
  <c r="G259" i="15"/>
  <c r="H259" i="15"/>
  <c r="J259" i="15"/>
  <c r="D259" i="15" s="1"/>
  <c r="A260" i="15"/>
  <c r="B260" i="15"/>
  <c r="D260" i="15"/>
  <c r="E260" i="15"/>
  <c r="F260" i="15"/>
  <c r="G260" i="15"/>
  <c r="J260" i="15"/>
  <c r="C260" i="15" s="1"/>
  <c r="A261" i="15"/>
  <c r="C261" i="15"/>
  <c r="D261" i="15"/>
  <c r="E261" i="15"/>
  <c r="F261" i="15"/>
  <c r="J261" i="15"/>
  <c r="A262" i="15"/>
  <c r="B262" i="15"/>
  <c r="C262" i="15"/>
  <c r="D262" i="15"/>
  <c r="E262" i="15"/>
  <c r="G262" i="15"/>
  <c r="H262" i="15"/>
  <c r="J262" i="15"/>
  <c r="F262" i="15" s="1"/>
  <c r="A263" i="15"/>
  <c r="B263" i="15"/>
  <c r="D263" i="15"/>
  <c r="G263" i="15"/>
  <c r="J263" i="15"/>
  <c r="A264" i="15"/>
  <c r="F264" i="15"/>
  <c r="J264" i="15"/>
  <c r="B264" i="15" s="1"/>
  <c r="A265" i="15"/>
  <c r="J265" i="15"/>
  <c r="A266" i="15"/>
  <c r="D266" i="15"/>
  <c r="F266" i="15"/>
  <c r="G266" i="15"/>
  <c r="H266" i="15"/>
  <c r="J266" i="15"/>
  <c r="A267" i="15"/>
  <c r="C267" i="15"/>
  <c r="E267" i="15"/>
  <c r="F267" i="15"/>
  <c r="G267" i="15"/>
  <c r="H267" i="15"/>
  <c r="J267" i="15"/>
  <c r="D267" i="15" s="1"/>
  <c r="A268" i="15"/>
  <c r="B268" i="15"/>
  <c r="D268" i="15"/>
  <c r="E268" i="15"/>
  <c r="F268" i="15"/>
  <c r="G268" i="15"/>
  <c r="J268" i="15"/>
  <c r="C268" i="15" s="1"/>
  <c r="A269" i="15"/>
  <c r="E269" i="15"/>
  <c r="G269" i="15"/>
  <c r="H269" i="15"/>
  <c r="J269" i="15"/>
  <c r="B269" i="15" s="1"/>
  <c r="A270" i="15"/>
  <c r="B270" i="15"/>
  <c r="C270" i="15"/>
  <c r="D270" i="15"/>
  <c r="E270" i="15"/>
  <c r="F270" i="15"/>
  <c r="G270" i="15"/>
  <c r="H270" i="15"/>
  <c r="J270" i="15"/>
  <c r="A271" i="15"/>
  <c r="B271" i="15"/>
  <c r="C271" i="15"/>
  <c r="E271" i="15"/>
  <c r="F271" i="15"/>
  <c r="G271" i="15"/>
  <c r="H271" i="15"/>
  <c r="J271" i="15"/>
  <c r="D271" i="15" s="1"/>
  <c r="A272" i="15"/>
  <c r="J272" i="15"/>
  <c r="A273" i="15"/>
  <c r="J273" i="15"/>
  <c r="A274" i="15"/>
  <c r="B274" i="15"/>
  <c r="C274" i="15"/>
  <c r="D274" i="15"/>
  <c r="E274" i="15"/>
  <c r="F274" i="15"/>
  <c r="G274" i="15"/>
  <c r="H274" i="15"/>
  <c r="J274" i="15"/>
  <c r="A275" i="15"/>
  <c r="B275" i="15"/>
  <c r="F275" i="15"/>
  <c r="G275" i="15"/>
  <c r="J275" i="15"/>
  <c r="H275" i="15" s="1"/>
  <c r="A276" i="15"/>
  <c r="E276" i="15"/>
  <c r="F276" i="15"/>
  <c r="J276" i="15"/>
  <c r="G276" i="15" s="1"/>
  <c r="A277" i="15"/>
  <c r="D277" i="15"/>
  <c r="E277" i="15"/>
  <c r="G277" i="15"/>
  <c r="H277" i="15"/>
  <c r="J277" i="15"/>
  <c r="F277" i="15" s="1"/>
  <c r="A278" i="15"/>
  <c r="C278" i="15"/>
  <c r="D278" i="15"/>
  <c r="F278" i="15"/>
  <c r="G278" i="15"/>
  <c r="H278" i="15"/>
  <c r="J278" i="15"/>
  <c r="E278" i="15" s="1"/>
  <c r="A279" i="15"/>
  <c r="B279" i="15"/>
  <c r="C279" i="15"/>
  <c r="E279" i="15"/>
  <c r="F279" i="15"/>
  <c r="G279" i="15"/>
  <c r="H279" i="15"/>
  <c r="J279" i="15"/>
  <c r="D279" i="15" s="1"/>
  <c r="A280" i="15"/>
  <c r="B280" i="15"/>
  <c r="J280" i="15"/>
  <c r="A281" i="15"/>
  <c r="J281" i="15"/>
  <c r="A282" i="15"/>
  <c r="B282" i="15"/>
  <c r="C282" i="15"/>
  <c r="D282" i="15"/>
  <c r="E282" i="15"/>
  <c r="F282" i="15"/>
  <c r="G282" i="15"/>
  <c r="H282" i="15"/>
  <c r="J282" i="15"/>
  <c r="A283" i="15"/>
  <c r="B283" i="15"/>
  <c r="F283" i="15"/>
  <c r="G283" i="15"/>
  <c r="J283" i="15"/>
  <c r="H283" i="15" s="1"/>
  <c r="A284" i="15"/>
  <c r="E284" i="15"/>
  <c r="F284" i="15"/>
  <c r="J284" i="15"/>
  <c r="G284" i="15" s="1"/>
  <c r="A285" i="15"/>
  <c r="D285" i="15"/>
  <c r="E285" i="15"/>
  <c r="G285" i="15"/>
  <c r="H285" i="15"/>
  <c r="J285" i="15"/>
  <c r="F285" i="15" s="1"/>
  <c r="A286" i="15"/>
  <c r="C286" i="15"/>
  <c r="D286" i="15"/>
  <c r="F286" i="15"/>
  <c r="G286" i="15"/>
  <c r="H286" i="15"/>
  <c r="J286" i="15"/>
  <c r="E286" i="15" s="1"/>
  <c r="A287" i="15"/>
  <c r="B287" i="15"/>
  <c r="C287" i="15"/>
  <c r="E287" i="15"/>
  <c r="F287" i="15"/>
  <c r="G287" i="15"/>
  <c r="H287" i="15"/>
  <c r="J287" i="15"/>
  <c r="D287" i="15" s="1"/>
  <c r="A288" i="15"/>
  <c r="B288" i="15"/>
  <c r="J288" i="15"/>
  <c r="A289" i="15"/>
  <c r="H289" i="15"/>
  <c r="J289" i="15"/>
  <c r="A290" i="15"/>
  <c r="B290" i="15"/>
  <c r="C290" i="15"/>
  <c r="D290" i="15"/>
  <c r="E290" i="15"/>
  <c r="G290" i="15"/>
  <c r="H290" i="15"/>
  <c r="J290" i="15"/>
  <c r="F290" i="15" s="1"/>
  <c r="A291" i="15"/>
  <c r="B291" i="15"/>
  <c r="F291" i="15"/>
  <c r="G291" i="15"/>
  <c r="J291" i="15"/>
  <c r="H291" i="15" s="1"/>
  <c r="A292" i="15"/>
  <c r="E292" i="15"/>
  <c r="F292" i="15"/>
  <c r="J292" i="15"/>
  <c r="A293" i="15"/>
  <c r="D293" i="15"/>
  <c r="E293" i="15"/>
  <c r="G293" i="15"/>
  <c r="H293" i="15"/>
  <c r="J293" i="15"/>
  <c r="F293" i="15" s="1"/>
  <c r="A294" i="15"/>
  <c r="C294" i="15"/>
  <c r="D294" i="15"/>
  <c r="F294" i="15"/>
  <c r="G294" i="15"/>
  <c r="H294" i="15"/>
  <c r="J294" i="15"/>
  <c r="E294" i="15" s="1"/>
  <c r="A295" i="15"/>
  <c r="B295" i="15"/>
  <c r="C295" i="15"/>
  <c r="E295" i="15"/>
  <c r="F295" i="15"/>
  <c r="G295" i="15"/>
  <c r="H295" i="15"/>
  <c r="J295" i="15"/>
  <c r="D295" i="15" s="1"/>
  <c r="A296" i="15"/>
  <c r="J296" i="15"/>
  <c r="A297" i="15"/>
  <c r="D297" i="15"/>
  <c r="J297" i="15"/>
  <c r="A298" i="15"/>
  <c r="B298" i="15"/>
  <c r="C298" i="15"/>
  <c r="D298" i="15"/>
  <c r="E298" i="15"/>
  <c r="G298" i="15"/>
  <c r="H298" i="15"/>
  <c r="J298" i="15"/>
  <c r="F298" i="15" s="1"/>
  <c r="A299" i="15"/>
  <c r="B299" i="15"/>
  <c r="F299" i="15"/>
  <c r="G299" i="15"/>
  <c r="J299" i="15"/>
  <c r="H299" i="15" s="1"/>
  <c r="A300" i="15"/>
  <c r="F300" i="15"/>
  <c r="J300" i="15"/>
  <c r="A301" i="15"/>
  <c r="D301" i="15"/>
  <c r="E301" i="15"/>
  <c r="G301" i="15"/>
  <c r="H301" i="15"/>
  <c r="J301" i="15"/>
  <c r="F301" i="15" s="1"/>
  <c r="A302" i="15"/>
  <c r="C302" i="15"/>
  <c r="D302" i="15"/>
  <c r="F302" i="15"/>
  <c r="G302" i="15"/>
  <c r="H302" i="15"/>
  <c r="J302" i="15"/>
  <c r="E302" i="15" s="1"/>
  <c r="A303" i="15"/>
  <c r="B303" i="15"/>
  <c r="C303" i="15"/>
  <c r="E303" i="15"/>
  <c r="F303" i="15"/>
  <c r="G303" i="15"/>
  <c r="H303" i="15"/>
  <c r="J303" i="15"/>
  <c r="D303" i="15" s="1"/>
  <c r="A304" i="15"/>
  <c r="J304" i="15"/>
  <c r="A305" i="15"/>
  <c r="C305" i="15"/>
  <c r="H305" i="15"/>
  <c r="J305" i="15"/>
  <c r="A306" i="15"/>
  <c r="B306" i="15"/>
  <c r="C306" i="15"/>
  <c r="D306" i="15"/>
  <c r="E306" i="15"/>
  <c r="G306" i="15"/>
  <c r="H306" i="15"/>
  <c r="J306" i="15"/>
  <c r="F306" i="15" s="1"/>
  <c r="A307" i="15"/>
  <c r="J307" i="15"/>
  <c r="A308" i="15"/>
  <c r="E308" i="15"/>
  <c r="F308" i="15"/>
  <c r="H308" i="15"/>
  <c r="J308" i="15"/>
  <c r="A309" i="15"/>
  <c r="D309" i="15"/>
  <c r="E309" i="15"/>
  <c r="G309" i="15"/>
  <c r="H309" i="15"/>
  <c r="J309" i="15"/>
  <c r="F309" i="15" s="1"/>
  <c r="A310" i="15"/>
  <c r="C310" i="15"/>
  <c r="D310" i="15"/>
  <c r="F310" i="15"/>
  <c r="G310" i="15"/>
  <c r="H310" i="15"/>
  <c r="J310" i="15"/>
  <c r="E310" i="15" s="1"/>
  <c r="A311" i="15"/>
  <c r="B311" i="15"/>
  <c r="C311" i="15"/>
  <c r="E311" i="15"/>
  <c r="F311" i="15"/>
  <c r="G311" i="15"/>
  <c r="H311" i="15"/>
  <c r="J311" i="15"/>
  <c r="D311" i="15" s="1"/>
  <c r="A312" i="15"/>
  <c r="J312" i="15"/>
  <c r="A313" i="15"/>
  <c r="D313" i="15"/>
  <c r="H313" i="15"/>
  <c r="J313" i="15"/>
  <c r="A314" i="15"/>
  <c r="B314" i="15"/>
  <c r="C314" i="15"/>
  <c r="D314" i="15"/>
  <c r="E314" i="15"/>
  <c r="G314" i="15"/>
  <c r="H314" i="15"/>
  <c r="J314" i="15"/>
  <c r="F314" i="15" s="1"/>
  <c r="A315" i="15"/>
  <c r="B315" i="15"/>
  <c r="F315" i="15"/>
  <c r="G315" i="15"/>
  <c r="J315" i="15"/>
  <c r="A316" i="15"/>
  <c r="J316" i="15"/>
  <c r="A317" i="15"/>
  <c r="D317" i="15"/>
  <c r="E317" i="15"/>
  <c r="G317" i="15"/>
  <c r="H317" i="15"/>
  <c r="J317" i="15"/>
  <c r="F317" i="15" s="1"/>
  <c r="A318" i="15"/>
  <c r="C318" i="15"/>
  <c r="D318" i="15"/>
  <c r="F318" i="15"/>
  <c r="G318" i="15"/>
  <c r="H318" i="15"/>
  <c r="J318" i="15"/>
  <c r="E318" i="15" s="1"/>
  <c r="A319" i="15"/>
  <c r="B319" i="15"/>
  <c r="C319" i="15"/>
  <c r="E319" i="15"/>
  <c r="F319" i="15"/>
  <c r="G319" i="15"/>
  <c r="H319" i="15"/>
  <c r="J319" i="15"/>
  <c r="D319" i="15" s="1"/>
  <c r="A320" i="15"/>
  <c r="J320" i="15"/>
  <c r="A321" i="15"/>
  <c r="C321" i="15"/>
  <c r="D321" i="15"/>
  <c r="H321" i="15"/>
  <c r="J321" i="15"/>
  <c r="A322" i="15"/>
  <c r="B322" i="15"/>
  <c r="C322" i="15"/>
  <c r="D322" i="15"/>
  <c r="E322" i="15"/>
  <c r="G322" i="15"/>
  <c r="H322" i="15"/>
  <c r="J322" i="15"/>
  <c r="F322" i="15" s="1"/>
  <c r="A323" i="15"/>
  <c r="F323" i="15"/>
  <c r="J323" i="15"/>
  <c r="B323" i="15" s="1"/>
  <c r="A324" i="15"/>
  <c r="E324" i="15"/>
  <c r="J324" i="15"/>
  <c r="A325" i="15"/>
  <c r="D325" i="15"/>
  <c r="E325" i="15"/>
  <c r="G325" i="15"/>
  <c r="H325" i="15"/>
  <c r="J325" i="15"/>
  <c r="F325" i="15" s="1"/>
  <c r="A326" i="15"/>
  <c r="C326" i="15"/>
  <c r="D326" i="15"/>
  <c r="F326" i="15"/>
  <c r="G326" i="15"/>
  <c r="H326" i="15"/>
  <c r="J326" i="15"/>
  <c r="E326" i="15" s="1"/>
  <c r="A327" i="15"/>
  <c r="B327" i="15"/>
  <c r="C327" i="15"/>
  <c r="E327" i="15"/>
  <c r="F327" i="15"/>
  <c r="G327" i="15"/>
  <c r="H327" i="15"/>
  <c r="J327" i="15"/>
  <c r="D327" i="15" s="1"/>
  <c r="A328" i="15"/>
  <c r="B328" i="15"/>
  <c r="D328" i="15"/>
  <c r="E328" i="15"/>
  <c r="J328" i="15"/>
  <c r="A329" i="15"/>
  <c r="J329" i="15"/>
  <c r="A330" i="15"/>
  <c r="B330" i="15"/>
  <c r="C330" i="15"/>
  <c r="D330" i="15"/>
  <c r="E330" i="15"/>
  <c r="F330" i="15"/>
  <c r="G330" i="15"/>
  <c r="H330" i="15"/>
  <c r="J330" i="15"/>
  <c r="A331" i="15"/>
  <c r="F331" i="15"/>
  <c r="J331" i="15"/>
  <c r="A332" i="15"/>
  <c r="E332" i="15"/>
  <c r="F332" i="15"/>
  <c r="H332" i="15"/>
  <c r="J332" i="15"/>
  <c r="A333" i="15"/>
  <c r="D333" i="15"/>
  <c r="E333" i="15"/>
  <c r="G333" i="15"/>
  <c r="H333" i="15"/>
  <c r="J333" i="15"/>
  <c r="F333" i="15" s="1"/>
  <c r="A334" i="15"/>
  <c r="C334" i="15"/>
  <c r="D334" i="15"/>
  <c r="F334" i="15"/>
  <c r="G334" i="15"/>
  <c r="H334" i="15"/>
  <c r="J334" i="15"/>
  <c r="E334" i="15" s="1"/>
  <c r="A335" i="15"/>
  <c r="B335" i="15"/>
  <c r="C335" i="15"/>
  <c r="E335" i="15"/>
  <c r="F335" i="15"/>
  <c r="G335" i="15"/>
  <c r="H335" i="15"/>
  <c r="J335" i="15"/>
  <c r="D335" i="15" s="1"/>
  <c r="A336" i="15"/>
  <c r="B336" i="15"/>
  <c r="J336" i="15"/>
  <c r="A337" i="15"/>
  <c r="E337" i="15"/>
  <c r="J337" i="15"/>
  <c r="C337" i="15" s="1"/>
  <c r="A338" i="15"/>
  <c r="B338" i="15"/>
  <c r="C338" i="15"/>
  <c r="D338" i="15"/>
  <c r="E338" i="15"/>
  <c r="G338" i="15"/>
  <c r="H338" i="15"/>
  <c r="J338" i="15"/>
  <c r="F338" i="15" s="1"/>
  <c r="A339" i="15"/>
  <c r="J339" i="15"/>
  <c r="A340" i="15"/>
  <c r="B340" i="15"/>
  <c r="F340" i="15"/>
  <c r="J340" i="15"/>
  <c r="A341" i="15"/>
  <c r="D341" i="15"/>
  <c r="J341" i="15"/>
  <c r="A342" i="15"/>
  <c r="C342" i="15"/>
  <c r="D342" i="15"/>
  <c r="F342" i="15"/>
  <c r="G342" i="15"/>
  <c r="H342" i="15"/>
  <c r="J342" i="15"/>
  <c r="E342" i="15" s="1"/>
  <c r="A343" i="15"/>
  <c r="B343" i="15"/>
  <c r="C343" i="15"/>
  <c r="E343" i="15"/>
  <c r="F343" i="15"/>
  <c r="G343" i="15"/>
  <c r="H343" i="15"/>
  <c r="J343" i="15"/>
  <c r="D343" i="15" s="1"/>
  <c r="A344" i="15"/>
  <c r="D344" i="15"/>
  <c r="E344" i="15"/>
  <c r="F344" i="15"/>
  <c r="J344" i="15"/>
  <c r="B344" i="15" s="1"/>
  <c r="A345" i="15"/>
  <c r="D345" i="15"/>
  <c r="H345" i="15"/>
  <c r="J345" i="15"/>
  <c r="A346" i="15"/>
  <c r="B346" i="15"/>
  <c r="C346" i="15"/>
  <c r="D346" i="15"/>
  <c r="E346" i="15"/>
  <c r="G346" i="15"/>
  <c r="H346" i="15"/>
  <c r="J346" i="15"/>
  <c r="F346" i="15" s="1"/>
  <c r="A347" i="15"/>
  <c r="B347" i="15"/>
  <c r="C347" i="15"/>
  <c r="F347" i="15"/>
  <c r="G347" i="15"/>
  <c r="J347" i="15"/>
  <c r="A348" i="15"/>
  <c r="B348" i="15"/>
  <c r="E348" i="15"/>
  <c r="H348" i="15"/>
  <c r="J348" i="15"/>
  <c r="A349" i="15"/>
  <c r="E349" i="15"/>
  <c r="G349" i="15"/>
  <c r="H349" i="15"/>
  <c r="J349" i="15"/>
  <c r="D349" i="15" s="1"/>
  <c r="A350" i="15"/>
  <c r="C350" i="15"/>
  <c r="D350" i="15"/>
  <c r="F350" i="15"/>
  <c r="G350" i="15"/>
  <c r="H350" i="15"/>
  <c r="J350" i="15"/>
  <c r="E350" i="15" s="1"/>
  <c r="A351" i="15"/>
  <c r="B351" i="15"/>
  <c r="C351" i="15"/>
  <c r="E351" i="15"/>
  <c r="F351" i="15"/>
  <c r="G351" i="15"/>
  <c r="H351" i="15"/>
  <c r="J351" i="15"/>
  <c r="D351" i="15" s="1"/>
  <c r="A352" i="15"/>
  <c r="B352" i="15"/>
  <c r="E352" i="15"/>
  <c r="J352" i="15"/>
  <c r="A353" i="15"/>
  <c r="C353" i="15"/>
  <c r="D353" i="15"/>
  <c r="E353" i="15"/>
  <c r="F353" i="15"/>
  <c r="H353" i="15"/>
  <c r="J353" i="15"/>
  <c r="A354" i="15"/>
  <c r="B354" i="15"/>
  <c r="C354" i="15"/>
  <c r="D354" i="15"/>
  <c r="E354" i="15"/>
  <c r="G354" i="15"/>
  <c r="H354" i="15"/>
  <c r="J354" i="15"/>
  <c r="F354" i="15" s="1"/>
  <c r="A355" i="15"/>
  <c r="C355" i="15"/>
  <c r="J355" i="15"/>
  <c r="B355" i="15" s="1"/>
  <c r="A356" i="15"/>
  <c r="B356" i="15"/>
  <c r="C356" i="15"/>
  <c r="E356" i="15"/>
  <c r="H356" i="15"/>
  <c r="J356" i="15"/>
  <c r="A357" i="15"/>
  <c r="D357" i="15"/>
  <c r="E357" i="15"/>
  <c r="F357" i="15"/>
  <c r="H357" i="15"/>
  <c r="J357" i="15"/>
  <c r="C357" i="15" s="1"/>
  <c r="A358" i="15"/>
  <c r="D358" i="15"/>
  <c r="E358" i="15"/>
  <c r="F358" i="15"/>
  <c r="H358" i="15"/>
  <c r="J358" i="15"/>
  <c r="B358" i="15" s="1"/>
  <c r="A359" i="15"/>
  <c r="E359" i="15"/>
  <c r="J359" i="15"/>
  <c r="F359" i="15" s="1"/>
  <c r="A360" i="15"/>
  <c r="B360" i="15"/>
  <c r="C360" i="15"/>
  <c r="D360" i="15"/>
  <c r="F360" i="15"/>
  <c r="G360" i="15"/>
  <c r="H360" i="15"/>
  <c r="J360" i="15"/>
  <c r="E360" i="15" s="1"/>
  <c r="A361" i="15"/>
  <c r="C361" i="15"/>
  <c r="G361" i="15"/>
  <c r="J361" i="15"/>
  <c r="D361" i="15" s="1"/>
  <c r="A362" i="15"/>
  <c r="B362" i="15"/>
  <c r="F362" i="15"/>
  <c r="H362" i="15"/>
  <c r="J362" i="15"/>
  <c r="C362" i="15" s="1"/>
  <c r="A363" i="15"/>
  <c r="J363" i="15"/>
  <c r="A364" i="15"/>
  <c r="B364" i="15"/>
  <c r="C364" i="15"/>
  <c r="D364" i="15"/>
  <c r="F364" i="15"/>
  <c r="G364" i="15"/>
  <c r="H364" i="15"/>
  <c r="J364" i="15"/>
  <c r="E364" i="15" s="1"/>
  <c r="A365" i="15"/>
  <c r="C365" i="15"/>
  <c r="E365" i="15"/>
  <c r="G365" i="15"/>
  <c r="J365" i="15"/>
  <c r="H365" i="15" s="1"/>
  <c r="A366" i="15"/>
  <c r="B366" i="15"/>
  <c r="D366" i="15"/>
  <c r="E366" i="15"/>
  <c r="F366" i="15"/>
  <c r="H366" i="15"/>
  <c r="J366" i="15"/>
  <c r="G366" i="15" s="1"/>
  <c r="A367" i="15"/>
  <c r="E367" i="15"/>
  <c r="J367" i="15"/>
  <c r="F367" i="15" s="1"/>
  <c r="A368" i="15"/>
  <c r="B368" i="15"/>
  <c r="C368" i="15"/>
  <c r="D368" i="15"/>
  <c r="F368" i="15"/>
  <c r="G368" i="15"/>
  <c r="H368" i="15"/>
  <c r="J368" i="15"/>
  <c r="E368" i="15" s="1"/>
  <c r="A369" i="15"/>
  <c r="C369" i="15"/>
  <c r="G369" i="15"/>
  <c r="J369" i="15"/>
  <c r="D369" i="15" s="1"/>
  <c r="A370" i="15"/>
  <c r="B370" i="15"/>
  <c r="F370" i="15"/>
  <c r="H370" i="15"/>
  <c r="J370" i="15"/>
  <c r="C370" i="15" s="1"/>
  <c r="A371" i="15"/>
  <c r="J371" i="15"/>
  <c r="A372" i="15"/>
  <c r="B372" i="15"/>
  <c r="C372" i="15"/>
  <c r="D372" i="15"/>
  <c r="F372" i="15"/>
  <c r="G372" i="15"/>
  <c r="H372" i="15"/>
  <c r="J372" i="15"/>
  <c r="E372" i="15" s="1"/>
  <c r="A373" i="15"/>
  <c r="C373" i="15"/>
  <c r="E373" i="15"/>
  <c r="G373" i="15"/>
  <c r="J373" i="15"/>
  <c r="H373" i="15" s="1"/>
  <c r="A374" i="15"/>
  <c r="B374" i="15"/>
  <c r="D374" i="15"/>
  <c r="E374" i="15"/>
  <c r="F374" i="15"/>
  <c r="H374" i="15"/>
  <c r="J374" i="15"/>
  <c r="G374" i="15" s="1"/>
  <c r="A375" i="15"/>
  <c r="E375" i="15"/>
  <c r="J375" i="15"/>
  <c r="F375" i="15" s="1"/>
  <c r="A376" i="15"/>
  <c r="B376" i="15"/>
  <c r="C376" i="15"/>
  <c r="D376" i="15"/>
  <c r="F376" i="15"/>
  <c r="G376" i="15"/>
  <c r="H376" i="15"/>
  <c r="J376" i="15"/>
  <c r="E376" i="15" s="1"/>
  <c r="A377" i="15"/>
  <c r="C377" i="15"/>
  <c r="G377" i="15"/>
  <c r="J377" i="15"/>
  <c r="D377" i="15" s="1"/>
  <c r="A378" i="15"/>
  <c r="B378" i="15"/>
  <c r="F378" i="15"/>
  <c r="H378" i="15"/>
  <c r="J378" i="15"/>
  <c r="C378" i="15" s="1"/>
  <c r="A379" i="15"/>
  <c r="J379" i="15"/>
  <c r="A380" i="15"/>
  <c r="B380" i="15"/>
  <c r="C380" i="15"/>
  <c r="D380" i="15"/>
  <c r="F380" i="15"/>
  <c r="G380" i="15"/>
  <c r="H380" i="15"/>
  <c r="J380" i="15"/>
  <c r="E380" i="15" s="1"/>
  <c r="A381" i="15"/>
  <c r="C381" i="15"/>
  <c r="E381" i="15"/>
  <c r="G381" i="15"/>
  <c r="J381" i="15"/>
  <c r="H381" i="15" s="1"/>
  <c r="A382" i="15"/>
  <c r="B382" i="15"/>
  <c r="D382" i="15"/>
  <c r="E382" i="15"/>
  <c r="F382" i="15"/>
  <c r="H382" i="15"/>
  <c r="J382" i="15"/>
  <c r="G382" i="15" s="1"/>
  <c r="A383" i="15"/>
  <c r="E383" i="15"/>
  <c r="J383" i="15"/>
  <c r="F383" i="15" s="1"/>
  <c r="A384" i="15"/>
  <c r="B384" i="15"/>
  <c r="C384" i="15"/>
  <c r="D384" i="15"/>
  <c r="F384" i="15"/>
  <c r="G384" i="15"/>
  <c r="H384" i="15"/>
  <c r="J384" i="15"/>
  <c r="E384" i="15" s="1"/>
  <c r="A385" i="15"/>
  <c r="C385" i="15"/>
  <c r="G385" i="15"/>
  <c r="J385" i="15"/>
  <c r="D385" i="15" s="1"/>
  <c r="A386" i="15"/>
  <c r="B386" i="15"/>
  <c r="F386" i="15"/>
  <c r="H386" i="15"/>
  <c r="J386" i="15"/>
  <c r="C386" i="15" s="1"/>
  <c r="A387" i="15"/>
  <c r="J387" i="15"/>
  <c r="A388" i="15"/>
  <c r="B388" i="15"/>
  <c r="C388" i="15"/>
  <c r="D388" i="15"/>
  <c r="F388" i="15"/>
  <c r="G388" i="15"/>
  <c r="H388" i="15"/>
  <c r="J388" i="15"/>
  <c r="E388" i="15" s="1"/>
  <c r="A389" i="15"/>
  <c r="C389" i="15"/>
  <c r="E389" i="15"/>
  <c r="G389" i="15"/>
  <c r="J389" i="15"/>
  <c r="H389" i="15" s="1"/>
  <c r="A390" i="15"/>
  <c r="B390" i="15"/>
  <c r="D390" i="15"/>
  <c r="E390" i="15"/>
  <c r="F390" i="15"/>
  <c r="H390" i="15"/>
  <c r="J390" i="15"/>
  <c r="G390" i="15" s="1"/>
  <c r="A391" i="15"/>
  <c r="E391" i="15"/>
  <c r="J391" i="15"/>
  <c r="F391" i="15" s="1"/>
  <c r="A392" i="15"/>
  <c r="B392" i="15"/>
  <c r="C392" i="15"/>
  <c r="D392" i="15"/>
  <c r="F392" i="15"/>
  <c r="G392" i="15"/>
  <c r="H392" i="15"/>
  <c r="J392" i="15"/>
  <c r="E392" i="15" s="1"/>
  <c r="A393" i="15"/>
  <c r="C393" i="15"/>
  <c r="G393" i="15"/>
  <c r="J393" i="15"/>
  <c r="D393" i="15" s="1"/>
  <c r="A394" i="15"/>
  <c r="B394" i="15"/>
  <c r="F394" i="15"/>
  <c r="H394" i="15"/>
  <c r="J394" i="15"/>
  <c r="C394" i="15" s="1"/>
  <c r="A395" i="15"/>
  <c r="J395" i="15"/>
  <c r="A396" i="15"/>
  <c r="B396" i="15"/>
  <c r="C396" i="15"/>
  <c r="D396" i="15"/>
  <c r="F396" i="15"/>
  <c r="G396" i="15"/>
  <c r="H396" i="15"/>
  <c r="J396" i="15"/>
  <c r="E396" i="15" s="1"/>
  <c r="A397" i="15"/>
  <c r="C397" i="15"/>
  <c r="E397" i="15"/>
  <c r="G397" i="15"/>
  <c r="J397" i="15"/>
  <c r="H397" i="15" s="1"/>
  <c r="A398" i="15"/>
  <c r="B398" i="15"/>
  <c r="D398" i="15"/>
  <c r="E398" i="15"/>
  <c r="F398" i="15"/>
  <c r="H398" i="15"/>
  <c r="J398" i="15"/>
  <c r="G398" i="15" s="1"/>
  <c r="A399" i="15"/>
  <c r="E399" i="15"/>
  <c r="J399" i="15"/>
  <c r="F399" i="15" s="1"/>
  <c r="A400" i="15"/>
  <c r="B400" i="15"/>
  <c r="C400" i="15"/>
  <c r="D400" i="15"/>
  <c r="F400" i="15"/>
  <c r="G400" i="15"/>
  <c r="H400" i="15"/>
  <c r="J400" i="15"/>
  <c r="E400" i="15" s="1"/>
  <c r="A401" i="15"/>
  <c r="C401" i="15"/>
  <c r="G401" i="15"/>
  <c r="J401" i="15"/>
  <c r="D401" i="15" s="1"/>
  <c r="A402" i="15"/>
  <c r="B402" i="15"/>
  <c r="F402" i="15"/>
  <c r="H402" i="15"/>
  <c r="J402" i="15"/>
  <c r="C402" i="15" s="1"/>
  <c r="A403" i="15"/>
  <c r="J403" i="15"/>
  <c r="A404" i="15"/>
  <c r="B404" i="15"/>
  <c r="C404" i="15"/>
  <c r="D404" i="15"/>
  <c r="F404" i="15"/>
  <c r="G404" i="15"/>
  <c r="H404" i="15"/>
  <c r="J404" i="15"/>
  <c r="E404" i="15" s="1"/>
  <c r="A405" i="15"/>
  <c r="C405" i="15"/>
  <c r="E405" i="15"/>
  <c r="G405" i="15"/>
  <c r="J405" i="15"/>
  <c r="H405" i="15" s="1"/>
  <c r="A406" i="15"/>
  <c r="B406" i="15"/>
  <c r="D406" i="15"/>
  <c r="E406" i="15"/>
  <c r="F406" i="15"/>
  <c r="H406" i="15"/>
  <c r="J406" i="15"/>
  <c r="G406" i="15" s="1"/>
  <c r="A407" i="15"/>
  <c r="E407" i="15"/>
  <c r="J407" i="15"/>
  <c r="F407" i="15" s="1"/>
  <c r="A408" i="15"/>
  <c r="B408" i="15"/>
  <c r="C408" i="15"/>
  <c r="D408" i="15"/>
  <c r="F408" i="15"/>
  <c r="G408" i="15"/>
  <c r="H408" i="15"/>
  <c r="J408" i="15"/>
  <c r="E408" i="15" s="1"/>
  <c r="A409" i="15"/>
  <c r="C409" i="15"/>
  <c r="G409" i="15"/>
  <c r="J409" i="15"/>
  <c r="D409" i="15" s="1"/>
  <c r="A410" i="15"/>
  <c r="B410" i="15"/>
  <c r="D410" i="15"/>
  <c r="F410" i="15"/>
  <c r="H410" i="15"/>
  <c r="J410" i="15"/>
  <c r="C410" i="15" s="1"/>
  <c r="A411" i="15"/>
  <c r="J411" i="15"/>
  <c r="A412" i="15"/>
  <c r="B412" i="15"/>
  <c r="C412" i="15"/>
  <c r="D412" i="15"/>
  <c r="F412" i="15"/>
  <c r="G412" i="15"/>
  <c r="H412" i="15"/>
  <c r="J412" i="15"/>
  <c r="E412" i="15" s="1"/>
  <c r="A413" i="15"/>
  <c r="C413" i="15"/>
  <c r="E413" i="15"/>
  <c r="G413" i="15"/>
  <c r="J413" i="15"/>
  <c r="H413" i="15" s="1"/>
  <c r="A414" i="15"/>
  <c r="B414" i="15"/>
  <c r="D414" i="15"/>
  <c r="E414" i="15"/>
  <c r="F414" i="15"/>
  <c r="H414" i="15"/>
  <c r="J414" i="15"/>
  <c r="G414" i="15" s="1"/>
  <c r="A415" i="15"/>
  <c r="E415" i="15"/>
  <c r="J415" i="15"/>
  <c r="F415" i="15" s="1"/>
  <c r="A416" i="15"/>
  <c r="B416" i="15"/>
  <c r="C416" i="15"/>
  <c r="D416" i="15"/>
  <c r="F416" i="15"/>
  <c r="G416" i="15"/>
  <c r="H416" i="15"/>
  <c r="J416" i="15"/>
  <c r="E416" i="15" s="1"/>
  <c r="A417" i="15"/>
  <c r="C417" i="15"/>
  <c r="G417" i="15"/>
  <c r="J417" i="15"/>
  <c r="D417" i="15" s="1"/>
  <c r="A418" i="15"/>
  <c r="B418" i="15"/>
  <c r="D418" i="15"/>
  <c r="F418" i="15"/>
  <c r="H418" i="15"/>
  <c r="J418" i="15"/>
  <c r="C418" i="15" s="1"/>
  <c r="A419" i="15"/>
  <c r="J419" i="15"/>
  <c r="A420" i="15"/>
  <c r="B420" i="15"/>
  <c r="C420" i="15"/>
  <c r="D420" i="15"/>
  <c r="F420" i="15"/>
  <c r="G420" i="15"/>
  <c r="H420" i="15"/>
  <c r="J420" i="15"/>
  <c r="E420" i="15" s="1"/>
  <c r="A421" i="15"/>
  <c r="C421" i="15"/>
  <c r="E421" i="15"/>
  <c r="G421" i="15"/>
  <c r="J421" i="15"/>
  <c r="H421" i="15" s="1"/>
  <c r="A422" i="15"/>
  <c r="B422" i="15"/>
  <c r="D422" i="15"/>
  <c r="E422" i="15"/>
  <c r="F422" i="15"/>
  <c r="H422" i="15"/>
  <c r="J422" i="15"/>
  <c r="G422" i="15" s="1"/>
  <c r="A423" i="15"/>
  <c r="E423" i="15"/>
  <c r="J423" i="15"/>
  <c r="F423" i="15" s="1"/>
  <c r="A424" i="15"/>
  <c r="B424" i="15"/>
  <c r="C424" i="15"/>
  <c r="D424" i="15"/>
  <c r="F424" i="15"/>
  <c r="G424" i="15"/>
  <c r="H424" i="15"/>
  <c r="J424" i="15"/>
  <c r="E424" i="15" s="1"/>
  <c r="A425" i="15"/>
  <c r="C425" i="15"/>
  <c r="G425" i="15"/>
  <c r="J425" i="15"/>
  <c r="D425" i="15" s="1"/>
  <c r="A426" i="15"/>
  <c r="B426" i="15"/>
  <c r="D426" i="15"/>
  <c r="F426" i="15"/>
  <c r="H426" i="15"/>
  <c r="J426" i="15"/>
  <c r="C426" i="15" s="1"/>
  <c r="A427" i="15"/>
  <c r="J427" i="15"/>
  <c r="A428" i="15"/>
  <c r="B428" i="15"/>
  <c r="C428" i="15"/>
  <c r="D428" i="15"/>
  <c r="F428" i="15"/>
  <c r="G428" i="15"/>
  <c r="H428" i="15"/>
  <c r="J428" i="15"/>
  <c r="E428" i="15" s="1"/>
  <c r="A429" i="15"/>
  <c r="C429" i="15"/>
  <c r="E429" i="15"/>
  <c r="G429" i="15"/>
  <c r="J429" i="15"/>
  <c r="H429" i="15" s="1"/>
  <c r="A430" i="15"/>
  <c r="B430" i="15"/>
  <c r="D430" i="15"/>
  <c r="F430" i="15"/>
  <c r="H430" i="15"/>
  <c r="J430" i="15"/>
  <c r="G430" i="15" s="1"/>
  <c r="A431" i="15"/>
  <c r="E431" i="15"/>
  <c r="J431" i="15"/>
  <c r="F431" i="15" s="1"/>
  <c r="A432" i="15"/>
  <c r="B432" i="15"/>
  <c r="C432" i="15"/>
  <c r="D432" i="15"/>
  <c r="F432" i="15"/>
  <c r="G432" i="15"/>
  <c r="H432" i="15"/>
  <c r="J432" i="15"/>
  <c r="E432" i="15" s="1"/>
  <c r="A433" i="15"/>
  <c r="C433" i="15"/>
  <c r="G433" i="15"/>
  <c r="J433" i="15"/>
  <c r="D433" i="15" s="1"/>
  <c r="A434" i="15"/>
  <c r="B434" i="15"/>
  <c r="D434" i="15"/>
  <c r="F434" i="15"/>
  <c r="H434" i="15"/>
  <c r="J434" i="15"/>
  <c r="C434" i="15" s="1"/>
  <c r="A435" i="15"/>
  <c r="J435" i="15"/>
  <c r="A436" i="15"/>
  <c r="B436" i="15"/>
  <c r="C436" i="15"/>
  <c r="D436" i="15"/>
  <c r="F436" i="15"/>
  <c r="G436" i="15"/>
  <c r="H436" i="15"/>
  <c r="J436" i="15"/>
  <c r="E436" i="15" s="1"/>
  <c r="A437" i="15"/>
  <c r="C437" i="15"/>
  <c r="E437" i="15"/>
  <c r="G437" i="15"/>
  <c r="J437" i="15"/>
  <c r="H437" i="15" s="1"/>
  <c r="A438" i="15"/>
  <c r="B438" i="15"/>
  <c r="D438" i="15"/>
  <c r="F438" i="15"/>
  <c r="H438" i="15"/>
  <c r="J438" i="15"/>
  <c r="G438" i="15" s="1"/>
  <c r="A439" i="15"/>
  <c r="J439" i="15"/>
  <c r="A440" i="15"/>
  <c r="B440" i="15"/>
  <c r="C440" i="15"/>
  <c r="D440" i="15"/>
  <c r="F440" i="15"/>
  <c r="G440" i="15"/>
  <c r="H440" i="15"/>
  <c r="J440" i="15"/>
  <c r="E440" i="15" s="1"/>
  <c r="A441" i="15"/>
  <c r="C441" i="15"/>
  <c r="G441" i="15"/>
  <c r="J441" i="15"/>
  <c r="D441" i="15" s="1"/>
  <c r="A442" i="15"/>
  <c r="B442" i="15"/>
  <c r="D442" i="15"/>
  <c r="F442" i="15"/>
  <c r="H442" i="15"/>
  <c r="J442" i="15"/>
  <c r="C442" i="15" s="1"/>
  <c r="A443" i="15"/>
  <c r="J443" i="15"/>
  <c r="A444" i="15"/>
  <c r="B444" i="15"/>
  <c r="C444" i="15"/>
  <c r="D444" i="15"/>
  <c r="F444" i="15"/>
  <c r="G444" i="15"/>
  <c r="H444" i="15"/>
  <c r="J444" i="15"/>
  <c r="E444" i="15" s="1"/>
  <c r="A445" i="15"/>
  <c r="C445" i="15"/>
  <c r="E445" i="15"/>
  <c r="G445" i="15"/>
  <c r="J445" i="15"/>
  <c r="H445" i="15" s="1"/>
  <c r="A446" i="15"/>
  <c r="B446" i="15"/>
  <c r="D446" i="15"/>
  <c r="E446" i="15"/>
  <c r="F446" i="15"/>
  <c r="H446" i="15"/>
  <c r="J446" i="15"/>
  <c r="G446" i="15" s="1"/>
  <c r="A447" i="15"/>
  <c r="E447" i="15"/>
  <c r="J447" i="15"/>
  <c r="A448" i="15"/>
  <c r="B448" i="15"/>
  <c r="C448" i="15"/>
  <c r="D448" i="15"/>
  <c r="F448" i="15"/>
  <c r="G448" i="15"/>
  <c r="H448" i="15"/>
  <c r="J448" i="15"/>
  <c r="E448" i="15" s="1"/>
  <c r="A449" i="15"/>
  <c r="C449" i="15"/>
  <c r="G449" i="15"/>
  <c r="J449" i="15"/>
  <c r="D449" i="15" s="1"/>
  <c r="A450" i="15"/>
  <c r="B450" i="15"/>
  <c r="D450" i="15"/>
  <c r="F450" i="15"/>
  <c r="H450" i="15"/>
  <c r="J450" i="15"/>
  <c r="C450" i="15" s="1"/>
  <c r="A451" i="15"/>
  <c r="J451" i="15"/>
  <c r="A452" i="15"/>
  <c r="B452" i="15"/>
  <c r="C452" i="15"/>
  <c r="D452" i="15"/>
  <c r="F452" i="15"/>
  <c r="G452" i="15"/>
  <c r="H452" i="15"/>
  <c r="J452" i="15"/>
  <c r="E452" i="15" s="1"/>
  <c r="A453" i="15"/>
  <c r="C453" i="15"/>
  <c r="E453" i="15"/>
  <c r="G453" i="15"/>
  <c r="J453" i="15"/>
  <c r="H453" i="15" s="1"/>
  <c r="A454" i="15"/>
  <c r="B454" i="15"/>
  <c r="D454" i="15"/>
  <c r="E454" i="15"/>
  <c r="F454" i="15"/>
  <c r="H454" i="15"/>
  <c r="J454" i="15"/>
  <c r="G454" i="15" s="1"/>
  <c r="A455" i="15"/>
  <c r="J455" i="15"/>
  <c r="A456" i="15"/>
  <c r="B456" i="15"/>
  <c r="C456" i="15"/>
  <c r="D456" i="15"/>
  <c r="F456" i="15"/>
  <c r="G456" i="15"/>
  <c r="H456" i="15"/>
  <c r="J456" i="15"/>
  <c r="E456" i="15" s="1"/>
  <c r="A457" i="15"/>
  <c r="G457" i="15"/>
  <c r="J457" i="15"/>
  <c r="A458" i="15"/>
  <c r="B458" i="15"/>
  <c r="D458" i="15"/>
  <c r="F458" i="15"/>
  <c r="H458" i="15"/>
  <c r="J458" i="15"/>
  <c r="C458" i="15" s="1"/>
  <c r="A459" i="15"/>
  <c r="G459" i="15"/>
  <c r="J459" i="15"/>
  <c r="E459" i="15" s="1"/>
  <c r="A460" i="15"/>
  <c r="B460" i="15"/>
  <c r="C460" i="15"/>
  <c r="D460" i="15"/>
  <c r="F460" i="15"/>
  <c r="G460" i="15"/>
  <c r="H460" i="15"/>
  <c r="J460" i="15"/>
  <c r="E460" i="15" s="1"/>
  <c r="A461" i="15"/>
  <c r="C461" i="15"/>
  <c r="E461" i="15"/>
  <c r="G461" i="15"/>
  <c r="J461" i="15"/>
  <c r="H461" i="15" s="1"/>
  <c r="A462" i="15"/>
  <c r="B462" i="15"/>
  <c r="D462" i="15"/>
  <c r="E462" i="15"/>
  <c r="F462" i="15"/>
  <c r="H462" i="15"/>
  <c r="J462" i="15"/>
  <c r="G462" i="15" s="1"/>
  <c r="A463" i="15"/>
  <c r="C463" i="15"/>
  <c r="E463" i="15"/>
  <c r="G463" i="15"/>
  <c r="J463" i="15"/>
  <c r="A464" i="15"/>
  <c r="B464" i="15"/>
  <c r="C464" i="15"/>
  <c r="D464" i="15"/>
  <c r="F464" i="15"/>
  <c r="G464" i="15"/>
  <c r="H464" i="15"/>
  <c r="J464" i="15"/>
  <c r="E464" i="15" s="1"/>
  <c r="A465" i="15"/>
  <c r="G465" i="15"/>
  <c r="J465" i="15"/>
  <c r="A466" i="15"/>
  <c r="B466" i="15"/>
  <c r="D466" i="15"/>
  <c r="F466" i="15"/>
  <c r="H466" i="15"/>
  <c r="J466" i="15"/>
  <c r="C466" i="15" s="1"/>
  <c r="A467" i="15"/>
  <c r="C467" i="15"/>
  <c r="E467" i="15"/>
  <c r="G467" i="15"/>
  <c r="J467" i="15"/>
  <c r="A468" i="15"/>
  <c r="B468" i="15"/>
  <c r="C468" i="15"/>
  <c r="D468" i="15"/>
  <c r="F468" i="15"/>
  <c r="G468" i="15"/>
  <c r="H468" i="15"/>
  <c r="J468" i="15"/>
  <c r="E468" i="15" s="1"/>
  <c r="A469" i="15"/>
  <c r="G469" i="15"/>
  <c r="J469" i="15"/>
  <c r="A470" i="15"/>
  <c r="B470" i="15"/>
  <c r="D470" i="15"/>
  <c r="E470" i="15"/>
  <c r="F470" i="15"/>
  <c r="H470" i="15"/>
  <c r="J470" i="15"/>
  <c r="G470" i="15" s="1"/>
  <c r="A471" i="15"/>
  <c r="C471" i="15"/>
  <c r="D471" i="15"/>
  <c r="J471" i="15"/>
  <c r="A472" i="15"/>
  <c r="B472" i="15"/>
  <c r="C472" i="15"/>
  <c r="D472" i="15"/>
  <c r="F472" i="15"/>
  <c r="G472" i="15"/>
  <c r="H472" i="15"/>
  <c r="J472" i="15"/>
  <c r="E472" i="15" s="1"/>
  <c r="A473" i="15"/>
  <c r="B473" i="15"/>
  <c r="C473" i="15"/>
  <c r="E473" i="15"/>
  <c r="G473" i="15"/>
  <c r="J473" i="15"/>
  <c r="A474" i="15"/>
  <c r="J474" i="15"/>
  <c r="A475" i="15"/>
  <c r="H475" i="15"/>
  <c r="J475" i="15"/>
  <c r="A476" i="15"/>
  <c r="B476" i="15"/>
  <c r="C476" i="15"/>
  <c r="D476" i="15"/>
  <c r="E476" i="15"/>
  <c r="F476" i="15"/>
  <c r="G476" i="15"/>
  <c r="H476" i="15"/>
  <c r="J476" i="15"/>
  <c r="A477" i="15"/>
  <c r="J477" i="15"/>
  <c r="A478" i="15"/>
  <c r="B478" i="15"/>
  <c r="J478" i="15"/>
  <c r="A479" i="15"/>
  <c r="C479" i="15"/>
  <c r="D479" i="15"/>
  <c r="E479" i="15"/>
  <c r="G479" i="15"/>
  <c r="H479" i="15"/>
  <c r="J479" i="15"/>
  <c r="A480" i="15"/>
  <c r="B480" i="15"/>
  <c r="C480" i="15"/>
  <c r="D480" i="15"/>
  <c r="F480" i="15"/>
  <c r="G480" i="15"/>
  <c r="H480" i="15"/>
  <c r="J480" i="15"/>
  <c r="E480" i="15" s="1"/>
  <c r="A481" i="15"/>
  <c r="B481" i="15"/>
  <c r="C481" i="15"/>
  <c r="E481" i="15"/>
  <c r="J481" i="15"/>
  <c r="A482" i="15"/>
  <c r="B482" i="15"/>
  <c r="D482" i="15"/>
  <c r="E482" i="15"/>
  <c r="F482" i="15"/>
  <c r="J482" i="15"/>
  <c r="A483" i="15"/>
  <c r="D483" i="15"/>
  <c r="E483" i="15"/>
  <c r="G483" i="15"/>
  <c r="H483" i="15"/>
  <c r="J483" i="15"/>
  <c r="C483" i="15" s="1"/>
  <c r="A484" i="15"/>
  <c r="B484" i="15"/>
  <c r="C484" i="15"/>
  <c r="D484" i="15"/>
  <c r="F484" i="15"/>
  <c r="G484" i="15"/>
  <c r="H484" i="15"/>
  <c r="J484" i="15"/>
  <c r="E484" i="15" s="1"/>
  <c r="A485" i="15"/>
  <c r="G485" i="15"/>
  <c r="J485" i="15"/>
  <c r="B485" i="15" s="1"/>
  <c r="A486" i="15"/>
  <c r="J486" i="15"/>
  <c r="A487" i="15"/>
  <c r="J487" i="15"/>
  <c r="A488" i="15"/>
  <c r="B488" i="15"/>
  <c r="C488" i="15"/>
  <c r="D488" i="15"/>
  <c r="F488" i="15"/>
  <c r="G488" i="15"/>
  <c r="H488" i="15"/>
  <c r="J488" i="15"/>
  <c r="E488" i="15" s="1"/>
  <c r="A489" i="15"/>
  <c r="B489" i="15"/>
  <c r="J489" i="15"/>
  <c r="A490" i="15"/>
  <c r="B490" i="15"/>
  <c r="D490" i="15"/>
  <c r="E490" i="15"/>
  <c r="F490" i="15"/>
  <c r="H490" i="15"/>
  <c r="J490" i="15"/>
  <c r="A491" i="15"/>
  <c r="C491" i="15"/>
  <c r="D491" i="15"/>
  <c r="E491" i="15"/>
  <c r="J491" i="15"/>
  <c r="A492" i="15"/>
  <c r="B492" i="15"/>
  <c r="C492" i="15"/>
  <c r="D492" i="15"/>
  <c r="F492" i="15"/>
  <c r="G492" i="15"/>
  <c r="H492" i="15"/>
  <c r="J492" i="15"/>
  <c r="E492" i="15" s="1"/>
  <c r="A493" i="15"/>
  <c r="B493" i="15"/>
  <c r="C493" i="15"/>
  <c r="E493" i="15"/>
  <c r="F493" i="15"/>
  <c r="J493" i="15"/>
  <c r="A494" i="15"/>
  <c r="D494" i="15"/>
  <c r="E494" i="15"/>
  <c r="F494" i="15"/>
  <c r="H494" i="15"/>
  <c r="J494" i="15"/>
  <c r="B494" i="15" s="1"/>
  <c r="A495" i="15"/>
  <c r="H495" i="15"/>
  <c r="J495" i="15"/>
  <c r="C495" i="15" s="1"/>
  <c r="A496" i="15"/>
  <c r="B496" i="15"/>
  <c r="C496" i="15"/>
  <c r="D496" i="15"/>
  <c r="F496" i="15"/>
  <c r="G496" i="15"/>
  <c r="H496" i="15"/>
  <c r="J496" i="15"/>
  <c r="E496" i="15" s="1"/>
  <c r="A497" i="15"/>
  <c r="H497" i="15"/>
  <c r="J497" i="15"/>
  <c r="D497" i="15" s="1"/>
  <c r="A498" i="15"/>
  <c r="H498" i="15"/>
  <c r="J498" i="15"/>
  <c r="C498" i="15" s="1"/>
  <c r="A499" i="15"/>
  <c r="H499" i="15"/>
  <c r="J499" i="15"/>
  <c r="B499" i="15" s="1"/>
  <c r="A500" i="15"/>
  <c r="E500" i="15"/>
  <c r="F500" i="15"/>
  <c r="G500" i="15"/>
  <c r="H500" i="15"/>
  <c r="J500" i="15"/>
  <c r="B500" i="15" s="1"/>
  <c r="A501" i="15"/>
  <c r="D501" i="15"/>
  <c r="E501" i="15"/>
  <c r="F501" i="15"/>
  <c r="G501" i="15"/>
  <c r="J501" i="15"/>
  <c r="H501" i="15" s="1"/>
  <c r="A502" i="15"/>
  <c r="C502" i="15"/>
  <c r="D502" i="15"/>
  <c r="E502" i="15"/>
  <c r="F502" i="15"/>
  <c r="J502" i="15"/>
  <c r="G502" i="15" s="1"/>
  <c r="A503" i="15"/>
  <c r="B503" i="15"/>
  <c r="C503" i="15"/>
  <c r="D503" i="15"/>
  <c r="E503" i="15"/>
  <c r="G503" i="15"/>
  <c r="H503" i="15"/>
  <c r="J503" i="15"/>
  <c r="F503" i="15" s="1"/>
  <c r="A504" i="15"/>
  <c r="C504" i="15"/>
  <c r="D504" i="15"/>
  <c r="J504" i="15"/>
  <c r="E504" i="15" s="1"/>
  <c r="A505" i="15"/>
  <c r="B505" i="15"/>
  <c r="C505" i="15"/>
  <c r="H505" i="15"/>
  <c r="J505" i="15"/>
  <c r="D505" i="15" s="1"/>
  <c r="A506" i="15"/>
  <c r="J506" i="15"/>
  <c r="A507" i="15"/>
  <c r="H507" i="15"/>
  <c r="J507" i="15"/>
  <c r="B507" i="15" s="1"/>
  <c r="A508" i="15"/>
  <c r="B508" i="15"/>
  <c r="C508" i="15"/>
  <c r="E508" i="15"/>
  <c r="F508" i="15"/>
  <c r="G508" i="15"/>
  <c r="H508" i="15"/>
  <c r="J508" i="15"/>
  <c r="D508" i="15" s="1"/>
  <c r="A509" i="15"/>
  <c r="D509" i="15"/>
  <c r="E509" i="15"/>
  <c r="F509" i="15"/>
  <c r="G509" i="15"/>
  <c r="J509" i="15"/>
  <c r="H509" i="15" s="1"/>
  <c r="A510" i="15"/>
  <c r="C510" i="15"/>
  <c r="D510" i="15"/>
  <c r="E510" i="15"/>
  <c r="F510" i="15"/>
  <c r="J510" i="15"/>
  <c r="G510" i="15" s="1"/>
  <c r="A511" i="15"/>
  <c r="B511" i="15"/>
  <c r="C511" i="15"/>
  <c r="D511" i="15"/>
  <c r="E511" i="15"/>
  <c r="G511" i="15"/>
  <c r="H511" i="15"/>
  <c r="J511" i="15"/>
  <c r="F511" i="15" s="1"/>
  <c r="A512" i="15"/>
  <c r="C512" i="15"/>
  <c r="D512" i="15"/>
  <c r="J512" i="15"/>
  <c r="E512" i="15" s="1"/>
  <c r="A513" i="15"/>
  <c r="B513" i="15"/>
  <c r="C513" i="15"/>
  <c r="H513" i="15"/>
  <c r="J513" i="15"/>
  <c r="D513" i="15" s="1"/>
  <c r="A514" i="15"/>
  <c r="J514" i="15"/>
  <c r="A515" i="15"/>
  <c r="H515" i="15"/>
  <c r="J515" i="15"/>
  <c r="B515" i="15" s="1"/>
  <c r="A516" i="15"/>
  <c r="B516" i="15"/>
  <c r="C516" i="15"/>
  <c r="E516" i="15"/>
  <c r="F516" i="15"/>
  <c r="G516" i="15"/>
  <c r="H516" i="15"/>
  <c r="J516" i="15"/>
  <c r="D516" i="15" s="1"/>
  <c r="A517" i="15"/>
  <c r="D517" i="15"/>
  <c r="E517" i="15"/>
  <c r="F517" i="15"/>
  <c r="G517" i="15"/>
  <c r="J517" i="15"/>
  <c r="H517" i="15" s="1"/>
  <c r="A518" i="15"/>
  <c r="C518" i="15"/>
  <c r="D518" i="15"/>
  <c r="E518" i="15"/>
  <c r="F518" i="15"/>
  <c r="J518" i="15"/>
  <c r="G518" i="15" s="1"/>
  <c r="A519" i="15"/>
  <c r="B519" i="15"/>
  <c r="C519" i="15"/>
  <c r="D519" i="15"/>
  <c r="E519" i="15"/>
  <c r="G519" i="15"/>
  <c r="H519" i="15"/>
  <c r="J519" i="15"/>
  <c r="F519" i="15" s="1"/>
  <c r="A520" i="15"/>
  <c r="C520" i="15"/>
  <c r="D520" i="15"/>
  <c r="J520" i="15"/>
  <c r="E520" i="15" s="1"/>
  <c r="A521" i="15"/>
  <c r="B521" i="15"/>
  <c r="C521" i="15"/>
  <c r="H521" i="15"/>
  <c r="J521" i="15"/>
  <c r="D521" i="15" s="1"/>
  <c r="A522" i="15"/>
  <c r="B522" i="15"/>
  <c r="J522" i="15"/>
  <c r="A523" i="15"/>
  <c r="H523" i="15"/>
  <c r="J523" i="15"/>
  <c r="A524" i="15"/>
  <c r="B524" i="15"/>
  <c r="C524" i="15"/>
  <c r="E524" i="15"/>
  <c r="F524" i="15"/>
  <c r="G524" i="15"/>
  <c r="H524" i="15"/>
  <c r="J524" i="15"/>
  <c r="D524" i="15" s="1"/>
  <c r="A525" i="15"/>
  <c r="D525" i="15"/>
  <c r="E525" i="15"/>
  <c r="F525" i="15"/>
  <c r="G525" i="15"/>
  <c r="J525" i="15"/>
  <c r="H525" i="15" s="1"/>
  <c r="A526" i="15"/>
  <c r="C526" i="15"/>
  <c r="D526" i="15"/>
  <c r="E526" i="15"/>
  <c r="F526" i="15"/>
  <c r="J526" i="15"/>
  <c r="G526" i="15" s="1"/>
  <c r="A527" i="15"/>
  <c r="B527" i="15"/>
  <c r="C527" i="15"/>
  <c r="D527" i="15"/>
  <c r="E527" i="15"/>
  <c r="G527" i="15"/>
  <c r="H527" i="15"/>
  <c r="J527" i="15"/>
  <c r="F527" i="15" s="1"/>
  <c r="A528" i="15"/>
  <c r="C528" i="15"/>
  <c r="D528" i="15"/>
  <c r="J528" i="15"/>
  <c r="E528" i="15" s="1"/>
  <c r="A529" i="15"/>
  <c r="B529" i="15"/>
  <c r="C529" i="15"/>
  <c r="H529" i="15"/>
  <c r="J529" i="15"/>
  <c r="D529" i="15" s="1"/>
  <c r="A530" i="15"/>
  <c r="B530" i="15"/>
  <c r="J530" i="15"/>
  <c r="A531" i="15"/>
  <c r="J531" i="15"/>
  <c r="A532" i="15"/>
  <c r="B532" i="15"/>
  <c r="C532" i="15"/>
  <c r="E532" i="15"/>
  <c r="F532" i="15"/>
  <c r="G532" i="15"/>
  <c r="H532" i="15"/>
  <c r="J532" i="15"/>
  <c r="D532" i="15" s="1"/>
  <c r="A533" i="15"/>
  <c r="D533" i="15"/>
  <c r="E533" i="15"/>
  <c r="F533" i="15"/>
  <c r="G533" i="15"/>
  <c r="J533" i="15"/>
  <c r="H533" i="15" s="1"/>
  <c r="A534" i="15"/>
  <c r="C534" i="15"/>
  <c r="D534" i="15"/>
  <c r="E534" i="15"/>
  <c r="F534" i="15"/>
  <c r="H534" i="15"/>
  <c r="J534" i="15"/>
  <c r="G534" i="15" s="1"/>
  <c r="A535" i="15"/>
  <c r="B535" i="15"/>
  <c r="C535" i="15"/>
  <c r="D535" i="15"/>
  <c r="E535" i="15"/>
  <c r="G535" i="15"/>
  <c r="H535" i="15"/>
  <c r="J535" i="15"/>
  <c r="F535" i="15" s="1"/>
  <c r="A536" i="15"/>
  <c r="J536" i="15"/>
  <c r="A537" i="15"/>
  <c r="B537" i="15"/>
  <c r="C537" i="15"/>
  <c r="H537" i="15"/>
  <c r="J537" i="15"/>
  <c r="D537" i="15" s="1"/>
  <c r="A538" i="15"/>
  <c r="G538" i="15"/>
  <c r="J538" i="15"/>
  <c r="B538" i="15" s="1"/>
  <c r="A539" i="15"/>
  <c r="J539" i="15"/>
  <c r="A540" i="15"/>
  <c r="B540" i="15"/>
  <c r="C540" i="15"/>
  <c r="E540" i="15"/>
  <c r="F540" i="15"/>
  <c r="G540" i="15"/>
  <c r="H540" i="15"/>
  <c r="J540" i="15"/>
  <c r="D540" i="15" s="1"/>
  <c r="A541" i="15"/>
  <c r="D541" i="15"/>
  <c r="E541" i="15"/>
  <c r="F541" i="15"/>
  <c r="G541" i="15"/>
  <c r="J541" i="15"/>
  <c r="H541" i="15" s="1"/>
  <c r="A542" i="15"/>
  <c r="C542" i="15"/>
  <c r="D542" i="15"/>
  <c r="E542" i="15"/>
  <c r="F542" i="15"/>
  <c r="H542" i="15"/>
  <c r="J542" i="15"/>
  <c r="G542" i="15" s="1"/>
  <c r="A543" i="15"/>
  <c r="B543" i="15"/>
  <c r="C543" i="15"/>
  <c r="D543" i="15"/>
  <c r="E543" i="15"/>
  <c r="G543" i="15"/>
  <c r="H543" i="15"/>
  <c r="J543" i="15"/>
  <c r="F543" i="15" s="1"/>
  <c r="A544" i="15"/>
  <c r="B544" i="15"/>
  <c r="C544" i="15"/>
  <c r="D544" i="15"/>
  <c r="J544" i="15"/>
  <c r="A545" i="15"/>
  <c r="B545" i="15"/>
  <c r="J545" i="15"/>
  <c r="A546" i="15"/>
  <c r="B546" i="15"/>
  <c r="J546" i="15"/>
  <c r="A547" i="15"/>
  <c r="J547" i="15"/>
  <c r="A548" i="15"/>
  <c r="B548" i="15"/>
  <c r="C548" i="15"/>
  <c r="E548" i="15"/>
  <c r="F548" i="15"/>
  <c r="G548" i="15"/>
  <c r="H548" i="15"/>
  <c r="J548" i="15"/>
  <c r="D548" i="15" s="1"/>
  <c r="A549" i="15"/>
  <c r="D549" i="15"/>
  <c r="E549" i="15"/>
  <c r="F549" i="15"/>
  <c r="G549" i="15"/>
  <c r="J549" i="15"/>
  <c r="H549" i="15" s="1"/>
  <c r="A550" i="15"/>
  <c r="C550" i="15"/>
  <c r="D550" i="15"/>
  <c r="E550" i="15"/>
  <c r="F550" i="15"/>
  <c r="H550" i="15"/>
  <c r="J550" i="15"/>
  <c r="G550" i="15" s="1"/>
  <c r="A551" i="15"/>
  <c r="B551" i="15"/>
  <c r="C551" i="15"/>
  <c r="D551" i="15"/>
  <c r="E551" i="15"/>
  <c r="G551" i="15"/>
  <c r="H551" i="15"/>
  <c r="J551" i="15"/>
  <c r="F551" i="15" s="1"/>
  <c r="A552" i="15"/>
  <c r="C552" i="15"/>
  <c r="J552" i="15"/>
  <c r="B552" i="15" s="1"/>
  <c r="A553" i="15"/>
  <c r="J553" i="15"/>
  <c r="A554" i="15"/>
  <c r="G554" i="15"/>
  <c r="H554" i="15"/>
  <c r="J554" i="15"/>
  <c r="A555" i="15"/>
  <c r="F555" i="15"/>
  <c r="G555" i="15"/>
  <c r="H555" i="15"/>
  <c r="J555" i="15"/>
  <c r="A556" i="15"/>
  <c r="B556" i="15"/>
  <c r="C556" i="15"/>
  <c r="E556" i="15"/>
  <c r="F556" i="15"/>
  <c r="G556" i="15"/>
  <c r="H556" i="15"/>
  <c r="J556" i="15"/>
  <c r="D556" i="15" s="1"/>
  <c r="A557" i="15"/>
  <c r="D557" i="15"/>
  <c r="E557" i="15"/>
  <c r="F557" i="15"/>
  <c r="G557" i="15"/>
  <c r="J557" i="15"/>
  <c r="H557" i="15" s="1"/>
  <c r="A558" i="15"/>
  <c r="C558" i="15"/>
  <c r="D558" i="15"/>
  <c r="E558" i="15"/>
  <c r="F558" i="15"/>
  <c r="H558" i="15"/>
  <c r="J558" i="15"/>
  <c r="G558" i="15" s="1"/>
  <c r="A559" i="15"/>
  <c r="B559" i="15"/>
  <c r="C559" i="15"/>
  <c r="D559" i="15"/>
  <c r="E559" i="15"/>
  <c r="G559" i="15"/>
  <c r="H559" i="15"/>
  <c r="J559" i="15"/>
  <c r="F559" i="15" s="1"/>
  <c r="A560" i="15"/>
  <c r="B560" i="15"/>
  <c r="D560" i="15"/>
  <c r="F560" i="15"/>
  <c r="G560" i="15"/>
  <c r="J560" i="15"/>
  <c r="A561" i="15"/>
  <c r="C561" i="15"/>
  <c r="F561" i="15"/>
  <c r="H561" i="15"/>
  <c r="J561" i="15"/>
  <c r="B561" i="15" s="1"/>
  <c r="A562" i="15"/>
  <c r="E562" i="15"/>
  <c r="J562" i="15"/>
  <c r="B562" i="15" s="1"/>
  <c r="A563" i="15"/>
  <c r="G563" i="15"/>
  <c r="J563" i="15"/>
  <c r="C563" i="15" s="1"/>
  <c r="A564" i="15"/>
  <c r="B564" i="15"/>
  <c r="C564" i="15"/>
  <c r="E564" i="15"/>
  <c r="F564" i="15"/>
  <c r="G564" i="15"/>
  <c r="H564" i="15"/>
  <c r="J564" i="15"/>
  <c r="D564" i="15" s="1"/>
  <c r="A565" i="15"/>
  <c r="B565" i="15"/>
  <c r="E565" i="15"/>
  <c r="F565" i="15"/>
  <c r="G565" i="15"/>
  <c r="J565" i="15"/>
  <c r="D565" i="15" s="1"/>
  <c r="A566" i="15"/>
  <c r="J566" i="15"/>
  <c r="A567" i="15"/>
  <c r="B567" i="15"/>
  <c r="C567" i="15"/>
  <c r="D567" i="15"/>
  <c r="E567" i="15"/>
  <c r="G567" i="15"/>
  <c r="H567" i="15"/>
  <c r="J567" i="15"/>
  <c r="F567" i="15" s="1"/>
  <c r="A568" i="15"/>
  <c r="B568" i="15"/>
  <c r="C568" i="15"/>
  <c r="D568" i="15"/>
  <c r="J568" i="15"/>
  <c r="A569" i="15"/>
  <c r="C569" i="15"/>
  <c r="E569" i="15"/>
  <c r="F569" i="15"/>
  <c r="J569" i="15"/>
  <c r="A570" i="15"/>
  <c r="B570" i="15"/>
  <c r="E570" i="15"/>
  <c r="G570" i="15"/>
  <c r="H570" i="15"/>
  <c r="J570" i="15"/>
  <c r="A571" i="15"/>
  <c r="D571" i="15"/>
  <c r="G571" i="15"/>
  <c r="H571" i="15"/>
  <c r="J571" i="15"/>
  <c r="C571" i="15" s="1"/>
  <c r="A572" i="15"/>
  <c r="B572" i="15"/>
  <c r="C572" i="15"/>
  <c r="E572" i="15"/>
  <c r="F572" i="15"/>
  <c r="G572" i="15"/>
  <c r="H572" i="15"/>
  <c r="J572" i="15"/>
  <c r="D572" i="15" s="1"/>
  <c r="A573" i="15"/>
  <c r="E573" i="15"/>
  <c r="J573" i="15"/>
  <c r="B573" i="15" s="1"/>
  <c r="A574" i="15"/>
  <c r="F574" i="15"/>
  <c r="J574" i="15"/>
  <c r="C574" i="15" s="1"/>
  <c r="A575" i="15"/>
  <c r="B575" i="15"/>
  <c r="C575" i="15"/>
  <c r="D575" i="15"/>
  <c r="E575" i="15"/>
  <c r="G575" i="15"/>
  <c r="H575" i="15"/>
  <c r="J575" i="15"/>
  <c r="F575" i="15" s="1"/>
  <c r="A576" i="15"/>
  <c r="B576" i="15"/>
  <c r="D576" i="15"/>
  <c r="F576" i="15"/>
  <c r="G576" i="15"/>
  <c r="J576" i="15"/>
  <c r="C576" i="15" s="1"/>
  <c r="A577" i="15"/>
  <c r="J577" i="15"/>
  <c r="A578" i="15"/>
  <c r="B578" i="15"/>
  <c r="D578" i="15"/>
  <c r="E578" i="15"/>
  <c r="J578" i="15"/>
  <c r="A579" i="15"/>
  <c r="D579" i="15"/>
  <c r="F579" i="15"/>
  <c r="G579" i="15"/>
  <c r="J579" i="15"/>
  <c r="A580" i="15"/>
  <c r="B580" i="15"/>
  <c r="C580" i="15"/>
  <c r="E580" i="15"/>
  <c r="F580" i="15"/>
  <c r="G580" i="15"/>
  <c r="H580" i="15"/>
  <c r="J580" i="15"/>
  <c r="D580" i="15" s="1"/>
  <c r="A581" i="15"/>
  <c r="B581" i="15"/>
  <c r="E581" i="15"/>
  <c r="F581" i="15"/>
  <c r="G581" i="15"/>
  <c r="J581" i="15"/>
  <c r="A582" i="15"/>
  <c r="C582" i="15"/>
  <c r="D582" i="15"/>
  <c r="F582" i="15"/>
  <c r="G582" i="15"/>
  <c r="H582" i="15"/>
  <c r="J582" i="15"/>
  <c r="B582" i="15" s="1"/>
  <c r="A583" i="15"/>
  <c r="C583" i="15"/>
  <c r="E583" i="15"/>
  <c r="F583" i="15"/>
  <c r="G583" i="15"/>
  <c r="J583" i="15"/>
  <c r="D583" i="15" s="1"/>
  <c r="A584" i="15"/>
  <c r="B584" i="15"/>
  <c r="D584" i="15"/>
  <c r="E584" i="15"/>
  <c r="F584" i="15"/>
  <c r="J584" i="15"/>
  <c r="C584" i="15" s="1"/>
  <c r="A585" i="15"/>
  <c r="J585" i="15"/>
  <c r="A586" i="15"/>
  <c r="B586" i="15"/>
  <c r="C586" i="15"/>
  <c r="D586" i="15"/>
  <c r="F586" i="15"/>
  <c r="G586" i="15"/>
  <c r="H586" i="15"/>
  <c r="J586" i="15"/>
  <c r="E586" i="15" s="1"/>
  <c r="A587" i="15"/>
  <c r="G587" i="15"/>
  <c r="J587" i="15"/>
  <c r="H587" i="15" s="1"/>
  <c r="A588" i="15"/>
  <c r="F588" i="15"/>
  <c r="H588" i="15"/>
  <c r="J588" i="15"/>
  <c r="G588" i="15" s="1"/>
  <c r="A589" i="15"/>
  <c r="E589" i="15"/>
  <c r="G589" i="15"/>
  <c r="H589" i="15"/>
  <c r="J589" i="15"/>
  <c r="F589" i="15" s="1"/>
  <c r="A590" i="15"/>
  <c r="B590" i="15"/>
  <c r="C590" i="15"/>
  <c r="D590" i="15"/>
  <c r="F590" i="15"/>
  <c r="G590" i="15"/>
  <c r="H590" i="15"/>
  <c r="J590" i="15"/>
  <c r="E590" i="15" s="1"/>
  <c r="A591" i="15"/>
  <c r="C591" i="15"/>
  <c r="E591" i="15"/>
  <c r="F591" i="15"/>
  <c r="G591" i="15"/>
  <c r="J591" i="15"/>
  <c r="D591" i="15" s="1"/>
  <c r="A592" i="15"/>
  <c r="B592" i="15"/>
  <c r="D592" i="15"/>
  <c r="E592" i="15"/>
  <c r="F592" i="15"/>
  <c r="J592" i="15"/>
  <c r="C592" i="15" s="1"/>
  <c r="A593" i="15"/>
  <c r="J593" i="15"/>
  <c r="A594" i="15"/>
  <c r="B594" i="15"/>
  <c r="C594" i="15"/>
  <c r="D594" i="15"/>
  <c r="F594" i="15"/>
  <c r="G594" i="15"/>
  <c r="H594" i="15"/>
  <c r="J594" i="15"/>
  <c r="E594" i="15" s="1"/>
  <c r="A595" i="15"/>
  <c r="G595" i="15"/>
  <c r="J595" i="15"/>
  <c r="H595" i="15" s="1"/>
  <c r="A596" i="15"/>
  <c r="F596" i="15"/>
  <c r="H596" i="15"/>
  <c r="J596" i="15"/>
  <c r="G596" i="15" s="1"/>
  <c r="A597" i="15"/>
  <c r="E597" i="15"/>
  <c r="G597" i="15"/>
  <c r="H597" i="15"/>
  <c r="J597" i="15"/>
  <c r="F597" i="15" s="1"/>
  <c r="A598" i="15"/>
  <c r="B598" i="15"/>
  <c r="C598" i="15"/>
  <c r="D598" i="15"/>
  <c r="F598" i="15"/>
  <c r="G598" i="15"/>
  <c r="H598" i="15"/>
  <c r="J598" i="15"/>
  <c r="E598" i="15" s="1"/>
  <c r="A599" i="15"/>
  <c r="C599" i="15"/>
  <c r="E599" i="15"/>
  <c r="F599" i="15"/>
  <c r="G599" i="15"/>
  <c r="J599" i="15"/>
  <c r="D599" i="15" s="1"/>
  <c r="A600" i="15"/>
  <c r="B600" i="15"/>
  <c r="D600" i="15"/>
  <c r="E600" i="15"/>
  <c r="F600" i="15"/>
  <c r="J600" i="15"/>
  <c r="C600" i="15" s="1"/>
  <c r="A601" i="15"/>
  <c r="J601" i="15"/>
  <c r="A602" i="15"/>
  <c r="B602" i="15"/>
  <c r="C602" i="15"/>
  <c r="D602" i="15"/>
  <c r="F602" i="15"/>
  <c r="G602" i="15"/>
  <c r="H602" i="15"/>
  <c r="J602" i="15"/>
  <c r="E602" i="15" s="1"/>
  <c r="A603" i="15"/>
  <c r="G603" i="15"/>
  <c r="J603" i="15"/>
  <c r="H603" i="15" s="1"/>
  <c r="A604" i="15"/>
  <c r="F604" i="15"/>
  <c r="J604" i="15"/>
  <c r="G604" i="15" s="1"/>
  <c r="A605" i="15"/>
  <c r="E605" i="15"/>
  <c r="G605" i="15"/>
  <c r="H605" i="15"/>
  <c r="J605" i="15"/>
  <c r="F605" i="15" s="1"/>
  <c r="A606" i="15"/>
  <c r="B606" i="15"/>
  <c r="C606" i="15"/>
  <c r="D606" i="15"/>
  <c r="F606" i="15"/>
  <c r="G606" i="15"/>
  <c r="H606" i="15"/>
  <c r="J606" i="15"/>
  <c r="E606" i="15" s="1"/>
  <c r="A607" i="15"/>
  <c r="C607" i="15"/>
  <c r="E607" i="15"/>
  <c r="F607" i="15"/>
  <c r="G607" i="15"/>
  <c r="J607" i="15"/>
  <c r="D607" i="15" s="1"/>
  <c r="A608" i="15"/>
  <c r="B608" i="15"/>
  <c r="D608" i="15"/>
  <c r="E608" i="15"/>
  <c r="F608" i="15"/>
  <c r="J608" i="15"/>
  <c r="C608" i="15" s="1"/>
  <c r="A609" i="15"/>
  <c r="J609" i="15"/>
  <c r="A610" i="15"/>
  <c r="B610" i="15"/>
  <c r="C610" i="15"/>
  <c r="D610" i="15"/>
  <c r="F610" i="15"/>
  <c r="G610" i="15"/>
  <c r="H610" i="15"/>
  <c r="J610" i="15"/>
  <c r="E610" i="15" s="1"/>
  <c r="A611" i="15"/>
  <c r="G611" i="15"/>
  <c r="J611" i="15"/>
  <c r="H611" i="15" s="1"/>
  <c r="A612" i="15"/>
  <c r="F612" i="15"/>
  <c r="H612" i="15"/>
  <c r="J612" i="15"/>
  <c r="G612" i="15" s="1"/>
  <c r="A613" i="15"/>
  <c r="E613" i="15"/>
  <c r="G613" i="15"/>
  <c r="H613" i="15"/>
  <c r="J613" i="15"/>
  <c r="F613" i="15" s="1"/>
  <c r="A614" i="15"/>
  <c r="B614" i="15"/>
  <c r="C614" i="15"/>
  <c r="D614" i="15"/>
  <c r="F614" i="15"/>
  <c r="G614" i="15"/>
  <c r="H614" i="15"/>
  <c r="J614" i="15"/>
  <c r="E614" i="15" s="1"/>
  <c r="A615" i="15"/>
  <c r="C615" i="15"/>
  <c r="E615" i="15"/>
  <c r="F615" i="15"/>
  <c r="G615" i="15"/>
  <c r="J615" i="15"/>
  <c r="D615" i="15" s="1"/>
  <c r="A616" i="15"/>
  <c r="B616" i="15"/>
  <c r="D616" i="15"/>
  <c r="E616" i="15"/>
  <c r="F616" i="15"/>
  <c r="J616" i="15"/>
  <c r="C616" i="15" s="1"/>
  <c r="A617" i="15"/>
  <c r="J617" i="15"/>
  <c r="A618" i="15"/>
  <c r="B618" i="15"/>
  <c r="C618" i="15"/>
  <c r="D618" i="15"/>
  <c r="F618" i="15"/>
  <c r="G618" i="15"/>
  <c r="H618" i="15"/>
  <c r="J618" i="15"/>
  <c r="E618" i="15" s="1"/>
  <c r="A619" i="15"/>
  <c r="G619" i="15"/>
  <c r="J619" i="15"/>
  <c r="H619" i="15" s="1"/>
  <c r="A620" i="15"/>
  <c r="F620" i="15"/>
  <c r="J620" i="15"/>
  <c r="G620" i="15" s="1"/>
  <c r="A621" i="15"/>
  <c r="E621" i="15"/>
  <c r="G621" i="15"/>
  <c r="H621" i="15"/>
  <c r="J621" i="15"/>
  <c r="F621" i="15" s="1"/>
  <c r="A622" i="15"/>
  <c r="B622" i="15"/>
  <c r="C622" i="15"/>
  <c r="D622" i="15"/>
  <c r="F622" i="15"/>
  <c r="G622" i="15"/>
  <c r="H622" i="15"/>
  <c r="J622" i="15"/>
  <c r="E622" i="15" s="1"/>
  <c r="A623" i="15"/>
  <c r="C623" i="15"/>
  <c r="E623" i="15"/>
  <c r="F623" i="15"/>
  <c r="G623" i="15"/>
  <c r="J623" i="15"/>
  <c r="D623" i="15" s="1"/>
  <c r="A624" i="15"/>
  <c r="B624" i="15"/>
  <c r="D624" i="15"/>
  <c r="E624" i="15"/>
  <c r="F624" i="15"/>
  <c r="J624" i="15"/>
  <c r="C624" i="15" s="1"/>
  <c r="A625" i="15"/>
  <c r="J625" i="15"/>
  <c r="A626" i="15"/>
  <c r="B626" i="15"/>
  <c r="C626" i="15"/>
  <c r="D626" i="15"/>
  <c r="F626" i="15"/>
  <c r="G626" i="15"/>
  <c r="H626" i="15"/>
  <c r="J626" i="15"/>
  <c r="E626" i="15" s="1"/>
  <c r="A627" i="15"/>
  <c r="G627" i="15"/>
  <c r="J627" i="15"/>
  <c r="H627" i="15" s="1"/>
  <c r="A628" i="15"/>
  <c r="F628" i="15"/>
  <c r="H628" i="15"/>
  <c r="J628" i="15"/>
  <c r="G628" i="15" s="1"/>
  <c r="A629" i="15"/>
  <c r="E629" i="15"/>
  <c r="G629" i="15"/>
  <c r="H629" i="15"/>
  <c r="J629" i="15"/>
  <c r="F629" i="15" s="1"/>
  <c r="A630" i="15"/>
  <c r="B630" i="15"/>
  <c r="C630" i="15"/>
  <c r="D630" i="15"/>
  <c r="F630" i="15"/>
  <c r="G630" i="15"/>
  <c r="H630" i="15"/>
  <c r="J630" i="15"/>
  <c r="E630" i="15" s="1"/>
  <c r="A631" i="15"/>
  <c r="C631" i="15"/>
  <c r="E631" i="15"/>
  <c r="F631" i="15"/>
  <c r="G631" i="15"/>
  <c r="J631" i="15"/>
  <c r="D631" i="15" s="1"/>
  <c r="A632" i="15"/>
  <c r="B632" i="15"/>
  <c r="D632" i="15"/>
  <c r="E632" i="15"/>
  <c r="F632" i="15"/>
  <c r="H632" i="15"/>
  <c r="J632" i="15"/>
  <c r="C632" i="15" s="1"/>
  <c r="A633" i="15"/>
  <c r="J633" i="15"/>
  <c r="A634" i="15"/>
  <c r="B634" i="15"/>
  <c r="C634" i="15"/>
  <c r="D634" i="15"/>
  <c r="F634" i="15"/>
  <c r="G634" i="15"/>
  <c r="H634" i="15"/>
  <c r="J634" i="15"/>
  <c r="E634" i="15" s="1"/>
  <c r="A635" i="15"/>
  <c r="G635" i="15"/>
  <c r="J635" i="15"/>
  <c r="H635" i="15" s="1"/>
  <c r="A636" i="15"/>
  <c r="F636" i="15"/>
  <c r="H636" i="15"/>
  <c r="J636" i="15"/>
  <c r="G636" i="15" s="1"/>
  <c r="A637" i="15"/>
  <c r="E637" i="15"/>
  <c r="G637" i="15"/>
  <c r="H637" i="15"/>
  <c r="J637" i="15"/>
  <c r="F637" i="15" s="1"/>
  <c r="A638" i="15"/>
  <c r="B638" i="15"/>
  <c r="C638" i="15"/>
  <c r="D638" i="15"/>
  <c r="F638" i="15"/>
  <c r="G638" i="15"/>
  <c r="H638" i="15"/>
  <c r="J638" i="15"/>
  <c r="E638" i="15" s="1"/>
  <c r="A639" i="15"/>
  <c r="C639" i="15"/>
  <c r="E639" i="15"/>
  <c r="F639" i="15"/>
  <c r="G639" i="15"/>
  <c r="J639" i="15"/>
  <c r="D639" i="15" s="1"/>
  <c r="A640" i="15"/>
  <c r="B640" i="15"/>
  <c r="D640" i="15"/>
  <c r="E640" i="15"/>
  <c r="F640" i="15"/>
  <c r="J640" i="15"/>
  <c r="C640" i="15" s="1"/>
  <c r="A641" i="15"/>
  <c r="J641" i="15"/>
  <c r="A642" i="15"/>
  <c r="B642" i="15"/>
  <c r="C642" i="15"/>
  <c r="D642" i="15"/>
  <c r="F642" i="15"/>
  <c r="G642" i="15"/>
  <c r="H642" i="15"/>
  <c r="J642" i="15"/>
  <c r="E642" i="15" s="1"/>
  <c r="A643" i="15"/>
  <c r="G643" i="15"/>
  <c r="J643" i="15"/>
  <c r="H643" i="15" s="1"/>
  <c r="A644" i="15"/>
  <c r="F644" i="15"/>
  <c r="H644" i="15"/>
  <c r="J644" i="15"/>
  <c r="G644" i="15" s="1"/>
  <c r="A645" i="15"/>
  <c r="E645" i="15"/>
  <c r="G645" i="15"/>
  <c r="H645" i="15"/>
  <c r="J645" i="15"/>
  <c r="F645" i="15" s="1"/>
  <c r="A646" i="15"/>
  <c r="B646" i="15"/>
  <c r="C646" i="15"/>
  <c r="D646" i="15"/>
  <c r="F646" i="15"/>
  <c r="G646" i="15"/>
  <c r="H646" i="15"/>
  <c r="J646" i="15"/>
  <c r="E646" i="15" s="1"/>
  <c r="A647" i="15"/>
  <c r="C647" i="15"/>
  <c r="E647" i="15"/>
  <c r="F647" i="15"/>
  <c r="G647" i="15"/>
  <c r="J647" i="15"/>
  <c r="D647" i="15" s="1"/>
  <c r="A648" i="15"/>
  <c r="B648" i="15"/>
  <c r="D648" i="15"/>
  <c r="E648" i="15"/>
  <c r="F648" i="15"/>
  <c r="H648" i="15"/>
  <c r="J648" i="15"/>
  <c r="C648" i="15" s="1"/>
  <c r="A649" i="15"/>
  <c r="J649" i="15"/>
  <c r="A650" i="15"/>
  <c r="B650" i="15"/>
  <c r="C650" i="15"/>
  <c r="D650" i="15"/>
  <c r="F650" i="15"/>
  <c r="G650" i="15"/>
  <c r="H650" i="15"/>
  <c r="J650" i="15"/>
  <c r="E650" i="15" s="1"/>
  <c r="A651" i="15"/>
  <c r="G651" i="15"/>
  <c r="J651" i="15"/>
  <c r="H651" i="15" s="1"/>
  <c r="A652" i="15"/>
  <c r="F652" i="15"/>
  <c r="H652" i="15"/>
  <c r="J652" i="15"/>
  <c r="G652" i="15" s="1"/>
  <c r="A653" i="15"/>
  <c r="E653" i="15"/>
  <c r="G653" i="15"/>
  <c r="H653" i="15"/>
  <c r="J653" i="15"/>
  <c r="F653" i="15" s="1"/>
  <c r="A654" i="15"/>
  <c r="B654" i="15"/>
  <c r="C654" i="15"/>
  <c r="D654" i="15"/>
  <c r="F654" i="15"/>
  <c r="G654" i="15"/>
  <c r="H654" i="15"/>
  <c r="J654" i="15"/>
  <c r="E654" i="15" s="1"/>
  <c r="A655" i="15"/>
  <c r="C655" i="15"/>
  <c r="E655" i="15"/>
  <c r="F655" i="15"/>
  <c r="G655" i="15"/>
  <c r="J655" i="15"/>
  <c r="D655" i="15" s="1"/>
  <c r="A656" i="15"/>
  <c r="B656" i="15"/>
  <c r="D656" i="15"/>
  <c r="E656" i="15"/>
  <c r="F656" i="15"/>
  <c r="H656" i="15"/>
  <c r="J656" i="15"/>
  <c r="C656" i="15" s="1"/>
  <c r="A657" i="15"/>
  <c r="J657" i="15"/>
  <c r="A658" i="15"/>
  <c r="B658" i="15"/>
  <c r="C658" i="15"/>
  <c r="D658" i="15"/>
  <c r="F658" i="15"/>
  <c r="G658" i="15"/>
  <c r="H658" i="15"/>
  <c r="J658" i="15"/>
  <c r="E658" i="15" s="1"/>
  <c r="A659" i="15"/>
  <c r="J659" i="15"/>
  <c r="A660" i="15"/>
  <c r="J660" i="15"/>
  <c r="A661" i="15"/>
  <c r="E661" i="15"/>
  <c r="G661" i="15"/>
  <c r="H661" i="15"/>
  <c r="J661" i="15"/>
  <c r="F661" i="15" s="1"/>
  <c r="A662" i="15"/>
  <c r="B662" i="15"/>
  <c r="C662" i="15"/>
  <c r="D662" i="15"/>
  <c r="F662" i="15"/>
  <c r="G662" i="15"/>
  <c r="H662" i="15"/>
  <c r="J662" i="15"/>
  <c r="E662" i="15" s="1"/>
  <c r="A663" i="15"/>
  <c r="C663" i="15"/>
  <c r="E663" i="15"/>
  <c r="F663" i="15"/>
  <c r="G663" i="15"/>
  <c r="J663" i="15"/>
  <c r="D663" i="15" s="1"/>
  <c r="A664" i="15"/>
  <c r="B664" i="15"/>
  <c r="D664" i="15"/>
  <c r="E664" i="15"/>
  <c r="F664" i="15"/>
  <c r="H664" i="15"/>
  <c r="J664" i="15"/>
  <c r="C664" i="15" s="1"/>
  <c r="A665" i="15"/>
  <c r="C665" i="15"/>
  <c r="D665" i="15"/>
  <c r="J665" i="15"/>
  <c r="A666" i="15"/>
  <c r="B666" i="15"/>
  <c r="C666" i="15"/>
  <c r="D666" i="15"/>
  <c r="F666" i="15"/>
  <c r="G666" i="15"/>
  <c r="H666" i="15"/>
  <c r="J666" i="15"/>
  <c r="E666" i="15" s="1"/>
  <c r="A667" i="15"/>
  <c r="J667" i="15"/>
  <c r="A668" i="15"/>
  <c r="F668" i="15"/>
  <c r="H668" i="15"/>
  <c r="J668" i="15"/>
  <c r="A669" i="15"/>
  <c r="E669" i="15"/>
  <c r="G669" i="15"/>
  <c r="H669" i="15"/>
  <c r="J669" i="15"/>
  <c r="F669" i="15" s="1"/>
  <c r="A670" i="15"/>
  <c r="B670" i="15"/>
  <c r="C670" i="15"/>
  <c r="D670" i="15"/>
  <c r="F670" i="15"/>
  <c r="G670" i="15"/>
  <c r="H670" i="15"/>
  <c r="J670" i="15"/>
  <c r="E670" i="15" s="1"/>
  <c r="A671" i="15"/>
  <c r="C671" i="15"/>
  <c r="E671" i="15"/>
  <c r="F671" i="15"/>
  <c r="G671" i="15"/>
  <c r="J671" i="15"/>
  <c r="D671" i="15" s="1"/>
  <c r="A672" i="15"/>
  <c r="B672" i="15"/>
  <c r="D672" i="15"/>
  <c r="E672" i="15"/>
  <c r="F672" i="15"/>
  <c r="H672" i="15"/>
  <c r="J672" i="15"/>
  <c r="C672" i="15" s="1"/>
  <c r="A673" i="15"/>
  <c r="J673" i="15"/>
  <c r="A674" i="15"/>
  <c r="B674" i="15"/>
  <c r="C674" i="15"/>
  <c r="D674" i="15"/>
  <c r="F674" i="15"/>
  <c r="G674" i="15"/>
  <c r="H674" i="15"/>
  <c r="J674" i="15"/>
  <c r="E674" i="15" s="1"/>
  <c r="A675" i="15"/>
  <c r="J675" i="15"/>
  <c r="A676" i="15"/>
  <c r="J676" i="15"/>
  <c r="A677" i="15"/>
  <c r="E677" i="15"/>
  <c r="G677" i="15"/>
  <c r="H677" i="15"/>
  <c r="J677" i="15"/>
  <c r="F677" i="15" s="1"/>
  <c r="A678" i="15"/>
  <c r="B678" i="15"/>
  <c r="C678" i="15"/>
  <c r="D678" i="15"/>
  <c r="F678" i="15"/>
  <c r="G678" i="15"/>
  <c r="H678" i="15"/>
  <c r="J678" i="15"/>
  <c r="E678" i="15" s="1"/>
  <c r="A679" i="15"/>
  <c r="C679" i="15"/>
  <c r="E679" i="15"/>
  <c r="F679" i="15"/>
  <c r="G679" i="15"/>
  <c r="J679" i="15"/>
  <c r="D679" i="15" s="1"/>
  <c r="A680" i="15"/>
  <c r="B680" i="15"/>
  <c r="D680" i="15"/>
  <c r="E680" i="15"/>
  <c r="F680" i="15"/>
  <c r="H680" i="15"/>
  <c r="J680" i="15"/>
  <c r="C680" i="15" s="1"/>
  <c r="A681" i="15"/>
  <c r="C681" i="15"/>
  <c r="J681" i="15"/>
  <c r="A682" i="15"/>
  <c r="B682" i="15"/>
  <c r="C682" i="15"/>
  <c r="D682" i="15"/>
  <c r="F682" i="15"/>
  <c r="G682" i="15"/>
  <c r="H682" i="15"/>
  <c r="J682" i="15"/>
  <c r="E682" i="15" s="1"/>
  <c r="A683" i="15"/>
  <c r="B683" i="15"/>
  <c r="G683" i="15"/>
  <c r="J683" i="15"/>
  <c r="A684" i="15"/>
  <c r="J684" i="15"/>
  <c r="A685" i="15"/>
  <c r="E685" i="15"/>
  <c r="G685" i="15"/>
  <c r="H685" i="15"/>
  <c r="J685" i="15"/>
  <c r="F685" i="15" s="1"/>
  <c r="A686" i="15"/>
  <c r="B686" i="15"/>
  <c r="C686" i="15"/>
  <c r="D686" i="15"/>
  <c r="F686" i="15"/>
  <c r="G686" i="15"/>
  <c r="H686" i="15"/>
  <c r="J686" i="15"/>
  <c r="E686" i="15" s="1"/>
  <c r="A687" i="15"/>
  <c r="C687" i="15"/>
  <c r="E687" i="15"/>
  <c r="F687" i="15"/>
  <c r="G687" i="15"/>
  <c r="J687" i="15"/>
  <c r="D687" i="15" s="1"/>
  <c r="A688" i="15"/>
  <c r="B688" i="15"/>
  <c r="D688" i="15"/>
  <c r="E688" i="15"/>
  <c r="F688" i="15"/>
  <c r="H688" i="15"/>
  <c r="J688" i="15"/>
  <c r="C688" i="15" s="1"/>
  <c r="A689" i="15"/>
  <c r="C689" i="15"/>
  <c r="D689" i="15"/>
  <c r="E689" i="15"/>
  <c r="J689" i="15"/>
  <c r="A690" i="15"/>
  <c r="B690" i="15"/>
  <c r="C690" i="15"/>
  <c r="D690" i="15"/>
  <c r="F690" i="15"/>
  <c r="G690" i="15"/>
  <c r="H690" i="15"/>
  <c r="J690" i="15"/>
  <c r="E690" i="15" s="1"/>
  <c r="A691" i="15"/>
  <c r="C691" i="15"/>
  <c r="G691" i="15"/>
  <c r="J691" i="15"/>
  <c r="B691" i="15" s="1"/>
  <c r="A692" i="15"/>
  <c r="B692" i="15"/>
  <c r="H692" i="15"/>
  <c r="J692" i="15"/>
  <c r="A693" i="15"/>
  <c r="E693" i="15"/>
  <c r="J693" i="15"/>
  <c r="A694" i="15"/>
  <c r="B694" i="15"/>
  <c r="C694" i="15"/>
  <c r="D694" i="15"/>
  <c r="F694" i="15"/>
  <c r="G694" i="15"/>
  <c r="H694" i="15"/>
  <c r="J694" i="15"/>
  <c r="E694" i="15" s="1"/>
  <c r="A695" i="15"/>
  <c r="C695" i="15"/>
  <c r="E695" i="15"/>
  <c r="F695" i="15"/>
  <c r="G695" i="15"/>
  <c r="J695" i="15"/>
  <c r="D695" i="15" s="1"/>
  <c r="A696" i="15"/>
  <c r="B696" i="15"/>
  <c r="D696" i="15"/>
  <c r="E696" i="15"/>
  <c r="F696" i="15"/>
  <c r="H696" i="15"/>
  <c r="J696" i="15"/>
  <c r="C696" i="15" s="1"/>
  <c r="A697" i="15"/>
  <c r="J697" i="15"/>
  <c r="A698" i="15"/>
  <c r="B698" i="15"/>
  <c r="C698" i="15"/>
  <c r="D698" i="15"/>
  <c r="F698" i="15"/>
  <c r="G698" i="15"/>
  <c r="H698" i="15"/>
  <c r="J698" i="15"/>
  <c r="E698" i="15" s="1"/>
  <c r="A699" i="15"/>
  <c r="B699" i="15"/>
  <c r="C699" i="15"/>
  <c r="G699" i="15"/>
  <c r="J699" i="15"/>
  <c r="A700" i="15"/>
  <c r="J700" i="15"/>
  <c r="A701" i="15"/>
  <c r="E701" i="15"/>
  <c r="G701" i="15"/>
  <c r="H701" i="15"/>
  <c r="J701" i="15"/>
  <c r="A702" i="15"/>
  <c r="B702" i="15"/>
  <c r="C702" i="15"/>
  <c r="D702" i="15"/>
  <c r="F702" i="15"/>
  <c r="G702" i="15"/>
  <c r="H702" i="15"/>
  <c r="J702" i="15"/>
  <c r="E702" i="15" s="1"/>
  <c r="A703" i="15"/>
  <c r="C703" i="15"/>
  <c r="E703" i="15"/>
  <c r="F703" i="15"/>
  <c r="G703" i="15"/>
  <c r="J703" i="15"/>
  <c r="D703" i="15" s="1"/>
  <c r="A704" i="15"/>
  <c r="B704" i="15"/>
  <c r="D704" i="15"/>
  <c r="E704" i="15"/>
  <c r="F704" i="15"/>
  <c r="H704" i="15"/>
  <c r="J704" i="15"/>
  <c r="C704" i="15" s="1"/>
  <c r="A705" i="15"/>
  <c r="C705" i="15"/>
  <c r="D705" i="15"/>
  <c r="E705" i="15"/>
  <c r="J705" i="15"/>
  <c r="A706" i="15"/>
  <c r="B706" i="15"/>
  <c r="C706" i="15"/>
  <c r="D706" i="15"/>
  <c r="F706" i="15"/>
  <c r="G706" i="15"/>
  <c r="H706" i="15"/>
  <c r="J706" i="15"/>
  <c r="E706" i="15" s="1"/>
  <c r="A707" i="15"/>
  <c r="B707" i="15"/>
  <c r="C707" i="15"/>
  <c r="J707" i="15"/>
  <c r="A708" i="15"/>
  <c r="H708" i="15"/>
  <c r="J708" i="15"/>
  <c r="B708" i="15" s="1"/>
  <c r="A709" i="15"/>
  <c r="J709" i="15"/>
  <c r="A710" i="15"/>
  <c r="B710" i="15"/>
  <c r="C710" i="15"/>
  <c r="D710" i="15"/>
  <c r="F710" i="15"/>
  <c r="G710" i="15"/>
  <c r="H710" i="15"/>
  <c r="J710" i="15"/>
  <c r="E710" i="15" s="1"/>
  <c r="A711" i="15"/>
  <c r="C711" i="15"/>
  <c r="E711" i="15"/>
  <c r="F711" i="15"/>
  <c r="G711" i="15"/>
  <c r="J711" i="15"/>
  <c r="D711" i="15" s="1"/>
  <c r="A712" i="15"/>
  <c r="B712" i="15"/>
  <c r="D712" i="15"/>
  <c r="E712" i="15"/>
  <c r="F712" i="15"/>
  <c r="H712" i="15"/>
  <c r="J712" i="15"/>
  <c r="C712" i="15" s="1"/>
  <c r="A713" i="15"/>
  <c r="J713" i="15"/>
  <c r="A714" i="15"/>
  <c r="B714" i="15"/>
  <c r="C714" i="15"/>
  <c r="D714" i="15"/>
  <c r="F714" i="15"/>
  <c r="G714" i="15"/>
  <c r="H714" i="15"/>
  <c r="J714" i="15"/>
  <c r="E714" i="15" s="1"/>
  <c r="A715" i="15"/>
  <c r="B715" i="15"/>
  <c r="C715" i="15"/>
  <c r="G715" i="15"/>
  <c r="J715" i="15"/>
  <c r="A716" i="15"/>
  <c r="F716" i="15"/>
  <c r="J716" i="15"/>
  <c r="B716" i="15" s="1"/>
  <c r="A717" i="15"/>
  <c r="E717" i="15"/>
  <c r="G717" i="15"/>
  <c r="H717" i="15"/>
  <c r="J717" i="15"/>
  <c r="A718" i="15"/>
  <c r="B718" i="15"/>
  <c r="C718" i="15"/>
  <c r="D718" i="15"/>
  <c r="F718" i="15"/>
  <c r="G718" i="15"/>
  <c r="H718" i="15"/>
  <c r="J718" i="15"/>
  <c r="E718" i="15" s="1"/>
  <c r="A719" i="15"/>
  <c r="C719" i="15"/>
  <c r="E719" i="15"/>
  <c r="F719" i="15"/>
  <c r="G719" i="15"/>
  <c r="J719" i="15"/>
  <c r="A720" i="15"/>
  <c r="D720" i="15"/>
  <c r="J720" i="15"/>
  <c r="B720" i="15" s="1"/>
  <c r="A721" i="15"/>
  <c r="E721" i="15"/>
  <c r="J721" i="15"/>
  <c r="C721" i="15" s="1"/>
  <c r="A722" i="15"/>
  <c r="B722" i="15"/>
  <c r="C722" i="15"/>
  <c r="D722" i="15"/>
  <c r="F722" i="15"/>
  <c r="G722" i="15"/>
  <c r="H722" i="15"/>
  <c r="J722" i="15"/>
  <c r="E722" i="15" s="1"/>
  <c r="A723" i="15"/>
  <c r="F723" i="15"/>
  <c r="J723" i="15"/>
  <c r="B723" i="15" s="1"/>
  <c r="A724" i="15"/>
  <c r="H724" i="15"/>
  <c r="J724" i="15"/>
  <c r="B724" i="15" s="1"/>
  <c r="A725" i="15"/>
  <c r="J725" i="15"/>
  <c r="A726" i="15"/>
  <c r="B726" i="15"/>
  <c r="C726" i="15"/>
  <c r="D726" i="15"/>
  <c r="F726" i="15"/>
  <c r="G726" i="15"/>
  <c r="H726" i="15"/>
  <c r="J726" i="15"/>
  <c r="E726" i="15" s="1"/>
  <c r="A727" i="15"/>
  <c r="B727" i="15"/>
  <c r="C727" i="15"/>
  <c r="E727" i="15"/>
  <c r="F727" i="15"/>
  <c r="G727" i="15"/>
  <c r="J727" i="15"/>
  <c r="A728" i="15"/>
  <c r="B728" i="15"/>
  <c r="D728" i="15"/>
  <c r="E728" i="15"/>
  <c r="F728" i="15"/>
  <c r="J728" i="15"/>
  <c r="A729" i="15"/>
  <c r="C729" i="15"/>
  <c r="D729" i="15"/>
  <c r="E729" i="15"/>
  <c r="G729" i="15"/>
  <c r="H729" i="15"/>
  <c r="J729" i="15"/>
  <c r="A730" i="15"/>
  <c r="B730" i="15"/>
  <c r="C730" i="15"/>
  <c r="D730" i="15"/>
  <c r="F730" i="15"/>
  <c r="G730" i="15"/>
  <c r="H730" i="15"/>
  <c r="J730" i="15"/>
  <c r="E730" i="15" s="1"/>
  <c r="A731" i="15"/>
  <c r="C731" i="15"/>
  <c r="F731" i="15"/>
  <c r="J731" i="15"/>
  <c r="B731" i="15" s="1"/>
  <c r="A732" i="15"/>
  <c r="E732" i="15"/>
  <c r="H732" i="15"/>
  <c r="J732" i="15"/>
  <c r="B732" i="15" s="1"/>
  <c r="A733" i="15"/>
  <c r="G733" i="15"/>
  <c r="J733" i="15"/>
  <c r="C733" i="15" s="1"/>
  <c r="A734" i="15"/>
  <c r="B734" i="15"/>
  <c r="C734" i="15"/>
  <c r="D734" i="15"/>
  <c r="F734" i="15"/>
  <c r="G734" i="15"/>
  <c r="H734" i="15"/>
  <c r="J734" i="15"/>
  <c r="E734" i="15" s="1"/>
  <c r="A735" i="15"/>
  <c r="G735" i="15"/>
  <c r="J735" i="15"/>
  <c r="B735" i="15" s="1"/>
  <c r="A736" i="15"/>
  <c r="J736" i="15"/>
  <c r="A737" i="15"/>
  <c r="C737" i="15"/>
  <c r="D737" i="15"/>
  <c r="E737" i="15"/>
  <c r="G737" i="15"/>
  <c r="H737" i="15"/>
  <c r="J737" i="15"/>
  <c r="A738" i="15"/>
  <c r="B738" i="15"/>
  <c r="C738" i="15"/>
  <c r="D738" i="15"/>
  <c r="F738" i="15"/>
  <c r="G738" i="15"/>
  <c r="H738" i="15"/>
  <c r="J738" i="15"/>
  <c r="E738" i="15" s="1"/>
  <c r="A739" i="15"/>
  <c r="B739" i="15"/>
  <c r="C739" i="15"/>
  <c r="E739" i="15"/>
  <c r="F739" i="15"/>
  <c r="J739" i="15"/>
  <c r="A740" i="15"/>
  <c r="B740" i="15"/>
  <c r="D740" i="15"/>
  <c r="E740" i="15"/>
  <c r="F740" i="15"/>
  <c r="H740" i="15"/>
  <c r="J740" i="15"/>
  <c r="A741" i="15"/>
  <c r="D741" i="15"/>
  <c r="J741" i="15"/>
  <c r="C741" i="15" s="1"/>
  <c r="A742" i="15"/>
  <c r="B742" i="15"/>
  <c r="C742" i="15"/>
  <c r="D742" i="15"/>
  <c r="F742" i="15"/>
  <c r="G742" i="15"/>
  <c r="H742" i="15"/>
  <c r="J742" i="15"/>
  <c r="E742" i="15" s="1"/>
  <c r="A743" i="15"/>
  <c r="E743" i="15"/>
  <c r="J743" i="15"/>
  <c r="B743" i="15" s="1"/>
  <c r="A744" i="15"/>
  <c r="F744" i="15"/>
  <c r="J744" i="15"/>
  <c r="B744" i="15" s="1"/>
  <c r="A745" i="15"/>
  <c r="C745" i="15"/>
  <c r="H745" i="15"/>
  <c r="J745" i="15"/>
  <c r="D745" i="15" s="1"/>
  <c r="A746" i="15"/>
  <c r="B746" i="15"/>
  <c r="C746" i="15"/>
  <c r="D746" i="15"/>
  <c r="F746" i="15"/>
  <c r="G746" i="15"/>
  <c r="H746" i="15"/>
  <c r="J746" i="15"/>
  <c r="E746" i="15" s="1"/>
  <c r="A747" i="15"/>
  <c r="J747" i="15"/>
  <c r="A748" i="15"/>
  <c r="B748" i="15"/>
  <c r="D748" i="15"/>
  <c r="E748" i="15"/>
  <c r="H748" i="15"/>
  <c r="J748" i="15"/>
  <c r="A749" i="15"/>
  <c r="C749" i="15"/>
  <c r="D749" i="15"/>
  <c r="E749" i="15"/>
  <c r="G749" i="15"/>
  <c r="J749" i="15"/>
  <c r="A750" i="15"/>
  <c r="B750" i="15"/>
  <c r="C750" i="15"/>
  <c r="D750" i="15"/>
  <c r="F750" i="15"/>
  <c r="G750" i="15"/>
  <c r="H750" i="15"/>
  <c r="J750" i="15"/>
  <c r="E750" i="15" s="1"/>
  <c r="A751" i="15"/>
  <c r="B751" i="15"/>
  <c r="C751" i="15"/>
  <c r="E751" i="15"/>
  <c r="F751" i="15"/>
  <c r="G751" i="15"/>
  <c r="J751" i="15"/>
  <c r="A752" i="15"/>
  <c r="D752" i="15"/>
  <c r="J752" i="15"/>
  <c r="B752" i="15" s="1"/>
  <c r="A753" i="15"/>
  <c r="E753" i="15"/>
  <c r="J753" i="15"/>
  <c r="C753" i="15" s="1"/>
  <c r="A754" i="15"/>
  <c r="B754" i="15"/>
  <c r="C754" i="15"/>
  <c r="D754" i="15"/>
  <c r="F754" i="15"/>
  <c r="G754" i="15"/>
  <c r="H754" i="15"/>
  <c r="J754" i="15"/>
  <c r="E754" i="15" s="1"/>
  <c r="A755" i="15"/>
  <c r="F755" i="15"/>
  <c r="J755" i="15"/>
  <c r="B755" i="15" s="1"/>
  <c r="A756" i="15"/>
  <c r="H756" i="15"/>
  <c r="J756" i="15"/>
  <c r="B756" i="15" s="1"/>
  <c r="A757" i="15"/>
  <c r="J757" i="15"/>
  <c r="A758" i="15"/>
  <c r="B758" i="15"/>
  <c r="C758" i="15"/>
  <c r="D758" i="15"/>
  <c r="E758" i="15"/>
  <c r="F758" i="15"/>
  <c r="G758" i="15"/>
  <c r="H758" i="15"/>
  <c r="J758" i="15"/>
  <c r="A759" i="15"/>
  <c r="G759" i="15"/>
  <c r="J759" i="15"/>
  <c r="H759" i="15" s="1"/>
  <c r="A760" i="15"/>
  <c r="F760" i="15"/>
  <c r="J760" i="15"/>
  <c r="G760" i="15" s="1"/>
  <c r="A761" i="15"/>
  <c r="E761" i="15"/>
  <c r="G761" i="15"/>
  <c r="H761" i="15"/>
  <c r="J761" i="15"/>
  <c r="F761" i="15" s="1"/>
  <c r="A762" i="15"/>
  <c r="B762" i="15"/>
  <c r="D762" i="15"/>
  <c r="E762" i="15"/>
  <c r="F762" i="15"/>
  <c r="G762" i="15"/>
  <c r="H762" i="15"/>
  <c r="J762" i="15"/>
  <c r="C762" i="15" s="1"/>
  <c r="A763" i="15"/>
  <c r="C763" i="15"/>
  <c r="D763" i="15"/>
  <c r="E763" i="15"/>
  <c r="F763" i="15"/>
  <c r="G763" i="15"/>
  <c r="J763" i="15"/>
  <c r="H763" i="15" s="1"/>
  <c r="A764" i="15"/>
  <c r="B764" i="15"/>
  <c r="C764" i="15"/>
  <c r="D764" i="15"/>
  <c r="E764" i="15"/>
  <c r="F764" i="15"/>
  <c r="H764" i="15"/>
  <c r="J764" i="15"/>
  <c r="G764" i="15" s="1"/>
  <c r="A765" i="15"/>
  <c r="J765" i="15"/>
  <c r="A766" i="15"/>
  <c r="B766" i="15"/>
  <c r="C766" i="15"/>
  <c r="H766" i="15"/>
  <c r="J766" i="15"/>
  <c r="D766" i="15" s="1"/>
  <c r="A767" i="15"/>
  <c r="B767" i="15"/>
  <c r="G767" i="15"/>
  <c r="J767" i="15"/>
  <c r="H767" i="15" s="1"/>
  <c r="A768" i="15"/>
  <c r="F768" i="15"/>
  <c r="J768" i="15"/>
  <c r="G768" i="15" s="1"/>
  <c r="A769" i="15"/>
  <c r="E769" i="15"/>
  <c r="G769" i="15"/>
  <c r="H769" i="15"/>
  <c r="J769" i="15"/>
  <c r="F769" i="15" s="1"/>
  <c r="A770" i="15"/>
  <c r="B770" i="15"/>
  <c r="D770" i="15"/>
  <c r="E770" i="15"/>
  <c r="F770" i="15"/>
  <c r="G770" i="15"/>
  <c r="H770" i="15"/>
  <c r="J770" i="15"/>
  <c r="C770" i="15" s="1"/>
  <c r="A771" i="15"/>
  <c r="C771" i="15"/>
  <c r="D771" i="15"/>
  <c r="E771" i="15"/>
  <c r="F771" i="15"/>
  <c r="G771" i="15"/>
  <c r="J771" i="15"/>
  <c r="H771" i="15" s="1"/>
  <c r="A772" i="15"/>
  <c r="B772" i="15"/>
  <c r="C772" i="15"/>
  <c r="D772" i="15"/>
  <c r="E772" i="15"/>
  <c r="F772" i="15"/>
  <c r="G772" i="15"/>
  <c r="H772" i="15"/>
  <c r="J772" i="15"/>
  <c r="A773" i="15"/>
  <c r="J773" i="15"/>
  <c r="A774" i="15"/>
  <c r="B774" i="15"/>
  <c r="C774" i="15"/>
  <c r="D774" i="15"/>
  <c r="H774" i="15"/>
  <c r="J774" i="15"/>
  <c r="E774" i="15" s="1"/>
  <c r="A775" i="15"/>
  <c r="B775" i="15"/>
  <c r="G775" i="15"/>
  <c r="J775" i="15"/>
  <c r="H775" i="15" s="1"/>
  <c r="A776" i="15"/>
  <c r="F776" i="15"/>
  <c r="J776" i="15"/>
  <c r="G776" i="15" s="1"/>
  <c r="A777" i="15"/>
  <c r="E777" i="15"/>
  <c r="H777" i="15"/>
  <c r="J777" i="15"/>
  <c r="F777" i="15" s="1"/>
  <c r="A778" i="15"/>
  <c r="B778" i="15"/>
  <c r="D778" i="15"/>
  <c r="E778" i="15"/>
  <c r="F778" i="15"/>
  <c r="G778" i="15"/>
  <c r="H778" i="15"/>
  <c r="J778" i="15"/>
  <c r="C778" i="15" s="1"/>
  <c r="A779" i="15"/>
  <c r="C779" i="15"/>
  <c r="D779" i="15"/>
  <c r="E779" i="15"/>
  <c r="F779" i="15"/>
  <c r="G779" i="15"/>
  <c r="J779" i="15"/>
  <c r="H779" i="15" s="1"/>
  <c r="A780" i="15"/>
  <c r="B780" i="15"/>
  <c r="C780" i="15"/>
  <c r="D780" i="15"/>
  <c r="E780" i="15"/>
  <c r="F780" i="15"/>
  <c r="H780" i="15"/>
  <c r="J780" i="15"/>
  <c r="G780" i="15" s="1"/>
  <c r="A781" i="15"/>
  <c r="J781" i="15"/>
  <c r="A782" i="15"/>
  <c r="B782" i="15"/>
  <c r="C782" i="15"/>
  <c r="D782" i="15"/>
  <c r="H782" i="15"/>
  <c r="J782" i="15"/>
  <c r="E782" i="15" s="1"/>
  <c r="A783" i="15"/>
  <c r="B783" i="15"/>
  <c r="G783" i="15"/>
  <c r="J783" i="15"/>
  <c r="H783" i="15" s="1"/>
  <c r="A784" i="15"/>
  <c r="F784" i="15"/>
  <c r="J784" i="15"/>
  <c r="G784" i="15" s="1"/>
  <c r="A785" i="15"/>
  <c r="E785" i="15"/>
  <c r="G785" i="15"/>
  <c r="H785" i="15"/>
  <c r="J785" i="15"/>
  <c r="F785" i="15" s="1"/>
  <c r="A786" i="15"/>
  <c r="D786" i="15"/>
  <c r="E786" i="15"/>
  <c r="F786" i="15"/>
  <c r="G786" i="15"/>
  <c r="H786" i="15"/>
  <c r="J786" i="15"/>
  <c r="B786" i="15" s="1"/>
  <c r="A787" i="15"/>
  <c r="C787" i="15"/>
  <c r="D787" i="15"/>
  <c r="E787" i="15"/>
  <c r="F787" i="15"/>
  <c r="G787" i="15"/>
  <c r="J787" i="15"/>
  <c r="H787" i="15" s="1"/>
  <c r="A788" i="15"/>
  <c r="B788" i="15"/>
  <c r="C788" i="15"/>
  <c r="D788" i="15"/>
  <c r="E788" i="15"/>
  <c r="F788" i="15"/>
  <c r="H788" i="15"/>
  <c r="J788" i="15"/>
  <c r="G788" i="15" s="1"/>
  <c r="A789" i="15"/>
  <c r="J789" i="15"/>
  <c r="A790" i="15"/>
  <c r="B790" i="15"/>
  <c r="C790" i="15"/>
  <c r="D790" i="15"/>
  <c r="H790" i="15"/>
  <c r="J790" i="15"/>
  <c r="E790" i="15" s="1"/>
  <c r="A791" i="15"/>
  <c r="B791" i="15"/>
  <c r="G791" i="15"/>
  <c r="J791" i="15"/>
  <c r="H791" i="15" s="1"/>
  <c r="A792" i="15"/>
  <c r="F792" i="15"/>
  <c r="J792" i="15"/>
  <c r="G792" i="15" s="1"/>
  <c r="A793" i="15"/>
  <c r="E793" i="15"/>
  <c r="G793" i="15"/>
  <c r="H793" i="15"/>
  <c r="J793" i="15"/>
  <c r="F793" i="15" s="1"/>
  <c r="A794" i="15"/>
  <c r="D794" i="15"/>
  <c r="E794" i="15"/>
  <c r="F794" i="15"/>
  <c r="G794" i="15"/>
  <c r="H794" i="15"/>
  <c r="J794" i="15"/>
  <c r="B794" i="15" s="1"/>
  <c r="A795" i="15"/>
  <c r="C795" i="15"/>
  <c r="D795" i="15"/>
  <c r="E795" i="15"/>
  <c r="F795" i="15"/>
  <c r="G795" i="15"/>
  <c r="J795" i="15"/>
  <c r="H795" i="15" s="1"/>
  <c r="A796" i="15"/>
  <c r="B796" i="15"/>
  <c r="C796" i="15"/>
  <c r="D796" i="15"/>
  <c r="E796" i="15"/>
  <c r="F796" i="15"/>
  <c r="H796" i="15"/>
  <c r="J796" i="15"/>
  <c r="G796" i="15" s="1"/>
  <c r="A797" i="15"/>
  <c r="J797" i="15"/>
  <c r="A798" i="15"/>
  <c r="B798" i="15"/>
  <c r="C798" i="15"/>
  <c r="D798" i="15"/>
  <c r="H798" i="15"/>
  <c r="J798" i="15"/>
  <c r="E798" i="15" s="1"/>
  <c r="A799" i="15"/>
  <c r="B799" i="15"/>
  <c r="G799" i="15"/>
  <c r="J799" i="15"/>
  <c r="H799" i="15" s="1"/>
  <c r="A800" i="15"/>
  <c r="F800" i="15"/>
  <c r="J800" i="15"/>
  <c r="G800" i="15" s="1"/>
  <c r="A801" i="15"/>
  <c r="E801" i="15"/>
  <c r="G801" i="15"/>
  <c r="H801" i="15"/>
  <c r="J801" i="15"/>
  <c r="F801" i="15" s="1"/>
  <c r="A802" i="15"/>
  <c r="D802" i="15"/>
  <c r="E802" i="15"/>
  <c r="F802" i="15"/>
  <c r="G802" i="15"/>
  <c r="H802" i="15"/>
  <c r="J802" i="15"/>
  <c r="B802" i="15" s="1"/>
  <c r="A803" i="15"/>
  <c r="C803" i="15"/>
  <c r="D803" i="15"/>
  <c r="E803" i="15"/>
  <c r="F803" i="15"/>
  <c r="G803" i="15"/>
  <c r="J803" i="15"/>
  <c r="H803" i="15" s="1"/>
  <c r="A804" i="15"/>
  <c r="B804" i="15"/>
  <c r="C804" i="15"/>
  <c r="D804" i="15"/>
  <c r="E804" i="15"/>
  <c r="F804" i="15"/>
  <c r="H804" i="15"/>
  <c r="J804" i="15"/>
  <c r="G804" i="15" s="1"/>
  <c r="A805" i="15"/>
  <c r="J805" i="15"/>
  <c r="A806" i="15"/>
  <c r="B806" i="15"/>
  <c r="C806" i="15"/>
  <c r="D806" i="15"/>
  <c r="H806" i="15"/>
  <c r="J806" i="15"/>
  <c r="E806" i="15" s="1"/>
  <c r="A807" i="15"/>
  <c r="B807" i="15"/>
  <c r="G807" i="15"/>
  <c r="J807" i="15"/>
  <c r="H807" i="15" s="1"/>
  <c r="A808" i="15"/>
  <c r="F808" i="15"/>
  <c r="J808" i="15"/>
  <c r="G808" i="15" s="1"/>
  <c r="A809" i="15"/>
  <c r="E809" i="15"/>
  <c r="G809" i="15"/>
  <c r="H809" i="15"/>
  <c r="J809" i="15"/>
  <c r="F809" i="15" s="1"/>
  <c r="A810" i="15"/>
  <c r="D810" i="15"/>
  <c r="E810" i="15"/>
  <c r="F810" i="15"/>
  <c r="G810" i="15"/>
  <c r="H810" i="15"/>
  <c r="J810" i="15"/>
  <c r="B810" i="15" s="1"/>
  <c r="A811" i="15"/>
  <c r="C811" i="15"/>
  <c r="D811" i="15"/>
  <c r="E811" i="15"/>
  <c r="F811" i="15"/>
  <c r="G811" i="15"/>
  <c r="J811" i="15"/>
  <c r="H811" i="15" s="1"/>
  <c r="A812" i="15"/>
  <c r="B812" i="15"/>
  <c r="C812" i="15"/>
  <c r="D812" i="15"/>
  <c r="E812" i="15"/>
  <c r="F812" i="15"/>
  <c r="G812" i="15"/>
  <c r="H812" i="15"/>
  <c r="J812" i="15"/>
  <c r="A813" i="15"/>
  <c r="J813" i="15"/>
  <c r="A814" i="15"/>
  <c r="B814" i="15"/>
  <c r="C814" i="15"/>
  <c r="D814" i="15"/>
  <c r="H814" i="15"/>
  <c r="J814" i="15"/>
  <c r="E814" i="15" s="1"/>
  <c r="A815" i="15"/>
  <c r="B815" i="15"/>
  <c r="G815" i="15"/>
  <c r="J815" i="15"/>
  <c r="H815" i="15" s="1"/>
  <c r="A816" i="15"/>
  <c r="F816" i="15"/>
  <c r="J816" i="15"/>
  <c r="G816" i="15" s="1"/>
  <c r="A817" i="15"/>
  <c r="E817" i="15"/>
  <c r="G817" i="15"/>
  <c r="H817" i="15"/>
  <c r="J817" i="15"/>
  <c r="F817" i="15" s="1"/>
  <c r="A818" i="15"/>
  <c r="D818" i="15"/>
  <c r="E818" i="15"/>
  <c r="F818" i="15"/>
  <c r="G818" i="15"/>
  <c r="H818" i="15"/>
  <c r="J818" i="15"/>
  <c r="B818" i="15" s="1"/>
  <c r="A819" i="15"/>
  <c r="C819" i="15"/>
  <c r="D819" i="15"/>
  <c r="E819" i="15"/>
  <c r="F819" i="15"/>
  <c r="G819" i="15"/>
  <c r="J819" i="15"/>
  <c r="H819" i="15" s="1"/>
  <c r="A820" i="15"/>
  <c r="B820" i="15"/>
  <c r="C820" i="15"/>
  <c r="D820" i="15"/>
  <c r="E820" i="15"/>
  <c r="F820" i="15"/>
  <c r="H820" i="15"/>
  <c r="J820" i="15"/>
  <c r="G820" i="15" s="1"/>
  <c r="A821" i="15"/>
  <c r="J821" i="15"/>
  <c r="A822" i="15"/>
  <c r="B822" i="15"/>
  <c r="C822" i="15"/>
  <c r="D822" i="15"/>
  <c r="H822" i="15"/>
  <c r="J822" i="15"/>
  <c r="E822" i="15" s="1"/>
  <c r="A823" i="15"/>
  <c r="B823" i="15"/>
  <c r="G823" i="15"/>
  <c r="J823" i="15"/>
  <c r="H823" i="15" s="1"/>
  <c r="A824" i="15"/>
  <c r="F824" i="15"/>
  <c r="J824" i="15"/>
  <c r="G824" i="15" s="1"/>
  <c r="A825" i="15"/>
  <c r="E825" i="15"/>
  <c r="G825" i="15"/>
  <c r="H825" i="15"/>
  <c r="J825" i="15"/>
  <c r="F825" i="15" s="1"/>
  <c r="A826" i="15"/>
  <c r="D826" i="15"/>
  <c r="E826" i="15"/>
  <c r="F826" i="15"/>
  <c r="G826" i="15"/>
  <c r="H826" i="15"/>
  <c r="J826" i="15"/>
  <c r="B826" i="15" s="1"/>
  <c r="A827" i="15"/>
  <c r="C827" i="15"/>
  <c r="D827" i="15"/>
  <c r="E827" i="15"/>
  <c r="F827" i="15"/>
  <c r="G827" i="15"/>
  <c r="J827" i="15"/>
  <c r="H827" i="15" s="1"/>
  <c r="A828" i="15"/>
  <c r="B828" i="15"/>
  <c r="C828" i="15"/>
  <c r="D828" i="15"/>
  <c r="E828" i="15"/>
  <c r="F828" i="15"/>
  <c r="H828" i="15"/>
  <c r="J828" i="15"/>
  <c r="G828" i="15" s="1"/>
  <c r="A829" i="15"/>
  <c r="J829" i="15"/>
  <c r="A830" i="15"/>
  <c r="B830" i="15"/>
  <c r="C830" i="15"/>
  <c r="D830" i="15"/>
  <c r="H830" i="15"/>
  <c r="J830" i="15"/>
  <c r="E830" i="15" s="1"/>
  <c r="A831" i="15"/>
  <c r="B831" i="15"/>
  <c r="G831" i="15"/>
  <c r="J831" i="15"/>
  <c r="H831" i="15" s="1"/>
  <c r="A832" i="15"/>
  <c r="F832" i="15"/>
  <c r="J832" i="15"/>
  <c r="G832" i="15" s="1"/>
  <c r="A833" i="15"/>
  <c r="E833" i="15"/>
  <c r="G833" i="15"/>
  <c r="H833" i="15"/>
  <c r="J833" i="15"/>
  <c r="F833" i="15" s="1"/>
  <c r="A834" i="15"/>
  <c r="D834" i="15"/>
  <c r="E834" i="15"/>
  <c r="F834" i="15"/>
  <c r="G834" i="15"/>
  <c r="H834" i="15"/>
  <c r="J834" i="15"/>
  <c r="B834" i="15" s="1"/>
  <c r="A835" i="15"/>
  <c r="C835" i="15"/>
  <c r="E835" i="15"/>
  <c r="F835" i="15"/>
  <c r="G835" i="15"/>
  <c r="J835" i="15"/>
  <c r="D835" i="15" s="1"/>
  <c r="A836" i="15"/>
  <c r="B836" i="15"/>
  <c r="C836" i="15"/>
  <c r="D836" i="15"/>
  <c r="E836" i="15"/>
  <c r="F836" i="15"/>
  <c r="H836" i="15"/>
  <c r="J836" i="15"/>
  <c r="G836" i="15" s="1"/>
  <c r="A837" i="15"/>
  <c r="J837" i="15"/>
  <c r="A838" i="15"/>
  <c r="B838" i="15"/>
  <c r="C838" i="15"/>
  <c r="D838" i="15"/>
  <c r="H838" i="15"/>
  <c r="J838" i="15"/>
  <c r="E838" i="15" s="1"/>
  <c r="A839" i="15"/>
  <c r="B839" i="15"/>
  <c r="G839" i="15"/>
  <c r="J839" i="15"/>
  <c r="H839" i="15" s="1"/>
  <c r="A840" i="15"/>
  <c r="F840" i="15"/>
  <c r="J840" i="15"/>
  <c r="G840" i="15" s="1"/>
  <c r="A841" i="15"/>
  <c r="E841" i="15"/>
  <c r="G841" i="15"/>
  <c r="H841" i="15"/>
  <c r="J841" i="15"/>
  <c r="F841" i="15" s="1"/>
  <c r="A842" i="15"/>
  <c r="D842" i="15"/>
  <c r="E842" i="15"/>
  <c r="F842" i="15"/>
  <c r="G842" i="15"/>
  <c r="H842" i="15"/>
  <c r="J842" i="15"/>
  <c r="B842" i="15" s="1"/>
  <c r="A843" i="15"/>
  <c r="C843" i="15"/>
  <c r="D843" i="15"/>
  <c r="E843" i="15"/>
  <c r="F843" i="15"/>
  <c r="G843" i="15"/>
  <c r="J843" i="15"/>
  <c r="H843" i="15" s="1"/>
  <c r="A844" i="15"/>
  <c r="B844" i="15"/>
  <c r="C844" i="15"/>
  <c r="D844" i="15"/>
  <c r="E844" i="15"/>
  <c r="F844" i="15"/>
  <c r="H844" i="15"/>
  <c r="J844" i="15"/>
  <c r="G844" i="15" s="1"/>
  <c r="A845" i="15"/>
  <c r="J845" i="15"/>
  <c r="A846" i="15"/>
  <c r="B846" i="15"/>
  <c r="C846" i="15"/>
  <c r="D846" i="15"/>
  <c r="H846" i="15"/>
  <c r="J846" i="15"/>
  <c r="E846" i="15" s="1"/>
  <c r="A847" i="15"/>
  <c r="B847" i="15"/>
  <c r="G847" i="15"/>
  <c r="J847" i="15"/>
  <c r="H847" i="15" s="1"/>
  <c r="A848" i="15"/>
  <c r="F848" i="15"/>
  <c r="J848" i="15"/>
  <c r="G848" i="15" s="1"/>
  <c r="A849" i="15"/>
  <c r="E849" i="15"/>
  <c r="G849" i="15"/>
  <c r="H849" i="15"/>
  <c r="J849" i="15"/>
  <c r="F849" i="15" s="1"/>
  <c r="A850" i="15"/>
  <c r="D850" i="15"/>
  <c r="E850" i="15"/>
  <c r="F850" i="15"/>
  <c r="G850" i="15"/>
  <c r="H850" i="15"/>
  <c r="J850" i="15"/>
  <c r="B850" i="15" s="1"/>
  <c r="A851" i="15"/>
  <c r="C851" i="15"/>
  <c r="D851" i="15"/>
  <c r="E851" i="15"/>
  <c r="F851" i="15"/>
  <c r="G851" i="15"/>
  <c r="J851" i="15"/>
  <c r="H851" i="15" s="1"/>
  <c r="A852" i="15"/>
  <c r="B852" i="15"/>
  <c r="C852" i="15"/>
  <c r="D852" i="15"/>
  <c r="E852" i="15"/>
  <c r="F852" i="15"/>
  <c r="G852" i="15"/>
  <c r="H852" i="15"/>
  <c r="J852" i="15"/>
  <c r="A853" i="15"/>
  <c r="J853" i="15"/>
  <c r="A854" i="15"/>
  <c r="B854" i="15"/>
  <c r="C854" i="15"/>
  <c r="D854" i="15"/>
  <c r="H854" i="15"/>
  <c r="J854" i="15"/>
  <c r="E854" i="15" s="1"/>
  <c r="A855" i="15"/>
  <c r="B855" i="15"/>
  <c r="G855" i="15"/>
  <c r="J855" i="15"/>
  <c r="H855" i="15" s="1"/>
  <c r="A856" i="15"/>
  <c r="F856" i="15"/>
  <c r="J856" i="15"/>
  <c r="G856" i="15" s="1"/>
  <c r="A857" i="15"/>
  <c r="E857" i="15"/>
  <c r="G857" i="15"/>
  <c r="H857" i="15"/>
  <c r="J857" i="15"/>
  <c r="F857" i="15" s="1"/>
  <c r="A858" i="15"/>
  <c r="D858" i="15"/>
  <c r="E858" i="15"/>
  <c r="F858" i="15"/>
  <c r="G858" i="15"/>
  <c r="H858" i="15"/>
  <c r="J858" i="15"/>
  <c r="B858" i="15" s="1"/>
  <c r="A859" i="15"/>
  <c r="C859" i="15"/>
  <c r="D859" i="15"/>
  <c r="E859" i="15"/>
  <c r="F859" i="15"/>
  <c r="G859" i="15"/>
  <c r="J859" i="15"/>
  <c r="H859" i="15" s="1"/>
  <c r="A860" i="15"/>
  <c r="B860" i="15"/>
  <c r="C860" i="15"/>
  <c r="D860" i="15"/>
  <c r="E860" i="15"/>
  <c r="F860" i="15"/>
  <c r="H860" i="15"/>
  <c r="J860" i="15"/>
  <c r="G860" i="15" s="1"/>
  <c r="A861" i="15"/>
  <c r="J861" i="15"/>
  <c r="A862" i="15"/>
  <c r="B862" i="15"/>
  <c r="C862" i="15"/>
  <c r="D862" i="15"/>
  <c r="H862" i="15"/>
  <c r="J862" i="15"/>
  <c r="E862" i="15" s="1"/>
  <c r="A863" i="15"/>
  <c r="B863" i="15"/>
  <c r="G863" i="15"/>
  <c r="J863" i="15"/>
  <c r="H863" i="15" s="1"/>
  <c r="A864" i="15"/>
  <c r="F864" i="15"/>
  <c r="J864" i="15"/>
  <c r="G864" i="15" s="1"/>
  <c r="A865" i="15"/>
  <c r="E865" i="15"/>
  <c r="G865" i="15"/>
  <c r="H865" i="15"/>
  <c r="J865" i="15"/>
  <c r="F865" i="15" s="1"/>
  <c r="A866" i="15"/>
  <c r="D866" i="15"/>
  <c r="E866" i="15"/>
  <c r="F866" i="15"/>
  <c r="G866" i="15"/>
  <c r="H866" i="15"/>
  <c r="J866" i="15"/>
  <c r="B866" i="15" s="1"/>
  <c r="A867" i="15"/>
  <c r="C867" i="15"/>
  <c r="D867" i="15"/>
  <c r="E867" i="15"/>
  <c r="F867" i="15"/>
  <c r="G867" i="15"/>
  <c r="J867" i="15"/>
  <c r="H867" i="15" s="1"/>
  <c r="A868" i="15"/>
  <c r="B868" i="15"/>
  <c r="C868" i="15"/>
  <c r="D868" i="15"/>
  <c r="E868" i="15"/>
  <c r="F868" i="15"/>
  <c r="H868" i="15"/>
  <c r="J868" i="15"/>
  <c r="G868" i="15" s="1"/>
  <c r="A869" i="15"/>
  <c r="J869" i="15"/>
  <c r="A870" i="15"/>
  <c r="B870" i="15"/>
  <c r="C870" i="15"/>
  <c r="D870" i="15"/>
  <c r="H870" i="15"/>
  <c r="J870" i="15"/>
  <c r="E870" i="15" s="1"/>
  <c r="A871" i="15"/>
  <c r="B871" i="15"/>
  <c r="G871" i="15"/>
  <c r="J871" i="15"/>
  <c r="H871" i="15" s="1"/>
  <c r="A872" i="15"/>
  <c r="F872" i="15"/>
  <c r="J872" i="15"/>
  <c r="G872" i="15" s="1"/>
  <c r="A873" i="15"/>
  <c r="E873" i="15"/>
  <c r="G873" i="15"/>
  <c r="H873" i="15"/>
  <c r="J873" i="15"/>
  <c r="F873" i="15" s="1"/>
  <c r="A874" i="15"/>
  <c r="D874" i="15"/>
  <c r="E874" i="15"/>
  <c r="F874" i="15"/>
  <c r="G874" i="15"/>
  <c r="H874" i="15"/>
  <c r="J874" i="15"/>
  <c r="B874" i="15" s="1"/>
  <c r="A875" i="15"/>
  <c r="C875" i="15"/>
  <c r="D875" i="15"/>
  <c r="E875" i="15"/>
  <c r="F875" i="15"/>
  <c r="G875" i="15"/>
  <c r="J875" i="15"/>
  <c r="H875" i="15" s="1"/>
  <c r="A876" i="15"/>
  <c r="B876" i="15"/>
  <c r="C876" i="15"/>
  <c r="D876" i="15"/>
  <c r="E876" i="15"/>
  <c r="F876" i="15"/>
  <c r="J876" i="15"/>
  <c r="G876" i="15" s="1"/>
  <c r="A877" i="15"/>
  <c r="J877" i="15"/>
  <c r="A878" i="15"/>
  <c r="B878" i="15"/>
  <c r="C878" i="15"/>
  <c r="D878" i="15"/>
  <c r="H878" i="15"/>
  <c r="J878" i="15"/>
  <c r="E878" i="15" s="1"/>
  <c r="A879" i="15"/>
  <c r="B879" i="15"/>
  <c r="G879" i="15"/>
  <c r="J879" i="15"/>
  <c r="H879" i="15" s="1"/>
  <c r="A880" i="15"/>
  <c r="F880" i="15"/>
  <c r="J880" i="15"/>
  <c r="G880" i="15" s="1"/>
  <c r="A881" i="15"/>
  <c r="E881" i="15"/>
  <c r="G881" i="15"/>
  <c r="H881" i="15"/>
  <c r="J881" i="15"/>
  <c r="F881" i="15" s="1"/>
  <c r="A882" i="15"/>
  <c r="D882" i="15"/>
  <c r="E882" i="15"/>
  <c r="F882" i="15"/>
  <c r="G882" i="15"/>
  <c r="H882" i="15"/>
  <c r="J882" i="15"/>
  <c r="B882" i="15" s="1"/>
  <c r="A883" i="15"/>
  <c r="C883" i="15"/>
  <c r="D883" i="15"/>
  <c r="E883" i="15"/>
  <c r="F883" i="15"/>
  <c r="G883" i="15"/>
  <c r="J883" i="15"/>
  <c r="H883" i="15" s="1"/>
  <c r="A884" i="15"/>
  <c r="B884" i="15"/>
  <c r="C884" i="15"/>
  <c r="D884" i="15"/>
  <c r="E884" i="15"/>
  <c r="F884" i="15"/>
  <c r="J884" i="15"/>
  <c r="G884" i="15" s="1"/>
  <c r="A885" i="15"/>
  <c r="J885" i="15"/>
  <c r="A886" i="15"/>
  <c r="B886" i="15"/>
  <c r="C886" i="15"/>
  <c r="D886" i="15"/>
  <c r="H886" i="15"/>
  <c r="J886" i="15"/>
  <c r="E886" i="15" s="1"/>
  <c r="A887" i="15"/>
  <c r="B887" i="15"/>
  <c r="G887" i="15"/>
  <c r="J887" i="15"/>
  <c r="H887" i="15" s="1"/>
  <c r="A888" i="15"/>
  <c r="F888" i="15"/>
  <c r="J888" i="15"/>
  <c r="G888" i="15" s="1"/>
  <c r="A889" i="15"/>
  <c r="E889" i="15"/>
  <c r="G889" i="15"/>
  <c r="H889" i="15"/>
  <c r="J889" i="15"/>
  <c r="F889" i="15" s="1"/>
  <c r="A890" i="15"/>
  <c r="D890" i="15"/>
  <c r="E890" i="15"/>
  <c r="F890" i="15"/>
  <c r="G890" i="15"/>
  <c r="H890" i="15"/>
  <c r="J890" i="15"/>
  <c r="B890" i="15" s="1"/>
  <c r="A891" i="15"/>
  <c r="C891" i="15"/>
  <c r="D891" i="15"/>
  <c r="E891" i="15"/>
  <c r="F891" i="15"/>
  <c r="G891" i="15"/>
  <c r="J891" i="15"/>
  <c r="H891" i="15" s="1"/>
  <c r="A892" i="15"/>
  <c r="B892" i="15"/>
  <c r="C892" i="15"/>
  <c r="D892" i="15"/>
  <c r="E892" i="15"/>
  <c r="F892" i="15"/>
  <c r="H892" i="15"/>
  <c r="J892" i="15"/>
  <c r="G892" i="15" s="1"/>
  <c r="A893" i="15"/>
  <c r="J893" i="15"/>
  <c r="A894" i="15"/>
  <c r="B894" i="15"/>
  <c r="C894" i="15"/>
  <c r="D894" i="15"/>
  <c r="H894" i="15"/>
  <c r="J894" i="15"/>
  <c r="E894" i="15" s="1"/>
  <c r="A895" i="15"/>
  <c r="B895" i="15"/>
  <c r="G895" i="15"/>
  <c r="J895" i="15"/>
  <c r="H895" i="15" s="1"/>
  <c r="A896" i="15"/>
  <c r="F896" i="15"/>
  <c r="J896" i="15"/>
  <c r="G896" i="15" s="1"/>
  <c r="A897" i="15"/>
  <c r="E897" i="15"/>
  <c r="G897" i="15"/>
  <c r="H897" i="15"/>
  <c r="J897" i="15"/>
  <c r="F897" i="15" s="1"/>
  <c r="A898" i="15"/>
  <c r="D898" i="15"/>
  <c r="E898" i="15"/>
  <c r="F898" i="15"/>
  <c r="G898" i="15"/>
  <c r="H898" i="15"/>
  <c r="J898" i="15"/>
  <c r="B898" i="15" s="1"/>
  <c r="A899" i="15"/>
  <c r="C899" i="15"/>
  <c r="D899" i="15"/>
  <c r="E899" i="15"/>
  <c r="F899" i="15"/>
  <c r="G899" i="15"/>
  <c r="J899" i="15"/>
  <c r="H899" i="15" s="1"/>
  <c r="A900" i="15"/>
  <c r="B900" i="15"/>
  <c r="C900" i="15"/>
  <c r="D900" i="15"/>
  <c r="E900" i="15"/>
  <c r="F900" i="15"/>
  <c r="G900" i="15"/>
  <c r="H900" i="15"/>
  <c r="J900" i="15"/>
  <c r="A901" i="15"/>
  <c r="J901" i="15"/>
  <c r="A3" i="14"/>
  <c r="D3" i="14" s="1"/>
  <c r="B3" i="14"/>
  <c r="G3" i="14" s="1"/>
  <c r="C3" i="14"/>
  <c r="E3" i="14"/>
  <c r="F3" i="14"/>
  <c r="A4" i="14"/>
  <c r="D4" i="14" s="1"/>
  <c r="B4" i="14"/>
  <c r="G4" i="14" s="1"/>
  <c r="C4" i="14"/>
  <c r="E4" i="14"/>
  <c r="F4" i="14"/>
  <c r="A5" i="14"/>
  <c r="B5" i="14"/>
  <c r="G5" i="14" s="1"/>
  <c r="C5" i="14"/>
  <c r="D5" i="14"/>
  <c r="E5" i="14"/>
  <c r="F5" i="14"/>
  <c r="A6" i="14"/>
  <c r="B6" i="14"/>
  <c r="C6" i="14"/>
  <c r="D6" i="14"/>
  <c r="E6" i="14"/>
  <c r="G6" i="14" s="1"/>
  <c r="F6" i="14"/>
  <c r="A7" i="14"/>
  <c r="B7" i="14"/>
  <c r="C7" i="14"/>
  <c r="D7" i="14"/>
  <c r="E7" i="14"/>
  <c r="G7" i="14" s="1"/>
  <c r="F7" i="14"/>
  <c r="A8" i="14"/>
  <c r="D8" i="14" s="1"/>
  <c r="B8" i="14"/>
  <c r="C8" i="14"/>
  <c r="E8" i="14"/>
  <c r="G8" i="14" s="1"/>
  <c r="F8" i="14"/>
  <c r="A9" i="14"/>
  <c r="D9" i="14" s="1"/>
  <c r="B9" i="14"/>
  <c r="C9" i="14"/>
  <c r="E9" i="14"/>
  <c r="F9" i="14"/>
  <c r="G9" i="14" s="1"/>
  <c r="A10" i="14"/>
  <c r="D10" i="14" s="1"/>
  <c r="B10" i="14"/>
  <c r="C10" i="14"/>
  <c r="E10" i="14"/>
  <c r="F10" i="14"/>
  <c r="G10" i="14"/>
  <c r="A11" i="14"/>
  <c r="D11" i="14" s="1"/>
  <c r="B11" i="14"/>
  <c r="G11" i="14" s="1"/>
  <c r="C11" i="14"/>
  <c r="E11" i="14"/>
  <c r="F11" i="14"/>
  <c r="A12" i="14"/>
  <c r="D12" i="14" s="1"/>
  <c r="B12" i="14"/>
  <c r="G12" i="14" s="1"/>
  <c r="C12" i="14"/>
  <c r="E12" i="14"/>
  <c r="F12" i="14"/>
  <c r="A13" i="14"/>
  <c r="B13" i="14"/>
  <c r="G13" i="14" s="1"/>
  <c r="C13" i="14"/>
  <c r="D13" i="14"/>
  <c r="E13" i="14"/>
  <c r="F13" i="14"/>
  <c r="A14" i="14"/>
  <c r="B14" i="14"/>
  <c r="G14" i="14" s="1"/>
  <c r="C14" i="14"/>
  <c r="D14" i="14"/>
  <c r="E14" i="14"/>
  <c r="F14" i="14"/>
  <c r="A15" i="14"/>
  <c r="B15" i="14"/>
  <c r="C15" i="14"/>
  <c r="D15" i="14"/>
  <c r="E15" i="14"/>
  <c r="G15" i="14" s="1"/>
  <c r="F15" i="14"/>
  <c r="A16" i="14"/>
  <c r="D16" i="14" s="1"/>
  <c r="B16" i="14"/>
  <c r="C16" i="14"/>
  <c r="E16" i="14"/>
  <c r="G16" i="14" s="1"/>
  <c r="F16" i="14"/>
  <c r="A17" i="14"/>
  <c r="D17" i="14" s="1"/>
  <c r="B17" i="14"/>
  <c r="C17" i="14"/>
  <c r="E17" i="14"/>
  <c r="F17" i="14"/>
  <c r="G17" i="14" s="1"/>
  <c r="A18" i="14"/>
  <c r="D18" i="14" s="1"/>
  <c r="B18" i="14"/>
  <c r="C18" i="14"/>
  <c r="E18" i="14"/>
  <c r="F18" i="14"/>
  <c r="G18" i="14"/>
  <c r="A19" i="14"/>
  <c r="D19" i="14" s="1"/>
  <c r="B19" i="14"/>
  <c r="G19" i="14" s="1"/>
  <c r="C19" i="14"/>
  <c r="E19" i="14"/>
  <c r="F19" i="14"/>
  <c r="A20" i="14"/>
  <c r="D20" i="14" s="1"/>
  <c r="B20" i="14"/>
  <c r="G20" i="14" s="1"/>
  <c r="C20" i="14"/>
  <c r="E20" i="14"/>
  <c r="F20" i="14"/>
  <c r="A21" i="14"/>
  <c r="B21" i="14"/>
  <c r="G21" i="14" s="1"/>
  <c r="C21" i="14"/>
  <c r="D21" i="14"/>
  <c r="E21" i="14"/>
  <c r="F21" i="14"/>
  <c r="A22" i="14"/>
  <c r="B22" i="14"/>
  <c r="G22" i="14" s="1"/>
  <c r="C22" i="14"/>
  <c r="D22" i="14"/>
  <c r="E22" i="14"/>
  <c r="F22" i="14"/>
  <c r="A23" i="14"/>
  <c r="B23" i="14"/>
  <c r="C23" i="14"/>
  <c r="D23" i="14"/>
  <c r="E23" i="14"/>
  <c r="G23" i="14" s="1"/>
  <c r="F23" i="14"/>
  <c r="A24" i="14"/>
  <c r="D24" i="14" s="1"/>
  <c r="B24" i="14"/>
  <c r="C24" i="14"/>
  <c r="E24" i="14"/>
  <c r="G24" i="14" s="1"/>
  <c r="F24" i="14"/>
  <c r="A25" i="14"/>
  <c r="D25" i="14" s="1"/>
  <c r="B25" i="14"/>
  <c r="C25" i="14"/>
  <c r="E25" i="14"/>
  <c r="F25" i="14"/>
  <c r="G25" i="14" s="1"/>
  <c r="A26" i="14"/>
  <c r="D26" i="14" s="1"/>
  <c r="B26" i="14"/>
  <c r="C26" i="14"/>
  <c r="E26" i="14"/>
  <c r="F26" i="14"/>
  <c r="G26" i="14"/>
  <c r="A27" i="14"/>
  <c r="D27" i="14" s="1"/>
  <c r="B27" i="14"/>
  <c r="G27" i="14" s="1"/>
  <c r="C27" i="14"/>
  <c r="E27" i="14"/>
  <c r="F27" i="14"/>
  <c r="A28" i="14"/>
  <c r="D28" i="14" s="1"/>
  <c r="B28" i="14"/>
  <c r="G28" i="14" s="1"/>
  <c r="C28" i="14"/>
  <c r="E28" i="14"/>
  <c r="F28" i="14"/>
  <c r="A29" i="14"/>
  <c r="B29" i="14"/>
  <c r="G29" i="14" s="1"/>
  <c r="C29" i="14"/>
  <c r="D29" i="14"/>
  <c r="E29" i="14"/>
  <c r="F29" i="14"/>
  <c r="A30" i="14"/>
  <c r="B30" i="14"/>
  <c r="C30" i="14"/>
  <c r="D30" i="14"/>
  <c r="E30" i="14"/>
  <c r="F30" i="14"/>
  <c r="A31" i="14"/>
  <c r="B31" i="14"/>
  <c r="G31" i="14" s="1"/>
  <c r="C31" i="14"/>
  <c r="D31" i="14"/>
  <c r="E31" i="14"/>
  <c r="F31" i="14"/>
  <c r="A32" i="14"/>
  <c r="D32" i="14" s="1"/>
  <c r="B32" i="14"/>
  <c r="C32" i="14"/>
  <c r="E32" i="14"/>
  <c r="G32" i="14" s="1"/>
  <c r="F32" i="14"/>
  <c r="A33" i="14"/>
  <c r="B33" i="14"/>
  <c r="C33" i="14"/>
  <c r="D33" i="14"/>
  <c r="E33" i="14"/>
  <c r="F33" i="14"/>
  <c r="G33" i="14" s="1"/>
  <c r="A34" i="14"/>
  <c r="D34" i="14" s="1"/>
  <c r="B34" i="14"/>
  <c r="C34" i="14"/>
  <c r="E34" i="14"/>
  <c r="F34" i="14"/>
  <c r="G34" i="14"/>
  <c r="A35" i="14"/>
  <c r="D35" i="14" s="1"/>
  <c r="B35" i="14"/>
  <c r="G35" i="14" s="1"/>
  <c r="C35" i="14"/>
  <c r="E35" i="14"/>
  <c r="F35" i="14"/>
  <c r="A36" i="14"/>
  <c r="D36" i="14" s="1"/>
  <c r="B36" i="14"/>
  <c r="G36" i="14" s="1"/>
  <c r="C36" i="14"/>
  <c r="E36" i="14"/>
  <c r="F36" i="14"/>
  <c r="A37" i="14"/>
  <c r="B37" i="14"/>
  <c r="G37" i="14" s="1"/>
  <c r="C37" i="14"/>
  <c r="D37" i="14"/>
  <c r="E37" i="14"/>
  <c r="F37" i="14"/>
  <c r="A38" i="14"/>
  <c r="B38" i="14"/>
  <c r="C38" i="14"/>
  <c r="D38" i="14"/>
  <c r="E38" i="14"/>
  <c r="F38" i="14"/>
  <c r="A39" i="14"/>
  <c r="B39" i="14"/>
  <c r="G39" i="14" s="1"/>
  <c r="C39" i="14"/>
  <c r="D39" i="14"/>
  <c r="E39" i="14"/>
  <c r="F39" i="14"/>
  <c r="A40" i="14"/>
  <c r="B40" i="14"/>
  <c r="C40" i="14"/>
  <c r="D40" i="14"/>
  <c r="E40" i="14"/>
  <c r="G40" i="14" s="1"/>
  <c r="F40" i="14"/>
  <c r="A41" i="14"/>
  <c r="B41" i="14"/>
  <c r="C41" i="14"/>
  <c r="D41" i="14"/>
  <c r="E41" i="14"/>
  <c r="F41" i="14"/>
  <c r="G41" i="14" s="1"/>
  <c r="A42" i="14"/>
  <c r="D42" i="14" s="1"/>
  <c r="B42" i="14"/>
  <c r="C42" i="14"/>
  <c r="E42" i="14"/>
  <c r="F42" i="14"/>
  <c r="G42" i="14"/>
  <c r="A43" i="14"/>
  <c r="D43" i="14" s="1"/>
  <c r="B43" i="14"/>
  <c r="G43" i="14" s="1"/>
  <c r="C43" i="14"/>
  <c r="E43" i="14"/>
  <c r="F43" i="14"/>
  <c r="A44" i="14"/>
  <c r="D44" i="14" s="1"/>
  <c r="B44" i="14"/>
  <c r="G44" i="14" s="1"/>
  <c r="C44" i="14"/>
  <c r="E44" i="14"/>
  <c r="F44" i="14"/>
  <c r="A45" i="14"/>
  <c r="B45" i="14"/>
  <c r="G45" i="14" s="1"/>
  <c r="C45" i="14"/>
  <c r="D45" i="14"/>
  <c r="E45" i="14"/>
  <c r="F45" i="14"/>
  <c r="A46" i="14"/>
  <c r="B46" i="14"/>
  <c r="C46" i="14"/>
  <c r="D46" i="14"/>
  <c r="E46" i="14"/>
  <c r="F46" i="14"/>
  <c r="A47" i="14"/>
  <c r="B47" i="14"/>
  <c r="G47" i="14" s="1"/>
  <c r="C47" i="14"/>
  <c r="D47" i="14"/>
  <c r="E47" i="14"/>
  <c r="F47" i="14"/>
  <c r="A48" i="14"/>
  <c r="B48" i="14"/>
  <c r="C48" i="14"/>
  <c r="D48" i="14"/>
  <c r="E48" i="14"/>
  <c r="G48" i="14" s="1"/>
  <c r="F48" i="14"/>
  <c r="A49" i="14"/>
  <c r="B49" i="14"/>
  <c r="C49" i="14"/>
  <c r="D49" i="14"/>
  <c r="E49" i="14"/>
  <c r="F49" i="14"/>
  <c r="G49" i="14" s="1"/>
  <c r="A50" i="14"/>
  <c r="D50" i="14" s="1"/>
  <c r="B50" i="14"/>
  <c r="C50" i="14"/>
  <c r="E50" i="14"/>
  <c r="F50" i="14"/>
  <c r="G50" i="14"/>
  <c r="A51" i="14"/>
  <c r="D51" i="14" s="1"/>
  <c r="B51" i="14"/>
  <c r="G51" i="14" s="1"/>
  <c r="C51" i="14"/>
  <c r="E51" i="14"/>
  <c r="F51" i="14"/>
  <c r="A52" i="14"/>
  <c r="D52" i="14" s="1"/>
  <c r="B52" i="14"/>
  <c r="G52" i="14" s="1"/>
  <c r="C52" i="14"/>
  <c r="E52" i="14"/>
  <c r="F52" i="14"/>
  <c r="A53" i="14"/>
  <c r="B53" i="14"/>
  <c r="G53" i="14" s="1"/>
  <c r="C53" i="14"/>
  <c r="D53" i="14"/>
  <c r="E53" i="14"/>
  <c r="F53" i="14"/>
  <c r="A54" i="14"/>
  <c r="B54" i="14"/>
  <c r="C54" i="14"/>
  <c r="D54" i="14"/>
  <c r="E54" i="14"/>
  <c r="F54" i="14"/>
  <c r="A55" i="14"/>
  <c r="B55" i="14"/>
  <c r="G55" i="14" s="1"/>
  <c r="C55" i="14"/>
  <c r="D55" i="14"/>
  <c r="E55" i="14"/>
  <c r="F55" i="14"/>
  <c r="A56" i="14"/>
  <c r="B56" i="14"/>
  <c r="C56" i="14"/>
  <c r="D56" i="14"/>
  <c r="E56" i="14"/>
  <c r="G56" i="14" s="1"/>
  <c r="F56" i="14"/>
  <c r="A57" i="14"/>
  <c r="B57" i="14"/>
  <c r="C57" i="14"/>
  <c r="D57" i="14"/>
  <c r="E57" i="14"/>
  <c r="F57" i="14"/>
  <c r="G57" i="14" s="1"/>
  <c r="A58" i="14"/>
  <c r="D58" i="14" s="1"/>
  <c r="B58" i="14"/>
  <c r="C58" i="14"/>
  <c r="E58" i="14"/>
  <c r="F58" i="14"/>
  <c r="G58" i="14"/>
  <c r="A59" i="14"/>
  <c r="D59" i="14" s="1"/>
  <c r="B59" i="14"/>
  <c r="G59" i="14" s="1"/>
  <c r="C59" i="14"/>
  <c r="E59" i="14"/>
  <c r="F59" i="14"/>
  <c r="A60" i="14"/>
  <c r="D60" i="14" s="1"/>
  <c r="B60" i="14"/>
  <c r="G60" i="14" s="1"/>
  <c r="C60" i="14"/>
  <c r="E60" i="14"/>
  <c r="F60" i="14"/>
  <c r="A61" i="14"/>
  <c r="B61" i="14"/>
  <c r="G61" i="14" s="1"/>
  <c r="C61" i="14"/>
  <c r="D61" i="14"/>
  <c r="E61" i="14"/>
  <c r="F61" i="14"/>
  <c r="A62" i="14"/>
  <c r="B62" i="14"/>
  <c r="C62" i="14"/>
  <c r="D62" i="14"/>
  <c r="E62" i="14"/>
  <c r="F62" i="14"/>
  <c r="A63" i="14"/>
  <c r="B63" i="14"/>
  <c r="G63" i="14" s="1"/>
  <c r="C63" i="14"/>
  <c r="D63" i="14"/>
  <c r="E63" i="14"/>
  <c r="F63" i="14"/>
  <c r="A64" i="14"/>
  <c r="B64" i="14"/>
  <c r="C64" i="14"/>
  <c r="D64" i="14"/>
  <c r="E64" i="14"/>
  <c r="G64" i="14" s="1"/>
  <c r="F64" i="14"/>
  <c r="A65" i="14"/>
  <c r="B65" i="14"/>
  <c r="C65" i="14"/>
  <c r="D65" i="14"/>
  <c r="E65" i="14"/>
  <c r="F65" i="14"/>
  <c r="G65" i="14" s="1"/>
  <c r="A66" i="14"/>
  <c r="D66" i="14" s="1"/>
  <c r="B66" i="14"/>
  <c r="C66" i="14"/>
  <c r="E66" i="14"/>
  <c r="F66" i="14"/>
  <c r="G66" i="14"/>
  <c r="A67" i="14"/>
  <c r="D67" i="14" s="1"/>
  <c r="B67" i="14"/>
  <c r="G67" i="14" s="1"/>
  <c r="C67" i="14"/>
  <c r="E67" i="14"/>
  <c r="F67" i="14"/>
  <c r="A68" i="14"/>
  <c r="D68" i="14" s="1"/>
  <c r="B68" i="14"/>
  <c r="G68" i="14" s="1"/>
  <c r="C68" i="14"/>
  <c r="E68" i="14"/>
  <c r="F68" i="14"/>
  <c r="A69" i="14"/>
  <c r="B69" i="14"/>
  <c r="G69" i="14" s="1"/>
  <c r="C69" i="14"/>
  <c r="D69" i="14"/>
  <c r="E69" i="14"/>
  <c r="F69" i="14"/>
  <c r="A70" i="14"/>
  <c r="B70" i="14"/>
  <c r="G70" i="14" s="1"/>
  <c r="C70" i="14"/>
  <c r="D70" i="14"/>
  <c r="E70" i="14"/>
  <c r="F70" i="14"/>
  <c r="A71" i="14"/>
  <c r="B71" i="14"/>
  <c r="G71" i="14" s="1"/>
  <c r="C71" i="14"/>
  <c r="D71" i="14"/>
  <c r="E71" i="14"/>
  <c r="F71" i="14"/>
  <c r="A72" i="14"/>
  <c r="B72" i="14"/>
  <c r="C72" i="14"/>
  <c r="D72" i="14"/>
  <c r="E72" i="14"/>
  <c r="G72" i="14" s="1"/>
  <c r="F72" i="14"/>
  <c r="A73" i="14"/>
  <c r="B73" i="14"/>
  <c r="C73" i="14"/>
  <c r="D73" i="14"/>
  <c r="E73" i="14"/>
  <c r="F73" i="14"/>
  <c r="G73" i="14" s="1"/>
  <c r="A74" i="14"/>
  <c r="D74" i="14" s="1"/>
  <c r="B74" i="14"/>
  <c r="C74" i="14"/>
  <c r="E74" i="14"/>
  <c r="F74" i="14"/>
  <c r="G74" i="14"/>
  <c r="A75" i="14"/>
  <c r="D75" i="14" s="1"/>
  <c r="B75" i="14"/>
  <c r="G75" i="14" s="1"/>
  <c r="C75" i="14"/>
  <c r="E75" i="14"/>
  <c r="F75" i="14"/>
  <c r="A76" i="14"/>
  <c r="D76" i="14" s="1"/>
  <c r="B76" i="14"/>
  <c r="G76" i="14" s="1"/>
  <c r="C76" i="14"/>
  <c r="E76" i="14"/>
  <c r="F76" i="14"/>
  <c r="A77" i="14"/>
  <c r="B77" i="14"/>
  <c r="G77" i="14" s="1"/>
  <c r="C77" i="14"/>
  <c r="D77" i="14"/>
  <c r="E77" i="14"/>
  <c r="F77" i="14"/>
  <c r="A78" i="14"/>
  <c r="B78" i="14"/>
  <c r="G78" i="14" s="1"/>
  <c r="C78" i="14"/>
  <c r="D78" i="14"/>
  <c r="E78" i="14"/>
  <c r="F78" i="14"/>
  <c r="A79" i="14"/>
  <c r="B79" i="14"/>
  <c r="G79" i="14" s="1"/>
  <c r="C79" i="14"/>
  <c r="D79" i="14"/>
  <c r="E79" i="14"/>
  <c r="F79" i="14"/>
  <c r="A80" i="14"/>
  <c r="B80" i="14"/>
  <c r="C80" i="14"/>
  <c r="D80" i="14"/>
  <c r="E80" i="14"/>
  <c r="G80" i="14" s="1"/>
  <c r="F80" i="14"/>
  <c r="A81" i="14"/>
  <c r="B81" i="14"/>
  <c r="C81" i="14"/>
  <c r="D81" i="14"/>
  <c r="E81" i="14"/>
  <c r="F81" i="14"/>
  <c r="G81" i="14" s="1"/>
  <c r="A82" i="14"/>
  <c r="D82" i="14" s="1"/>
  <c r="B82" i="14"/>
  <c r="C82" i="14"/>
  <c r="E82" i="14"/>
  <c r="F82" i="14"/>
  <c r="G82" i="14"/>
  <c r="A83" i="14"/>
  <c r="D83" i="14" s="1"/>
  <c r="B83" i="14"/>
  <c r="G83" i="14" s="1"/>
  <c r="C83" i="14"/>
  <c r="E83" i="14"/>
  <c r="F83" i="14"/>
  <c r="A84" i="14"/>
  <c r="D84" i="14" s="1"/>
  <c r="B84" i="14"/>
  <c r="G84" i="14" s="1"/>
  <c r="C84" i="14"/>
  <c r="E84" i="14"/>
  <c r="F84" i="14"/>
  <c r="A85" i="14"/>
  <c r="B85" i="14"/>
  <c r="G85" i="14" s="1"/>
  <c r="C85" i="14"/>
  <c r="D85" i="14"/>
  <c r="E85" i="14"/>
  <c r="F85" i="14"/>
  <c r="A86" i="14"/>
  <c r="B86" i="14"/>
  <c r="C86" i="14"/>
  <c r="D86" i="14"/>
  <c r="E86" i="14"/>
  <c r="F86" i="14"/>
  <c r="A87" i="14"/>
  <c r="B87" i="14"/>
  <c r="G87" i="14" s="1"/>
  <c r="C87" i="14"/>
  <c r="D87" i="14"/>
  <c r="E87" i="14"/>
  <c r="F87" i="14"/>
  <c r="A88" i="14"/>
  <c r="B88" i="14"/>
  <c r="C88" i="14"/>
  <c r="D88" i="14"/>
  <c r="E88" i="14"/>
  <c r="G88" i="14" s="1"/>
  <c r="F88" i="14"/>
  <c r="A89" i="14"/>
  <c r="B89" i="14"/>
  <c r="C89" i="14"/>
  <c r="D89" i="14"/>
  <c r="E89" i="14"/>
  <c r="F89" i="14"/>
  <c r="G89" i="14" s="1"/>
  <c r="A90" i="14"/>
  <c r="D90" i="14" s="1"/>
  <c r="B90" i="14"/>
  <c r="C90" i="14"/>
  <c r="E90" i="14"/>
  <c r="F90" i="14"/>
  <c r="G90" i="14"/>
  <c r="A91" i="14"/>
  <c r="D91" i="14" s="1"/>
  <c r="B91" i="14"/>
  <c r="G91" i="14" s="1"/>
  <c r="C91" i="14"/>
  <c r="E91" i="14"/>
  <c r="F91" i="14"/>
  <c r="A92" i="14"/>
  <c r="D92" i="14" s="1"/>
  <c r="B92" i="14"/>
  <c r="G92" i="14" s="1"/>
  <c r="C92" i="14"/>
  <c r="E92" i="14"/>
  <c r="F92" i="14"/>
  <c r="A93" i="14"/>
  <c r="B93" i="14"/>
  <c r="G93" i="14" s="1"/>
  <c r="C93" i="14"/>
  <c r="D93" i="14"/>
  <c r="E93" i="14"/>
  <c r="F93" i="14"/>
  <c r="A94" i="14"/>
  <c r="B94" i="14"/>
  <c r="G94" i="14" s="1"/>
  <c r="C94" i="14"/>
  <c r="D94" i="14"/>
  <c r="E94" i="14"/>
  <c r="F94" i="14"/>
  <c r="A95" i="14"/>
  <c r="B95" i="14"/>
  <c r="G95" i="14" s="1"/>
  <c r="C95" i="14"/>
  <c r="D95" i="14"/>
  <c r="E95" i="14"/>
  <c r="F95" i="14"/>
  <c r="A96" i="14"/>
  <c r="B96" i="14"/>
  <c r="C96" i="14"/>
  <c r="D96" i="14"/>
  <c r="E96" i="14"/>
  <c r="G96" i="14" s="1"/>
  <c r="F96" i="14"/>
  <c r="A97" i="14"/>
  <c r="B97" i="14"/>
  <c r="C97" i="14"/>
  <c r="D97" i="14"/>
  <c r="E97" i="14"/>
  <c r="F97" i="14"/>
  <c r="G97" i="14" s="1"/>
  <c r="A98" i="14"/>
  <c r="D98" i="14" s="1"/>
  <c r="B98" i="14"/>
  <c r="C98" i="14"/>
  <c r="E98" i="14"/>
  <c r="F98" i="14"/>
  <c r="G98" i="14"/>
  <c r="A99" i="14"/>
  <c r="D99" i="14" s="1"/>
  <c r="B99" i="14"/>
  <c r="C99" i="14"/>
  <c r="E99" i="14"/>
  <c r="F99" i="14"/>
  <c r="G99" i="14" s="1"/>
  <c r="A100" i="14"/>
  <c r="D100" i="14" s="1"/>
  <c r="B100" i="14"/>
  <c r="G100" i="14" s="1"/>
  <c r="C100" i="14"/>
  <c r="E100" i="14"/>
  <c r="F100" i="14"/>
  <c r="A101" i="14"/>
  <c r="D101" i="14" s="1"/>
  <c r="B101" i="14"/>
  <c r="G101" i="14" s="1"/>
  <c r="C101" i="14"/>
  <c r="E101" i="14"/>
  <c r="F101" i="14"/>
  <c r="A102" i="14"/>
  <c r="B102" i="14"/>
  <c r="G102" i="14" s="1"/>
  <c r="C102" i="14"/>
  <c r="D102" i="14"/>
  <c r="E102" i="14"/>
  <c r="F102" i="14"/>
  <c r="A103" i="14"/>
  <c r="B103" i="14"/>
  <c r="G103" i="14" s="1"/>
  <c r="C103" i="14"/>
  <c r="D103" i="14"/>
  <c r="E103" i="14"/>
  <c r="F103" i="14"/>
  <c r="A104" i="14"/>
  <c r="B104" i="14"/>
  <c r="C104" i="14"/>
  <c r="D104" i="14"/>
  <c r="E104" i="14"/>
  <c r="G104" i="14" s="1"/>
  <c r="F104" i="14"/>
  <c r="A105" i="14"/>
  <c r="B105" i="14"/>
  <c r="C105" i="14"/>
  <c r="D105" i="14"/>
  <c r="E105" i="14"/>
  <c r="F105" i="14"/>
  <c r="G105" i="14" s="1"/>
  <c r="A106" i="14"/>
  <c r="D106" i="14" s="1"/>
  <c r="B106" i="14"/>
  <c r="C106" i="14"/>
  <c r="E106" i="14"/>
  <c r="F106" i="14"/>
  <c r="G106" i="14"/>
  <c r="A107" i="14"/>
  <c r="D107" i="14" s="1"/>
  <c r="B107" i="14"/>
  <c r="C107" i="14"/>
  <c r="E107" i="14"/>
  <c r="F107" i="14"/>
  <c r="G107" i="14"/>
  <c r="A108" i="14"/>
  <c r="D108" i="14" s="1"/>
  <c r="B108" i="14"/>
  <c r="G108" i="14" s="1"/>
  <c r="C108" i="14"/>
  <c r="E108" i="14"/>
  <c r="F108" i="14"/>
  <c r="A109" i="14"/>
  <c r="D109" i="14" s="1"/>
  <c r="B109" i="14"/>
  <c r="G109" i="14" s="1"/>
  <c r="C109" i="14"/>
  <c r="E109" i="14"/>
  <c r="F109" i="14"/>
  <c r="A110" i="14"/>
  <c r="B110" i="14"/>
  <c r="G110" i="14" s="1"/>
  <c r="C110" i="14"/>
  <c r="D110" i="14"/>
  <c r="E110" i="14"/>
  <c r="F110" i="14"/>
  <c r="A111" i="14"/>
  <c r="B111" i="14"/>
  <c r="G111" i="14" s="1"/>
  <c r="C111" i="14"/>
  <c r="D111" i="14"/>
  <c r="E111" i="14"/>
  <c r="F111" i="14"/>
  <c r="A112" i="14"/>
  <c r="B112" i="14"/>
  <c r="C112" i="14"/>
  <c r="D112" i="14"/>
  <c r="E112" i="14"/>
  <c r="G112" i="14" s="1"/>
  <c r="F112" i="14"/>
  <c r="A113" i="14"/>
  <c r="B113" i="14"/>
  <c r="C113" i="14"/>
  <c r="D113" i="14"/>
  <c r="E113" i="14"/>
  <c r="F113" i="14"/>
  <c r="G113" i="14" s="1"/>
  <c r="A114" i="14"/>
  <c r="D114" i="14" s="1"/>
  <c r="B114" i="14"/>
  <c r="C114" i="14"/>
  <c r="E114" i="14"/>
  <c r="F114" i="14"/>
  <c r="G114" i="14"/>
  <c r="A115" i="14"/>
  <c r="D115" i="14" s="1"/>
  <c r="B115" i="14"/>
  <c r="C115" i="14"/>
  <c r="E115" i="14"/>
  <c r="F115" i="14"/>
  <c r="G115" i="14"/>
  <c r="A116" i="14"/>
  <c r="D116" i="14" s="1"/>
  <c r="B116" i="14"/>
  <c r="G116" i="14" s="1"/>
  <c r="C116" i="14"/>
  <c r="E116" i="14"/>
  <c r="F116" i="14"/>
  <c r="A117" i="14"/>
  <c r="D117" i="14" s="1"/>
  <c r="B117" i="14"/>
  <c r="G117" i="14" s="1"/>
  <c r="C117" i="14"/>
  <c r="E117" i="14"/>
  <c r="F117" i="14"/>
  <c r="A118" i="14"/>
  <c r="B118" i="14"/>
  <c r="C118" i="14"/>
  <c r="D118" i="14"/>
  <c r="E118" i="14"/>
  <c r="F118" i="14"/>
  <c r="A119" i="14"/>
  <c r="B119" i="14"/>
  <c r="G119" i="14" s="1"/>
  <c r="C119" i="14"/>
  <c r="D119" i="14"/>
  <c r="E119" i="14"/>
  <c r="F119" i="14"/>
  <c r="A120" i="14"/>
  <c r="B120" i="14"/>
  <c r="C120" i="14"/>
  <c r="D120" i="14"/>
  <c r="E120" i="14"/>
  <c r="G120" i="14" s="1"/>
  <c r="F120" i="14"/>
  <c r="A121" i="14"/>
  <c r="B121" i="14"/>
  <c r="C121" i="14"/>
  <c r="D121" i="14"/>
  <c r="E121" i="14"/>
  <c r="F121" i="14"/>
  <c r="G121" i="14" s="1"/>
  <c r="A122" i="14"/>
  <c r="D122" i="14" s="1"/>
  <c r="B122" i="14"/>
  <c r="C122" i="14"/>
  <c r="E122" i="14"/>
  <c r="F122" i="14"/>
  <c r="G122" i="14"/>
  <c r="A123" i="14"/>
  <c r="D123" i="14" s="1"/>
  <c r="B123" i="14"/>
  <c r="C123" i="14"/>
  <c r="E123" i="14"/>
  <c r="F123" i="14"/>
  <c r="G123" i="14"/>
  <c r="A124" i="14"/>
  <c r="D124" i="14" s="1"/>
  <c r="B124" i="14"/>
  <c r="G124" i="14" s="1"/>
  <c r="C124" i="14"/>
  <c r="E124" i="14"/>
  <c r="F124" i="14"/>
  <c r="A125" i="14"/>
  <c r="D125" i="14" s="1"/>
  <c r="B125" i="14"/>
  <c r="G125" i="14" s="1"/>
  <c r="C125" i="14"/>
  <c r="E125" i="14"/>
  <c r="F125" i="14"/>
  <c r="A126" i="14"/>
  <c r="B126" i="14"/>
  <c r="C126" i="14"/>
  <c r="D126" i="14"/>
  <c r="E126" i="14"/>
  <c r="F126" i="14"/>
  <c r="A127" i="14"/>
  <c r="B127" i="14"/>
  <c r="G127" i="14" s="1"/>
  <c r="C127" i="14"/>
  <c r="D127" i="14"/>
  <c r="E127" i="14"/>
  <c r="F127" i="14"/>
  <c r="A128" i="14"/>
  <c r="B128" i="14"/>
  <c r="C128" i="14"/>
  <c r="D128" i="14"/>
  <c r="E128" i="14"/>
  <c r="G128" i="14" s="1"/>
  <c r="F128" i="14"/>
  <c r="A129" i="14"/>
  <c r="B129" i="14"/>
  <c r="C129" i="14"/>
  <c r="D129" i="14"/>
  <c r="E129" i="14"/>
  <c r="F129" i="14"/>
  <c r="G129" i="14" s="1"/>
  <c r="A130" i="14"/>
  <c r="D130" i="14" s="1"/>
  <c r="B130" i="14"/>
  <c r="C130" i="14"/>
  <c r="E130" i="14"/>
  <c r="F130" i="14"/>
  <c r="G130" i="14"/>
  <c r="A131" i="14"/>
  <c r="D131" i="14" s="1"/>
  <c r="B131" i="14"/>
  <c r="C131" i="14"/>
  <c r="E131" i="14"/>
  <c r="F131" i="14"/>
  <c r="G131" i="14"/>
  <c r="A132" i="14"/>
  <c r="D132" i="14" s="1"/>
  <c r="B132" i="14"/>
  <c r="G132" i="14" s="1"/>
  <c r="C132" i="14"/>
  <c r="E132" i="14"/>
  <c r="F132" i="14"/>
  <c r="A133" i="14"/>
  <c r="D133" i="14" s="1"/>
  <c r="B133" i="14"/>
  <c r="G133" i="14" s="1"/>
  <c r="C133" i="14"/>
  <c r="E133" i="14"/>
  <c r="F133" i="14"/>
  <c r="A134" i="14"/>
  <c r="B134" i="14"/>
  <c r="C134" i="14"/>
  <c r="D134" i="14"/>
  <c r="E134" i="14"/>
  <c r="F134" i="14"/>
  <c r="A135" i="14"/>
  <c r="B135" i="14"/>
  <c r="G135" i="14" s="1"/>
  <c r="C135" i="14"/>
  <c r="D135" i="14"/>
  <c r="E135" i="14"/>
  <c r="F135" i="14"/>
  <c r="A136" i="14"/>
  <c r="B136" i="14"/>
  <c r="C136" i="14"/>
  <c r="D136" i="14"/>
  <c r="E136" i="14"/>
  <c r="G136" i="14" s="1"/>
  <c r="F136" i="14"/>
  <c r="A137" i="14"/>
  <c r="B137" i="14"/>
  <c r="C137" i="14"/>
  <c r="D137" i="14"/>
  <c r="E137" i="14"/>
  <c r="F137" i="14"/>
  <c r="G137" i="14" s="1"/>
  <c r="A138" i="14"/>
  <c r="D138" i="14" s="1"/>
  <c r="B138" i="14"/>
  <c r="C138" i="14"/>
  <c r="E138" i="14"/>
  <c r="F138" i="14"/>
  <c r="G138" i="14"/>
  <c r="A139" i="14"/>
  <c r="D139" i="14" s="1"/>
  <c r="B139" i="14"/>
  <c r="C139" i="14"/>
  <c r="E139" i="14"/>
  <c r="F139" i="14"/>
  <c r="G139" i="14"/>
  <c r="A140" i="14"/>
  <c r="D140" i="14" s="1"/>
  <c r="B140" i="14"/>
  <c r="G140" i="14" s="1"/>
  <c r="C140" i="14"/>
  <c r="E140" i="14"/>
  <c r="F140" i="14"/>
  <c r="A141" i="14"/>
  <c r="D141" i="14" s="1"/>
  <c r="B141" i="14"/>
  <c r="G141" i="14" s="1"/>
  <c r="C141" i="14"/>
  <c r="E141" i="14"/>
  <c r="F141" i="14"/>
  <c r="A142" i="14"/>
  <c r="B142" i="14"/>
  <c r="G142" i="14" s="1"/>
  <c r="C142" i="14"/>
  <c r="D142" i="14"/>
  <c r="E142" i="14"/>
  <c r="F142" i="14"/>
  <c r="A143" i="14"/>
  <c r="B143" i="14"/>
  <c r="G143" i="14" s="1"/>
  <c r="C143" i="14"/>
  <c r="D143" i="14"/>
  <c r="E143" i="14"/>
  <c r="F143" i="14"/>
  <c r="A144" i="14"/>
  <c r="B144" i="14"/>
  <c r="C144" i="14"/>
  <c r="D144" i="14"/>
  <c r="E144" i="14"/>
  <c r="G144" i="14" s="1"/>
  <c r="F144" i="14"/>
  <c r="A145" i="14"/>
  <c r="B145" i="14"/>
  <c r="C145" i="14"/>
  <c r="D145" i="14"/>
  <c r="E145" i="14"/>
  <c r="F145" i="14"/>
  <c r="G145" i="14" s="1"/>
  <c r="A146" i="14"/>
  <c r="D146" i="14" s="1"/>
  <c r="B146" i="14"/>
  <c r="C146" i="14"/>
  <c r="E146" i="14"/>
  <c r="F146" i="14"/>
  <c r="G146" i="14"/>
  <c r="A147" i="14"/>
  <c r="D147" i="14" s="1"/>
  <c r="B147" i="14"/>
  <c r="C147" i="14"/>
  <c r="E147" i="14"/>
  <c r="F147" i="14"/>
  <c r="G147" i="14"/>
  <c r="A148" i="14"/>
  <c r="D148" i="14" s="1"/>
  <c r="B148" i="14"/>
  <c r="G148" i="14" s="1"/>
  <c r="C148" i="14"/>
  <c r="E148" i="14"/>
  <c r="F148" i="14"/>
  <c r="A149" i="14"/>
  <c r="D149" i="14" s="1"/>
  <c r="B149" i="14"/>
  <c r="G149" i="14" s="1"/>
  <c r="C149" i="14"/>
  <c r="E149" i="14"/>
  <c r="F149" i="14"/>
  <c r="A150" i="14"/>
  <c r="B150" i="14"/>
  <c r="C150" i="14"/>
  <c r="D150" i="14"/>
  <c r="E150" i="14"/>
  <c r="F150" i="14"/>
  <c r="A151" i="14"/>
  <c r="B151" i="14"/>
  <c r="C151" i="14"/>
  <c r="D151" i="14"/>
  <c r="E151" i="14"/>
  <c r="F151" i="14"/>
  <c r="A152" i="14"/>
  <c r="B152" i="14"/>
  <c r="C152" i="14"/>
  <c r="D152" i="14"/>
  <c r="E152" i="14"/>
  <c r="G152" i="14" s="1"/>
  <c r="F152" i="14"/>
  <c r="A153" i="14"/>
  <c r="B153" i="14"/>
  <c r="C153" i="14"/>
  <c r="D153" i="14"/>
  <c r="E153" i="14"/>
  <c r="F153" i="14"/>
  <c r="G153" i="14"/>
  <c r="A154" i="14"/>
  <c r="D154" i="14" s="1"/>
  <c r="B154" i="14"/>
  <c r="C154" i="14"/>
  <c r="E154" i="14"/>
  <c r="F154" i="14"/>
  <c r="G154" i="14"/>
  <c r="A155" i="14"/>
  <c r="D155" i="14" s="1"/>
  <c r="B155" i="14"/>
  <c r="C155" i="14"/>
  <c r="E155" i="14"/>
  <c r="F155" i="14"/>
  <c r="G155" i="14" s="1"/>
  <c r="A156" i="14"/>
  <c r="D156" i="14" s="1"/>
  <c r="B156" i="14"/>
  <c r="G156" i="14" s="1"/>
  <c r="C156" i="14"/>
  <c r="E156" i="14"/>
  <c r="F156" i="14"/>
  <c r="A157" i="14"/>
  <c r="D157" i="14" s="1"/>
  <c r="B157" i="14"/>
  <c r="C157" i="14"/>
  <c r="E157" i="14"/>
  <c r="F157" i="14"/>
  <c r="A158" i="14"/>
  <c r="B158" i="14"/>
  <c r="C158" i="14"/>
  <c r="D158" i="14"/>
  <c r="E158" i="14"/>
  <c r="F158" i="14"/>
  <c r="A159" i="14"/>
  <c r="B159" i="14"/>
  <c r="C159" i="14"/>
  <c r="D159" i="14"/>
  <c r="E159" i="14"/>
  <c r="F159" i="14"/>
  <c r="A160" i="14"/>
  <c r="B160" i="14"/>
  <c r="C160" i="14"/>
  <c r="D160" i="14"/>
  <c r="E160" i="14"/>
  <c r="F160" i="14"/>
  <c r="A161" i="14"/>
  <c r="B161" i="14"/>
  <c r="C161" i="14"/>
  <c r="D161" i="14"/>
  <c r="E161" i="14"/>
  <c r="F161" i="14"/>
  <c r="G161" i="14" s="1"/>
  <c r="A162" i="14"/>
  <c r="D162" i="14" s="1"/>
  <c r="B162" i="14"/>
  <c r="C162" i="14"/>
  <c r="E162" i="14"/>
  <c r="F162" i="14"/>
  <c r="G162" i="14"/>
  <c r="A163" i="14"/>
  <c r="D163" i="14" s="1"/>
  <c r="B163" i="14"/>
  <c r="C163" i="14"/>
  <c r="E163" i="14"/>
  <c r="F163" i="14"/>
  <c r="G163" i="14"/>
  <c r="A164" i="14"/>
  <c r="D164" i="14" s="1"/>
  <c r="B164" i="14"/>
  <c r="G164" i="14" s="1"/>
  <c r="C164" i="14"/>
  <c r="E164" i="14"/>
  <c r="F164" i="14"/>
  <c r="A165" i="14"/>
  <c r="D165" i="14" s="1"/>
  <c r="B165" i="14"/>
  <c r="G165" i="14" s="1"/>
  <c r="C165" i="14"/>
  <c r="E165" i="14"/>
  <c r="F165" i="14"/>
  <c r="A166" i="14"/>
  <c r="B166" i="14"/>
  <c r="C166" i="14"/>
  <c r="D166" i="14"/>
  <c r="E166" i="14"/>
  <c r="F166" i="14"/>
  <c r="A167" i="14"/>
  <c r="B167" i="14"/>
  <c r="G167" i="14" s="1"/>
  <c r="C167" i="14"/>
  <c r="D167" i="14"/>
  <c r="E167" i="14"/>
  <c r="F167" i="14"/>
  <c r="A168" i="14"/>
  <c r="B168" i="14"/>
  <c r="C168" i="14"/>
  <c r="D168" i="14"/>
  <c r="E168" i="14"/>
  <c r="G168" i="14" s="1"/>
  <c r="F168" i="14"/>
  <c r="A169" i="14"/>
  <c r="B169" i="14"/>
  <c r="C169" i="14"/>
  <c r="D169" i="14"/>
  <c r="E169" i="14"/>
  <c r="G169" i="14" s="1"/>
  <c r="F169" i="14"/>
  <c r="A170" i="14"/>
  <c r="D170" i="14" s="1"/>
  <c r="B170" i="14"/>
  <c r="C170" i="14"/>
  <c r="E170" i="14"/>
  <c r="F170" i="14"/>
  <c r="G170" i="14"/>
  <c r="A171" i="14"/>
  <c r="D171" i="14" s="1"/>
  <c r="B171" i="14"/>
  <c r="C171" i="14"/>
  <c r="E171" i="14"/>
  <c r="F171" i="14"/>
  <c r="G171" i="14" s="1"/>
  <c r="A172" i="14"/>
  <c r="D172" i="14" s="1"/>
  <c r="B172" i="14"/>
  <c r="G172" i="14" s="1"/>
  <c r="C172" i="14"/>
  <c r="E172" i="14"/>
  <c r="F172" i="14"/>
  <c r="A173" i="14"/>
  <c r="D173" i="14" s="1"/>
  <c r="B173" i="14"/>
  <c r="G173" i="14" s="1"/>
  <c r="C173" i="14"/>
  <c r="E173" i="14"/>
  <c r="F173" i="14"/>
  <c r="A174" i="14"/>
  <c r="B174" i="14"/>
  <c r="G174" i="14" s="1"/>
  <c r="C174" i="14"/>
  <c r="D174" i="14"/>
  <c r="E174" i="14"/>
  <c r="F174" i="14"/>
  <c r="A175" i="14"/>
  <c r="B175" i="14"/>
  <c r="G175" i="14" s="1"/>
  <c r="C175" i="14"/>
  <c r="D175" i="14"/>
  <c r="E175" i="14"/>
  <c r="F175" i="14"/>
  <c r="A176" i="14"/>
  <c r="B176" i="14"/>
  <c r="C176" i="14"/>
  <c r="D176" i="14"/>
  <c r="E176" i="14"/>
  <c r="F176" i="14"/>
  <c r="A177" i="14"/>
  <c r="B177" i="14"/>
  <c r="C177" i="14"/>
  <c r="D177" i="14"/>
  <c r="E177" i="14"/>
  <c r="G177" i="14" s="1"/>
  <c r="F177" i="14"/>
  <c r="A178" i="14"/>
  <c r="D178" i="14" s="1"/>
  <c r="B178" i="14"/>
  <c r="C178" i="14"/>
  <c r="E178" i="14"/>
  <c r="F178" i="14"/>
  <c r="G178" i="14"/>
  <c r="A179" i="14"/>
  <c r="D179" i="14" s="1"/>
  <c r="B179" i="14"/>
  <c r="C179" i="14"/>
  <c r="E179" i="14"/>
  <c r="F179" i="14"/>
  <c r="G179" i="14" s="1"/>
  <c r="A180" i="14"/>
  <c r="D180" i="14" s="1"/>
  <c r="B180" i="14"/>
  <c r="G180" i="14" s="1"/>
  <c r="C180" i="14"/>
  <c r="E180" i="14"/>
  <c r="F180" i="14"/>
  <c r="A181" i="14"/>
  <c r="D181" i="14" s="1"/>
  <c r="B181" i="14"/>
  <c r="C181" i="14"/>
  <c r="E181" i="14"/>
  <c r="F181" i="14"/>
  <c r="A182" i="14"/>
  <c r="B182" i="14"/>
  <c r="G182" i="14" s="1"/>
  <c r="C182" i="14"/>
  <c r="D182" i="14"/>
  <c r="E182" i="14"/>
  <c r="F182" i="14"/>
  <c r="A183" i="14"/>
  <c r="B183" i="14"/>
  <c r="G183" i="14" s="1"/>
  <c r="C183" i="14"/>
  <c r="D183" i="14"/>
  <c r="E183" i="14"/>
  <c r="F183" i="14"/>
  <c r="A184" i="14"/>
  <c r="B184" i="14"/>
  <c r="C184" i="14"/>
  <c r="D184" i="14"/>
  <c r="E184" i="14"/>
  <c r="F184" i="14"/>
  <c r="A185" i="14"/>
  <c r="B185" i="14"/>
  <c r="C185" i="14"/>
  <c r="D185" i="14"/>
  <c r="E185" i="14"/>
  <c r="G185" i="14" s="1"/>
  <c r="F185" i="14"/>
  <c r="A186" i="14"/>
  <c r="D186" i="14" s="1"/>
  <c r="B186" i="14"/>
  <c r="C186" i="14"/>
  <c r="E186" i="14"/>
  <c r="F186" i="14"/>
  <c r="G186" i="14"/>
  <c r="A187" i="14"/>
  <c r="D187" i="14" s="1"/>
  <c r="B187" i="14"/>
  <c r="C187" i="14"/>
  <c r="E187" i="14"/>
  <c r="F187" i="14"/>
  <c r="G187" i="14" s="1"/>
  <c r="A188" i="14"/>
  <c r="D188" i="14" s="1"/>
  <c r="B188" i="14"/>
  <c r="G188" i="14" s="1"/>
  <c r="C188" i="14"/>
  <c r="E188" i="14"/>
  <c r="F188" i="14"/>
  <c r="A189" i="14"/>
  <c r="D189" i="14" s="1"/>
  <c r="B189" i="14"/>
  <c r="C189" i="14"/>
  <c r="E189" i="14"/>
  <c r="F189" i="14"/>
  <c r="A190" i="14"/>
  <c r="B190" i="14"/>
  <c r="G190" i="14" s="1"/>
  <c r="C190" i="14"/>
  <c r="D190" i="14"/>
  <c r="E190" i="14"/>
  <c r="F190" i="14"/>
  <c r="A191" i="14"/>
  <c r="B191" i="14"/>
  <c r="G191" i="14" s="1"/>
  <c r="C191" i="14"/>
  <c r="D191" i="14"/>
  <c r="E191" i="14"/>
  <c r="F191" i="14"/>
  <c r="A192" i="14"/>
  <c r="B192" i="14"/>
  <c r="C192" i="14"/>
  <c r="D192" i="14"/>
  <c r="E192" i="14"/>
  <c r="F192" i="14"/>
  <c r="B193" i="14"/>
  <c r="C193" i="14"/>
  <c r="E193" i="14"/>
  <c r="G193" i="14" s="1"/>
  <c r="F193" i="14"/>
  <c r="A194" i="14"/>
  <c r="B194" i="14"/>
  <c r="C194" i="14"/>
  <c r="E194" i="14"/>
  <c r="F194" i="14"/>
  <c r="G194" i="14"/>
  <c r="A195" i="14"/>
  <c r="B195" i="14"/>
  <c r="C195" i="14"/>
  <c r="E195" i="14"/>
  <c r="F195" i="14"/>
  <c r="G195" i="14" s="1"/>
  <c r="A196" i="14"/>
  <c r="B196" i="14"/>
  <c r="G196" i="14" s="1"/>
  <c r="C196" i="14"/>
  <c r="E196" i="14"/>
  <c r="F196" i="14"/>
  <c r="A197" i="14"/>
  <c r="B197" i="14"/>
  <c r="C197" i="14"/>
  <c r="E197" i="14"/>
  <c r="F197" i="14"/>
  <c r="A198" i="14"/>
  <c r="B198" i="14"/>
  <c r="G198" i="14" s="1"/>
  <c r="C198" i="14"/>
  <c r="E198" i="14"/>
  <c r="F198" i="14"/>
  <c r="A199" i="14"/>
  <c r="B199" i="14"/>
  <c r="G199" i="14" s="1"/>
  <c r="C199" i="14"/>
  <c r="E199" i="14"/>
  <c r="F199" i="14"/>
  <c r="A200" i="14"/>
  <c r="B200" i="14"/>
  <c r="C200" i="14"/>
  <c r="E200" i="14"/>
  <c r="F200" i="14"/>
  <c r="A201" i="14"/>
  <c r="B201" i="14"/>
  <c r="C201" i="14"/>
  <c r="E201" i="14"/>
  <c r="G201" i="14" s="1"/>
  <c r="F201" i="14"/>
  <c r="A202" i="14"/>
  <c r="B202" i="14"/>
  <c r="C202" i="14"/>
  <c r="E202" i="14"/>
  <c r="F202" i="14"/>
  <c r="G202" i="14"/>
  <c r="A203" i="14"/>
  <c r="B203" i="14"/>
  <c r="C203" i="14"/>
  <c r="E203" i="14"/>
  <c r="F203" i="14"/>
  <c r="G203" i="14" s="1"/>
  <c r="A204" i="14"/>
  <c r="B204" i="14"/>
  <c r="G204" i="14" s="1"/>
  <c r="C204" i="14"/>
  <c r="E204" i="14"/>
  <c r="F204" i="14"/>
  <c r="A205" i="14"/>
  <c r="B205" i="14"/>
  <c r="C205" i="14"/>
  <c r="E205" i="14"/>
  <c r="F205" i="14"/>
  <c r="A206" i="14"/>
  <c r="B206" i="14"/>
  <c r="G206" i="14" s="1"/>
  <c r="C206" i="14"/>
  <c r="E206" i="14"/>
  <c r="F206" i="14"/>
  <c r="A207" i="14"/>
  <c r="B207" i="14"/>
  <c r="G207" i="14" s="1"/>
  <c r="C207" i="14"/>
  <c r="E207" i="14"/>
  <c r="F207" i="14"/>
  <c r="A208" i="14"/>
  <c r="B208" i="14"/>
  <c r="C208" i="14"/>
  <c r="E208" i="14"/>
  <c r="F208" i="14"/>
  <c r="A209" i="14"/>
  <c r="B209" i="14"/>
  <c r="C209" i="14"/>
  <c r="E209" i="14"/>
  <c r="G209" i="14" s="1"/>
  <c r="F209" i="14"/>
  <c r="A210" i="14"/>
  <c r="B210" i="14"/>
  <c r="C210" i="14"/>
  <c r="E210" i="14"/>
  <c r="F210" i="14"/>
  <c r="G210" i="14"/>
  <c r="A211" i="14"/>
  <c r="B211" i="14"/>
  <c r="C211" i="14"/>
  <c r="E211" i="14"/>
  <c r="F211" i="14"/>
  <c r="G211" i="14" s="1"/>
  <c r="A212" i="14"/>
  <c r="B212" i="14"/>
  <c r="G212" i="14" s="1"/>
  <c r="C212" i="14"/>
  <c r="E212" i="14"/>
  <c r="F212" i="14"/>
  <c r="A213" i="14"/>
  <c r="B213" i="14"/>
  <c r="C213" i="14"/>
  <c r="E213" i="14"/>
  <c r="F213" i="14"/>
  <c r="A214" i="14"/>
  <c r="B214" i="14"/>
  <c r="G214" i="14" s="1"/>
  <c r="C214" i="14"/>
  <c r="E214" i="14"/>
  <c r="F214" i="14"/>
  <c r="A215" i="14"/>
  <c r="B215" i="14"/>
  <c r="G215" i="14" s="1"/>
  <c r="C215" i="14"/>
  <c r="E215" i="14"/>
  <c r="F215" i="14"/>
  <c r="A216" i="14"/>
  <c r="B216" i="14"/>
  <c r="C216" i="14"/>
  <c r="E216" i="14"/>
  <c r="F216" i="14"/>
  <c r="A217" i="14"/>
  <c r="B217" i="14"/>
  <c r="C217" i="14"/>
  <c r="E217" i="14"/>
  <c r="G217" i="14" s="1"/>
  <c r="F217" i="14"/>
  <c r="A218" i="14"/>
  <c r="B218" i="14"/>
  <c r="C218" i="14"/>
  <c r="E218" i="14"/>
  <c r="F218" i="14"/>
  <c r="G218" i="14"/>
  <c r="A219" i="14"/>
  <c r="B219" i="14"/>
  <c r="C219" i="14"/>
  <c r="E219" i="14"/>
  <c r="F219" i="14"/>
  <c r="G219" i="14" s="1"/>
  <c r="A220" i="14"/>
  <c r="B220" i="14"/>
  <c r="G220" i="14" s="1"/>
  <c r="C220" i="14"/>
  <c r="E220" i="14"/>
  <c r="F220" i="14"/>
  <c r="A221" i="14"/>
  <c r="B221" i="14"/>
  <c r="C221" i="14"/>
  <c r="E221" i="14"/>
  <c r="F221" i="14"/>
  <c r="A222" i="14"/>
  <c r="B222" i="14"/>
  <c r="G222" i="14" s="1"/>
  <c r="C222" i="14"/>
  <c r="E222" i="14"/>
  <c r="F222" i="14"/>
  <c r="A223" i="14"/>
  <c r="B223" i="14"/>
  <c r="G223" i="14" s="1"/>
  <c r="C223" i="14"/>
  <c r="E223" i="14"/>
  <c r="F223" i="14"/>
  <c r="A224" i="14"/>
  <c r="B224" i="14"/>
  <c r="C224" i="14"/>
  <c r="E224" i="14"/>
  <c r="F224" i="14"/>
  <c r="A225" i="14"/>
  <c r="B225" i="14"/>
  <c r="C225" i="14"/>
  <c r="E225" i="14"/>
  <c r="G225" i="14" s="1"/>
  <c r="F225" i="14"/>
  <c r="A226" i="14"/>
  <c r="B226" i="14"/>
  <c r="C226" i="14"/>
  <c r="E226" i="14"/>
  <c r="F226" i="14"/>
  <c r="G226" i="14"/>
  <c r="A227" i="14"/>
  <c r="B227" i="14"/>
  <c r="C227" i="14"/>
  <c r="E227" i="14"/>
  <c r="F227" i="14"/>
  <c r="G227" i="14" s="1"/>
  <c r="A228" i="14"/>
  <c r="B228" i="14"/>
  <c r="G228" i="14" s="1"/>
  <c r="C228" i="14"/>
  <c r="E228" i="14"/>
  <c r="F228" i="14"/>
  <c r="A229" i="14"/>
  <c r="B229" i="14"/>
  <c r="C229" i="14"/>
  <c r="E229" i="14"/>
  <c r="F229" i="14"/>
  <c r="A230" i="14"/>
  <c r="B230" i="14"/>
  <c r="G230" i="14" s="1"/>
  <c r="C230" i="14"/>
  <c r="E230" i="14"/>
  <c r="F230" i="14"/>
  <c r="A231" i="14"/>
  <c r="B231" i="14"/>
  <c r="G231" i="14" s="1"/>
  <c r="C231" i="14"/>
  <c r="E231" i="14"/>
  <c r="F231" i="14"/>
  <c r="A232" i="14"/>
  <c r="B232" i="14"/>
  <c r="C232" i="14"/>
  <c r="E232" i="14"/>
  <c r="F232" i="14"/>
  <c r="A233" i="14"/>
  <c r="B233" i="14"/>
  <c r="C233" i="14"/>
  <c r="E233" i="14"/>
  <c r="G233" i="14" s="1"/>
  <c r="F233" i="14"/>
  <c r="A234" i="14"/>
  <c r="B234" i="14"/>
  <c r="C234" i="14"/>
  <c r="E234" i="14"/>
  <c r="F234" i="14"/>
  <c r="G234" i="14"/>
  <c r="A235" i="14"/>
  <c r="B235" i="14"/>
  <c r="C235" i="14"/>
  <c r="E235" i="14"/>
  <c r="F235" i="14"/>
  <c r="G235" i="14" s="1"/>
  <c r="A236" i="14"/>
  <c r="B236" i="14"/>
  <c r="G236" i="14" s="1"/>
  <c r="C236" i="14"/>
  <c r="E236" i="14"/>
  <c r="F236" i="14"/>
  <c r="A237" i="14"/>
  <c r="B237" i="14"/>
  <c r="C237" i="14"/>
  <c r="E237" i="14"/>
  <c r="F237" i="14"/>
  <c r="A238" i="14"/>
  <c r="B238" i="14"/>
  <c r="G238" i="14" s="1"/>
  <c r="C238" i="14"/>
  <c r="E238" i="14"/>
  <c r="F238" i="14"/>
  <c r="A239" i="14"/>
  <c r="B239" i="14"/>
  <c r="G239" i="14" s="1"/>
  <c r="C239" i="14"/>
  <c r="E239" i="14"/>
  <c r="F239" i="14"/>
  <c r="A240" i="14"/>
  <c r="B240" i="14"/>
  <c r="C240" i="14"/>
  <c r="E240" i="14"/>
  <c r="F240" i="14"/>
  <c r="A241" i="14"/>
  <c r="B241" i="14"/>
  <c r="C241" i="14"/>
  <c r="E241" i="14"/>
  <c r="G241" i="14" s="1"/>
  <c r="F241" i="14"/>
  <c r="A242" i="14"/>
  <c r="B242" i="14"/>
  <c r="C242" i="14"/>
  <c r="E242" i="14"/>
  <c r="F242" i="14"/>
  <c r="G242" i="14"/>
  <c r="A243" i="14"/>
  <c r="B243" i="14"/>
  <c r="C243" i="14"/>
  <c r="E243" i="14"/>
  <c r="F243" i="14"/>
  <c r="G243" i="14" s="1"/>
  <c r="A244" i="14"/>
  <c r="B244" i="14"/>
  <c r="G244" i="14" s="1"/>
  <c r="C244" i="14"/>
  <c r="E244" i="14"/>
  <c r="F244" i="14"/>
  <c r="A245" i="14"/>
  <c r="B245" i="14"/>
  <c r="C245" i="14"/>
  <c r="E245" i="14"/>
  <c r="F245" i="14"/>
  <c r="A246" i="14"/>
  <c r="B246" i="14"/>
  <c r="G246" i="14" s="1"/>
  <c r="C246" i="14"/>
  <c r="E246" i="14"/>
  <c r="F246" i="14"/>
  <c r="A247" i="14"/>
  <c r="B247" i="14"/>
  <c r="G247" i="14" s="1"/>
  <c r="C247" i="14"/>
  <c r="E247" i="14"/>
  <c r="F247" i="14"/>
  <c r="A248" i="14"/>
  <c r="B248" i="14"/>
  <c r="C248" i="14"/>
  <c r="E248" i="14"/>
  <c r="F248" i="14"/>
  <c r="A249" i="14"/>
  <c r="B249" i="14"/>
  <c r="C249" i="14"/>
  <c r="E249" i="14"/>
  <c r="F249" i="14"/>
  <c r="A250" i="14"/>
  <c r="B250" i="14"/>
  <c r="C250" i="14"/>
  <c r="E250" i="14"/>
  <c r="F250" i="14"/>
  <c r="G250" i="14"/>
  <c r="A251" i="14"/>
  <c r="B251" i="14"/>
  <c r="C251" i="14"/>
  <c r="E251" i="14"/>
  <c r="F251" i="14"/>
  <c r="G251" i="14" s="1"/>
  <c r="A252" i="14"/>
  <c r="B252" i="14"/>
  <c r="G252" i="14" s="1"/>
  <c r="C252" i="14"/>
  <c r="E252" i="14"/>
  <c r="F252" i="14"/>
  <c r="A253" i="14"/>
  <c r="B253" i="14"/>
  <c r="C253" i="14"/>
  <c r="E253" i="14"/>
  <c r="F253" i="14"/>
  <c r="A254" i="14"/>
  <c r="B254" i="14"/>
  <c r="G254" i="14" s="1"/>
  <c r="C254" i="14"/>
  <c r="E254" i="14"/>
  <c r="F254" i="14"/>
  <c r="A255" i="14"/>
  <c r="B255" i="14"/>
  <c r="G255" i="14" s="1"/>
  <c r="C255" i="14"/>
  <c r="E255" i="14"/>
  <c r="F255" i="14"/>
  <c r="A256" i="14"/>
  <c r="B256" i="14"/>
  <c r="C256" i="14"/>
  <c r="E256" i="14"/>
  <c r="F256" i="14"/>
  <c r="A257" i="14"/>
  <c r="B257" i="14"/>
  <c r="C257" i="14"/>
  <c r="E257" i="14"/>
  <c r="G257" i="14" s="1"/>
  <c r="F257" i="14"/>
  <c r="A258" i="14"/>
  <c r="B258" i="14"/>
  <c r="C258" i="14"/>
  <c r="E258" i="14"/>
  <c r="F258" i="14"/>
  <c r="G258" i="14"/>
  <c r="A259" i="14"/>
  <c r="B259" i="14"/>
  <c r="C259" i="14"/>
  <c r="E259" i="14"/>
  <c r="F259" i="14"/>
  <c r="G259" i="14" s="1"/>
  <c r="A260" i="14"/>
  <c r="B260" i="14"/>
  <c r="G260" i="14" s="1"/>
  <c r="C260" i="14"/>
  <c r="E260" i="14"/>
  <c r="F260" i="14"/>
  <c r="A261" i="14"/>
  <c r="B261" i="14"/>
  <c r="C261" i="14"/>
  <c r="E261" i="14"/>
  <c r="F261" i="14"/>
  <c r="A262" i="14"/>
  <c r="B262" i="14"/>
  <c r="G262" i="14" s="1"/>
  <c r="C262" i="14"/>
  <c r="E262" i="14"/>
  <c r="F262" i="14"/>
  <c r="A263" i="14"/>
  <c r="B263" i="14"/>
  <c r="G263" i="14" s="1"/>
  <c r="C263" i="14"/>
  <c r="E263" i="14"/>
  <c r="F263" i="14"/>
  <c r="A264" i="14"/>
  <c r="B264" i="14"/>
  <c r="C264" i="14"/>
  <c r="E264" i="14"/>
  <c r="F264" i="14"/>
  <c r="A265" i="14"/>
  <c r="B265" i="14"/>
  <c r="C265" i="14"/>
  <c r="E265" i="14"/>
  <c r="G265" i="14" s="1"/>
  <c r="F265" i="14"/>
  <c r="A266" i="14"/>
  <c r="B266" i="14"/>
  <c r="C266" i="14"/>
  <c r="E266" i="14"/>
  <c r="F266" i="14"/>
  <c r="G266" i="14"/>
  <c r="A267" i="14"/>
  <c r="B267" i="14"/>
  <c r="C267" i="14"/>
  <c r="E267" i="14"/>
  <c r="F267" i="14"/>
  <c r="G267" i="14" s="1"/>
  <c r="A268" i="14"/>
  <c r="B268" i="14"/>
  <c r="G268" i="14" s="1"/>
  <c r="C268" i="14"/>
  <c r="E268" i="14"/>
  <c r="F268" i="14"/>
  <c r="A269" i="14"/>
  <c r="B269" i="14"/>
  <c r="C269" i="14"/>
  <c r="E269" i="14"/>
  <c r="F269" i="14"/>
  <c r="A270" i="14"/>
  <c r="B270" i="14"/>
  <c r="G270" i="14" s="1"/>
  <c r="C270" i="14"/>
  <c r="E270" i="14"/>
  <c r="F270" i="14"/>
  <c r="A271" i="14"/>
  <c r="B271" i="14"/>
  <c r="G271" i="14" s="1"/>
  <c r="C271" i="14"/>
  <c r="E271" i="14"/>
  <c r="F271" i="14"/>
  <c r="A272" i="14"/>
  <c r="B272" i="14"/>
  <c r="C272" i="14"/>
  <c r="E272" i="14"/>
  <c r="F272" i="14"/>
  <c r="A273" i="14"/>
  <c r="B273" i="14"/>
  <c r="C273" i="14"/>
  <c r="E273" i="14"/>
  <c r="G273" i="14" s="1"/>
  <c r="F273" i="14"/>
  <c r="A274" i="14"/>
  <c r="B274" i="14"/>
  <c r="C274" i="14"/>
  <c r="E274" i="14"/>
  <c r="F274" i="14"/>
  <c r="G274" i="14" s="1"/>
  <c r="A275" i="14"/>
  <c r="B275" i="14"/>
  <c r="C275" i="14"/>
  <c r="E275" i="14"/>
  <c r="F275" i="14"/>
  <c r="G275" i="14" s="1"/>
  <c r="A276" i="14"/>
  <c r="B276" i="14"/>
  <c r="G276" i="14" s="1"/>
  <c r="C276" i="14"/>
  <c r="E276" i="14"/>
  <c r="F276" i="14"/>
  <c r="A277" i="14"/>
  <c r="B277" i="14"/>
  <c r="C277" i="14"/>
  <c r="E277" i="14"/>
  <c r="F277" i="14"/>
  <c r="A278" i="14"/>
  <c r="B278" i="14"/>
  <c r="G278" i="14" s="1"/>
  <c r="C278" i="14"/>
  <c r="E278" i="14"/>
  <c r="F278" i="14"/>
  <c r="A279" i="14"/>
  <c r="B279" i="14"/>
  <c r="G279" i="14" s="1"/>
  <c r="C279" i="14"/>
  <c r="E279" i="14"/>
  <c r="F279" i="14"/>
  <c r="A280" i="14"/>
  <c r="B280" i="14"/>
  <c r="C280" i="14"/>
  <c r="E280" i="14"/>
  <c r="F280" i="14"/>
  <c r="A281" i="14"/>
  <c r="B281" i="14"/>
  <c r="C281" i="14"/>
  <c r="E281" i="14"/>
  <c r="F281" i="14"/>
  <c r="A282" i="14"/>
  <c r="B282" i="14"/>
  <c r="C282" i="14"/>
  <c r="E282" i="14"/>
  <c r="F282" i="14"/>
  <c r="G282" i="14" s="1"/>
  <c r="A283" i="14"/>
  <c r="B283" i="14"/>
  <c r="C283" i="14"/>
  <c r="E283" i="14"/>
  <c r="F283" i="14"/>
  <c r="G283" i="14" s="1"/>
  <c r="A284" i="14"/>
  <c r="B284" i="14"/>
  <c r="G284" i="14" s="1"/>
  <c r="C284" i="14"/>
  <c r="E284" i="14"/>
  <c r="F284" i="14"/>
  <c r="A285" i="14"/>
  <c r="B285" i="14"/>
  <c r="C285" i="14"/>
  <c r="E285" i="14"/>
  <c r="F285" i="14"/>
  <c r="A286" i="14"/>
  <c r="B286" i="14"/>
  <c r="G286" i="14" s="1"/>
  <c r="C286" i="14"/>
  <c r="E286" i="14"/>
  <c r="F286" i="14"/>
  <c r="A287" i="14"/>
  <c r="B287" i="14"/>
  <c r="G287" i="14" s="1"/>
  <c r="C287" i="14"/>
  <c r="E287" i="14"/>
  <c r="F287" i="14"/>
  <c r="A288" i="14"/>
  <c r="B288" i="14"/>
  <c r="C288" i="14"/>
  <c r="E288" i="14"/>
  <c r="F288" i="14"/>
  <c r="A289" i="14"/>
  <c r="B289" i="14"/>
  <c r="C289" i="14"/>
  <c r="E289" i="14"/>
  <c r="G289" i="14" s="1"/>
  <c r="F289" i="14"/>
  <c r="A290" i="14"/>
  <c r="B290" i="14"/>
  <c r="C290" i="14"/>
  <c r="E290" i="14"/>
  <c r="F290" i="14"/>
  <c r="G290" i="14" s="1"/>
  <c r="A291" i="14"/>
  <c r="B291" i="14"/>
  <c r="C291" i="14"/>
  <c r="E291" i="14"/>
  <c r="F291" i="14"/>
  <c r="G291" i="14" s="1"/>
  <c r="A292" i="14"/>
  <c r="B292" i="14"/>
  <c r="G292" i="14" s="1"/>
  <c r="C292" i="14"/>
  <c r="E292" i="14"/>
  <c r="F292" i="14"/>
  <c r="A293" i="14"/>
  <c r="B293" i="14"/>
  <c r="C293" i="14"/>
  <c r="E293" i="14"/>
  <c r="F293" i="14"/>
  <c r="A294" i="14"/>
  <c r="B294" i="14"/>
  <c r="G294" i="14" s="1"/>
  <c r="C294" i="14"/>
  <c r="E294" i="14"/>
  <c r="F294" i="14"/>
  <c r="A295" i="14"/>
  <c r="B295" i="14"/>
  <c r="G295" i="14" s="1"/>
  <c r="C295" i="14"/>
  <c r="E295" i="14"/>
  <c r="F295" i="14"/>
  <c r="A296" i="14"/>
  <c r="B296" i="14"/>
  <c r="C296" i="14"/>
  <c r="E296" i="14"/>
  <c r="F296" i="14"/>
  <c r="A297" i="14"/>
  <c r="B297" i="14"/>
  <c r="C297" i="14"/>
  <c r="E297" i="14"/>
  <c r="F297" i="14"/>
  <c r="A298" i="14"/>
  <c r="B298" i="14"/>
  <c r="C298" i="14"/>
  <c r="E298" i="14"/>
  <c r="F298" i="14"/>
  <c r="G298" i="14" s="1"/>
  <c r="A299" i="14"/>
  <c r="B299" i="14"/>
  <c r="C299" i="14"/>
  <c r="E299" i="14"/>
  <c r="F299" i="14"/>
  <c r="G299" i="14" s="1"/>
  <c r="A300" i="14"/>
  <c r="B300" i="14"/>
  <c r="G300" i="14" s="1"/>
  <c r="C300" i="14"/>
  <c r="E300" i="14"/>
  <c r="F300" i="14"/>
  <c r="A301" i="14"/>
  <c r="B301" i="14"/>
  <c r="C301" i="14"/>
  <c r="E301" i="14"/>
  <c r="F301" i="14"/>
  <c r="A302" i="14"/>
  <c r="B302" i="14"/>
  <c r="G302" i="14" s="1"/>
  <c r="C302" i="14"/>
  <c r="E302" i="14"/>
  <c r="F302" i="14"/>
  <c r="A303" i="14"/>
  <c r="B303" i="14"/>
  <c r="G303" i="14" s="1"/>
  <c r="C303" i="14"/>
  <c r="E303" i="14"/>
  <c r="F303" i="14"/>
  <c r="A304" i="14"/>
  <c r="B304" i="14"/>
  <c r="C304" i="14"/>
  <c r="E304" i="14"/>
  <c r="F304" i="14"/>
  <c r="A305" i="14"/>
  <c r="B305" i="14"/>
  <c r="C305" i="14"/>
  <c r="E305" i="14"/>
  <c r="F305" i="14"/>
  <c r="A306" i="14"/>
  <c r="B306" i="14"/>
  <c r="C306" i="14"/>
  <c r="E306" i="14"/>
  <c r="F306" i="14"/>
  <c r="G306" i="14" s="1"/>
  <c r="A307" i="14"/>
  <c r="B307" i="14"/>
  <c r="C307" i="14"/>
  <c r="E307" i="14"/>
  <c r="F307" i="14"/>
  <c r="G307" i="14" s="1"/>
  <c r="A308" i="14"/>
  <c r="B308" i="14"/>
  <c r="G308" i="14" s="1"/>
  <c r="C308" i="14"/>
  <c r="E308" i="14"/>
  <c r="F308" i="14"/>
  <c r="A309" i="14"/>
  <c r="B309" i="14"/>
  <c r="C309" i="14"/>
  <c r="E309" i="14"/>
  <c r="F309" i="14"/>
  <c r="A310" i="14"/>
  <c r="B310" i="14"/>
  <c r="C310" i="14"/>
  <c r="E310" i="14"/>
  <c r="F310" i="14"/>
  <c r="A311" i="14"/>
  <c r="B311" i="14"/>
  <c r="C311" i="14"/>
  <c r="E311" i="14"/>
  <c r="F311" i="14"/>
  <c r="A312" i="14"/>
  <c r="B312" i="14"/>
  <c r="C312" i="14"/>
  <c r="G312" i="14" s="1"/>
  <c r="E312" i="14"/>
  <c r="F312" i="14"/>
  <c r="A313" i="14"/>
  <c r="B313" i="14"/>
  <c r="C313" i="14"/>
  <c r="E313" i="14"/>
  <c r="G313" i="14" s="1"/>
  <c r="F313" i="14"/>
  <c r="A314" i="14"/>
  <c r="B314" i="14"/>
  <c r="C314" i="14"/>
  <c r="E314" i="14"/>
  <c r="F314" i="14"/>
  <c r="A315" i="14"/>
  <c r="B315" i="14"/>
  <c r="C315" i="14"/>
  <c r="E315" i="14"/>
  <c r="F315" i="14"/>
  <c r="G315" i="14" s="1"/>
  <c r="A316" i="14"/>
  <c r="B316" i="14"/>
  <c r="C316" i="14"/>
  <c r="G316" i="14" s="1"/>
  <c r="E316" i="14"/>
  <c r="F316" i="14"/>
  <c r="A317" i="14"/>
  <c r="B317" i="14"/>
  <c r="G317" i="14" s="1"/>
  <c r="C317" i="14"/>
  <c r="E317" i="14"/>
  <c r="F317" i="14"/>
  <c r="A318" i="14"/>
  <c r="B318" i="14"/>
  <c r="C318" i="14"/>
  <c r="E318" i="14"/>
  <c r="F318" i="14"/>
  <c r="A319" i="14"/>
  <c r="B319" i="14"/>
  <c r="C319" i="14"/>
  <c r="E319" i="14"/>
  <c r="F319" i="14"/>
  <c r="A320" i="14"/>
  <c r="B320" i="14"/>
  <c r="C320" i="14"/>
  <c r="E320" i="14"/>
  <c r="G320" i="14" s="1"/>
  <c r="F320" i="14"/>
  <c r="A321" i="14"/>
  <c r="B321" i="14"/>
  <c r="C321" i="14"/>
  <c r="E321" i="14"/>
  <c r="F321" i="14"/>
  <c r="G321" i="14" s="1"/>
  <c r="A322" i="14"/>
  <c r="B322" i="14"/>
  <c r="C322" i="14"/>
  <c r="E322" i="14"/>
  <c r="G322" i="14" s="1"/>
  <c r="F322" i="14"/>
  <c r="A323" i="14"/>
  <c r="B323" i="14"/>
  <c r="G323" i="14" s="1"/>
  <c r="C323" i="14"/>
  <c r="E323" i="14"/>
  <c r="F323" i="14"/>
  <c r="A324" i="14"/>
  <c r="B324" i="14"/>
  <c r="C324" i="14"/>
  <c r="E324" i="14"/>
  <c r="F324" i="14"/>
  <c r="G324" i="14"/>
  <c r="A325" i="14"/>
  <c r="B325" i="14"/>
  <c r="C325" i="14"/>
  <c r="E325" i="14"/>
  <c r="F325" i="14"/>
  <c r="A326" i="14"/>
  <c r="B326" i="14"/>
  <c r="G326" i="14" s="1"/>
  <c r="C326" i="14"/>
  <c r="E326" i="14"/>
  <c r="F326" i="14"/>
  <c r="A327" i="14"/>
  <c r="B327" i="14"/>
  <c r="C327" i="14"/>
  <c r="E327" i="14"/>
  <c r="F327" i="14"/>
  <c r="A328" i="14"/>
  <c r="B328" i="14"/>
  <c r="C328" i="14"/>
  <c r="E328" i="14"/>
  <c r="F328" i="14"/>
  <c r="G328" i="14"/>
  <c r="A329" i="14"/>
  <c r="B329" i="14"/>
  <c r="C329" i="14"/>
  <c r="E329" i="14"/>
  <c r="F329" i="14"/>
  <c r="G329" i="14"/>
  <c r="A330" i="14"/>
  <c r="B330" i="14"/>
  <c r="C330" i="14"/>
  <c r="E330" i="14"/>
  <c r="F330" i="14"/>
  <c r="G330" i="14" s="1"/>
  <c r="A331" i="14"/>
  <c r="B331" i="14"/>
  <c r="C331" i="14"/>
  <c r="E331" i="14"/>
  <c r="F331" i="14"/>
  <c r="A332" i="14"/>
  <c r="B332" i="14"/>
  <c r="C332" i="14"/>
  <c r="E332" i="14"/>
  <c r="F332" i="14"/>
  <c r="A333" i="14"/>
  <c r="B333" i="14"/>
  <c r="C333" i="14"/>
  <c r="E333" i="14"/>
  <c r="F333" i="14"/>
  <c r="A334" i="14"/>
  <c r="B334" i="14"/>
  <c r="C334" i="14"/>
  <c r="E334" i="14"/>
  <c r="F334" i="14"/>
  <c r="A335" i="14"/>
  <c r="B335" i="14"/>
  <c r="G335" i="14" s="1"/>
  <c r="C335" i="14"/>
  <c r="E335" i="14"/>
  <c r="F335" i="14"/>
  <c r="A336" i="14"/>
  <c r="B336" i="14"/>
  <c r="C336" i="14"/>
  <c r="G336" i="14" s="1"/>
  <c r="E336" i="14"/>
  <c r="F336" i="14"/>
  <c r="A337" i="14"/>
  <c r="B337" i="14"/>
  <c r="C337" i="14"/>
  <c r="E337" i="14"/>
  <c r="G337" i="14" s="1"/>
  <c r="F337" i="14"/>
  <c r="A338" i="14"/>
  <c r="B338" i="14"/>
  <c r="C338" i="14"/>
  <c r="E338" i="14"/>
  <c r="F338" i="14"/>
  <c r="G338" i="14" s="1"/>
  <c r="A339" i="14"/>
  <c r="B339" i="14"/>
  <c r="C339" i="14"/>
  <c r="E339" i="14"/>
  <c r="F339" i="14"/>
  <c r="G339" i="14" s="1"/>
  <c r="A340" i="14"/>
  <c r="B340" i="14"/>
  <c r="G340" i="14" s="1"/>
  <c r="C340" i="14"/>
  <c r="E340" i="14"/>
  <c r="F340" i="14"/>
  <c r="A341" i="14"/>
  <c r="B341" i="14"/>
  <c r="C341" i="14"/>
  <c r="E341" i="14"/>
  <c r="G341" i="14" s="1"/>
  <c r="F341" i="14"/>
  <c r="A342" i="14"/>
  <c r="B342" i="14"/>
  <c r="C342" i="14"/>
  <c r="E342" i="14"/>
  <c r="F342" i="14"/>
  <c r="A343" i="14"/>
  <c r="B343" i="14"/>
  <c r="C343" i="14"/>
  <c r="E343" i="14"/>
  <c r="G343" i="14" s="1"/>
  <c r="F343" i="14"/>
  <c r="A344" i="14"/>
  <c r="B344" i="14"/>
  <c r="G344" i="14" s="1"/>
  <c r="C344" i="14"/>
  <c r="E344" i="14"/>
  <c r="F344" i="14"/>
  <c r="A345" i="14"/>
  <c r="B345" i="14"/>
  <c r="C345" i="14"/>
  <c r="E345" i="14"/>
  <c r="F345" i="14"/>
  <c r="A346" i="14"/>
  <c r="B346" i="14"/>
  <c r="C346" i="14"/>
  <c r="E346" i="14"/>
  <c r="F346" i="14"/>
  <c r="A347" i="14"/>
  <c r="B347" i="14"/>
  <c r="C347" i="14"/>
  <c r="E347" i="14"/>
  <c r="F347" i="14"/>
  <c r="G347" i="14"/>
  <c r="A348" i="14"/>
  <c r="B348" i="14"/>
  <c r="C348" i="14"/>
  <c r="E348" i="14"/>
  <c r="F348" i="14"/>
  <c r="A349" i="14"/>
  <c r="B349" i="14"/>
  <c r="C349" i="14"/>
  <c r="E349" i="14"/>
  <c r="F349" i="14"/>
  <c r="A350" i="14"/>
  <c r="B350" i="14"/>
  <c r="C350" i="14"/>
  <c r="E350" i="14"/>
  <c r="F350" i="14"/>
  <c r="A351" i="14"/>
  <c r="B351" i="14"/>
  <c r="C351" i="14"/>
  <c r="E351" i="14"/>
  <c r="F351" i="14"/>
  <c r="G351" i="14"/>
  <c r="A352" i="14"/>
  <c r="B352" i="14"/>
  <c r="C352" i="14"/>
  <c r="E352" i="14"/>
  <c r="F352" i="14"/>
  <c r="G352" i="14"/>
  <c r="A353" i="14"/>
  <c r="B353" i="14"/>
  <c r="C353" i="14"/>
  <c r="G353" i="14" s="1"/>
  <c r="E353" i="14"/>
  <c r="F353" i="14"/>
  <c r="A354" i="14"/>
  <c r="B354" i="14"/>
  <c r="G354" i="14" s="1"/>
  <c r="C354" i="14"/>
  <c r="E354" i="14"/>
  <c r="F354" i="14"/>
  <c r="A355" i="14"/>
  <c r="B355" i="14"/>
  <c r="C355" i="14"/>
  <c r="E355" i="14"/>
  <c r="G355" i="14" s="1"/>
  <c r="F355" i="14"/>
  <c r="A356" i="14"/>
  <c r="B356" i="14"/>
  <c r="C356" i="14"/>
  <c r="E356" i="14"/>
  <c r="F356" i="14"/>
  <c r="A357" i="14"/>
  <c r="B357" i="14"/>
  <c r="C357" i="14"/>
  <c r="E357" i="14"/>
  <c r="G357" i="14" s="1"/>
  <c r="F357" i="14"/>
  <c r="A358" i="14"/>
  <c r="B358" i="14"/>
  <c r="G358" i="14" s="1"/>
  <c r="C358" i="14"/>
  <c r="E358" i="14"/>
  <c r="F358" i="14"/>
  <c r="A359" i="14"/>
  <c r="B359" i="14"/>
  <c r="C359" i="14"/>
  <c r="E359" i="14"/>
  <c r="G359" i="14" s="1"/>
  <c r="F359" i="14"/>
  <c r="A360" i="14"/>
  <c r="B360" i="14"/>
  <c r="G360" i="14" s="1"/>
  <c r="C360" i="14"/>
  <c r="E360" i="14"/>
  <c r="F360" i="14"/>
  <c r="A361" i="14"/>
  <c r="B361" i="14"/>
  <c r="C361" i="14"/>
  <c r="E361" i="14"/>
  <c r="F361" i="14"/>
  <c r="G361" i="14"/>
  <c r="A362" i="14"/>
  <c r="B362" i="14"/>
  <c r="G362" i="14" s="1"/>
  <c r="C362" i="14"/>
  <c r="E362" i="14"/>
  <c r="F362" i="14"/>
  <c r="A363" i="14"/>
  <c r="B363" i="14"/>
  <c r="G363" i="14" s="1"/>
  <c r="C363" i="14"/>
  <c r="E363" i="14"/>
  <c r="F363" i="14"/>
  <c r="A364" i="14"/>
  <c r="B364" i="14"/>
  <c r="C364" i="14"/>
  <c r="E364" i="14"/>
  <c r="F364" i="14"/>
  <c r="A365" i="14"/>
  <c r="B365" i="14"/>
  <c r="C365" i="14"/>
  <c r="E365" i="14"/>
  <c r="F365" i="14"/>
  <c r="G365" i="14"/>
  <c r="A366" i="14"/>
  <c r="B366" i="14"/>
  <c r="G366" i="14" s="1"/>
  <c r="C366" i="14"/>
  <c r="E366" i="14"/>
  <c r="F366" i="14"/>
  <c r="A367" i="14"/>
  <c r="B367" i="14"/>
  <c r="C367" i="14"/>
  <c r="E367" i="14"/>
  <c r="G367" i="14" s="1"/>
  <c r="F367" i="14"/>
  <c r="A368" i="14"/>
  <c r="B368" i="14"/>
  <c r="G368" i="14" s="1"/>
  <c r="C368" i="14"/>
  <c r="E368" i="14"/>
  <c r="F368" i="14"/>
  <c r="A369" i="14"/>
  <c r="B369" i="14"/>
  <c r="C369" i="14"/>
  <c r="E369" i="14"/>
  <c r="G369" i="14" s="1"/>
  <c r="F369" i="14"/>
  <c r="A370" i="14"/>
  <c r="B370" i="14"/>
  <c r="C370" i="14"/>
  <c r="E370" i="14"/>
  <c r="F370" i="14"/>
  <c r="A371" i="14"/>
  <c r="B371" i="14"/>
  <c r="G371" i="14" s="1"/>
  <c r="C371" i="14"/>
  <c r="E371" i="14"/>
  <c r="F371" i="14"/>
  <c r="A372" i="14"/>
  <c r="B372" i="14"/>
  <c r="C372" i="14"/>
  <c r="E372" i="14"/>
  <c r="F372" i="14"/>
  <c r="A373" i="14"/>
  <c r="B373" i="14"/>
  <c r="C373" i="14"/>
  <c r="E373" i="14"/>
  <c r="G373" i="14" s="1"/>
  <c r="F373" i="14"/>
  <c r="A374" i="14"/>
  <c r="B374" i="14"/>
  <c r="C374" i="14"/>
  <c r="E374" i="14"/>
  <c r="F374" i="14"/>
  <c r="A375" i="14"/>
  <c r="B375" i="14"/>
  <c r="C375" i="14"/>
  <c r="E375" i="14"/>
  <c r="G375" i="14" s="1"/>
  <c r="F375" i="14"/>
  <c r="A376" i="14"/>
  <c r="B376" i="14"/>
  <c r="G376" i="14" s="1"/>
  <c r="C376" i="14"/>
  <c r="E376" i="14"/>
  <c r="F376" i="14"/>
  <c r="A377" i="14"/>
  <c r="B377" i="14"/>
  <c r="C377" i="14"/>
  <c r="E377" i="14"/>
  <c r="G377" i="14" s="1"/>
  <c r="F377" i="14"/>
  <c r="A378" i="14"/>
  <c r="B378" i="14"/>
  <c r="C378" i="14"/>
  <c r="E378" i="14"/>
  <c r="F378" i="14"/>
  <c r="A379" i="14"/>
  <c r="B379" i="14"/>
  <c r="C379" i="14"/>
  <c r="E379" i="14"/>
  <c r="F379" i="14"/>
  <c r="G379" i="14"/>
  <c r="A380" i="14"/>
  <c r="B380" i="14"/>
  <c r="C380" i="14"/>
  <c r="E380" i="14"/>
  <c r="F380" i="14"/>
  <c r="A381" i="14"/>
  <c r="B381" i="14"/>
  <c r="C381" i="14"/>
  <c r="E381" i="14"/>
  <c r="G381" i="14" s="1"/>
  <c r="F381" i="14"/>
  <c r="A382" i="14"/>
  <c r="B382" i="14"/>
  <c r="C382" i="14"/>
  <c r="E382" i="14"/>
  <c r="F382" i="14"/>
  <c r="A383" i="14"/>
  <c r="B383" i="14"/>
  <c r="C383" i="14"/>
  <c r="E383" i="14"/>
  <c r="F383" i="14"/>
  <c r="G383" i="14"/>
  <c r="A384" i="14"/>
  <c r="B384" i="14"/>
  <c r="C384" i="14"/>
  <c r="E384" i="14"/>
  <c r="F384" i="14"/>
  <c r="G384" i="14"/>
  <c r="A385" i="14"/>
  <c r="B385" i="14"/>
  <c r="C385" i="14"/>
  <c r="E385" i="14"/>
  <c r="G385" i="14" s="1"/>
  <c r="F385" i="14"/>
  <c r="A386" i="14"/>
  <c r="B386" i="14"/>
  <c r="G386" i="14" s="1"/>
  <c r="C386" i="14"/>
  <c r="E386" i="14"/>
  <c r="F386" i="14"/>
  <c r="A387" i="14"/>
  <c r="B387" i="14"/>
  <c r="C387" i="14"/>
  <c r="E387" i="14"/>
  <c r="G387" i="14" s="1"/>
  <c r="F387" i="14"/>
  <c r="A388" i="14"/>
  <c r="B388" i="14"/>
  <c r="C388" i="14"/>
  <c r="E388" i="14"/>
  <c r="F388" i="14"/>
  <c r="A389" i="14"/>
  <c r="B389" i="14"/>
  <c r="C389" i="14"/>
  <c r="E389" i="14"/>
  <c r="G389" i="14" s="1"/>
  <c r="F389" i="14"/>
  <c r="A390" i="14"/>
  <c r="B390" i="14"/>
  <c r="G390" i="14" s="1"/>
  <c r="C390" i="14"/>
  <c r="E390" i="14"/>
  <c r="F390" i="14"/>
  <c r="A391" i="14"/>
  <c r="B391" i="14"/>
  <c r="C391" i="14"/>
  <c r="E391" i="14"/>
  <c r="G391" i="14" s="1"/>
  <c r="F391" i="14"/>
  <c r="A392" i="14"/>
  <c r="B392" i="14"/>
  <c r="C392" i="14"/>
  <c r="E392" i="14"/>
  <c r="F392" i="14"/>
  <c r="A393" i="14"/>
  <c r="B393" i="14"/>
  <c r="C393" i="14"/>
  <c r="E393" i="14"/>
  <c r="F393" i="14"/>
  <c r="G393" i="14"/>
  <c r="A394" i="14"/>
  <c r="B394" i="14"/>
  <c r="G394" i="14" s="1"/>
  <c r="C394" i="14"/>
  <c r="E394" i="14"/>
  <c r="F394" i="14"/>
  <c r="A395" i="14"/>
  <c r="B395" i="14"/>
  <c r="C395" i="14"/>
  <c r="E395" i="14"/>
  <c r="F395" i="14"/>
  <c r="A396" i="14"/>
  <c r="B396" i="14"/>
  <c r="C396" i="14"/>
  <c r="E396" i="14"/>
  <c r="F396" i="14"/>
  <c r="A397" i="14"/>
  <c r="B397" i="14"/>
  <c r="C397" i="14"/>
  <c r="E397" i="14"/>
  <c r="F397" i="14"/>
  <c r="G397" i="14"/>
  <c r="A398" i="14"/>
  <c r="B398" i="14"/>
  <c r="G398" i="14" s="1"/>
  <c r="C398" i="14"/>
  <c r="E398" i="14"/>
  <c r="F398" i="14"/>
  <c r="A399" i="14"/>
  <c r="B399" i="14"/>
  <c r="C399" i="14"/>
  <c r="E399" i="14"/>
  <c r="G399" i="14" s="1"/>
  <c r="F399" i="14"/>
  <c r="A400" i="14"/>
  <c r="B400" i="14"/>
  <c r="G400" i="14" s="1"/>
  <c r="C400" i="14"/>
  <c r="E400" i="14"/>
  <c r="F400" i="14"/>
  <c r="A401" i="14"/>
  <c r="B401" i="14"/>
  <c r="C401" i="14"/>
  <c r="E401" i="14"/>
  <c r="G401" i="14" s="1"/>
  <c r="F401" i="14"/>
  <c r="A402" i="14"/>
  <c r="B402" i="14"/>
  <c r="C402" i="14"/>
  <c r="E402" i="14"/>
  <c r="F402" i="14"/>
  <c r="A403" i="14"/>
  <c r="B403" i="14"/>
  <c r="G403" i="14" s="1"/>
  <c r="C403" i="14"/>
  <c r="E403" i="14"/>
  <c r="F403" i="14"/>
  <c r="A404" i="14"/>
  <c r="B404" i="14"/>
  <c r="C404" i="14"/>
  <c r="E404" i="14"/>
  <c r="F404" i="14"/>
  <c r="A405" i="14"/>
  <c r="B405" i="14"/>
  <c r="C405" i="14"/>
  <c r="E405" i="14"/>
  <c r="G405" i="14" s="1"/>
  <c r="F405" i="14"/>
  <c r="A406" i="14"/>
  <c r="B406" i="14"/>
  <c r="C406" i="14"/>
  <c r="E406" i="14"/>
  <c r="F406" i="14"/>
  <c r="A407" i="14"/>
  <c r="B407" i="14"/>
  <c r="C407" i="14"/>
  <c r="E407" i="14"/>
  <c r="G407" i="14" s="1"/>
  <c r="F407" i="14"/>
  <c r="A408" i="14"/>
  <c r="B408" i="14"/>
  <c r="G408" i="14" s="1"/>
  <c r="C408" i="14"/>
  <c r="E408" i="14"/>
  <c r="F408" i="14"/>
  <c r="A409" i="14"/>
  <c r="B409" i="14"/>
  <c r="C409" i="14"/>
  <c r="E409" i="14"/>
  <c r="G409" i="14" s="1"/>
  <c r="F409" i="14"/>
  <c r="A410" i="14"/>
  <c r="B410" i="14"/>
  <c r="C410" i="14"/>
  <c r="E410" i="14"/>
  <c r="F410" i="14"/>
  <c r="A411" i="14"/>
  <c r="B411" i="14"/>
  <c r="C411" i="14"/>
  <c r="E411" i="14"/>
  <c r="F411" i="14"/>
  <c r="G411" i="14"/>
  <c r="A412" i="14"/>
  <c r="B412" i="14"/>
  <c r="C412" i="14"/>
  <c r="E412" i="14"/>
  <c r="F412" i="14"/>
  <c r="A413" i="14"/>
  <c r="B413" i="14"/>
  <c r="C413" i="14"/>
  <c r="E413" i="14"/>
  <c r="F413" i="14"/>
  <c r="A414" i="14"/>
  <c r="B414" i="14"/>
  <c r="C414" i="14"/>
  <c r="E414" i="14"/>
  <c r="F414" i="14"/>
  <c r="A415" i="14"/>
  <c r="B415" i="14"/>
  <c r="C415" i="14"/>
  <c r="E415" i="14"/>
  <c r="F415" i="14"/>
  <c r="G415" i="14"/>
  <c r="A416" i="14"/>
  <c r="B416" i="14"/>
  <c r="G416" i="14" s="1"/>
  <c r="C416" i="14"/>
  <c r="E416" i="14"/>
  <c r="F416" i="14"/>
  <c r="A417" i="14"/>
  <c r="B417" i="14"/>
  <c r="C417" i="14"/>
  <c r="E417" i="14"/>
  <c r="G417" i="14" s="1"/>
  <c r="F417" i="14"/>
  <c r="A418" i="14"/>
  <c r="B418" i="14"/>
  <c r="G418" i="14" s="1"/>
  <c r="C418" i="14"/>
  <c r="E418" i="14"/>
  <c r="F418" i="14"/>
  <c r="A419" i="14"/>
  <c r="B419" i="14"/>
  <c r="C419" i="14"/>
  <c r="E419" i="14"/>
  <c r="G419" i="14" s="1"/>
  <c r="F419" i="14"/>
  <c r="A420" i="14"/>
  <c r="B420" i="14"/>
  <c r="C420" i="14"/>
  <c r="E420" i="14"/>
  <c r="F420" i="14"/>
  <c r="A421" i="14"/>
  <c r="B421" i="14"/>
  <c r="C421" i="14"/>
  <c r="E421" i="14"/>
  <c r="G421" i="14" s="1"/>
  <c r="F421" i="14"/>
  <c r="A422" i="14"/>
  <c r="B422" i="14"/>
  <c r="G422" i="14" s="1"/>
  <c r="C422" i="14"/>
  <c r="E422" i="14"/>
  <c r="F422" i="14"/>
  <c r="A423" i="14"/>
  <c r="B423" i="14"/>
  <c r="C423" i="14"/>
  <c r="E423" i="14"/>
  <c r="G423" i="14" s="1"/>
  <c r="F423" i="14"/>
  <c r="A424" i="14"/>
  <c r="B424" i="14"/>
  <c r="G424" i="14" s="1"/>
  <c r="C424" i="14"/>
  <c r="E424" i="14"/>
  <c r="F424" i="14"/>
  <c r="A425" i="14"/>
  <c r="B425" i="14"/>
  <c r="C425" i="14"/>
  <c r="E425" i="14"/>
  <c r="F425" i="14"/>
  <c r="G425" i="14"/>
  <c r="A426" i="14"/>
  <c r="B426" i="14"/>
  <c r="G426" i="14" s="1"/>
  <c r="C426" i="14"/>
  <c r="E426" i="14"/>
  <c r="F426" i="14"/>
  <c r="A427" i="14"/>
  <c r="B427" i="14"/>
  <c r="C427" i="14"/>
  <c r="E427" i="14"/>
  <c r="F427" i="14"/>
  <c r="A428" i="14"/>
  <c r="B428" i="14"/>
  <c r="C428" i="14"/>
  <c r="E428" i="14"/>
  <c r="F428" i="14"/>
  <c r="A429" i="14"/>
  <c r="B429" i="14"/>
  <c r="C429" i="14"/>
  <c r="E429" i="14"/>
  <c r="F429" i="14"/>
  <c r="G429" i="14"/>
  <c r="A430" i="14"/>
  <c r="B430" i="14"/>
  <c r="G430" i="14" s="1"/>
  <c r="C430" i="14"/>
  <c r="E430" i="14"/>
  <c r="F430" i="14"/>
  <c r="A431" i="14"/>
  <c r="B431" i="14"/>
  <c r="C431" i="14"/>
  <c r="E431" i="14"/>
  <c r="G431" i="14" s="1"/>
  <c r="F431" i="14"/>
  <c r="A432" i="14"/>
  <c r="B432" i="14"/>
  <c r="G432" i="14" s="1"/>
  <c r="C432" i="14"/>
  <c r="E432" i="14"/>
  <c r="F432" i="14"/>
  <c r="A433" i="14"/>
  <c r="B433" i="14"/>
  <c r="C433" i="14"/>
  <c r="E433" i="14"/>
  <c r="G433" i="14" s="1"/>
  <c r="F433" i="14"/>
  <c r="A434" i="14"/>
  <c r="B434" i="14"/>
  <c r="C434" i="14"/>
  <c r="E434" i="14"/>
  <c r="F434" i="14"/>
  <c r="A435" i="14"/>
  <c r="B435" i="14"/>
  <c r="G435" i="14" s="1"/>
  <c r="C435" i="14"/>
  <c r="E435" i="14"/>
  <c r="F435" i="14"/>
  <c r="A436" i="14"/>
  <c r="B436" i="14"/>
  <c r="C436" i="14"/>
  <c r="E436" i="14"/>
  <c r="F436" i="14"/>
  <c r="A437" i="14"/>
  <c r="B437" i="14"/>
  <c r="C437" i="14"/>
  <c r="E437" i="14"/>
  <c r="G437" i="14" s="1"/>
  <c r="F437" i="14"/>
  <c r="A438" i="14"/>
  <c r="B438" i="14"/>
  <c r="C438" i="14"/>
  <c r="E438" i="14"/>
  <c r="F438" i="14"/>
  <c r="A439" i="14"/>
  <c r="B439" i="14"/>
  <c r="C439" i="14"/>
  <c r="E439" i="14"/>
  <c r="G439" i="14" s="1"/>
  <c r="F439" i="14"/>
  <c r="A440" i="14"/>
  <c r="B440" i="14"/>
  <c r="G440" i="14" s="1"/>
  <c r="C440" i="14"/>
  <c r="E440" i="14"/>
  <c r="F440" i="14"/>
  <c r="A441" i="14"/>
  <c r="B441" i="14"/>
  <c r="C441" i="14"/>
  <c r="E441" i="14"/>
  <c r="F441" i="14"/>
  <c r="A442" i="14"/>
  <c r="B442" i="14"/>
  <c r="C442" i="14"/>
  <c r="E442" i="14"/>
  <c r="F442" i="14"/>
  <c r="A443" i="14"/>
  <c r="B443" i="14"/>
  <c r="C443" i="14"/>
  <c r="E443" i="14"/>
  <c r="F443" i="14"/>
  <c r="G443" i="14"/>
  <c r="A444" i="14"/>
  <c r="B444" i="14"/>
  <c r="C444" i="14"/>
  <c r="E444" i="14"/>
  <c r="F444" i="14"/>
  <c r="A445" i="14"/>
  <c r="B445" i="14"/>
  <c r="C445" i="14"/>
  <c r="E445" i="14"/>
  <c r="F445" i="14"/>
  <c r="A446" i="14"/>
  <c r="B446" i="14"/>
  <c r="C446" i="14"/>
  <c r="E446" i="14"/>
  <c r="F446" i="14"/>
  <c r="A447" i="14"/>
  <c r="B447" i="14"/>
  <c r="C447" i="14"/>
  <c r="E447" i="14"/>
  <c r="F447" i="14"/>
  <c r="G447" i="14"/>
  <c r="A448" i="14"/>
  <c r="B448" i="14"/>
  <c r="G448" i="14" s="1"/>
  <c r="C448" i="14"/>
  <c r="E448" i="14"/>
  <c r="F448" i="14"/>
  <c r="A449" i="14"/>
  <c r="B449" i="14"/>
  <c r="C449" i="14"/>
  <c r="E449" i="14"/>
  <c r="F449" i="14"/>
  <c r="A450" i="14"/>
  <c r="B450" i="14"/>
  <c r="G450" i="14" s="1"/>
  <c r="C450" i="14"/>
  <c r="E450" i="14"/>
  <c r="F450" i="14"/>
  <c r="A451" i="14"/>
  <c r="B451" i="14"/>
  <c r="C451" i="14"/>
  <c r="E451" i="14"/>
  <c r="F451" i="14"/>
  <c r="G451" i="14"/>
  <c r="A452" i="14"/>
  <c r="B452" i="14"/>
  <c r="C452" i="14"/>
  <c r="E452" i="14"/>
  <c r="F452" i="14"/>
  <c r="A453" i="14"/>
  <c r="B453" i="14"/>
  <c r="C453" i="14"/>
  <c r="E453" i="14"/>
  <c r="G453" i="14" s="1"/>
  <c r="F453" i="14"/>
  <c r="A454" i="14"/>
  <c r="B454" i="14"/>
  <c r="G454" i="14" s="1"/>
  <c r="C454" i="14"/>
  <c r="E454" i="14"/>
  <c r="F454" i="14"/>
  <c r="A455" i="14"/>
  <c r="B455" i="14"/>
  <c r="C455" i="14"/>
  <c r="E455" i="14"/>
  <c r="F455" i="14"/>
  <c r="G455" i="14"/>
  <c r="A456" i="14"/>
  <c r="B456" i="14"/>
  <c r="C456" i="14"/>
  <c r="E456" i="14"/>
  <c r="F456" i="14"/>
  <c r="G456" i="14" s="1"/>
  <c r="A457" i="14"/>
  <c r="B457" i="14"/>
  <c r="C457" i="14"/>
  <c r="E457" i="14"/>
  <c r="F457" i="14"/>
  <c r="G457" i="14"/>
  <c r="A458" i="14"/>
  <c r="B458" i="14"/>
  <c r="G458" i="14" s="1"/>
  <c r="C458" i="14"/>
  <c r="E458" i="14"/>
  <c r="F458" i="14"/>
  <c r="A459" i="14"/>
  <c r="B459" i="14"/>
  <c r="C459" i="14"/>
  <c r="E459" i="14"/>
  <c r="F459" i="14"/>
  <c r="A460" i="14"/>
  <c r="B460" i="14"/>
  <c r="C460" i="14"/>
  <c r="E460" i="14"/>
  <c r="F460" i="14"/>
  <c r="A461" i="14"/>
  <c r="B461" i="14"/>
  <c r="C461" i="14"/>
  <c r="E461" i="14"/>
  <c r="F461" i="14"/>
  <c r="G461" i="14"/>
  <c r="A462" i="14"/>
  <c r="B462" i="14"/>
  <c r="G462" i="14" s="1"/>
  <c r="C462" i="14"/>
  <c r="E462" i="14"/>
  <c r="F462" i="14"/>
  <c r="A463" i="14"/>
  <c r="B463" i="14"/>
  <c r="C463" i="14"/>
  <c r="E463" i="14"/>
  <c r="G463" i="14" s="1"/>
  <c r="F463" i="14"/>
  <c r="A464" i="14"/>
  <c r="B464" i="14"/>
  <c r="G464" i="14" s="1"/>
  <c r="C464" i="14"/>
  <c r="E464" i="14"/>
  <c r="F464" i="14"/>
  <c r="A465" i="14"/>
  <c r="B465" i="14"/>
  <c r="C465" i="14"/>
  <c r="E465" i="14"/>
  <c r="F465" i="14"/>
  <c r="G465" i="14"/>
  <c r="A466" i="14"/>
  <c r="B466" i="14"/>
  <c r="C466" i="14"/>
  <c r="E466" i="14"/>
  <c r="F466" i="14"/>
  <c r="A467" i="14"/>
  <c r="B467" i="14"/>
  <c r="C467" i="14"/>
  <c r="E467" i="14"/>
  <c r="F467" i="14"/>
  <c r="A468" i="14"/>
  <c r="B468" i="14"/>
  <c r="C468" i="14"/>
  <c r="E468" i="14"/>
  <c r="F468" i="14"/>
  <c r="A469" i="14"/>
  <c r="B469" i="14"/>
  <c r="C469" i="14"/>
  <c r="E469" i="14"/>
  <c r="F469" i="14"/>
  <c r="G469" i="14"/>
  <c r="A470" i="14"/>
  <c r="B470" i="14"/>
  <c r="C470" i="14"/>
  <c r="E470" i="14"/>
  <c r="F470" i="14"/>
  <c r="A471" i="14"/>
  <c r="B471" i="14"/>
  <c r="C471" i="14"/>
  <c r="E471" i="14"/>
  <c r="G471" i="14" s="1"/>
  <c r="F471" i="14"/>
  <c r="A472" i="14"/>
  <c r="B472" i="14"/>
  <c r="C472" i="14"/>
  <c r="E472" i="14"/>
  <c r="F472" i="14"/>
  <c r="A473" i="14"/>
  <c r="B473" i="14"/>
  <c r="C473" i="14"/>
  <c r="E473" i="14"/>
  <c r="F473" i="14"/>
  <c r="A474" i="14"/>
  <c r="B474" i="14"/>
  <c r="C474" i="14"/>
  <c r="E474" i="14"/>
  <c r="F474" i="14"/>
  <c r="A475" i="14"/>
  <c r="B475" i="14"/>
  <c r="C475" i="14"/>
  <c r="G475" i="14" s="1"/>
  <c r="E475" i="14"/>
  <c r="F475" i="14"/>
  <c r="A476" i="14"/>
  <c r="B476" i="14"/>
  <c r="G476" i="14" s="1"/>
  <c r="C476" i="14"/>
  <c r="E476" i="14"/>
  <c r="F476" i="14"/>
  <c r="A477" i="14"/>
  <c r="B477" i="14"/>
  <c r="C477" i="14"/>
  <c r="E477" i="14"/>
  <c r="F477" i="14"/>
  <c r="G477" i="14"/>
  <c r="A478" i="14"/>
  <c r="B478" i="14"/>
  <c r="G478" i="14" s="1"/>
  <c r="C478" i="14"/>
  <c r="E478" i="14"/>
  <c r="F478" i="14"/>
  <c r="A479" i="14"/>
  <c r="B479" i="14"/>
  <c r="C479" i="14"/>
  <c r="E479" i="14"/>
  <c r="G479" i="14" s="1"/>
  <c r="F479" i="14"/>
  <c r="A480" i="14"/>
  <c r="B480" i="14"/>
  <c r="C480" i="14"/>
  <c r="E480" i="14"/>
  <c r="F480" i="14"/>
  <c r="G480" i="14" s="1"/>
  <c r="A481" i="14"/>
  <c r="B481" i="14"/>
  <c r="C481" i="14"/>
  <c r="E481" i="14"/>
  <c r="G481" i="14" s="1"/>
  <c r="F481" i="14"/>
  <c r="A482" i="14"/>
  <c r="B482" i="14"/>
  <c r="G482" i="14" s="1"/>
  <c r="C482" i="14"/>
  <c r="E482" i="14"/>
  <c r="F482" i="14"/>
  <c r="A483" i="14"/>
  <c r="B483" i="14"/>
  <c r="C483" i="14"/>
  <c r="E483" i="14"/>
  <c r="G483" i="14" s="1"/>
  <c r="F483" i="14"/>
  <c r="A484" i="14"/>
  <c r="B484" i="14"/>
  <c r="C484" i="14"/>
  <c r="E484" i="14"/>
  <c r="F484" i="14"/>
  <c r="A485" i="14"/>
  <c r="B485" i="14"/>
  <c r="C485" i="14"/>
  <c r="E485" i="14"/>
  <c r="F485" i="14"/>
  <c r="G485" i="14"/>
  <c r="A486" i="14"/>
  <c r="B486" i="14"/>
  <c r="G486" i="14" s="1"/>
  <c r="C486" i="14"/>
  <c r="E486" i="14"/>
  <c r="F486" i="14"/>
  <c r="A487" i="14"/>
  <c r="B487" i="14"/>
  <c r="C487" i="14"/>
  <c r="E487" i="14"/>
  <c r="G487" i="14" s="1"/>
  <c r="F487" i="14"/>
  <c r="A488" i="14"/>
  <c r="B488" i="14"/>
  <c r="C488" i="14"/>
  <c r="E488" i="14"/>
  <c r="F488" i="14"/>
  <c r="G488" i="14" s="1"/>
  <c r="A489" i="14"/>
  <c r="B489" i="14"/>
  <c r="C489" i="14"/>
  <c r="E489" i="14"/>
  <c r="F489" i="14"/>
  <c r="G489" i="14" s="1"/>
  <c r="A490" i="14"/>
  <c r="B490" i="14"/>
  <c r="C490" i="14"/>
  <c r="E490" i="14"/>
  <c r="F490" i="14"/>
  <c r="G490" i="14"/>
  <c r="A491" i="14"/>
  <c r="B491" i="14"/>
  <c r="C491" i="14"/>
  <c r="G491" i="14" s="1"/>
  <c r="E491" i="14"/>
  <c r="F491" i="14"/>
  <c r="A492" i="14"/>
  <c r="B492" i="14"/>
  <c r="C492" i="14"/>
  <c r="E492" i="14"/>
  <c r="F492" i="14"/>
  <c r="A493" i="14"/>
  <c r="B493" i="14"/>
  <c r="C493" i="14"/>
  <c r="E493" i="14"/>
  <c r="F493" i="14"/>
  <c r="G493" i="14"/>
  <c r="A494" i="14"/>
  <c r="B494" i="14"/>
  <c r="C494" i="14"/>
  <c r="E494" i="14"/>
  <c r="F494" i="14"/>
  <c r="A495" i="14"/>
  <c r="B495" i="14"/>
  <c r="C495" i="14"/>
  <c r="E495" i="14"/>
  <c r="G495" i="14" s="1"/>
  <c r="F495" i="14"/>
  <c r="A496" i="14"/>
  <c r="B496" i="14"/>
  <c r="G496" i="14" s="1"/>
  <c r="C496" i="14"/>
  <c r="E496" i="14"/>
  <c r="F496" i="14"/>
  <c r="A497" i="14"/>
  <c r="B497" i="14"/>
  <c r="C497" i="14"/>
  <c r="E497" i="14"/>
  <c r="F497" i="14"/>
  <c r="A498" i="14"/>
  <c r="B498" i="14"/>
  <c r="C498" i="14"/>
  <c r="E498" i="14"/>
  <c r="F498" i="14"/>
  <c r="G498" i="14"/>
  <c r="A499" i="14"/>
  <c r="B499" i="14"/>
  <c r="G499" i="14" s="1"/>
  <c r="C499" i="14"/>
  <c r="E499" i="14"/>
  <c r="F499" i="14"/>
  <c r="A500" i="14"/>
  <c r="B500" i="14"/>
  <c r="C500" i="14"/>
  <c r="E500" i="14"/>
  <c r="F500" i="14"/>
  <c r="A501" i="14"/>
  <c r="B501" i="14"/>
  <c r="C501" i="14"/>
  <c r="E501" i="14"/>
  <c r="F501" i="14"/>
  <c r="G501" i="14"/>
  <c r="A502" i="14"/>
  <c r="B502" i="14"/>
  <c r="C502" i="14"/>
  <c r="E502" i="14"/>
  <c r="F502" i="14"/>
  <c r="A503" i="14"/>
  <c r="B503" i="14"/>
  <c r="C503" i="14"/>
  <c r="E503" i="14"/>
  <c r="G503" i="14" s="1"/>
  <c r="F503" i="14"/>
  <c r="A504" i="14"/>
  <c r="B504" i="14"/>
  <c r="C504" i="14"/>
  <c r="E504" i="14"/>
  <c r="F504" i="14"/>
  <c r="A505" i="14"/>
  <c r="B505" i="14"/>
  <c r="C505" i="14"/>
  <c r="E505" i="14"/>
  <c r="G505" i="14" s="1"/>
  <c r="F505" i="14"/>
  <c r="A506" i="14"/>
  <c r="B506" i="14"/>
  <c r="C506" i="14"/>
  <c r="E506" i="14"/>
  <c r="F506" i="14"/>
  <c r="G506" i="14" s="1"/>
  <c r="A507" i="14"/>
  <c r="B507" i="14"/>
  <c r="C507" i="14"/>
  <c r="E507" i="14"/>
  <c r="F507" i="14"/>
  <c r="G507" i="14"/>
  <c r="A508" i="14"/>
  <c r="B508" i="14"/>
  <c r="G508" i="14" s="1"/>
  <c r="C508" i="14"/>
  <c r="E508" i="14"/>
  <c r="F508" i="14"/>
  <c r="A509" i="14"/>
  <c r="B509" i="14"/>
  <c r="C509" i="14"/>
  <c r="E509" i="14"/>
  <c r="G509" i="14" s="1"/>
  <c r="F509" i="14"/>
  <c r="A510" i="14"/>
  <c r="B510" i="14"/>
  <c r="C510" i="14"/>
  <c r="E510" i="14"/>
  <c r="F510" i="14"/>
  <c r="A511" i="14"/>
  <c r="B511" i="14"/>
  <c r="C511" i="14"/>
  <c r="E511" i="14"/>
  <c r="F511" i="14"/>
  <c r="G511" i="14" s="1"/>
  <c r="A512" i="14"/>
  <c r="B512" i="14"/>
  <c r="C512" i="14"/>
  <c r="E512" i="14"/>
  <c r="F512" i="14"/>
  <c r="G512" i="14"/>
  <c r="A513" i="14"/>
  <c r="B513" i="14"/>
  <c r="C513" i="14"/>
  <c r="E513" i="14"/>
  <c r="F513" i="14"/>
  <c r="G513" i="14" s="1"/>
  <c r="A514" i="14"/>
  <c r="B514" i="14"/>
  <c r="G514" i="14" s="1"/>
  <c r="C514" i="14"/>
  <c r="E514" i="14"/>
  <c r="F514" i="14"/>
  <c r="A515" i="14"/>
  <c r="B515" i="14"/>
  <c r="C515" i="14"/>
  <c r="E515" i="14"/>
  <c r="F515" i="14"/>
  <c r="A516" i="14"/>
  <c r="B516" i="14"/>
  <c r="C516" i="14"/>
  <c r="E516" i="14"/>
  <c r="F516" i="14"/>
  <c r="A517" i="14"/>
  <c r="B517" i="14"/>
  <c r="C517" i="14"/>
  <c r="E517" i="14"/>
  <c r="F517" i="14"/>
  <c r="G517" i="14"/>
  <c r="A518" i="14"/>
  <c r="B518" i="14"/>
  <c r="G518" i="14" s="1"/>
  <c r="C518" i="14"/>
  <c r="E518" i="14"/>
  <c r="F518" i="14"/>
  <c r="A519" i="14"/>
  <c r="B519" i="14"/>
  <c r="C519" i="14"/>
  <c r="E519" i="14"/>
  <c r="G519" i="14" s="1"/>
  <c r="F519" i="14"/>
  <c r="A520" i="14"/>
  <c r="B520" i="14"/>
  <c r="C520" i="14"/>
  <c r="E520" i="14"/>
  <c r="F520" i="14"/>
  <c r="G520" i="14" s="1"/>
  <c r="A521" i="14"/>
  <c r="B521" i="14"/>
  <c r="C521" i="14"/>
  <c r="E521" i="14"/>
  <c r="F521" i="14"/>
  <c r="A522" i="14"/>
  <c r="B522" i="14"/>
  <c r="G522" i="14" s="1"/>
  <c r="C522" i="14"/>
  <c r="E522" i="14"/>
  <c r="F522" i="14"/>
  <c r="A523" i="14"/>
  <c r="B523" i="14"/>
  <c r="C523" i="14"/>
  <c r="E523" i="14"/>
  <c r="F523" i="14"/>
  <c r="A524" i="14"/>
  <c r="B524" i="14"/>
  <c r="C524" i="14"/>
  <c r="E524" i="14"/>
  <c r="F524" i="14"/>
  <c r="A525" i="14"/>
  <c r="B525" i="14"/>
  <c r="C525" i="14"/>
  <c r="E525" i="14"/>
  <c r="G525" i="14" s="1"/>
  <c r="F525" i="14"/>
  <c r="A526" i="14"/>
  <c r="B526" i="14"/>
  <c r="C526" i="14"/>
  <c r="E526" i="14"/>
  <c r="F526" i="14"/>
  <c r="G526" i="14"/>
  <c r="A527" i="14"/>
  <c r="B527" i="14"/>
  <c r="C527" i="14"/>
  <c r="E527" i="14"/>
  <c r="G527" i="14" s="1"/>
  <c r="F527" i="14"/>
  <c r="A528" i="14"/>
  <c r="B528" i="14"/>
  <c r="G528" i="14" s="1"/>
  <c r="C528" i="14"/>
  <c r="E528" i="14"/>
  <c r="F528" i="14"/>
  <c r="A529" i="14"/>
  <c r="B529" i="14"/>
  <c r="C529" i="14"/>
  <c r="E529" i="14"/>
  <c r="F529" i="14"/>
  <c r="A530" i="14"/>
  <c r="B530" i="14"/>
  <c r="C530" i="14"/>
  <c r="E530" i="14"/>
  <c r="F530" i="14"/>
  <c r="G530" i="14"/>
  <c r="A531" i="14"/>
  <c r="B531" i="14"/>
  <c r="G531" i="14" s="1"/>
  <c r="C531" i="14"/>
  <c r="E531" i="14"/>
  <c r="F531" i="14"/>
  <c r="A532" i="14"/>
  <c r="B532" i="14"/>
  <c r="C532" i="14"/>
  <c r="E532" i="14"/>
  <c r="F532" i="14"/>
  <c r="A533" i="14"/>
  <c r="B533" i="14"/>
  <c r="C533" i="14"/>
  <c r="E533" i="14"/>
  <c r="F533" i="14"/>
  <c r="G533" i="14"/>
  <c r="A534" i="14"/>
  <c r="B534" i="14"/>
  <c r="C534" i="14"/>
  <c r="E534" i="14"/>
  <c r="F534" i="14"/>
  <c r="A535" i="14"/>
  <c r="B535" i="14"/>
  <c r="C535" i="14"/>
  <c r="E535" i="14"/>
  <c r="F535" i="14"/>
  <c r="G535" i="14"/>
  <c r="A536" i="14"/>
  <c r="B536" i="14"/>
  <c r="C536" i="14"/>
  <c r="E536" i="14"/>
  <c r="F536" i="14"/>
  <c r="A537" i="14"/>
  <c r="B537" i="14"/>
  <c r="C537" i="14"/>
  <c r="E537" i="14"/>
  <c r="G537" i="14" s="1"/>
  <c r="F537" i="14"/>
  <c r="A538" i="14"/>
  <c r="B538" i="14"/>
  <c r="C538" i="14"/>
  <c r="E538" i="14"/>
  <c r="F538" i="14"/>
  <c r="G538" i="14" s="1"/>
  <c r="A539" i="14"/>
  <c r="B539" i="14"/>
  <c r="C539" i="14"/>
  <c r="E539" i="14"/>
  <c r="F539" i="14"/>
  <c r="G539" i="14"/>
  <c r="A540" i="14"/>
  <c r="B540" i="14"/>
  <c r="G540" i="14" s="1"/>
  <c r="C540" i="14"/>
  <c r="E540" i="14"/>
  <c r="F540" i="14"/>
  <c r="A541" i="14"/>
  <c r="B541" i="14"/>
  <c r="C541" i="14"/>
  <c r="E541" i="14"/>
  <c r="G541" i="14" s="1"/>
  <c r="F541" i="14"/>
  <c r="A542" i="14"/>
  <c r="B542" i="14"/>
  <c r="C542" i="14"/>
  <c r="E542" i="14"/>
  <c r="F542" i="14"/>
  <c r="A543" i="14"/>
  <c r="B543" i="14"/>
  <c r="C543" i="14"/>
  <c r="E543" i="14"/>
  <c r="F543" i="14"/>
  <c r="G543" i="14" s="1"/>
  <c r="A544" i="14"/>
  <c r="B544" i="14"/>
  <c r="C544" i="14"/>
  <c r="E544" i="14"/>
  <c r="F544" i="14"/>
  <c r="G544" i="14"/>
  <c r="A545" i="14"/>
  <c r="B545" i="14"/>
  <c r="C545" i="14"/>
  <c r="G545" i="14" s="1"/>
  <c r="E545" i="14"/>
  <c r="F545" i="14"/>
  <c r="A546" i="14"/>
  <c r="B546" i="14"/>
  <c r="G546" i="14" s="1"/>
  <c r="C546" i="14"/>
  <c r="E546" i="14"/>
  <c r="F546" i="14"/>
  <c r="A547" i="14"/>
  <c r="B547" i="14"/>
  <c r="C547" i="14"/>
  <c r="E547" i="14"/>
  <c r="F547" i="14"/>
  <c r="A548" i="14"/>
  <c r="B548" i="14"/>
  <c r="G548" i="14" s="1"/>
  <c r="C548" i="14"/>
  <c r="E548" i="14"/>
  <c r="F548" i="14"/>
  <c r="A549" i="14"/>
  <c r="B549" i="14"/>
  <c r="C549" i="14"/>
  <c r="E549" i="14"/>
  <c r="F549" i="14"/>
  <c r="G549" i="14"/>
  <c r="A550" i="14"/>
  <c r="B550" i="14"/>
  <c r="G550" i="14" s="1"/>
  <c r="C550" i="14"/>
  <c r="E550" i="14"/>
  <c r="F550" i="14"/>
  <c r="A551" i="14"/>
  <c r="B551" i="14"/>
  <c r="C551" i="14"/>
  <c r="E551" i="14"/>
  <c r="G551" i="14" s="1"/>
  <c r="F551" i="14"/>
  <c r="A552" i="14"/>
  <c r="B552" i="14"/>
  <c r="C552" i="14"/>
  <c r="E552" i="14"/>
  <c r="F552" i="14"/>
  <c r="G552" i="14" s="1"/>
  <c r="A553" i="14"/>
  <c r="B553" i="14"/>
  <c r="C553" i="14"/>
  <c r="E553" i="14"/>
  <c r="F553" i="14"/>
  <c r="A554" i="14"/>
  <c r="B554" i="14"/>
  <c r="G554" i="14" s="1"/>
  <c r="C554" i="14"/>
  <c r="E554" i="14"/>
  <c r="F554" i="14"/>
  <c r="A555" i="14"/>
  <c r="B555" i="14"/>
  <c r="C555" i="14"/>
  <c r="E555" i="14"/>
  <c r="F555" i="14"/>
  <c r="A556" i="14"/>
  <c r="B556" i="14"/>
  <c r="C556" i="14"/>
  <c r="E556" i="14"/>
  <c r="F556" i="14"/>
  <c r="A557" i="14"/>
  <c r="B557" i="14"/>
  <c r="C557" i="14"/>
  <c r="E557" i="14"/>
  <c r="F557" i="14"/>
  <c r="G557" i="14" s="1"/>
  <c r="A558" i="14"/>
  <c r="B558" i="14"/>
  <c r="C558" i="14"/>
  <c r="E558" i="14"/>
  <c r="F558" i="14"/>
  <c r="G558" i="14"/>
  <c r="A559" i="14"/>
  <c r="B559" i="14"/>
  <c r="C559" i="14"/>
  <c r="E559" i="14"/>
  <c r="G559" i="14" s="1"/>
  <c r="F559" i="14"/>
  <c r="A560" i="14"/>
  <c r="B560" i="14"/>
  <c r="G560" i="14" s="1"/>
  <c r="C560" i="14"/>
  <c r="E560" i="14"/>
  <c r="F560" i="14"/>
  <c r="A561" i="14"/>
  <c r="B561" i="14"/>
  <c r="C561" i="14"/>
  <c r="E561" i="14"/>
  <c r="F561" i="14"/>
  <c r="A562" i="14"/>
  <c r="B562" i="14"/>
  <c r="C562" i="14"/>
  <c r="E562" i="14"/>
  <c r="F562" i="14"/>
  <c r="G562" i="14"/>
  <c r="A563" i="14"/>
  <c r="B563" i="14"/>
  <c r="G563" i="14" s="1"/>
  <c r="C563" i="14"/>
  <c r="E563" i="14"/>
  <c r="F563" i="14"/>
  <c r="A564" i="14"/>
  <c r="B564" i="14"/>
  <c r="C564" i="14"/>
  <c r="E564" i="14"/>
  <c r="F564" i="14"/>
  <c r="A565" i="14"/>
  <c r="B565" i="14"/>
  <c r="C565" i="14"/>
  <c r="E565" i="14"/>
  <c r="F565" i="14"/>
  <c r="G565" i="14"/>
  <c r="A566" i="14"/>
  <c r="B566" i="14"/>
  <c r="C566" i="14"/>
  <c r="E566" i="14"/>
  <c r="F566" i="14"/>
  <c r="A567" i="14"/>
  <c r="B567" i="14"/>
  <c r="C567" i="14"/>
  <c r="E567" i="14"/>
  <c r="G567" i="14" s="1"/>
  <c r="F567" i="14"/>
  <c r="A568" i="14"/>
  <c r="B568" i="14"/>
  <c r="C568" i="14"/>
  <c r="E568" i="14"/>
  <c r="F568" i="14"/>
  <c r="A569" i="14"/>
  <c r="B569" i="14"/>
  <c r="C569" i="14"/>
  <c r="E569" i="14"/>
  <c r="G569" i="14" s="1"/>
  <c r="F569" i="14"/>
  <c r="A570" i="14"/>
  <c r="B570" i="14"/>
  <c r="C570" i="14"/>
  <c r="E570" i="14"/>
  <c r="F570" i="14"/>
  <c r="G570" i="14" s="1"/>
  <c r="A571" i="14"/>
  <c r="B571" i="14"/>
  <c r="C571" i="14"/>
  <c r="E571" i="14"/>
  <c r="F571" i="14"/>
  <c r="G571" i="14"/>
  <c r="A572" i="14"/>
  <c r="B572" i="14"/>
  <c r="G572" i="14" s="1"/>
  <c r="C572" i="14"/>
  <c r="E572" i="14"/>
  <c r="F572" i="14"/>
  <c r="A573" i="14"/>
  <c r="B573" i="14"/>
  <c r="C573" i="14"/>
  <c r="E573" i="14"/>
  <c r="G573" i="14" s="1"/>
  <c r="F573" i="14"/>
  <c r="A574" i="14"/>
  <c r="B574" i="14"/>
  <c r="C574" i="14"/>
  <c r="E574" i="14"/>
  <c r="F574" i="14"/>
  <c r="A575" i="14"/>
  <c r="B575" i="14"/>
  <c r="C575" i="14"/>
  <c r="E575" i="14"/>
  <c r="F575" i="14"/>
  <c r="G575" i="14" s="1"/>
  <c r="A576" i="14"/>
  <c r="B576" i="14"/>
  <c r="C576" i="14"/>
  <c r="E576" i="14"/>
  <c r="F576" i="14"/>
  <c r="G576" i="14"/>
  <c r="A577" i="14"/>
  <c r="B577" i="14"/>
  <c r="C577" i="14"/>
  <c r="E577" i="14"/>
  <c r="F577" i="14"/>
  <c r="G577" i="14" s="1"/>
  <c r="A578" i="14"/>
  <c r="B578" i="14"/>
  <c r="G578" i="14" s="1"/>
  <c r="C578" i="14"/>
  <c r="E578" i="14"/>
  <c r="F578" i="14"/>
  <c r="A579" i="14"/>
  <c r="B579" i="14"/>
  <c r="C579" i="14"/>
  <c r="E579" i="14"/>
  <c r="F579" i="14"/>
  <c r="A580" i="14"/>
  <c r="B580" i="14"/>
  <c r="C580" i="14"/>
  <c r="E580" i="14"/>
  <c r="F580" i="14"/>
  <c r="A581" i="14"/>
  <c r="B581" i="14"/>
  <c r="C581" i="14"/>
  <c r="E581" i="14"/>
  <c r="F581" i="14"/>
  <c r="G581" i="14"/>
  <c r="A582" i="14"/>
  <c r="B582" i="14"/>
  <c r="G582" i="14" s="1"/>
  <c r="C582" i="14"/>
  <c r="E582" i="14"/>
  <c r="F582" i="14"/>
  <c r="A583" i="14"/>
  <c r="B583" i="14"/>
  <c r="C583" i="14"/>
  <c r="E583" i="14"/>
  <c r="G583" i="14" s="1"/>
  <c r="F583" i="14"/>
  <c r="A584" i="14"/>
  <c r="B584" i="14"/>
  <c r="C584" i="14"/>
  <c r="E584" i="14"/>
  <c r="F584" i="14"/>
  <c r="G584" i="14" s="1"/>
  <c r="A585" i="14"/>
  <c r="B585" i="14"/>
  <c r="C585" i="14"/>
  <c r="E585" i="14"/>
  <c r="F585" i="14"/>
  <c r="A586" i="14"/>
  <c r="B586" i="14"/>
  <c r="G586" i="14" s="1"/>
  <c r="C586" i="14"/>
  <c r="E586" i="14"/>
  <c r="F586" i="14"/>
  <c r="A587" i="14"/>
  <c r="B587" i="14"/>
  <c r="C587" i="14"/>
  <c r="E587" i="14"/>
  <c r="F587" i="14"/>
  <c r="A588" i="14"/>
  <c r="B588" i="14"/>
  <c r="C588" i="14"/>
  <c r="E588" i="14"/>
  <c r="F588" i="14"/>
  <c r="A589" i="14"/>
  <c r="B589" i="14"/>
  <c r="C589" i="14"/>
  <c r="E589" i="14"/>
  <c r="F589" i="14"/>
  <c r="G589" i="14" s="1"/>
  <c r="A590" i="14"/>
  <c r="B590" i="14"/>
  <c r="C590" i="14"/>
  <c r="E590" i="14"/>
  <c r="F590" i="14"/>
  <c r="G590" i="14"/>
  <c r="A591" i="14"/>
  <c r="B591" i="14"/>
  <c r="C591" i="14"/>
  <c r="E591" i="14"/>
  <c r="G591" i="14" s="1"/>
  <c r="F591" i="14"/>
  <c r="A592" i="14"/>
  <c r="B592" i="14"/>
  <c r="G592" i="14" s="1"/>
  <c r="C592" i="14"/>
  <c r="E592" i="14"/>
  <c r="F592" i="14"/>
  <c r="A593" i="14"/>
  <c r="B593" i="14"/>
  <c r="C593" i="14"/>
  <c r="E593" i="14"/>
  <c r="F593" i="14"/>
  <c r="A594" i="14"/>
  <c r="B594" i="14"/>
  <c r="C594" i="14"/>
  <c r="E594" i="14"/>
  <c r="F594" i="14"/>
  <c r="G594" i="14"/>
  <c r="A595" i="14"/>
  <c r="B595" i="14"/>
  <c r="G595" i="14" s="1"/>
  <c r="C595" i="14"/>
  <c r="E595" i="14"/>
  <c r="F595" i="14"/>
  <c r="A596" i="14"/>
  <c r="B596" i="14"/>
  <c r="C596" i="14"/>
  <c r="E596" i="14"/>
  <c r="F596" i="14"/>
  <c r="A597" i="14"/>
  <c r="B597" i="14"/>
  <c r="C597" i="14"/>
  <c r="E597" i="14"/>
  <c r="F597" i="14"/>
  <c r="G597" i="14"/>
  <c r="A598" i="14"/>
  <c r="B598" i="14"/>
  <c r="C598" i="14"/>
  <c r="E598" i="14"/>
  <c r="F598" i="14"/>
  <c r="A599" i="14"/>
  <c r="B599" i="14"/>
  <c r="C599" i="14"/>
  <c r="E599" i="14"/>
  <c r="F599" i="14"/>
  <c r="G599" i="14"/>
  <c r="A600" i="14"/>
  <c r="B600" i="14"/>
  <c r="C600" i="14"/>
  <c r="E600" i="14"/>
  <c r="F600" i="14"/>
  <c r="A601" i="14"/>
  <c r="B601" i="14"/>
  <c r="C601" i="14"/>
  <c r="E601" i="14"/>
  <c r="G601" i="14" s="1"/>
  <c r="F601" i="14"/>
  <c r="A602" i="14"/>
  <c r="B602" i="14"/>
  <c r="C602" i="14"/>
  <c r="E602" i="14"/>
  <c r="F602" i="14"/>
  <c r="G602" i="14" s="1"/>
  <c r="A603" i="14"/>
  <c r="B603" i="14"/>
  <c r="C603" i="14"/>
  <c r="E603" i="14"/>
  <c r="F603" i="14"/>
  <c r="G603" i="14"/>
  <c r="A604" i="14"/>
  <c r="B604" i="14"/>
  <c r="G604" i="14" s="1"/>
  <c r="C604" i="14"/>
  <c r="E604" i="14"/>
  <c r="F604" i="14"/>
  <c r="A605" i="14"/>
  <c r="B605" i="14"/>
  <c r="C605" i="14"/>
  <c r="E605" i="14"/>
  <c r="G605" i="14" s="1"/>
  <c r="F605" i="14"/>
  <c r="A606" i="14"/>
  <c r="B606" i="14"/>
  <c r="C606" i="14"/>
  <c r="E606" i="14"/>
  <c r="F606" i="14"/>
  <c r="A607" i="14"/>
  <c r="B607" i="14"/>
  <c r="C607" i="14"/>
  <c r="E607" i="14"/>
  <c r="F607" i="14"/>
  <c r="G607" i="14" s="1"/>
  <c r="A608" i="14"/>
  <c r="B608" i="14"/>
  <c r="C608" i="14"/>
  <c r="E608" i="14"/>
  <c r="F608" i="14"/>
  <c r="G608" i="14"/>
  <c r="A609" i="14"/>
  <c r="B609" i="14"/>
  <c r="C609" i="14"/>
  <c r="G609" i="14" s="1"/>
  <c r="E609" i="14"/>
  <c r="F609" i="14"/>
  <c r="A610" i="14"/>
  <c r="B610" i="14"/>
  <c r="G610" i="14" s="1"/>
  <c r="C610" i="14"/>
  <c r="E610" i="14"/>
  <c r="F610" i="14"/>
  <c r="A611" i="14"/>
  <c r="B611" i="14"/>
  <c r="C611" i="14"/>
  <c r="E611" i="14"/>
  <c r="F611" i="14"/>
  <c r="A612" i="14"/>
  <c r="B612" i="14"/>
  <c r="G612" i="14" s="1"/>
  <c r="C612" i="14"/>
  <c r="E612" i="14"/>
  <c r="F612" i="14"/>
  <c r="A613" i="14"/>
  <c r="B613" i="14"/>
  <c r="C613" i="14"/>
  <c r="E613" i="14"/>
  <c r="F613" i="14"/>
  <c r="G613" i="14"/>
  <c r="A614" i="14"/>
  <c r="B614" i="14"/>
  <c r="G614" i="14" s="1"/>
  <c r="C614" i="14"/>
  <c r="E614" i="14"/>
  <c r="F614" i="14"/>
  <c r="A615" i="14"/>
  <c r="B615" i="14"/>
  <c r="C615" i="14"/>
  <c r="E615" i="14"/>
  <c r="G615" i="14" s="1"/>
  <c r="F615" i="14"/>
  <c r="A616" i="14"/>
  <c r="B616" i="14"/>
  <c r="C616" i="14"/>
  <c r="E616" i="14"/>
  <c r="F616" i="14"/>
  <c r="G616" i="14" s="1"/>
  <c r="A617" i="14"/>
  <c r="B617" i="14"/>
  <c r="C617" i="14"/>
  <c r="E617" i="14"/>
  <c r="F617" i="14"/>
  <c r="A618" i="14"/>
  <c r="B618" i="14"/>
  <c r="G618" i="14" s="1"/>
  <c r="C618" i="14"/>
  <c r="E618" i="14"/>
  <c r="F618" i="14"/>
  <c r="A619" i="14"/>
  <c r="B619" i="14"/>
  <c r="C619" i="14"/>
  <c r="E619" i="14"/>
  <c r="F619" i="14"/>
  <c r="A620" i="14"/>
  <c r="B620" i="14"/>
  <c r="C620" i="14"/>
  <c r="E620" i="14"/>
  <c r="F620" i="14"/>
  <c r="A621" i="14"/>
  <c r="B621" i="14"/>
  <c r="C621" i="14"/>
  <c r="E621" i="14"/>
  <c r="G621" i="14" s="1"/>
  <c r="F621" i="14"/>
  <c r="A622" i="14"/>
  <c r="B622" i="14"/>
  <c r="C622" i="14"/>
  <c r="E622" i="14"/>
  <c r="F622" i="14"/>
  <c r="G622" i="14" s="1"/>
  <c r="A623" i="14"/>
  <c r="B623" i="14"/>
  <c r="C623" i="14"/>
  <c r="E623" i="14"/>
  <c r="G623" i="14" s="1"/>
  <c r="F623" i="14"/>
  <c r="A624" i="14"/>
  <c r="B624" i="14"/>
  <c r="C624" i="14"/>
  <c r="E624" i="14"/>
  <c r="F624" i="14"/>
  <c r="A625" i="14"/>
  <c r="B625" i="14"/>
  <c r="C625" i="14"/>
  <c r="E625" i="14"/>
  <c r="F625" i="14"/>
  <c r="A626" i="14"/>
  <c r="B626" i="14"/>
  <c r="C626" i="14"/>
  <c r="G626" i="14" s="1"/>
  <c r="E626" i="14"/>
  <c r="F626" i="14"/>
  <c r="A627" i="14"/>
  <c r="B627" i="14"/>
  <c r="G627" i="14" s="1"/>
  <c r="C627" i="14"/>
  <c r="E627" i="14"/>
  <c r="F627" i="14"/>
  <c r="A628" i="14"/>
  <c r="B628" i="14"/>
  <c r="C628" i="14"/>
  <c r="E628" i="14"/>
  <c r="F628" i="14"/>
  <c r="A629" i="14"/>
  <c r="B629" i="14"/>
  <c r="C629" i="14"/>
  <c r="E629" i="14"/>
  <c r="F629" i="14"/>
  <c r="G629" i="14"/>
  <c r="A630" i="14"/>
  <c r="B630" i="14"/>
  <c r="C630" i="14"/>
  <c r="E630" i="14"/>
  <c r="F630" i="14"/>
  <c r="A631" i="14"/>
  <c r="B631" i="14"/>
  <c r="C631" i="14"/>
  <c r="E631" i="14"/>
  <c r="F631" i="14"/>
  <c r="G631" i="14"/>
  <c r="A632" i="14"/>
  <c r="B632" i="14"/>
  <c r="C632" i="14"/>
  <c r="E632" i="14"/>
  <c r="F632" i="14"/>
  <c r="A633" i="14"/>
  <c r="B633" i="14"/>
  <c r="C633" i="14"/>
  <c r="E633" i="14"/>
  <c r="G633" i="14" s="1"/>
  <c r="F633" i="14"/>
  <c r="A634" i="14"/>
  <c r="B634" i="14"/>
  <c r="C634" i="14"/>
  <c r="E634" i="14"/>
  <c r="F634" i="14"/>
  <c r="G634" i="14" s="1"/>
  <c r="A635" i="14"/>
  <c r="B635" i="14"/>
  <c r="C635" i="14"/>
  <c r="E635" i="14"/>
  <c r="F635" i="14"/>
  <c r="G635" i="14"/>
  <c r="A636" i="14"/>
  <c r="B636" i="14"/>
  <c r="G636" i="14" s="1"/>
  <c r="C636" i="14"/>
  <c r="E636" i="14"/>
  <c r="F636" i="14"/>
  <c r="A637" i="14"/>
  <c r="B637" i="14"/>
  <c r="G637" i="14" s="1"/>
  <c r="C637" i="14"/>
  <c r="E637" i="14"/>
  <c r="F637" i="14"/>
  <c r="A638" i="14"/>
  <c r="B638" i="14"/>
  <c r="C638" i="14"/>
  <c r="E638" i="14"/>
  <c r="F638" i="14"/>
  <c r="A639" i="14"/>
  <c r="B639" i="14"/>
  <c r="C639" i="14"/>
  <c r="E639" i="14"/>
  <c r="G639" i="14" s="1"/>
  <c r="F639" i="14"/>
  <c r="A640" i="14"/>
  <c r="B640" i="14"/>
  <c r="C640" i="14"/>
  <c r="E640" i="14"/>
  <c r="F640" i="14"/>
  <c r="G640" i="14"/>
  <c r="A641" i="14"/>
  <c r="B641" i="14"/>
  <c r="C641" i="14"/>
  <c r="E641" i="14"/>
  <c r="F641" i="14"/>
  <c r="G641" i="14" s="1"/>
  <c r="A642" i="14"/>
  <c r="B642" i="14"/>
  <c r="G642" i="14" s="1"/>
  <c r="C642" i="14"/>
  <c r="E642" i="14"/>
  <c r="F642" i="14"/>
  <c r="A643" i="14"/>
  <c r="B643" i="14"/>
  <c r="C643" i="14"/>
  <c r="E643" i="14"/>
  <c r="F643" i="14"/>
  <c r="A644" i="14"/>
  <c r="B644" i="14"/>
  <c r="C644" i="14"/>
  <c r="E644" i="14"/>
  <c r="F644" i="14"/>
  <c r="A645" i="14"/>
  <c r="B645" i="14"/>
  <c r="C645" i="14"/>
  <c r="E645" i="14"/>
  <c r="F645" i="14"/>
  <c r="G645" i="14"/>
  <c r="A646" i="14"/>
  <c r="B646" i="14"/>
  <c r="G646" i="14" s="1"/>
  <c r="C646" i="14"/>
  <c r="E646" i="14"/>
  <c r="F646" i="14"/>
  <c r="A647" i="14"/>
  <c r="B647" i="14"/>
  <c r="C647" i="14"/>
  <c r="E647" i="14"/>
  <c r="G647" i="14" s="1"/>
  <c r="F647" i="14"/>
  <c r="A648" i="14"/>
  <c r="B648" i="14"/>
  <c r="C648" i="14"/>
  <c r="E648" i="14"/>
  <c r="F648" i="14"/>
  <c r="G648" i="14" s="1"/>
  <c r="A649" i="14"/>
  <c r="B649" i="14"/>
  <c r="C649" i="14"/>
  <c r="E649" i="14"/>
  <c r="G649" i="14" s="1"/>
  <c r="F649" i="14"/>
  <c r="A650" i="14"/>
  <c r="B650" i="14"/>
  <c r="C650" i="14"/>
  <c r="E650" i="14"/>
  <c r="F650" i="14"/>
  <c r="A651" i="14"/>
  <c r="B651" i="14"/>
  <c r="G651" i="14" s="1"/>
  <c r="C651" i="14"/>
  <c r="E651" i="14"/>
  <c r="F651" i="14"/>
  <c r="A652" i="14"/>
  <c r="B652" i="14"/>
  <c r="C652" i="14"/>
  <c r="E652" i="14"/>
  <c r="F652" i="14"/>
  <c r="A653" i="14"/>
  <c r="B653" i="14"/>
  <c r="C653" i="14"/>
  <c r="E653" i="14"/>
  <c r="G653" i="14" s="1"/>
  <c r="F653" i="14"/>
  <c r="A654" i="14"/>
  <c r="B654" i="14"/>
  <c r="C654" i="14"/>
  <c r="E654" i="14"/>
  <c r="F654" i="14"/>
  <c r="G654" i="14"/>
  <c r="A655" i="14"/>
  <c r="B655" i="14"/>
  <c r="C655" i="14"/>
  <c r="E655" i="14"/>
  <c r="F655" i="14"/>
  <c r="G655" i="14"/>
  <c r="A656" i="14"/>
  <c r="B656" i="14"/>
  <c r="G656" i="14" s="1"/>
  <c r="C656" i="14"/>
  <c r="E656" i="14"/>
  <c r="F656" i="14"/>
  <c r="A657" i="14"/>
  <c r="B657" i="14"/>
  <c r="G657" i="14" s="1"/>
  <c r="C657" i="14"/>
  <c r="E657" i="14"/>
  <c r="F657" i="14"/>
  <c r="A658" i="14"/>
  <c r="B658" i="14"/>
  <c r="C658" i="14"/>
  <c r="E658" i="14"/>
  <c r="F658" i="14"/>
  <c r="A659" i="14"/>
  <c r="B659" i="14"/>
  <c r="C659" i="14"/>
  <c r="E659" i="14"/>
  <c r="F659" i="14"/>
  <c r="G659" i="14"/>
  <c r="A660" i="14"/>
  <c r="B660" i="14"/>
  <c r="C660" i="14"/>
  <c r="E660" i="14"/>
  <c r="F660" i="14"/>
  <c r="A661" i="14"/>
  <c r="B661" i="14"/>
  <c r="C661" i="14"/>
  <c r="E661" i="14"/>
  <c r="F661" i="14"/>
  <c r="G661" i="14"/>
  <c r="A662" i="14"/>
  <c r="B662" i="14"/>
  <c r="G662" i="14" s="1"/>
  <c r="C662" i="14"/>
  <c r="E662" i="14"/>
  <c r="F662" i="14"/>
  <c r="A663" i="14"/>
  <c r="B663" i="14"/>
  <c r="C663" i="14"/>
  <c r="E663" i="14"/>
  <c r="G663" i="14" s="1"/>
  <c r="F663" i="14"/>
  <c r="A664" i="14"/>
  <c r="B664" i="14"/>
  <c r="C664" i="14"/>
  <c r="E664" i="14"/>
  <c r="F664" i="14"/>
  <c r="G664" i="14" s="1"/>
  <c r="A665" i="14"/>
  <c r="B665" i="14"/>
  <c r="C665" i="14"/>
  <c r="E665" i="14"/>
  <c r="G665" i="14" s="1"/>
  <c r="F665" i="14"/>
  <c r="A666" i="14"/>
  <c r="B666" i="14"/>
  <c r="C666" i="14"/>
  <c r="E666" i="14"/>
  <c r="F666" i="14"/>
  <c r="A667" i="14"/>
  <c r="B667" i="14"/>
  <c r="C667" i="14"/>
  <c r="E667" i="14"/>
  <c r="F667" i="14"/>
  <c r="A668" i="14"/>
  <c r="B668" i="14"/>
  <c r="C668" i="14"/>
  <c r="E668" i="14"/>
  <c r="F668" i="14"/>
  <c r="A669" i="14"/>
  <c r="B669" i="14"/>
  <c r="C669" i="14"/>
  <c r="E669" i="14"/>
  <c r="F669" i="14"/>
  <c r="A670" i="14"/>
  <c r="B670" i="14"/>
  <c r="C670" i="14"/>
  <c r="D670" i="14"/>
  <c r="E670" i="14"/>
  <c r="F670" i="14"/>
  <c r="G670" i="14"/>
  <c r="A671" i="14"/>
  <c r="B671" i="14"/>
  <c r="C671" i="14"/>
  <c r="E671" i="14"/>
  <c r="F671" i="14"/>
  <c r="G671" i="14"/>
  <c r="A672" i="14"/>
  <c r="B672" i="14"/>
  <c r="G672" i="14" s="1"/>
  <c r="C672" i="14"/>
  <c r="E672" i="14"/>
  <c r="F672" i="14"/>
  <c r="A673" i="14"/>
  <c r="B673" i="14"/>
  <c r="C673" i="14"/>
  <c r="E673" i="14"/>
  <c r="F673" i="14"/>
  <c r="A674" i="14"/>
  <c r="B674" i="14"/>
  <c r="C674" i="14"/>
  <c r="E674" i="14"/>
  <c r="F674" i="14"/>
  <c r="A675" i="14"/>
  <c r="B675" i="14"/>
  <c r="C675" i="14"/>
  <c r="E675" i="14"/>
  <c r="F675" i="14"/>
  <c r="G675" i="14"/>
  <c r="A676" i="14"/>
  <c r="B676" i="14"/>
  <c r="C676" i="14"/>
  <c r="E676" i="14"/>
  <c r="F676" i="14"/>
  <c r="A677" i="14"/>
  <c r="B677" i="14"/>
  <c r="C677" i="14"/>
  <c r="E677" i="14"/>
  <c r="F677" i="14"/>
  <c r="G677" i="14"/>
  <c r="A678" i="14"/>
  <c r="B678" i="14"/>
  <c r="G678" i="14" s="1"/>
  <c r="C678" i="14"/>
  <c r="E678" i="14"/>
  <c r="F678" i="14"/>
  <c r="A679" i="14"/>
  <c r="B679" i="14"/>
  <c r="C679" i="14"/>
  <c r="E679" i="14"/>
  <c r="G679" i="14" s="1"/>
  <c r="F679" i="14"/>
  <c r="A680" i="14"/>
  <c r="B680" i="14"/>
  <c r="C680" i="14"/>
  <c r="E680" i="14"/>
  <c r="F680" i="14"/>
  <c r="G680" i="14" s="1"/>
  <c r="A681" i="14"/>
  <c r="B681" i="14"/>
  <c r="C681" i="14"/>
  <c r="E681" i="14"/>
  <c r="G681" i="14" s="1"/>
  <c r="F681" i="14"/>
  <c r="A682" i="14"/>
  <c r="B682" i="14"/>
  <c r="C682" i="14"/>
  <c r="E682" i="14"/>
  <c r="F682" i="14"/>
  <c r="A683" i="14"/>
  <c r="B683" i="14"/>
  <c r="C683" i="14"/>
  <c r="E683" i="14"/>
  <c r="F683" i="14"/>
  <c r="A684" i="14"/>
  <c r="B684" i="14"/>
  <c r="G684" i="14" s="1"/>
  <c r="C684" i="14"/>
  <c r="E684" i="14"/>
  <c r="F684" i="14"/>
  <c r="A685" i="14"/>
  <c r="B685" i="14"/>
  <c r="C685" i="14"/>
  <c r="E685" i="14"/>
  <c r="G685" i="14" s="1"/>
  <c r="F685" i="14"/>
  <c r="A686" i="14"/>
  <c r="B686" i="14"/>
  <c r="C686" i="14"/>
  <c r="E686" i="14"/>
  <c r="F686" i="14"/>
  <c r="G686" i="14"/>
  <c r="A687" i="14"/>
  <c r="B687" i="14"/>
  <c r="C687" i="14"/>
  <c r="E687" i="14"/>
  <c r="G687" i="14" s="1"/>
  <c r="F687" i="14"/>
  <c r="A688" i="14"/>
  <c r="B688" i="14"/>
  <c r="C688" i="14"/>
  <c r="E688" i="14"/>
  <c r="F688" i="14"/>
  <c r="G688" i="14"/>
  <c r="A689" i="14"/>
  <c r="B689" i="14"/>
  <c r="G689" i="14" s="1"/>
  <c r="C689" i="14"/>
  <c r="E689" i="14"/>
  <c r="F689" i="14"/>
  <c r="A690" i="14"/>
  <c r="B690" i="14"/>
  <c r="G690" i="14" s="1"/>
  <c r="C690" i="14"/>
  <c r="E690" i="14"/>
  <c r="F690" i="14"/>
  <c r="A691" i="14"/>
  <c r="B691" i="14"/>
  <c r="C691" i="14"/>
  <c r="E691" i="14"/>
  <c r="G691" i="14" s="1"/>
  <c r="F691" i="14"/>
  <c r="A692" i="14"/>
  <c r="B692" i="14"/>
  <c r="C692" i="14"/>
  <c r="E692" i="14"/>
  <c r="F692" i="14"/>
  <c r="A693" i="14"/>
  <c r="B693" i="14"/>
  <c r="G693" i="14" s="1"/>
  <c r="C693" i="14"/>
  <c r="E693" i="14"/>
  <c r="F693" i="14"/>
  <c r="A694" i="14"/>
  <c r="B694" i="14"/>
  <c r="C694" i="14"/>
  <c r="E694" i="14"/>
  <c r="F694" i="14"/>
  <c r="G694" i="14"/>
  <c r="A695" i="14"/>
  <c r="B695" i="14"/>
  <c r="C695" i="14"/>
  <c r="E695" i="14"/>
  <c r="F695" i="14"/>
  <c r="G695" i="14"/>
  <c r="A696" i="14"/>
  <c r="B696" i="14"/>
  <c r="G696" i="14" s="1"/>
  <c r="C696" i="14"/>
  <c r="E696" i="14"/>
  <c r="F696" i="14"/>
  <c r="A697" i="14"/>
  <c r="B697" i="14"/>
  <c r="C697" i="14"/>
  <c r="E697" i="14"/>
  <c r="F697" i="14"/>
  <c r="A698" i="14"/>
  <c r="B698" i="14"/>
  <c r="C698" i="14"/>
  <c r="E698" i="14"/>
  <c r="F698" i="14"/>
  <c r="A699" i="14"/>
  <c r="B699" i="14"/>
  <c r="C699" i="14"/>
  <c r="E699" i="14"/>
  <c r="F699" i="14"/>
  <c r="G699" i="14"/>
  <c r="A700" i="14"/>
  <c r="B700" i="14"/>
  <c r="C700" i="14"/>
  <c r="E700" i="14"/>
  <c r="F700" i="14"/>
  <c r="A701" i="14"/>
  <c r="B701" i="14"/>
  <c r="G701" i="14" s="1"/>
  <c r="C701" i="14"/>
  <c r="E701" i="14"/>
  <c r="F701" i="14"/>
  <c r="A702" i="14"/>
  <c r="B702" i="14"/>
  <c r="C702" i="14"/>
  <c r="E702" i="14"/>
  <c r="F702" i="14"/>
  <c r="A703" i="14"/>
  <c r="B703" i="14"/>
  <c r="C703" i="14"/>
  <c r="E703" i="14"/>
  <c r="F703" i="14"/>
  <c r="G703" i="14" s="1"/>
  <c r="A704" i="14"/>
  <c r="B704" i="14"/>
  <c r="G704" i="14" s="1"/>
  <c r="C704" i="14"/>
  <c r="E704" i="14"/>
  <c r="F704" i="14"/>
  <c r="A705" i="14"/>
  <c r="B705" i="14"/>
  <c r="C705" i="14"/>
  <c r="E705" i="14"/>
  <c r="F705" i="14"/>
  <c r="G705" i="14"/>
  <c r="A706" i="14"/>
  <c r="B706" i="14"/>
  <c r="C706" i="14"/>
  <c r="E706" i="14"/>
  <c r="F706" i="14"/>
  <c r="A707" i="14"/>
  <c r="B707" i="14"/>
  <c r="C707" i="14"/>
  <c r="E707" i="14"/>
  <c r="F707" i="14"/>
  <c r="G707" i="14"/>
  <c r="A708" i="14"/>
  <c r="B708" i="14"/>
  <c r="G708" i="14" s="1"/>
  <c r="C708" i="14"/>
  <c r="E708" i="14"/>
  <c r="F708" i="14"/>
  <c r="A709" i="14"/>
  <c r="B709" i="14"/>
  <c r="G709" i="14" s="1"/>
  <c r="C709" i="14"/>
  <c r="E709" i="14"/>
  <c r="F709" i="14"/>
  <c r="A710" i="14"/>
  <c r="B710" i="14"/>
  <c r="C710" i="14"/>
  <c r="E710" i="14"/>
  <c r="F710" i="14"/>
  <c r="A711" i="14"/>
  <c r="B711" i="14"/>
  <c r="C711" i="14"/>
  <c r="E711" i="14"/>
  <c r="F711" i="14"/>
  <c r="A712" i="14"/>
  <c r="B712" i="14"/>
  <c r="C712" i="14"/>
  <c r="E712" i="14"/>
  <c r="G712" i="14" s="1"/>
  <c r="F712" i="14"/>
  <c r="A713" i="14"/>
  <c r="B713" i="14"/>
  <c r="C713" i="14"/>
  <c r="E713" i="14"/>
  <c r="F713" i="14"/>
  <c r="G713" i="14"/>
  <c r="A714" i="14"/>
  <c r="B714" i="14"/>
  <c r="G714" i="14" s="1"/>
  <c r="C714" i="14"/>
  <c r="E714" i="14"/>
  <c r="F714" i="14"/>
  <c r="A715" i="14"/>
  <c r="B715" i="14"/>
  <c r="G715" i="14" s="1"/>
  <c r="C715" i="14"/>
  <c r="E715" i="14"/>
  <c r="F715" i="14"/>
  <c r="A716" i="14"/>
  <c r="B716" i="14"/>
  <c r="G716" i="14" s="1"/>
  <c r="C716" i="14"/>
  <c r="E716" i="14"/>
  <c r="F716" i="14"/>
  <c r="A717" i="14"/>
  <c r="B717" i="14"/>
  <c r="C717" i="14"/>
  <c r="E717" i="14"/>
  <c r="F717" i="14"/>
  <c r="A718" i="14"/>
  <c r="B718" i="14"/>
  <c r="C718" i="14"/>
  <c r="E718" i="14"/>
  <c r="G718" i="14" s="1"/>
  <c r="F718" i="14"/>
  <c r="A719" i="14"/>
  <c r="B719" i="14"/>
  <c r="C719" i="14"/>
  <c r="E719" i="14"/>
  <c r="F719" i="14"/>
  <c r="A720" i="14"/>
  <c r="B720" i="14"/>
  <c r="C720" i="14"/>
  <c r="E720" i="14"/>
  <c r="F720" i="14"/>
  <c r="G720" i="14"/>
  <c r="A721" i="14"/>
  <c r="B721" i="14"/>
  <c r="G721" i="14" s="1"/>
  <c r="C721" i="14"/>
  <c r="E721" i="14"/>
  <c r="F721" i="14"/>
  <c r="A722" i="14"/>
  <c r="B722" i="14"/>
  <c r="G722" i="14" s="1"/>
  <c r="C722" i="14"/>
  <c r="E722" i="14"/>
  <c r="F722" i="14"/>
  <c r="A723" i="14"/>
  <c r="B723" i="14"/>
  <c r="C723" i="14"/>
  <c r="E723" i="14"/>
  <c r="F723" i="14"/>
  <c r="A724" i="14"/>
  <c r="B724" i="14"/>
  <c r="C724" i="14"/>
  <c r="E724" i="14"/>
  <c r="F724" i="14"/>
  <c r="A725" i="14"/>
  <c r="B725" i="14"/>
  <c r="C725" i="14"/>
  <c r="E725" i="14"/>
  <c r="F725" i="14"/>
  <c r="A726" i="14"/>
  <c r="B726" i="14"/>
  <c r="C726" i="14"/>
  <c r="E726" i="14"/>
  <c r="F726" i="14"/>
  <c r="G726" i="14"/>
  <c r="A727" i="14"/>
  <c r="B727" i="14"/>
  <c r="C727" i="14"/>
  <c r="E727" i="14"/>
  <c r="F727" i="14"/>
  <c r="G727" i="14"/>
  <c r="A728" i="14"/>
  <c r="B728" i="14"/>
  <c r="G728" i="14" s="1"/>
  <c r="C728" i="14"/>
  <c r="E728" i="14"/>
  <c r="F728" i="14"/>
  <c r="A729" i="14"/>
  <c r="B729" i="14"/>
  <c r="C729" i="14"/>
  <c r="E729" i="14"/>
  <c r="F729" i="14"/>
  <c r="A730" i="14"/>
  <c r="B730" i="14"/>
  <c r="C730" i="14"/>
  <c r="G730" i="14" s="1"/>
  <c r="E730" i="14"/>
  <c r="F730" i="14"/>
  <c r="A731" i="14"/>
  <c r="B731" i="14"/>
  <c r="C731" i="14"/>
  <c r="E731" i="14"/>
  <c r="G731" i="14" s="1"/>
  <c r="F731" i="14"/>
  <c r="A732" i="14"/>
  <c r="B732" i="14"/>
  <c r="C732" i="14"/>
  <c r="E732" i="14"/>
  <c r="F732" i="14"/>
  <c r="A733" i="14"/>
  <c r="B733" i="14"/>
  <c r="G733" i="14" s="1"/>
  <c r="C733" i="14"/>
  <c r="E733" i="14"/>
  <c r="F733" i="14"/>
  <c r="A734" i="14"/>
  <c r="B734" i="14"/>
  <c r="C734" i="14"/>
  <c r="E734" i="14"/>
  <c r="F734" i="14"/>
  <c r="A735" i="14"/>
  <c r="B735" i="14"/>
  <c r="C735" i="14"/>
  <c r="G735" i="14" s="1"/>
  <c r="E735" i="14"/>
  <c r="F735" i="14"/>
  <c r="A736" i="14"/>
  <c r="B736" i="14"/>
  <c r="C736" i="14"/>
  <c r="D736" i="14"/>
  <c r="E736" i="14"/>
  <c r="G736" i="14" s="1"/>
  <c r="F736" i="14"/>
  <c r="A737" i="14"/>
  <c r="B737" i="14"/>
  <c r="C737" i="14"/>
  <c r="E737" i="14"/>
  <c r="F737" i="14"/>
  <c r="G737" i="14"/>
  <c r="A738" i="14"/>
  <c r="B738" i="14"/>
  <c r="G738" i="14" s="1"/>
  <c r="C738" i="14"/>
  <c r="E738" i="14"/>
  <c r="F738" i="14"/>
  <c r="A739" i="14"/>
  <c r="B739" i="14"/>
  <c r="C739" i="14"/>
  <c r="E739" i="14"/>
  <c r="F739" i="14"/>
  <c r="G739" i="14"/>
  <c r="A740" i="14"/>
  <c r="B740" i="14"/>
  <c r="G740" i="14" s="1"/>
  <c r="C740" i="14"/>
  <c r="E740" i="14"/>
  <c r="F740" i="14"/>
  <c r="A741" i="14"/>
  <c r="B741" i="14"/>
  <c r="G741" i="14" s="1"/>
  <c r="C741" i="14"/>
  <c r="E741" i="14"/>
  <c r="F741" i="14"/>
  <c r="A742" i="14"/>
  <c r="B742" i="14"/>
  <c r="C742" i="14"/>
  <c r="E742" i="14"/>
  <c r="F742" i="14"/>
  <c r="A743" i="14"/>
  <c r="B743" i="14"/>
  <c r="C743" i="14"/>
  <c r="E743" i="14"/>
  <c r="F743" i="14"/>
  <c r="A744" i="14"/>
  <c r="D744" i="14" s="1"/>
  <c r="B744" i="14"/>
  <c r="C744" i="14"/>
  <c r="E744" i="14"/>
  <c r="F744" i="14"/>
  <c r="G744" i="14"/>
  <c r="A745" i="14"/>
  <c r="B745" i="14"/>
  <c r="C745" i="14"/>
  <c r="E745" i="14"/>
  <c r="F745" i="14"/>
  <c r="G745" i="14"/>
  <c r="A746" i="14"/>
  <c r="B746" i="14"/>
  <c r="G746" i="14" s="1"/>
  <c r="C746" i="14"/>
  <c r="E746" i="14"/>
  <c r="F746" i="14"/>
  <c r="A747" i="14"/>
  <c r="B747" i="14"/>
  <c r="C747" i="14"/>
  <c r="E747" i="14"/>
  <c r="F747" i="14"/>
  <c r="A748" i="14"/>
  <c r="B748" i="14"/>
  <c r="G748" i="14" s="1"/>
  <c r="C748" i="14"/>
  <c r="E748" i="14"/>
  <c r="F748" i="14"/>
  <c r="A749" i="14"/>
  <c r="B749" i="14"/>
  <c r="C749" i="14"/>
  <c r="E749" i="14"/>
  <c r="F749" i="14"/>
  <c r="A750" i="14"/>
  <c r="B750" i="14"/>
  <c r="C750" i="14"/>
  <c r="E750" i="14"/>
  <c r="G750" i="14" s="1"/>
  <c r="F750" i="14"/>
  <c r="A751" i="14"/>
  <c r="B751" i="14"/>
  <c r="C751" i="14"/>
  <c r="E751" i="14"/>
  <c r="G751" i="14" s="1"/>
  <c r="F751" i="14"/>
  <c r="A752" i="14"/>
  <c r="B752" i="14"/>
  <c r="C752" i="14"/>
  <c r="E752" i="14"/>
  <c r="F752" i="14"/>
  <c r="G752" i="14"/>
  <c r="A753" i="14"/>
  <c r="B753" i="14"/>
  <c r="G753" i="14" s="1"/>
  <c r="C753" i="14"/>
  <c r="E753" i="14"/>
  <c r="F753" i="14"/>
  <c r="A754" i="14"/>
  <c r="B754" i="14"/>
  <c r="G754" i="14" s="1"/>
  <c r="C754" i="14"/>
  <c r="E754" i="14"/>
  <c r="F754" i="14"/>
  <c r="A755" i="14"/>
  <c r="B755" i="14"/>
  <c r="C755" i="14"/>
  <c r="D755" i="14"/>
  <c r="E755" i="14"/>
  <c r="G755" i="14" s="1"/>
  <c r="F755" i="14"/>
  <c r="A756" i="14"/>
  <c r="B756" i="14"/>
  <c r="C756" i="14"/>
  <c r="D756" i="14"/>
  <c r="E756" i="14"/>
  <c r="F756" i="14"/>
  <c r="A757" i="14"/>
  <c r="B757" i="14"/>
  <c r="G757" i="14" s="1"/>
  <c r="C757" i="14"/>
  <c r="E757" i="14"/>
  <c r="F757" i="14"/>
  <c r="A758" i="14"/>
  <c r="B758" i="14"/>
  <c r="C758" i="14"/>
  <c r="E758" i="14"/>
  <c r="F758" i="14"/>
  <c r="G758" i="14"/>
  <c r="A759" i="14"/>
  <c r="B759" i="14"/>
  <c r="C759" i="14"/>
  <c r="E759" i="14"/>
  <c r="F759" i="14"/>
  <c r="G759" i="14"/>
  <c r="A760" i="14"/>
  <c r="B760" i="14"/>
  <c r="G760" i="14" s="1"/>
  <c r="C760" i="14"/>
  <c r="E760" i="14"/>
  <c r="F760" i="14"/>
  <c r="A761" i="14"/>
  <c r="B761" i="14"/>
  <c r="C761" i="14"/>
  <c r="E761" i="14"/>
  <c r="F761" i="14"/>
  <c r="A762" i="14"/>
  <c r="B762" i="14"/>
  <c r="C762" i="14"/>
  <c r="E762" i="14"/>
  <c r="F762" i="14"/>
  <c r="G762" i="14"/>
  <c r="A763" i="14"/>
  <c r="B763" i="14"/>
  <c r="C763" i="14"/>
  <c r="E763" i="14"/>
  <c r="F763" i="14"/>
  <c r="G763" i="14"/>
  <c r="A764" i="14"/>
  <c r="B764" i="14"/>
  <c r="C764" i="14"/>
  <c r="E764" i="14"/>
  <c r="F764" i="14"/>
  <c r="A765" i="14"/>
  <c r="B765" i="14"/>
  <c r="G765" i="14" s="1"/>
  <c r="C765" i="14"/>
  <c r="E765" i="14"/>
  <c r="F765" i="14"/>
  <c r="A766" i="14"/>
  <c r="B766" i="14"/>
  <c r="G766" i="14" s="1"/>
  <c r="C766" i="14"/>
  <c r="E766" i="14"/>
  <c r="F766" i="14"/>
  <c r="A767" i="14"/>
  <c r="B767" i="14"/>
  <c r="C767" i="14"/>
  <c r="G767" i="14" s="1"/>
  <c r="E767" i="14"/>
  <c r="F767" i="14"/>
  <c r="A768" i="14"/>
  <c r="B768" i="14"/>
  <c r="C768" i="14"/>
  <c r="D768" i="14"/>
  <c r="E768" i="14"/>
  <c r="G768" i="14" s="1"/>
  <c r="F768" i="14"/>
  <c r="A769" i="14"/>
  <c r="B769" i="14"/>
  <c r="C769" i="14"/>
  <c r="E769" i="14"/>
  <c r="F769" i="14"/>
  <c r="G769" i="14"/>
  <c r="A770" i="14"/>
  <c r="B770" i="14"/>
  <c r="C770" i="14"/>
  <c r="E770" i="14"/>
  <c r="F770" i="14"/>
  <c r="A771" i="14"/>
  <c r="B771" i="14"/>
  <c r="C771" i="14"/>
  <c r="E771" i="14"/>
  <c r="F771" i="14"/>
  <c r="G771" i="14"/>
  <c r="A772" i="14"/>
  <c r="B772" i="14"/>
  <c r="G772" i="14" s="1"/>
  <c r="C772" i="14"/>
  <c r="E772" i="14"/>
  <c r="F772" i="14"/>
  <c r="A773" i="14"/>
  <c r="B773" i="14"/>
  <c r="C773" i="14"/>
  <c r="E773" i="14"/>
  <c r="F773" i="14"/>
  <c r="A774" i="14"/>
  <c r="B774" i="14"/>
  <c r="G774" i="14" s="1"/>
  <c r="C774" i="14"/>
  <c r="E774" i="14"/>
  <c r="F774" i="14"/>
  <c r="A775" i="14"/>
  <c r="B775" i="14"/>
  <c r="C775" i="14"/>
  <c r="D775" i="14"/>
  <c r="E775" i="14"/>
  <c r="F775" i="14"/>
  <c r="A776" i="14"/>
  <c r="B776" i="14"/>
  <c r="C776" i="14"/>
  <c r="E776" i="14"/>
  <c r="G776" i="14" s="1"/>
  <c r="F776" i="14"/>
  <c r="A777" i="14"/>
  <c r="D777" i="14" s="1"/>
  <c r="B777" i="14"/>
  <c r="C777" i="14"/>
  <c r="E777" i="14"/>
  <c r="G777" i="14" s="1"/>
  <c r="F777" i="14"/>
  <c r="A778" i="14"/>
  <c r="B778" i="14"/>
  <c r="G778" i="14" s="1"/>
  <c r="C778" i="14"/>
  <c r="E778" i="14"/>
  <c r="F778" i="14"/>
  <c r="A779" i="14"/>
  <c r="D779" i="14" s="1"/>
  <c r="B779" i="14"/>
  <c r="C779" i="14"/>
  <c r="E779" i="14"/>
  <c r="F779" i="14"/>
  <c r="G779" i="14"/>
  <c r="A780" i="14"/>
  <c r="B780" i="14"/>
  <c r="G780" i="14" s="1"/>
  <c r="C780" i="14"/>
  <c r="E780" i="14"/>
  <c r="F780" i="14"/>
  <c r="A781" i="14"/>
  <c r="B781" i="14"/>
  <c r="C781" i="14"/>
  <c r="E781" i="14"/>
  <c r="F781" i="14"/>
  <c r="A782" i="14"/>
  <c r="B782" i="14"/>
  <c r="G782" i="14" s="1"/>
  <c r="C782" i="14"/>
  <c r="E782" i="14"/>
  <c r="F782" i="14"/>
  <c r="A783" i="14"/>
  <c r="B783" i="14"/>
  <c r="C783" i="14"/>
  <c r="D783" i="14"/>
  <c r="E783" i="14"/>
  <c r="G783" i="14" s="1"/>
  <c r="F783" i="14"/>
  <c r="A784" i="14"/>
  <c r="B784" i="14"/>
  <c r="C784" i="14"/>
  <c r="D784" i="14"/>
  <c r="E784" i="14"/>
  <c r="G784" i="14" s="1"/>
  <c r="F784" i="14"/>
  <c r="A785" i="14"/>
  <c r="B785" i="14"/>
  <c r="C785" i="14"/>
  <c r="E785" i="14"/>
  <c r="F785" i="14"/>
  <c r="G785" i="14"/>
  <c r="A786" i="14"/>
  <c r="B786" i="14"/>
  <c r="C786" i="14"/>
  <c r="E786" i="14"/>
  <c r="F786" i="14"/>
  <c r="A787" i="14"/>
  <c r="B787" i="14"/>
  <c r="C787" i="14"/>
  <c r="E787" i="14"/>
  <c r="F787" i="14"/>
  <c r="G787" i="14"/>
  <c r="A788" i="14"/>
  <c r="B788" i="14"/>
  <c r="G788" i="14" s="1"/>
  <c r="C788" i="14"/>
  <c r="E788" i="14"/>
  <c r="F788" i="14"/>
  <c r="A789" i="14"/>
  <c r="B789" i="14"/>
  <c r="G789" i="14" s="1"/>
  <c r="C789" i="14"/>
  <c r="E789" i="14"/>
  <c r="F789" i="14"/>
  <c r="A790" i="14"/>
  <c r="B790" i="14"/>
  <c r="G790" i="14" s="1"/>
  <c r="C790" i="14"/>
  <c r="E790" i="14"/>
  <c r="F790" i="14"/>
  <c r="A791" i="14"/>
  <c r="B791" i="14"/>
  <c r="C791" i="14"/>
  <c r="E791" i="14"/>
  <c r="F791" i="14"/>
  <c r="G791" i="14"/>
  <c r="A792" i="14"/>
  <c r="B792" i="14"/>
  <c r="C792" i="14"/>
  <c r="E792" i="14"/>
  <c r="F792" i="14"/>
  <c r="A793" i="14"/>
  <c r="D793" i="14" s="1"/>
  <c r="B793" i="14"/>
  <c r="C793" i="14"/>
  <c r="E793" i="14"/>
  <c r="G793" i="14" s="1"/>
  <c r="F793" i="14"/>
  <c r="A794" i="14"/>
  <c r="B794" i="14"/>
  <c r="G794" i="14" s="1"/>
  <c r="C794" i="14"/>
  <c r="E794" i="14"/>
  <c r="F794" i="14"/>
  <c r="A795" i="14"/>
  <c r="B795" i="14"/>
  <c r="C795" i="14"/>
  <c r="E795" i="14"/>
  <c r="F795" i="14"/>
  <c r="G795" i="14"/>
  <c r="A796" i="14"/>
  <c r="B796" i="14"/>
  <c r="G796" i="14" s="1"/>
  <c r="C796" i="14"/>
  <c r="E796" i="14"/>
  <c r="F796" i="14"/>
  <c r="A797" i="14"/>
  <c r="B797" i="14"/>
  <c r="C797" i="14"/>
  <c r="E797" i="14"/>
  <c r="F797" i="14"/>
  <c r="A798" i="14"/>
  <c r="B798" i="14"/>
  <c r="C798" i="14"/>
  <c r="E798" i="14"/>
  <c r="F798" i="14"/>
  <c r="A799" i="14"/>
  <c r="B799" i="14"/>
  <c r="C799" i="14"/>
  <c r="E799" i="14"/>
  <c r="G799" i="14" s="1"/>
  <c r="F799" i="14"/>
  <c r="A800" i="14"/>
  <c r="B800" i="14"/>
  <c r="C800" i="14"/>
  <c r="E800" i="14"/>
  <c r="F800" i="14"/>
  <c r="A801" i="14"/>
  <c r="B801" i="14"/>
  <c r="C801" i="14"/>
  <c r="E801" i="14"/>
  <c r="F801" i="14"/>
  <c r="G801" i="14"/>
  <c r="A802" i="14"/>
  <c r="D802" i="14" s="1"/>
  <c r="B802" i="14"/>
  <c r="C802" i="14"/>
  <c r="E802" i="14"/>
  <c r="F802" i="14"/>
  <c r="A803" i="14"/>
  <c r="B803" i="14"/>
  <c r="C803" i="14"/>
  <c r="E803" i="14"/>
  <c r="F803" i="14"/>
  <c r="G803" i="14"/>
  <c r="A804" i="14"/>
  <c r="B804" i="14"/>
  <c r="G804" i="14" s="1"/>
  <c r="C804" i="14"/>
  <c r="D804" i="14"/>
  <c r="E804" i="14"/>
  <c r="F804" i="14"/>
  <c r="A805" i="14"/>
  <c r="B805" i="14"/>
  <c r="C805" i="14"/>
  <c r="E805" i="14"/>
  <c r="F805" i="14"/>
  <c r="A806" i="14"/>
  <c r="B806" i="14"/>
  <c r="G806" i="14" s="1"/>
  <c r="C806" i="14"/>
  <c r="E806" i="14"/>
  <c r="F806" i="14"/>
  <c r="A807" i="14"/>
  <c r="B807" i="14"/>
  <c r="C807" i="14"/>
  <c r="E807" i="14"/>
  <c r="F807" i="14"/>
  <c r="G807" i="14"/>
  <c r="A808" i="14"/>
  <c r="B808" i="14"/>
  <c r="C808" i="14"/>
  <c r="E808" i="14"/>
  <c r="G808" i="14" s="1"/>
  <c r="F808" i="14"/>
  <c r="A809" i="14"/>
  <c r="D809" i="14" s="1"/>
  <c r="B809" i="14"/>
  <c r="C809" i="14"/>
  <c r="E809" i="14"/>
  <c r="G809" i="14" s="1"/>
  <c r="F809" i="14"/>
  <c r="A810" i="14"/>
  <c r="B810" i="14"/>
  <c r="C810" i="14"/>
  <c r="E810" i="14"/>
  <c r="F810" i="14"/>
  <c r="A811" i="14"/>
  <c r="B811" i="14"/>
  <c r="C811" i="14"/>
  <c r="E811" i="14"/>
  <c r="F811" i="14"/>
  <c r="G811" i="14"/>
  <c r="A812" i="14"/>
  <c r="B812" i="14"/>
  <c r="G812" i="14" s="1"/>
  <c r="C812" i="14"/>
  <c r="E812" i="14"/>
  <c r="F812" i="14"/>
  <c r="A813" i="14"/>
  <c r="B813" i="14"/>
  <c r="C813" i="14"/>
  <c r="E813" i="14"/>
  <c r="F813" i="14"/>
  <c r="A814" i="14"/>
  <c r="B814" i="14"/>
  <c r="C814" i="14"/>
  <c r="E814" i="14"/>
  <c r="F814" i="14"/>
  <c r="A815" i="14"/>
  <c r="B815" i="14"/>
  <c r="C815" i="14"/>
  <c r="E815" i="14"/>
  <c r="F815" i="14"/>
  <c r="G815" i="14"/>
  <c r="A816" i="14"/>
  <c r="B816" i="14"/>
  <c r="C816" i="14"/>
  <c r="E816" i="14"/>
  <c r="F816" i="14"/>
  <c r="A817" i="14"/>
  <c r="B817" i="14"/>
  <c r="C817" i="14"/>
  <c r="E817" i="14"/>
  <c r="F817" i="14"/>
  <c r="G817" i="14"/>
  <c r="A818" i="14"/>
  <c r="B818" i="14"/>
  <c r="C818" i="14"/>
  <c r="E818" i="14"/>
  <c r="F818" i="14"/>
  <c r="A819" i="14"/>
  <c r="B819" i="14"/>
  <c r="C819" i="14"/>
  <c r="G819" i="14" s="1"/>
  <c r="E819" i="14"/>
  <c r="F819" i="14"/>
  <c r="A820" i="14"/>
  <c r="B820" i="14"/>
  <c r="G820" i="14" s="1"/>
  <c r="C820" i="14"/>
  <c r="E820" i="14"/>
  <c r="F820" i="14"/>
  <c r="A821" i="14"/>
  <c r="B821" i="14"/>
  <c r="C821" i="14"/>
  <c r="E821" i="14"/>
  <c r="F821" i="14"/>
  <c r="A822" i="14"/>
  <c r="B822" i="14"/>
  <c r="C822" i="14"/>
  <c r="E822" i="14"/>
  <c r="F822" i="14"/>
  <c r="A823" i="14"/>
  <c r="B823" i="14"/>
  <c r="C823" i="14"/>
  <c r="D823" i="14"/>
  <c r="E823" i="14"/>
  <c r="G823" i="14" s="1"/>
  <c r="F823" i="14"/>
  <c r="A824" i="14"/>
  <c r="B824" i="14"/>
  <c r="C824" i="14"/>
  <c r="D824" i="14"/>
  <c r="E824" i="14"/>
  <c r="F824" i="14"/>
  <c r="A825" i="14"/>
  <c r="B825" i="14"/>
  <c r="C825" i="14"/>
  <c r="E825" i="14"/>
  <c r="F825" i="14"/>
  <c r="G825" i="14"/>
  <c r="A826" i="14"/>
  <c r="B826" i="14"/>
  <c r="C826" i="14"/>
  <c r="E826" i="14"/>
  <c r="F826" i="14"/>
  <c r="A827" i="14"/>
  <c r="B827" i="14"/>
  <c r="C827" i="14"/>
  <c r="G827" i="14" s="1"/>
  <c r="E827" i="14"/>
  <c r="F827" i="14"/>
  <c r="A828" i="14"/>
  <c r="B828" i="14"/>
  <c r="G828" i="14" s="1"/>
  <c r="C828" i="14"/>
  <c r="E828" i="14"/>
  <c r="F828" i="14"/>
  <c r="A829" i="14"/>
  <c r="D829" i="14" s="1"/>
  <c r="B829" i="14"/>
  <c r="C829" i="14"/>
  <c r="E829" i="14"/>
  <c r="F829" i="14"/>
  <c r="A830" i="14"/>
  <c r="B830" i="14"/>
  <c r="G830" i="14" s="1"/>
  <c r="C830" i="14"/>
  <c r="D830" i="14"/>
  <c r="E830" i="14"/>
  <c r="F830" i="14"/>
  <c r="A831" i="14"/>
  <c r="B831" i="14"/>
  <c r="C831" i="14"/>
  <c r="E831" i="14"/>
  <c r="F831" i="14"/>
  <c r="G831" i="14"/>
  <c r="A832" i="14"/>
  <c r="B832" i="14"/>
  <c r="C832" i="14"/>
  <c r="E832" i="14"/>
  <c r="G832" i="14" s="1"/>
  <c r="F832" i="14"/>
  <c r="A833" i="14"/>
  <c r="B833" i="14"/>
  <c r="C833" i="14"/>
  <c r="E833" i="14"/>
  <c r="G833" i="14" s="1"/>
  <c r="F833" i="14"/>
  <c r="A834" i="14"/>
  <c r="B834" i="14"/>
  <c r="G834" i="14" s="1"/>
  <c r="C834" i="14"/>
  <c r="E834" i="14"/>
  <c r="F834" i="14"/>
  <c r="A835" i="14"/>
  <c r="B835" i="14"/>
  <c r="C835" i="14"/>
  <c r="E835" i="14"/>
  <c r="F835" i="14"/>
  <c r="G835" i="14"/>
  <c r="A836" i="14"/>
  <c r="B836" i="14"/>
  <c r="G836" i="14" s="1"/>
  <c r="C836" i="14"/>
  <c r="D836" i="14"/>
  <c r="E836" i="14"/>
  <c r="F836" i="14"/>
  <c r="A837" i="14"/>
  <c r="B837" i="14"/>
  <c r="C837" i="14"/>
  <c r="E837" i="14"/>
  <c r="F837" i="14"/>
  <c r="A838" i="14"/>
  <c r="B838" i="14"/>
  <c r="C838" i="14"/>
  <c r="E838" i="14"/>
  <c r="F838" i="14"/>
  <c r="A839" i="14"/>
  <c r="B839" i="14"/>
  <c r="C839" i="14"/>
  <c r="E839" i="14"/>
  <c r="G839" i="14" s="1"/>
  <c r="F839" i="14"/>
  <c r="A840" i="14"/>
  <c r="B840" i="14"/>
  <c r="C840" i="14"/>
  <c r="E840" i="14"/>
  <c r="F840" i="14"/>
  <c r="A841" i="14"/>
  <c r="B841" i="14"/>
  <c r="C841" i="14"/>
  <c r="E841" i="14"/>
  <c r="F841" i="14"/>
  <c r="G841" i="14"/>
  <c r="A842" i="14"/>
  <c r="D842" i="14" s="1"/>
  <c r="B842" i="14"/>
  <c r="G842" i="14" s="1"/>
  <c r="C842" i="14"/>
  <c r="E842" i="14"/>
  <c r="F842" i="14"/>
  <c r="A843" i="14"/>
  <c r="B843" i="14"/>
  <c r="C843" i="14"/>
  <c r="G843" i="14" s="1"/>
  <c r="E843" i="14"/>
  <c r="F843" i="14"/>
  <c r="A844" i="14"/>
  <c r="B844" i="14"/>
  <c r="G844" i="14" s="1"/>
  <c r="C844" i="14"/>
  <c r="E844" i="14"/>
  <c r="F844" i="14"/>
  <c r="A845" i="14"/>
  <c r="D845" i="14" s="1"/>
  <c r="B845" i="14"/>
  <c r="C845" i="14"/>
  <c r="E845" i="14"/>
  <c r="F845" i="14"/>
  <c r="A846" i="14"/>
  <c r="B846" i="14"/>
  <c r="G846" i="14" s="1"/>
  <c r="C846" i="14"/>
  <c r="D846" i="14"/>
  <c r="E846" i="14"/>
  <c r="F846" i="14"/>
  <c r="A847" i="14"/>
  <c r="B847" i="14"/>
  <c r="C847" i="14"/>
  <c r="G847" i="14" s="1"/>
  <c r="D847" i="14"/>
  <c r="E847" i="14"/>
  <c r="F847" i="14"/>
  <c r="A848" i="14"/>
  <c r="B848" i="14"/>
  <c r="C848" i="14"/>
  <c r="E848" i="14"/>
  <c r="G848" i="14" s="1"/>
  <c r="F848" i="14"/>
  <c r="A849" i="14"/>
  <c r="B849" i="14"/>
  <c r="C849" i="14"/>
  <c r="E849" i="14"/>
  <c r="F849" i="14"/>
  <c r="G849" i="14"/>
  <c r="A850" i="14"/>
  <c r="B850" i="14"/>
  <c r="C850" i="14"/>
  <c r="E850" i="14"/>
  <c r="F850" i="14"/>
  <c r="A851" i="14"/>
  <c r="B851" i="14"/>
  <c r="C851" i="14"/>
  <c r="E851" i="14"/>
  <c r="F851" i="14"/>
  <c r="G851" i="14"/>
  <c r="A852" i="14"/>
  <c r="B852" i="14"/>
  <c r="G852" i="14" s="1"/>
  <c r="C852" i="14"/>
  <c r="E852" i="14"/>
  <c r="F852" i="14"/>
  <c r="A853" i="14"/>
  <c r="D853" i="14" s="1"/>
  <c r="B853" i="14"/>
  <c r="G853" i="14" s="1"/>
  <c r="C853" i="14"/>
  <c r="E853" i="14"/>
  <c r="F853" i="14"/>
  <c r="A854" i="14"/>
  <c r="B854" i="14"/>
  <c r="G854" i="14" s="1"/>
  <c r="C854" i="14"/>
  <c r="D854" i="14"/>
  <c r="E854" i="14"/>
  <c r="F854" i="14"/>
  <c r="A855" i="14"/>
  <c r="B855" i="14"/>
  <c r="C855" i="14"/>
  <c r="E855" i="14"/>
  <c r="F855" i="14"/>
  <c r="G855" i="14"/>
  <c r="A856" i="14"/>
  <c r="B856" i="14"/>
  <c r="C856" i="14"/>
  <c r="E856" i="14"/>
  <c r="F856" i="14"/>
  <c r="A857" i="14"/>
  <c r="D857" i="14" s="1"/>
  <c r="B857" i="14"/>
  <c r="C857" i="14"/>
  <c r="E857" i="14"/>
  <c r="G857" i="14" s="1"/>
  <c r="F857" i="14"/>
  <c r="A858" i="14"/>
  <c r="B858" i="14"/>
  <c r="G858" i="14" s="1"/>
  <c r="C858" i="14"/>
  <c r="E858" i="14"/>
  <c r="F858" i="14"/>
  <c r="A859" i="14"/>
  <c r="D859" i="14" s="1"/>
  <c r="B859" i="14"/>
  <c r="C859" i="14"/>
  <c r="E859" i="14"/>
  <c r="F859" i="14"/>
  <c r="G859" i="14"/>
  <c r="A860" i="14"/>
  <c r="B860" i="14"/>
  <c r="G860" i="14" s="1"/>
  <c r="C860" i="14"/>
  <c r="E860" i="14"/>
  <c r="F860" i="14"/>
  <c r="A861" i="14"/>
  <c r="B861" i="14"/>
  <c r="C861" i="14"/>
  <c r="E861" i="14"/>
  <c r="F861" i="14"/>
  <c r="A862" i="14"/>
  <c r="B862" i="14"/>
  <c r="C862" i="14"/>
  <c r="E862" i="14"/>
  <c r="F862" i="14"/>
  <c r="A863" i="14"/>
  <c r="B863" i="14"/>
  <c r="C863" i="14"/>
  <c r="E863" i="14"/>
  <c r="G863" i="14" s="1"/>
  <c r="F863" i="14"/>
  <c r="A864" i="14"/>
  <c r="B864" i="14"/>
  <c r="C864" i="14"/>
  <c r="E864" i="14"/>
  <c r="F864" i="14"/>
  <c r="A865" i="14"/>
  <c r="B865" i="14"/>
  <c r="C865" i="14"/>
  <c r="E865" i="14"/>
  <c r="F865" i="14"/>
  <c r="G865" i="14"/>
  <c r="A866" i="14"/>
  <c r="D866" i="14" s="1"/>
  <c r="B866" i="14"/>
  <c r="C866" i="14"/>
  <c r="E866" i="14"/>
  <c r="F866" i="14"/>
  <c r="A867" i="14"/>
  <c r="B867" i="14"/>
  <c r="C867" i="14"/>
  <c r="E867" i="14"/>
  <c r="F867" i="14"/>
  <c r="G867" i="14"/>
  <c r="A868" i="14"/>
  <c r="B868" i="14"/>
  <c r="G868" i="14" s="1"/>
  <c r="C868" i="14"/>
  <c r="D868" i="14"/>
  <c r="E868" i="14"/>
  <c r="F868" i="14"/>
  <c r="A869" i="14"/>
  <c r="B869" i="14"/>
  <c r="C869" i="14"/>
  <c r="E869" i="14"/>
  <c r="F869" i="14"/>
  <c r="A870" i="14"/>
  <c r="B870" i="14"/>
  <c r="G870" i="14" s="1"/>
  <c r="C870" i="14"/>
  <c r="E870" i="14"/>
  <c r="F870" i="14"/>
  <c r="A871" i="14"/>
  <c r="B871" i="14"/>
  <c r="C871" i="14"/>
  <c r="D871" i="14"/>
  <c r="E871" i="14"/>
  <c r="F871" i="14"/>
  <c r="G871" i="14"/>
  <c r="A872" i="14"/>
  <c r="B872" i="14"/>
  <c r="C872" i="14"/>
  <c r="E872" i="14"/>
  <c r="G872" i="14" s="1"/>
  <c r="F872" i="14"/>
  <c r="A873" i="14"/>
  <c r="B873" i="14"/>
  <c r="C873" i="14"/>
  <c r="E873" i="14"/>
  <c r="G873" i="14" s="1"/>
  <c r="F873" i="14"/>
  <c r="A874" i="14"/>
  <c r="B874" i="14"/>
  <c r="C874" i="14"/>
  <c r="E874" i="14"/>
  <c r="F874" i="14"/>
  <c r="G874" i="14"/>
  <c r="A875" i="14"/>
  <c r="B875" i="14"/>
  <c r="C875" i="14"/>
  <c r="E875" i="14"/>
  <c r="F875" i="14"/>
  <c r="G875" i="14"/>
  <c r="A876" i="14"/>
  <c r="B876" i="14"/>
  <c r="G876" i="14" s="1"/>
  <c r="C876" i="14"/>
  <c r="E876" i="14"/>
  <c r="F876" i="14"/>
  <c r="A877" i="14"/>
  <c r="B877" i="14"/>
  <c r="C877" i="14"/>
  <c r="E877" i="14"/>
  <c r="F877" i="14"/>
  <c r="A878" i="14"/>
  <c r="B878" i="14"/>
  <c r="G878" i="14" s="1"/>
  <c r="C878" i="14"/>
  <c r="E878" i="14"/>
  <c r="F878" i="14"/>
  <c r="A879" i="14"/>
  <c r="B879" i="14"/>
  <c r="C879" i="14"/>
  <c r="E879" i="14"/>
  <c r="F879" i="14"/>
  <c r="G879" i="14"/>
  <c r="A880" i="14"/>
  <c r="B880" i="14"/>
  <c r="C880" i="14"/>
  <c r="E880" i="14"/>
  <c r="G880" i="14" s="1"/>
  <c r="F880" i="14"/>
  <c r="A881" i="14"/>
  <c r="B881" i="14"/>
  <c r="C881" i="14"/>
  <c r="E881" i="14"/>
  <c r="G881" i="14" s="1"/>
  <c r="F881" i="14"/>
  <c r="A882" i="14"/>
  <c r="B882" i="14"/>
  <c r="C882" i="14"/>
  <c r="E882" i="14"/>
  <c r="F882" i="14"/>
  <c r="G882" i="14"/>
  <c r="A883" i="14"/>
  <c r="B883" i="14"/>
  <c r="C883" i="14"/>
  <c r="E883" i="14"/>
  <c r="F883" i="14"/>
  <c r="G883" i="14"/>
  <c r="A884" i="14"/>
  <c r="B884" i="14"/>
  <c r="G884" i="14" s="1"/>
  <c r="C884" i="14"/>
  <c r="E884" i="14"/>
  <c r="F884" i="14"/>
  <c r="A885" i="14"/>
  <c r="D885" i="14" s="1"/>
  <c r="B885" i="14"/>
  <c r="C885" i="14"/>
  <c r="E885" i="14"/>
  <c r="F885" i="14"/>
  <c r="A886" i="14"/>
  <c r="B886" i="14"/>
  <c r="G886" i="14" s="1"/>
  <c r="C886" i="14"/>
  <c r="D886" i="14"/>
  <c r="E886" i="14"/>
  <c r="F886" i="14"/>
  <c r="A887" i="14"/>
  <c r="B887" i="14"/>
  <c r="C887" i="14"/>
  <c r="E887" i="14"/>
  <c r="F887" i="14"/>
  <c r="G887" i="14"/>
  <c r="A888" i="14"/>
  <c r="B888" i="14"/>
  <c r="C888" i="14"/>
  <c r="E888" i="14"/>
  <c r="G888" i="14" s="1"/>
  <c r="F888" i="14"/>
  <c r="A889" i="14"/>
  <c r="D889" i="14" s="1"/>
  <c r="B889" i="14"/>
  <c r="C889" i="14"/>
  <c r="E889" i="14"/>
  <c r="G889" i="14" s="1"/>
  <c r="F889" i="14"/>
  <c r="A890" i="14"/>
  <c r="B890" i="14"/>
  <c r="C890" i="14"/>
  <c r="E890" i="14"/>
  <c r="F890" i="14"/>
  <c r="G890" i="14"/>
  <c r="A891" i="14"/>
  <c r="B891" i="14"/>
  <c r="C891" i="14"/>
  <c r="E891" i="14"/>
  <c r="F891" i="14"/>
  <c r="G891" i="14"/>
  <c r="A892" i="14"/>
  <c r="B892" i="14"/>
  <c r="G892" i="14" s="1"/>
  <c r="C892" i="14"/>
  <c r="E892" i="14"/>
  <c r="F892" i="14"/>
  <c r="A893" i="14"/>
  <c r="B893" i="14"/>
  <c r="C893" i="14"/>
  <c r="E893" i="14"/>
  <c r="F893" i="14"/>
  <c r="A894" i="14"/>
  <c r="B894" i="14"/>
  <c r="G894" i="14" s="1"/>
  <c r="C894" i="14"/>
  <c r="E894" i="14"/>
  <c r="F894" i="14"/>
  <c r="A895" i="14"/>
  <c r="B895" i="14"/>
  <c r="C895" i="14"/>
  <c r="E895" i="14"/>
  <c r="F895" i="14"/>
  <c r="G895" i="14"/>
  <c r="A896" i="14"/>
  <c r="B896" i="14"/>
  <c r="C896" i="14"/>
  <c r="E896" i="14"/>
  <c r="G896" i="14" s="1"/>
  <c r="F896" i="14"/>
  <c r="A897" i="14"/>
  <c r="B897" i="14"/>
  <c r="C897" i="14"/>
  <c r="E897" i="14"/>
  <c r="G897" i="14" s="1"/>
  <c r="F897" i="14"/>
  <c r="A898" i="14"/>
  <c r="B898" i="14"/>
  <c r="C898" i="14"/>
  <c r="E898" i="14"/>
  <c r="F898" i="14"/>
  <c r="G898" i="14"/>
  <c r="A899" i="14"/>
  <c r="B899" i="14"/>
  <c r="C899" i="14"/>
  <c r="E899" i="14"/>
  <c r="F899" i="14"/>
  <c r="G899" i="14"/>
  <c r="C760" i="13"/>
  <c r="C759" i="13"/>
  <c r="C758" i="13"/>
  <c r="C757" i="13"/>
  <c r="C756" i="13"/>
  <c r="C755" i="13"/>
  <c r="C754" i="13"/>
  <c r="C753" i="13"/>
  <c r="C752" i="13"/>
  <c r="C751" i="13"/>
  <c r="C750" i="13"/>
  <c r="C749" i="13"/>
  <c r="C748" i="13"/>
  <c r="C747" i="13"/>
  <c r="C746" i="13"/>
  <c r="C745" i="13"/>
  <c r="C744" i="13"/>
  <c r="C743" i="13"/>
  <c r="C742" i="13"/>
  <c r="C741" i="13"/>
  <c r="C740" i="13"/>
  <c r="C739" i="13"/>
  <c r="C738" i="13"/>
  <c r="C737" i="13"/>
  <c r="C736" i="13"/>
  <c r="C735" i="13"/>
  <c r="C734" i="13"/>
  <c r="C733" i="13"/>
  <c r="C732" i="13"/>
  <c r="C731" i="13"/>
  <c r="C730" i="13"/>
  <c r="C729" i="13"/>
  <c r="C728" i="13"/>
  <c r="C727" i="13"/>
  <c r="C726" i="13"/>
  <c r="C725" i="13"/>
  <c r="C724" i="13"/>
  <c r="C723" i="13"/>
  <c r="C722" i="13"/>
  <c r="C721" i="13"/>
  <c r="C720" i="13"/>
  <c r="C719" i="13"/>
  <c r="C718" i="13"/>
  <c r="C717" i="13"/>
  <c r="C716" i="13"/>
  <c r="C715" i="13"/>
  <c r="C714" i="13"/>
  <c r="C713" i="13"/>
  <c r="C712" i="13"/>
  <c r="C711" i="13"/>
  <c r="C710" i="13"/>
  <c r="C709" i="13"/>
  <c r="C708" i="13"/>
  <c r="C707" i="13"/>
  <c r="C706" i="13"/>
  <c r="C705" i="13"/>
  <c r="C704" i="13"/>
  <c r="C703" i="13"/>
  <c r="C702" i="13"/>
  <c r="C701" i="13"/>
  <c r="C700" i="13"/>
  <c r="C699" i="13"/>
  <c r="C698" i="13"/>
  <c r="C697" i="13"/>
  <c r="C696" i="13"/>
  <c r="C695" i="13"/>
  <c r="C694" i="13"/>
  <c r="C693" i="13"/>
  <c r="C692" i="13"/>
  <c r="C691" i="13"/>
  <c r="C690" i="13"/>
  <c r="C689" i="13"/>
  <c r="C688" i="13"/>
  <c r="C687" i="13"/>
  <c r="C686" i="13"/>
  <c r="C685" i="13"/>
  <c r="C684" i="13"/>
  <c r="C683" i="13"/>
  <c r="C682" i="13"/>
  <c r="C681" i="13"/>
  <c r="C680" i="13"/>
  <c r="C679" i="13"/>
  <c r="C678" i="13"/>
  <c r="C677" i="13"/>
  <c r="C676" i="13"/>
  <c r="C675" i="13"/>
  <c r="C674" i="13"/>
  <c r="C673" i="13"/>
  <c r="C672" i="13"/>
  <c r="C671" i="13"/>
  <c r="C670" i="13"/>
  <c r="C669" i="13"/>
  <c r="C668" i="13"/>
  <c r="C667" i="13"/>
  <c r="C666" i="13"/>
  <c r="C665" i="13"/>
  <c r="C664" i="13"/>
  <c r="C663" i="13"/>
  <c r="C662" i="13"/>
  <c r="C661" i="13"/>
  <c r="C660" i="13"/>
  <c r="C659" i="13"/>
  <c r="C658" i="13"/>
  <c r="C657" i="13"/>
  <c r="C656" i="13"/>
  <c r="C655" i="13"/>
  <c r="C654" i="13"/>
  <c r="C653" i="13"/>
  <c r="C652" i="13"/>
  <c r="C651" i="13"/>
  <c r="C650" i="13"/>
  <c r="C649" i="13"/>
  <c r="C648" i="13"/>
  <c r="C647" i="13"/>
  <c r="C646" i="13"/>
  <c r="C645" i="13"/>
  <c r="C644" i="13"/>
  <c r="C643" i="13"/>
  <c r="C642" i="13"/>
  <c r="C641" i="13"/>
  <c r="C640" i="13"/>
  <c r="C639" i="13"/>
  <c r="C638" i="13"/>
  <c r="C637" i="13"/>
  <c r="C636" i="13"/>
  <c r="C635" i="13"/>
  <c r="C634" i="13"/>
  <c r="C633" i="13"/>
  <c r="C632" i="13"/>
  <c r="C631" i="13"/>
  <c r="C630" i="13"/>
  <c r="C629" i="13"/>
  <c r="C628" i="13"/>
  <c r="C627" i="13"/>
  <c r="C626" i="13"/>
  <c r="C625" i="13"/>
  <c r="C624" i="13"/>
  <c r="C623" i="13"/>
  <c r="C622" i="13"/>
  <c r="C621" i="13"/>
  <c r="C620" i="13"/>
  <c r="C619" i="13"/>
  <c r="C618" i="13"/>
  <c r="C617" i="13"/>
  <c r="C616" i="13"/>
  <c r="C615" i="13"/>
  <c r="C614" i="13"/>
  <c r="C613" i="13"/>
  <c r="C612" i="13"/>
  <c r="C611" i="13"/>
  <c r="C610" i="13"/>
  <c r="C609" i="13"/>
  <c r="C608" i="13"/>
  <c r="C607" i="13"/>
  <c r="C606" i="13"/>
  <c r="C605" i="13"/>
  <c r="C604" i="13"/>
  <c r="C603" i="13"/>
  <c r="C602" i="13"/>
  <c r="C601" i="13"/>
  <c r="C600" i="13"/>
  <c r="C599" i="13"/>
  <c r="C598" i="13"/>
  <c r="C597" i="13"/>
  <c r="C596" i="13"/>
  <c r="C595" i="13"/>
  <c r="C594" i="13"/>
  <c r="C593" i="13"/>
  <c r="C592" i="13"/>
  <c r="C591" i="13"/>
  <c r="C590" i="13"/>
  <c r="C589" i="13"/>
  <c r="C588" i="13"/>
  <c r="C587" i="13"/>
  <c r="C586" i="13"/>
  <c r="C585" i="13"/>
  <c r="C584" i="13"/>
  <c r="C583" i="13"/>
  <c r="C582" i="13"/>
  <c r="C581" i="13"/>
  <c r="C580" i="13"/>
  <c r="C579" i="13"/>
  <c r="C578" i="13"/>
  <c r="C577" i="13"/>
  <c r="C576" i="13"/>
  <c r="C575" i="13"/>
  <c r="C574" i="13"/>
  <c r="C573" i="13"/>
  <c r="C572" i="13"/>
  <c r="C571" i="13"/>
  <c r="C570" i="13"/>
  <c r="C569" i="13"/>
  <c r="C568" i="13"/>
  <c r="C567" i="13"/>
  <c r="C566" i="13"/>
  <c r="C565" i="13"/>
  <c r="C564" i="13"/>
  <c r="C563" i="13"/>
  <c r="C562" i="13"/>
  <c r="C561" i="13"/>
  <c r="C560" i="13"/>
  <c r="C559" i="13"/>
  <c r="C558" i="13"/>
  <c r="C557" i="13"/>
  <c r="C556" i="13"/>
  <c r="C555" i="13"/>
  <c r="C554" i="13"/>
  <c r="C553" i="13"/>
  <c r="C552" i="13"/>
  <c r="C551" i="13"/>
  <c r="C550" i="13"/>
  <c r="C549" i="13"/>
  <c r="C548" i="13"/>
  <c r="C547" i="13"/>
  <c r="C546" i="13"/>
  <c r="C545" i="13"/>
  <c r="C544" i="13"/>
  <c r="C543" i="13"/>
  <c r="C542" i="13"/>
  <c r="C541" i="13"/>
  <c r="C540" i="13"/>
  <c r="C539" i="13"/>
  <c r="C538" i="13"/>
  <c r="C537" i="13"/>
  <c r="C536" i="13"/>
  <c r="C535" i="13"/>
  <c r="C534" i="13"/>
  <c r="C533" i="13"/>
  <c r="C532" i="13"/>
  <c r="C531" i="13"/>
  <c r="C530" i="13"/>
  <c r="C529" i="13"/>
  <c r="C528" i="13"/>
  <c r="C527" i="13"/>
  <c r="C526" i="13"/>
  <c r="C525" i="13"/>
  <c r="C524" i="13"/>
  <c r="C523" i="13"/>
  <c r="C522" i="13"/>
  <c r="C521" i="13"/>
  <c r="C520" i="13"/>
  <c r="C519" i="13"/>
  <c r="C518" i="13"/>
  <c r="C517" i="13"/>
  <c r="C516" i="13"/>
  <c r="C515" i="13"/>
  <c r="C514" i="13"/>
  <c r="C513" i="13"/>
  <c r="C512" i="13"/>
  <c r="C511" i="13"/>
  <c r="C510" i="13"/>
  <c r="C509" i="13"/>
  <c r="C508" i="13"/>
  <c r="C507" i="13"/>
  <c r="C506" i="13"/>
  <c r="C505" i="13"/>
  <c r="C504" i="13"/>
  <c r="C503" i="13"/>
  <c r="C502" i="13"/>
  <c r="C501" i="13"/>
  <c r="C500" i="13"/>
  <c r="C499" i="13"/>
  <c r="C498" i="13"/>
  <c r="C497" i="13"/>
  <c r="C496" i="13"/>
  <c r="C495" i="13"/>
  <c r="C494" i="13"/>
  <c r="C493" i="13"/>
  <c r="C492" i="13"/>
  <c r="C491" i="13"/>
  <c r="C490" i="13"/>
  <c r="C489" i="13"/>
  <c r="C488" i="13"/>
  <c r="C487" i="13"/>
  <c r="C486" i="13"/>
  <c r="C485" i="13"/>
  <c r="C484" i="13"/>
  <c r="C483" i="13"/>
  <c r="C482" i="13"/>
  <c r="C481" i="13"/>
  <c r="C480" i="13"/>
  <c r="C479" i="13"/>
  <c r="C478" i="13"/>
  <c r="C477" i="13"/>
  <c r="C476" i="13"/>
  <c r="C475" i="13"/>
  <c r="C474" i="13"/>
  <c r="C473" i="13"/>
  <c r="C472" i="13"/>
  <c r="C471" i="13"/>
  <c r="C470" i="13"/>
  <c r="C469" i="13"/>
  <c r="C468" i="13"/>
  <c r="C467" i="13"/>
  <c r="C466" i="13"/>
  <c r="C465" i="13"/>
  <c r="C464" i="13"/>
  <c r="C463" i="13"/>
  <c r="C462" i="13"/>
  <c r="C461" i="13"/>
  <c r="C460" i="13"/>
  <c r="C459" i="13"/>
  <c r="C458" i="13"/>
  <c r="C457" i="13"/>
  <c r="C456" i="13"/>
  <c r="C455" i="13"/>
  <c r="C454" i="13"/>
  <c r="C453" i="13"/>
  <c r="C452" i="13"/>
  <c r="C451" i="13"/>
  <c r="C450" i="13"/>
  <c r="C449" i="13"/>
  <c r="C448" i="13"/>
  <c r="C447" i="13"/>
  <c r="C446" i="13"/>
  <c r="C445" i="13"/>
  <c r="C444" i="13"/>
  <c r="C443" i="13"/>
  <c r="C442" i="13"/>
  <c r="C441" i="13"/>
  <c r="C440" i="13"/>
  <c r="C439" i="13"/>
  <c r="C438" i="13"/>
  <c r="C437" i="13"/>
  <c r="C436" i="13"/>
  <c r="C435" i="13"/>
  <c r="C434" i="13"/>
  <c r="C433" i="13"/>
  <c r="C432" i="13"/>
  <c r="C431" i="13"/>
  <c r="C430" i="13"/>
  <c r="C429" i="13"/>
  <c r="C428" i="13"/>
  <c r="C427" i="13"/>
  <c r="C426" i="13"/>
  <c r="C425" i="13"/>
  <c r="C424" i="13"/>
  <c r="C423" i="13"/>
  <c r="C422" i="13"/>
  <c r="C421" i="13"/>
  <c r="C420" i="13"/>
  <c r="C419" i="13"/>
  <c r="C418" i="13"/>
  <c r="C417" i="13"/>
  <c r="C416" i="13"/>
  <c r="C415" i="13"/>
  <c r="C414" i="13"/>
  <c r="C413" i="13"/>
  <c r="C412" i="13"/>
  <c r="C411" i="13"/>
  <c r="C410" i="13"/>
  <c r="C409" i="13"/>
  <c r="C408" i="13"/>
  <c r="C407" i="13"/>
  <c r="C406" i="13"/>
  <c r="C405" i="13"/>
  <c r="C404" i="13"/>
  <c r="C403" i="13"/>
  <c r="C402" i="13"/>
  <c r="C401" i="13"/>
  <c r="C400" i="13"/>
  <c r="C399" i="13"/>
  <c r="C398" i="13"/>
  <c r="C397" i="13"/>
  <c r="C396" i="13"/>
  <c r="C395" i="13"/>
  <c r="C394" i="13"/>
  <c r="C393" i="13"/>
  <c r="C392" i="13"/>
  <c r="C391" i="13"/>
  <c r="C390" i="13"/>
  <c r="C389" i="13"/>
  <c r="C388" i="13"/>
  <c r="C387" i="13"/>
  <c r="C386" i="13"/>
  <c r="C385" i="13"/>
  <c r="C384" i="13"/>
  <c r="C383" i="13"/>
  <c r="C382" i="13"/>
  <c r="C381" i="13"/>
  <c r="C380" i="13"/>
  <c r="C379" i="13"/>
  <c r="C378" i="13"/>
  <c r="C377" i="13"/>
  <c r="C376" i="13"/>
  <c r="C375" i="13"/>
  <c r="C374" i="13"/>
  <c r="C373" i="13"/>
  <c r="C372" i="13"/>
  <c r="C371" i="13"/>
  <c r="C370" i="13"/>
  <c r="C369" i="13"/>
  <c r="C368" i="13"/>
  <c r="C367" i="13"/>
  <c r="C366" i="13"/>
  <c r="C365" i="13"/>
  <c r="C364" i="13"/>
  <c r="C363" i="13"/>
  <c r="C362" i="13"/>
  <c r="C361" i="13"/>
  <c r="C360" i="13"/>
  <c r="C359" i="13"/>
  <c r="C358" i="13"/>
  <c r="C357" i="13"/>
  <c r="C356" i="13"/>
  <c r="C355" i="13"/>
  <c r="C354" i="13"/>
  <c r="C353" i="13"/>
  <c r="C352" i="13"/>
  <c r="C351" i="13"/>
  <c r="C350" i="13"/>
  <c r="C349" i="13"/>
  <c r="C348" i="13"/>
  <c r="C347" i="13"/>
  <c r="C346" i="13"/>
  <c r="C345" i="13"/>
  <c r="C344" i="13"/>
  <c r="C343" i="13"/>
  <c r="C342" i="13"/>
  <c r="C341" i="13"/>
  <c r="C340" i="13"/>
  <c r="C339" i="13"/>
  <c r="C338" i="13"/>
  <c r="C337" i="13"/>
  <c r="C336" i="13"/>
  <c r="C335" i="13"/>
  <c r="C334" i="13"/>
  <c r="C333" i="13"/>
  <c r="C332" i="13"/>
  <c r="C331" i="13"/>
  <c r="C330" i="13"/>
  <c r="C329" i="13"/>
  <c r="C328" i="13"/>
  <c r="C327" i="13"/>
  <c r="C326" i="13"/>
  <c r="C325" i="13"/>
  <c r="C324" i="13"/>
  <c r="C323" i="13"/>
  <c r="C322" i="13"/>
  <c r="C321" i="13"/>
  <c r="C320" i="13"/>
  <c r="C319" i="13"/>
  <c r="C318" i="13"/>
  <c r="C317" i="13"/>
  <c r="C316" i="13"/>
  <c r="C315" i="13"/>
  <c r="C314" i="13"/>
  <c r="C313" i="13"/>
  <c r="C312" i="13"/>
  <c r="C311" i="13"/>
  <c r="C310" i="13"/>
  <c r="C309" i="13"/>
  <c r="C308" i="13"/>
  <c r="C307" i="13"/>
  <c r="C306" i="13"/>
  <c r="C305" i="13"/>
  <c r="C304" i="13"/>
  <c r="C303" i="13"/>
  <c r="C302" i="13"/>
  <c r="C301" i="13"/>
  <c r="C300" i="13"/>
  <c r="C299" i="13"/>
  <c r="C298" i="13"/>
  <c r="C297" i="13"/>
  <c r="C296" i="13"/>
  <c r="C295" i="13"/>
  <c r="C294" i="13"/>
  <c r="C293" i="13"/>
  <c r="C292" i="13"/>
  <c r="C291" i="13"/>
  <c r="C290" i="13"/>
  <c r="C289" i="13"/>
  <c r="C288" i="13"/>
  <c r="C287" i="13"/>
  <c r="C286" i="13"/>
  <c r="C285" i="13"/>
  <c r="C284" i="13"/>
  <c r="C283" i="13"/>
  <c r="C282" i="13"/>
  <c r="C281" i="13"/>
  <c r="C280" i="13"/>
  <c r="C279" i="13"/>
  <c r="C278" i="13"/>
  <c r="C277" i="13"/>
  <c r="C276" i="13"/>
  <c r="C275" i="13"/>
  <c r="C274" i="13"/>
  <c r="C273" i="13"/>
  <c r="C272" i="13"/>
  <c r="C271" i="13"/>
  <c r="C270" i="13"/>
  <c r="C269" i="13"/>
  <c r="C268" i="13"/>
  <c r="C267" i="13"/>
  <c r="C266" i="13"/>
  <c r="C265" i="13"/>
  <c r="C264" i="13"/>
  <c r="C263" i="13"/>
  <c r="C262" i="13"/>
  <c r="C261" i="13"/>
  <c r="C260" i="13"/>
  <c r="C259" i="13"/>
  <c r="C258" i="13"/>
  <c r="C257" i="13"/>
  <c r="C256" i="13"/>
  <c r="C255" i="13"/>
  <c r="C254" i="13"/>
  <c r="C253" i="13"/>
  <c r="C252" i="13"/>
  <c r="C251" i="13"/>
  <c r="C250" i="13"/>
  <c r="C249" i="13"/>
  <c r="C248" i="13"/>
  <c r="C247" i="13"/>
  <c r="C246" i="13"/>
  <c r="C245" i="13"/>
  <c r="C244" i="13"/>
  <c r="C243" i="13"/>
  <c r="C242" i="13"/>
  <c r="C241" i="13"/>
  <c r="C240" i="13"/>
  <c r="C239" i="13"/>
  <c r="C238" i="13"/>
  <c r="C237" i="13"/>
  <c r="C236" i="13"/>
  <c r="C235" i="13"/>
  <c r="C234" i="13"/>
  <c r="C233" i="13"/>
  <c r="C232" i="13"/>
  <c r="C231" i="13"/>
  <c r="C230" i="13"/>
  <c r="C229" i="13"/>
  <c r="C228" i="13"/>
  <c r="C227" i="13"/>
  <c r="C226" i="13"/>
  <c r="C225" i="13"/>
  <c r="C224" i="13"/>
  <c r="C223" i="13"/>
  <c r="C222" i="13"/>
  <c r="C221" i="13"/>
  <c r="C220" i="13"/>
  <c r="C219" i="13"/>
  <c r="C218" i="13"/>
  <c r="C217" i="13"/>
  <c r="C216" i="13"/>
  <c r="C215" i="13"/>
  <c r="C214" i="13"/>
  <c r="C213" i="13"/>
  <c r="C212" i="13"/>
  <c r="C211" i="13"/>
  <c r="C210" i="13"/>
  <c r="C209" i="13"/>
  <c r="C208" i="13"/>
  <c r="C207" i="13"/>
  <c r="C206" i="13"/>
  <c r="C205" i="13"/>
  <c r="C204" i="13"/>
  <c r="C203" i="13"/>
  <c r="C202" i="13"/>
  <c r="C201" i="13"/>
  <c r="C200" i="13"/>
  <c r="C199" i="13"/>
  <c r="C198" i="13"/>
  <c r="C197" i="13"/>
  <c r="C196" i="13"/>
  <c r="A193" i="14" s="1"/>
  <c r="C195" i="13"/>
  <c r="C194" i="13"/>
  <c r="C193" i="13"/>
  <c r="C192" i="13"/>
  <c r="C191" i="13"/>
  <c r="C190" i="13"/>
  <c r="C189" i="13"/>
  <c r="U188" i="13"/>
  <c r="C188" i="13"/>
  <c r="C187" i="13"/>
  <c r="C186" i="13"/>
  <c r="C185" i="13"/>
  <c r="C184" i="13"/>
  <c r="C183" i="13"/>
  <c r="C182" i="13"/>
  <c r="C181" i="13"/>
  <c r="C180" i="13"/>
  <c r="C179" i="13"/>
  <c r="C178" i="13"/>
  <c r="C177" i="13"/>
  <c r="C176" i="13"/>
  <c r="C175" i="13"/>
  <c r="C174" i="13"/>
  <c r="C173" i="13"/>
  <c r="C172" i="13"/>
  <c r="C171" i="13"/>
  <c r="C170" i="13"/>
  <c r="C169" i="13"/>
  <c r="C168" i="13"/>
  <c r="C167" i="13"/>
  <c r="C166" i="13"/>
  <c r="C165" i="13"/>
  <c r="C164" i="13"/>
  <c r="C163" i="13"/>
  <c r="C162" i="13"/>
  <c r="C161" i="13"/>
  <c r="C160" i="13"/>
  <c r="C159" i="13"/>
  <c r="C158" i="13"/>
  <c r="C157" i="13"/>
  <c r="U156" i="13"/>
  <c r="C156" i="13"/>
  <c r="C155" i="13"/>
  <c r="C154" i="13"/>
  <c r="C153" i="13"/>
  <c r="C152" i="13"/>
  <c r="O151" i="13"/>
  <c r="C151" i="13"/>
  <c r="C150" i="13"/>
  <c r="C149" i="13"/>
  <c r="C148" i="13"/>
  <c r="O147" i="13"/>
  <c r="C147" i="13"/>
  <c r="C146" i="13"/>
  <c r="C145" i="13"/>
  <c r="C144" i="13"/>
  <c r="C143" i="13"/>
  <c r="C142" i="13"/>
  <c r="C141" i="13"/>
  <c r="C140" i="13"/>
  <c r="C139" i="13"/>
  <c r="Q138" i="13"/>
  <c r="C138" i="13"/>
  <c r="C137" i="13"/>
  <c r="C136" i="13"/>
  <c r="C135" i="13"/>
  <c r="Q134" i="13"/>
  <c r="C134" i="13"/>
  <c r="C133" i="13"/>
  <c r="C132" i="13"/>
  <c r="C131" i="13"/>
  <c r="Q130" i="13"/>
  <c r="C130" i="13"/>
  <c r="C129" i="13"/>
  <c r="C128" i="13"/>
  <c r="C127" i="13"/>
  <c r="C126" i="13"/>
  <c r="C125" i="13"/>
  <c r="C124" i="13"/>
  <c r="C123" i="13"/>
  <c r="C122" i="13"/>
  <c r="S121" i="13"/>
  <c r="C121" i="13"/>
  <c r="C120" i="13"/>
  <c r="C119" i="13"/>
  <c r="C118" i="13"/>
  <c r="C117" i="13"/>
  <c r="C116" i="13"/>
  <c r="C115" i="13"/>
  <c r="C114" i="13"/>
  <c r="C113" i="13"/>
  <c r="C112" i="13"/>
  <c r="C111" i="13"/>
  <c r="C110" i="13"/>
  <c r="C109" i="13"/>
  <c r="C108" i="13"/>
  <c r="C107" i="13"/>
  <c r="C106" i="13"/>
  <c r="C105" i="13"/>
  <c r="C104" i="13"/>
  <c r="C103" i="13"/>
  <c r="C102" i="13"/>
  <c r="C101" i="13"/>
  <c r="C100" i="13"/>
  <c r="C99" i="13"/>
  <c r="C98" i="13"/>
  <c r="C97" i="13"/>
  <c r="U96" i="13"/>
  <c r="C96" i="13"/>
  <c r="C95" i="13"/>
  <c r="C94" i="13"/>
  <c r="C93" i="13"/>
  <c r="U92" i="13"/>
  <c r="C92" i="13"/>
  <c r="C91" i="13"/>
  <c r="C90" i="13"/>
  <c r="C89" i="13"/>
  <c r="U88" i="13"/>
  <c r="C88" i="13"/>
  <c r="C87" i="13"/>
  <c r="C86" i="13"/>
  <c r="P85" i="13"/>
  <c r="C85" i="13"/>
  <c r="C84" i="13"/>
  <c r="C83" i="13"/>
  <c r="C82" i="13"/>
  <c r="C81" i="13"/>
  <c r="C80" i="13"/>
  <c r="C79" i="13"/>
  <c r="C78" i="13"/>
  <c r="C77" i="13"/>
  <c r="C76" i="13"/>
  <c r="C75" i="13"/>
  <c r="C74" i="13"/>
  <c r="C73" i="13"/>
  <c r="C72" i="13"/>
  <c r="C71" i="13"/>
  <c r="C70" i="13"/>
  <c r="C69" i="13"/>
  <c r="C68" i="13"/>
  <c r="C67" i="13"/>
  <c r="O66" i="13"/>
  <c r="C66" i="13"/>
  <c r="C65" i="13"/>
  <c r="C64" i="13"/>
  <c r="C63" i="13"/>
  <c r="C62" i="13"/>
  <c r="C61" i="13"/>
  <c r="C60" i="13"/>
  <c r="C59" i="13"/>
  <c r="C58" i="13"/>
  <c r="S57" i="13"/>
  <c r="C57" i="13"/>
  <c r="C56" i="13"/>
  <c r="C55" i="13"/>
  <c r="C54" i="13"/>
  <c r="C53" i="13"/>
  <c r="P52" i="13"/>
  <c r="C52" i="13"/>
  <c r="C51" i="13"/>
  <c r="C50" i="13"/>
  <c r="S49" i="13"/>
  <c r="C49" i="13"/>
  <c r="C48" i="13"/>
  <c r="C47" i="13"/>
  <c r="C46" i="13"/>
  <c r="C45" i="13"/>
  <c r="P44" i="13"/>
  <c r="C44" i="13"/>
  <c r="C43" i="13"/>
  <c r="C42" i="13"/>
  <c r="S41" i="13"/>
  <c r="C41" i="13"/>
  <c r="C40" i="13"/>
  <c r="C39" i="13"/>
  <c r="C38" i="13"/>
  <c r="C37" i="13"/>
  <c r="C36" i="13"/>
  <c r="T35" i="13"/>
  <c r="C35" i="13"/>
  <c r="C34" i="13"/>
  <c r="C33" i="13"/>
  <c r="C32" i="13"/>
  <c r="C31" i="13"/>
  <c r="C30" i="13"/>
  <c r="C29" i="13"/>
  <c r="C28" i="13"/>
  <c r="T27" i="13"/>
  <c r="C27" i="13"/>
  <c r="C26" i="13"/>
  <c r="C25" i="13"/>
  <c r="C24" i="13"/>
  <c r="C23" i="13"/>
  <c r="C22" i="13"/>
  <c r="C21" i="13"/>
  <c r="C20" i="13"/>
  <c r="C19" i="13"/>
  <c r="C18" i="13"/>
  <c r="C17" i="13"/>
  <c r="C16" i="13"/>
  <c r="C15" i="13"/>
  <c r="C14" i="13"/>
  <c r="C13" i="13"/>
  <c r="U12" i="13"/>
  <c r="T12" i="13"/>
  <c r="S12" i="13"/>
  <c r="R12" i="13"/>
  <c r="Q12" i="13"/>
  <c r="P12" i="13"/>
  <c r="O12" i="13"/>
  <c r="C12" i="13"/>
  <c r="U11" i="13"/>
  <c r="T11" i="13"/>
  <c r="S11" i="13"/>
  <c r="R11" i="13"/>
  <c r="Q11" i="13"/>
  <c r="P11" i="13"/>
  <c r="C11" i="13"/>
  <c r="C10" i="13"/>
  <c r="U9" i="13"/>
  <c r="T9" i="13"/>
  <c r="S9" i="13"/>
  <c r="R9" i="13"/>
  <c r="C9" i="13"/>
  <c r="C8" i="13"/>
  <c r="U7" i="13"/>
  <c r="T7" i="13"/>
  <c r="O7" i="13"/>
  <c r="C7" i="13"/>
  <c r="C554" i="3"/>
  <c r="C108" i="3"/>
  <c r="C88" i="3"/>
  <c r="C73" i="3"/>
  <c r="C48" i="3"/>
  <c r="C44" i="3"/>
  <c r="C186" i="3"/>
  <c r="C766" i="13"/>
  <c r="C765" i="13"/>
  <c r="C764" i="13"/>
  <c r="C763" i="13"/>
  <c r="C762" i="13"/>
  <c r="C761" i="13"/>
  <c r="C220" i="3"/>
  <c r="C221" i="3"/>
  <c r="C222" i="3"/>
  <c r="C219" i="3"/>
  <c r="C223" i="3"/>
  <c r="C211" i="3"/>
  <c r="C212" i="3"/>
  <c r="C213" i="3"/>
  <c r="C214" i="3"/>
  <c r="C215" i="3"/>
  <c r="C216" i="3"/>
  <c r="C217" i="3"/>
  <c r="C192" i="3"/>
  <c r="C193" i="3"/>
  <c r="C194" i="3"/>
  <c r="C195" i="3"/>
  <c r="C196" i="3"/>
  <c r="A193" i="15" s="1"/>
  <c r="C197" i="3"/>
  <c r="C198" i="3"/>
  <c r="C199" i="3"/>
  <c r="C391" i="3"/>
  <c r="D881" i="14" l="1"/>
  <c r="D878" i="14"/>
  <c r="D877" i="14"/>
  <c r="D864" i="14"/>
  <c r="D849" i="14"/>
  <c r="D840" i="14"/>
  <c r="D835" i="14"/>
  <c r="D826" i="14"/>
  <c r="D820" i="14"/>
  <c r="D819" i="14"/>
  <c r="D790" i="14"/>
  <c r="D789" i="14"/>
  <c r="D759" i="14"/>
  <c r="D749" i="14"/>
  <c r="D706" i="14"/>
  <c r="D692" i="14"/>
  <c r="D674" i="14"/>
  <c r="D673" i="14"/>
  <c r="D656" i="14"/>
  <c r="D874" i="14"/>
  <c r="D734" i="14"/>
  <c r="D627" i="14"/>
  <c r="D894" i="14"/>
  <c r="D872" i="14"/>
  <c r="D843" i="14"/>
  <c r="D808" i="14"/>
  <c r="D803" i="14"/>
  <c r="D626" i="14"/>
  <c r="D887" i="14"/>
  <c r="D882" i="14"/>
  <c r="D880" i="14"/>
  <c r="D876" i="14"/>
  <c r="D862" i="14"/>
  <c r="D861" i="14"/>
  <c r="D855" i="14"/>
  <c r="D848" i="14"/>
  <c r="D831" i="14"/>
  <c r="D798" i="14"/>
  <c r="D797" i="14"/>
  <c r="D787" i="14"/>
  <c r="D719" i="14"/>
  <c r="D690" i="14"/>
  <c r="D645" i="14"/>
  <c r="D893" i="14"/>
  <c r="D850" i="14"/>
  <c r="D711" i="14"/>
  <c r="D895" i="14"/>
  <c r="D890" i="14"/>
  <c r="D888" i="14"/>
  <c r="D884" i="14"/>
  <c r="D875" i="14"/>
  <c r="D858" i="14"/>
  <c r="D856" i="14"/>
  <c r="D852" i="14"/>
  <c r="D838" i="14"/>
  <c r="D837" i="14"/>
  <c r="D794" i="14"/>
  <c r="D769" i="14"/>
  <c r="D867" i="14"/>
  <c r="D844" i="14"/>
  <c r="D810" i="14"/>
  <c r="D791" i="14"/>
  <c r="D898" i="14"/>
  <c r="D896" i="14"/>
  <c r="D892" i="14"/>
  <c r="D883" i="14"/>
  <c r="D865" i="14"/>
  <c r="D822" i="14"/>
  <c r="D821" i="14"/>
  <c r="D818" i="14"/>
  <c r="D815" i="14"/>
  <c r="D811" i="14"/>
  <c r="D801" i="14"/>
  <c r="D799" i="14"/>
  <c r="D754" i="14"/>
  <c r="D753" i="14"/>
  <c r="D709" i="14"/>
  <c r="D897" i="14"/>
  <c r="D879" i="14"/>
  <c r="D833" i="14"/>
  <c r="D629" i="14"/>
  <c r="D193" i="14"/>
  <c r="D891" i="14"/>
  <c r="D860" i="14"/>
  <c r="D839" i="14"/>
  <c r="D825" i="14"/>
  <c r="D816" i="14"/>
  <c r="D806" i="14"/>
  <c r="D805" i="14"/>
  <c r="D796" i="14"/>
  <c r="D785" i="14"/>
  <c r="D770" i="14"/>
  <c r="D748" i="14"/>
  <c r="D747" i="14"/>
  <c r="T255" i="13"/>
  <c r="Q215" i="13"/>
  <c r="U196" i="13"/>
  <c r="D739" i="14"/>
  <c r="D733" i="14"/>
  <c r="D732" i="14"/>
  <c r="D730" i="14"/>
  <c r="D729" i="14"/>
  <c r="D726" i="14"/>
  <c r="D725" i="14"/>
  <c r="D712" i="14"/>
  <c r="D708" i="14"/>
  <c r="D696" i="14"/>
  <c r="D688" i="14"/>
  <c r="D659" i="14"/>
  <c r="D634" i="14"/>
  <c r="D632" i="14"/>
  <c r="D618" i="14"/>
  <c r="D617" i="14"/>
  <c r="D611" i="14"/>
  <c r="D610" i="14"/>
  <c r="D603" i="14"/>
  <c r="D596" i="14"/>
  <c r="D590" i="14"/>
  <c r="D589" i="14"/>
  <c r="D576" i="14"/>
  <c r="D571" i="14"/>
  <c r="D561" i="14"/>
  <c r="D555" i="14"/>
  <c r="D541" i="14"/>
  <c r="D540" i="14"/>
  <c r="D537" i="14"/>
  <c r="D534" i="14"/>
  <c r="D520" i="14"/>
  <c r="D519" i="14"/>
  <c r="D509" i="14"/>
  <c r="D508" i="14"/>
  <c r="D505" i="14"/>
  <c r="D498" i="14"/>
  <c r="D496" i="14"/>
  <c r="D495" i="14"/>
  <c r="D492" i="14"/>
  <c r="D491" i="14"/>
  <c r="D465" i="14"/>
  <c r="D456" i="14"/>
  <c r="D451" i="14"/>
  <c r="D445" i="14"/>
  <c r="D438" i="14"/>
  <c r="D428" i="14"/>
  <c r="D427" i="14"/>
  <c r="D404" i="14"/>
  <c r="D403" i="14"/>
  <c r="D398" i="14"/>
  <c r="D388" i="14"/>
  <c r="D387" i="14"/>
  <c r="D383" i="14"/>
  <c r="D379" i="14"/>
  <c r="D354" i="14"/>
  <c r="D353" i="14"/>
  <c r="D350" i="14"/>
  <c r="D346" i="14"/>
  <c r="D345" i="14"/>
  <c r="D320" i="14"/>
  <c r="D316" i="14"/>
  <c r="D300" i="14"/>
  <c r="D284" i="14"/>
  <c r="D268" i="14"/>
  <c r="D262" i="14"/>
  <c r="D261" i="14"/>
  <c r="D258" i="14"/>
  <c r="D249" i="14"/>
  <c r="D232" i="14"/>
  <c r="D215" i="14"/>
  <c r="D211" i="14"/>
  <c r="D204" i="14"/>
  <c r="D198" i="14"/>
  <c r="D197" i="14"/>
  <c r="D194" i="14"/>
  <c r="U503" i="13"/>
  <c r="D792" i="14"/>
  <c r="D788" i="14"/>
  <c r="D774" i="14"/>
  <c r="D773" i="14"/>
  <c r="D767" i="14"/>
  <c r="D751" i="14"/>
  <c r="D741" i="14"/>
  <c r="D727" i="14"/>
  <c r="D723" i="14"/>
  <c r="D716" i="14"/>
  <c r="D715" i="14"/>
  <c r="D707" i="14"/>
  <c r="D701" i="14"/>
  <c r="D700" i="14"/>
  <c r="D686" i="14"/>
  <c r="D672" i="14"/>
  <c r="D661" i="14"/>
  <c r="D653" i="14"/>
  <c r="D649" i="14"/>
  <c r="D639" i="14"/>
  <c r="D622" i="14"/>
  <c r="D621" i="14"/>
  <c r="D608" i="14"/>
  <c r="D607" i="14"/>
  <c r="D593" i="14"/>
  <c r="D587" i="14"/>
  <c r="D580" i="14"/>
  <c r="D566" i="14"/>
  <c r="D552" i="14"/>
  <c r="D551" i="14"/>
  <c r="D533" i="14"/>
  <c r="D531" i="14"/>
  <c r="D524" i="14"/>
  <c r="D486" i="14"/>
  <c r="D476" i="14"/>
  <c r="D475" i="14"/>
  <c r="D470" i="14"/>
  <c r="D455" i="14"/>
  <c r="D434" i="14"/>
  <c r="D432" i="14"/>
  <c r="D431" i="14"/>
  <c r="D422" i="14"/>
  <c r="D421" i="14"/>
  <c r="D408" i="14"/>
  <c r="D407" i="14"/>
  <c r="D397" i="14"/>
  <c r="D394" i="14"/>
  <c r="D381" i="14"/>
  <c r="D374" i="14"/>
  <c r="D364" i="14"/>
  <c r="D363" i="14"/>
  <c r="D339" i="14"/>
  <c r="D337" i="14"/>
  <c r="D330" i="14"/>
  <c r="D311" i="14"/>
  <c r="D310" i="14"/>
  <c r="D307" i="14"/>
  <c r="D305" i="14"/>
  <c r="D295" i="14"/>
  <c r="D291" i="14"/>
  <c r="D289" i="14"/>
  <c r="D279" i="14"/>
  <c r="D275" i="14"/>
  <c r="D273" i="14"/>
  <c r="D256" i="14"/>
  <c r="D239" i="14"/>
  <c r="D235" i="14"/>
  <c r="D228" i="14"/>
  <c r="D222" i="14"/>
  <c r="D221" i="14"/>
  <c r="D218" i="14"/>
  <c r="D209" i="14"/>
  <c r="D689" i="14"/>
  <c r="D682" i="14"/>
  <c r="D680" i="14"/>
  <c r="D679" i="14"/>
  <c r="D676" i="14"/>
  <c r="D671" i="14"/>
  <c r="D668" i="14"/>
  <c r="D667" i="14"/>
  <c r="D662" i="14"/>
  <c r="D643" i="14"/>
  <c r="D642" i="14"/>
  <c r="D619" i="14"/>
  <c r="D605" i="14"/>
  <c r="D604" i="14"/>
  <c r="D601" i="14"/>
  <c r="D598" i="14"/>
  <c r="D584" i="14"/>
  <c r="D583" i="14"/>
  <c r="D573" i="14"/>
  <c r="D572" i="14"/>
  <c r="D569" i="14"/>
  <c r="D565" i="14"/>
  <c r="D563" i="14"/>
  <c r="D556" i="14"/>
  <c r="D542" i="14"/>
  <c r="D535" i="14"/>
  <c r="D530" i="14"/>
  <c r="D528" i="14"/>
  <c r="D527" i="14"/>
  <c r="D513" i="14"/>
  <c r="D510" i="14"/>
  <c r="D493" i="14"/>
  <c r="D485" i="14"/>
  <c r="D482" i="14"/>
  <c r="D480" i="14"/>
  <c r="D479" i="14"/>
  <c r="D469" i="14"/>
  <c r="D466" i="14"/>
  <c r="D460" i="14"/>
  <c r="D459" i="14"/>
  <c r="D446" i="14"/>
  <c r="D442" i="14"/>
  <c r="D441" i="14"/>
  <c r="D416" i="14"/>
  <c r="D412" i="14"/>
  <c r="D405" i="14"/>
  <c r="D401" i="14"/>
  <c r="D392" i="14"/>
  <c r="D391" i="14"/>
  <c r="D370" i="14"/>
  <c r="D368" i="14"/>
  <c r="D367" i="14"/>
  <c r="D358" i="14"/>
  <c r="D357" i="14"/>
  <c r="D333" i="14"/>
  <c r="D327" i="14"/>
  <c r="D326" i="14"/>
  <c r="D323" i="14"/>
  <c r="D321" i="14"/>
  <c r="D314" i="14"/>
  <c r="D298" i="14"/>
  <c r="D282" i="14"/>
  <c r="D263" i="14"/>
  <c r="D259" i="14"/>
  <c r="D252" i="14"/>
  <c r="D246" i="14"/>
  <c r="D245" i="14"/>
  <c r="D242" i="14"/>
  <c r="D233" i="14"/>
  <c r="D216" i="14"/>
  <c r="D199" i="14"/>
  <c r="D195" i="14"/>
  <c r="D763" i="14"/>
  <c r="D746" i="14"/>
  <c r="D742" i="14"/>
  <c r="D737" i="14"/>
  <c r="D724" i="14"/>
  <c r="D717" i="14"/>
  <c r="D702" i="14"/>
  <c r="D698" i="14"/>
  <c r="D697" i="14"/>
  <c r="D694" i="14"/>
  <c r="D693" i="14"/>
  <c r="D675" i="14"/>
  <c r="D658" i="14"/>
  <c r="D657" i="14"/>
  <c r="D654" i="14"/>
  <c r="D640" i="14"/>
  <c r="D635" i="14"/>
  <c r="D628" i="14"/>
  <c r="D625" i="14"/>
  <c r="D616" i="14"/>
  <c r="D615" i="14"/>
  <c r="D597" i="14"/>
  <c r="D595" i="14"/>
  <c r="D588" i="14"/>
  <c r="D567" i="14"/>
  <c r="D562" i="14"/>
  <c r="D560" i="14"/>
  <c r="D559" i="14"/>
  <c r="D549" i="14"/>
  <c r="D548" i="14"/>
  <c r="D545" i="14"/>
  <c r="D538" i="14"/>
  <c r="D536" i="14"/>
  <c r="D518" i="14"/>
  <c r="D506" i="14"/>
  <c r="D504" i="14"/>
  <c r="D503" i="14"/>
  <c r="D494" i="14"/>
  <c r="D489" i="14"/>
  <c r="D473" i="14"/>
  <c r="D464" i="14"/>
  <c r="D463" i="14"/>
  <c r="D450" i="14"/>
  <c r="D449" i="14"/>
  <c r="D425" i="14"/>
  <c r="D415" i="14"/>
  <c r="D411" i="14"/>
  <c r="D386" i="14"/>
  <c r="D385" i="14"/>
  <c r="D382" i="14"/>
  <c r="D378" i="14"/>
  <c r="D377" i="14"/>
  <c r="D344" i="14"/>
  <c r="D343" i="14"/>
  <c r="D317" i="14"/>
  <c r="D312" i="14"/>
  <c r="D302" i="14"/>
  <c r="D301" i="14"/>
  <c r="D296" i="14"/>
  <c r="D286" i="14"/>
  <c r="D285" i="14"/>
  <c r="D280" i="14"/>
  <c r="D270" i="14"/>
  <c r="D269" i="14"/>
  <c r="D266" i="14"/>
  <c r="D257" i="14"/>
  <c r="D240" i="14"/>
  <c r="D223" i="14"/>
  <c r="D219" i="14"/>
  <c r="D212" i="14"/>
  <c r="D206" i="14"/>
  <c r="D205" i="14"/>
  <c r="D202" i="14"/>
  <c r="D899" i="14"/>
  <c r="D873" i="14"/>
  <c r="D870" i="14"/>
  <c r="D869" i="14"/>
  <c r="D863" i="14"/>
  <c r="D851" i="14"/>
  <c r="D841" i="14"/>
  <c r="D834" i="14"/>
  <c r="D832" i="14"/>
  <c r="D828" i="14"/>
  <c r="D827" i="14"/>
  <c r="D817" i="14"/>
  <c r="D814" i="14"/>
  <c r="D813" i="14"/>
  <c r="D807" i="14"/>
  <c r="D800" i="14"/>
  <c r="D795" i="14"/>
  <c r="D782" i="14"/>
  <c r="D781" i="14"/>
  <c r="D772" i="14"/>
  <c r="D760" i="14"/>
  <c r="D752" i="14"/>
  <c r="D750" i="14"/>
  <c r="D745" i="14"/>
  <c r="D735" i="14"/>
  <c r="D714" i="14"/>
  <c r="D710" i="14"/>
  <c r="D705" i="14"/>
  <c r="D695" i="14"/>
  <c r="D691" i="14"/>
  <c r="D677" i="14"/>
  <c r="D669" i="14"/>
  <c r="D665" i="14"/>
  <c r="D650" i="14"/>
  <c r="D648" i="14"/>
  <c r="D647" i="14"/>
  <c r="D644" i="14"/>
  <c r="D620" i="14"/>
  <c r="D606" i="14"/>
  <c r="D599" i="14"/>
  <c r="D594" i="14"/>
  <c r="D592" i="14"/>
  <c r="D591" i="14"/>
  <c r="D577" i="14"/>
  <c r="D574" i="14"/>
  <c r="D550" i="14"/>
  <c r="D517" i="14"/>
  <c r="D511" i="14"/>
  <c r="D500" i="14"/>
  <c r="D454" i="14"/>
  <c r="D453" i="14"/>
  <c r="D436" i="14"/>
  <c r="D435" i="14"/>
  <c r="D430" i="14"/>
  <c r="D420" i="14"/>
  <c r="D419" i="14"/>
  <c r="D413" i="14"/>
  <c r="D406" i="14"/>
  <c r="D396" i="14"/>
  <c r="D395" i="14"/>
  <c r="D361" i="14"/>
  <c r="D352" i="14"/>
  <c r="D348" i="14"/>
  <c r="D341" i="14"/>
  <c r="D340" i="14"/>
  <c r="D331" i="14"/>
  <c r="D328" i="14"/>
  <c r="D309" i="14"/>
  <c r="D308" i="14"/>
  <c r="D292" i="14"/>
  <c r="D276" i="14"/>
  <c r="D264" i="14"/>
  <c r="D247" i="14"/>
  <c r="D243" i="14"/>
  <c r="D236" i="14"/>
  <c r="D230" i="14"/>
  <c r="D229" i="14"/>
  <c r="D226" i="14"/>
  <c r="D217" i="14"/>
  <c r="D200" i="14"/>
  <c r="D778" i="14"/>
  <c r="D776" i="14"/>
  <c r="D771" i="14"/>
  <c r="D765" i="14"/>
  <c r="D764" i="14"/>
  <c r="D743" i="14"/>
  <c r="D738" i="14"/>
  <c r="D731" i="14"/>
  <c r="D728" i="14"/>
  <c r="D720" i="14"/>
  <c r="D718" i="14"/>
  <c r="D713" i="14"/>
  <c r="D703" i="14"/>
  <c r="D699" i="14"/>
  <c r="D687" i="14"/>
  <c r="D684" i="14"/>
  <c r="D683" i="14"/>
  <c r="D678" i="14"/>
  <c r="D637" i="14"/>
  <c r="D636" i="14"/>
  <c r="D633" i="14"/>
  <c r="D630" i="14"/>
  <c r="D613" i="14"/>
  <c r="D612" i="14"/>
  <c r="D609" i="14"/>
  <c r="D602" i="14"/>
  <c r="D600" i="14"/>
  <c r="D582" i="14"/>
  <c r="D570" i="14"/>
  <c r="D568" i="14"/>
  <c r="D522" i="14"/>
  <c r="D521" i="14"/>
  <c r="D515" i="14"/>
  <c r="D514" i="14"/>
  <c r="D497" i="14"/>
  <c r="D484" i="14"/>
  <c r="D483" i="14"/>
  <c r="D478" i="14"/>
  <c r="D468" i="14"/>
  <c r="D467" i="14"/>
  <c r="D457" i="14"/>
  <c r="D440" i="14"/>
  <c r="D439" i="14"/>
  <c r="D429" i="14"/>
  <c r="D426" i="14"/>
  <c r="D402" i="14"/>
  <c r="D400" i="14"/>
  <c r="D399" i="14"/>
  <c r="D390" i="14"/>
  <c r="D389" i="14"/>
  <c r="D372" i="14"/>
  <c r="D371" i="14"/>
  <c r="D366" i="14"/>
  <c r="D356" i="14"/>
  <c r="D355" i="14"/>
  <c r="D351" i="14"/>
  <c r="D347" i="14"/>
  <c r="D335" i="14"/>
  <c r="D334" i="14"/>
  <c r="D329" i="14"/>
  <c r="D324" i="14"/>
  <c r="D315" i="14"/>
  <c r="D313" i="14"/>
  <c r="D303" i="14"/>
  <c r="D299" i="14"/>
  <c r="D297" i="14"/>
  <c r="D287" i="14"/>
  <c r="D283" i="14"/>
  <c r="D281" i="14"/>
  <c r="D271" i="14"/>
  <c r="D267" i="14"/>
  <c r="D260" i="14"/>
  <c r="D254" i="14"/>
  <c r="D253" i="14"/>
  <c r="D250" i="14"/>
  <c r="D241" i="14"/>
  <c r="D224" i="14"/>
  <c r="D207" i="14"/>
  <c r="D203" i="14"/>
  <c r="D196" i="14"/>
  <c r="D624" i="14"/>
  <c r="D623" i="14"/>
  <c r="D614" i="14"/>
  <c r="D581" i="14"/>
  <c r="D575" i="14"/>
  <c r="D554" i="14"/>
  <c r="D553" i="14"/>
  <c r="D547" i="14"/>
  <c r="D546" i="14"/>
  <c r="D539" i="14"/>
  <c r="D532" i="14"/>
  <c r="D526" i="14"/>
  <c r="D525" i="14"/>
  <c r="D512" i="14"/>
  <c r="D507" i="14"/>
  <c r="D502" i="14"/>
  <c r="D490" i="14"/>
  <c r="D488" i="14"/>
  <c r="D487" i="14"/>
  <c r="D477" i="14"/>
  <c r="D474" i="14"/>
  <c r="D472" i="14"/>
  <c r="D471" i="14"/>
  <c r="D462" i="14"/>
  <c r="D448" i="14"/>
  <c r="D444" i="14"/>
  <c r="D437" i="14"/>
  <c r="D433" i="14"/>
  <c r="D424" i="14"/>
  <c r="D423" i="14"/>
  <c r="D414" i="14"/>
  <c r="D410" i="14"/>
  <c r="D409" i="14"/>
  <c r="D376" i="14"/>
  <c r="D375" i="14"/>
  <c r="D365" i="14"/>
  <c r="D362" i="14"/>
  <c r="D349" i="14"/>
  <c r="D342" i="14"/>
  <c r="D338" i="14"/>
  <c r="D319" i="14"/>
  <c r="D318" i="14"/>
  <c r="D306" i="14"/>
  <c r="D290" i="14"/>
  <c r="D274" i="14"/>
  <c r="D265" i="14"/>
  <c r="D248" i="14"/>
  <c r="D231" i="14"/>
  <c r="D227" i="14"/>
  <c r="D220" i="14"/>
  <c r="D214" i="14"/>
  <c r="D213" i="14"/>
  <c r="D210" i="14"/>
  <c r="D201" i="14"/>
  <c r="D812" i="14"/>
  <c r="D786" i="14"/>
  <c r="D780" i="14"/>
  <c r="D766" i="14"/>
  <c r="D762" i="14"/>
  <c r="D761" i="14"/>
  <c r="D758" i="14"/>
  <c r="D757" i="14"/>
  <c r="D740" i="14"/>
  <c r="D722" i="14"/>
  <c r="D721" i="14"/>
  <c r="D704" i="14"/>
  <c r="D685" i="14"/>
  <c r="D681" i="14"/>
  <c r="D666" i="14"/>
  <c r="D664" i="14"/>
  <c r="D663" i="14"/>
  <c r="D660" i="14"/>
  <c r="D655" i="14"/>
  <c r="D652" i="14"/>
  <c r="D651" i="14"/>
  <c r="D646" i="14"/>
  <c r="D641" i="14"/>
  <c r="D638" i="14"/>
  <c r="D631" i="14"/>
  <c r="D586" i="14"/>
  <c r="D585" i="14"/>
  <c r="D579" i="14"/>
  <c r="D578" i="14"/>
  <c r="D564" i="14"/>
  <c r="D558" i="14"/>
  <c r="D557" i="14"/>
  <c r="D544" i="14"/>
  <c r="D543" i="14"/>
  <c r="D529" i="14"/>
  <c r="D523" i="14"/>
  <c r="D516" i="14"/>
  <c r="D501" i="14"/>
  <c r="D499" i="14"/>
  <c r="D481" i="14"/>
  <c r="D461" i="14"/>
  <c r="D458" i="14"/>
  <c r="D452" i="14"/>
  <c r="D447" i="14"/>
  <c r="D443" i="14"/>
  <c r="D418" i="14"/>
  <c r="D417" i="14"/>
  <c r="D393" i="14"/>
  <c r="D384" i="14"/>
  <c r="D380" i="14"/>
  <c r="D373" i="14"/>
  <c r="D369" i="14"/>
  <c r="D360" i="14"/>
  <c r="D359" i="14"/>
  <c r="D336" i="14"/>
  <c r="D332" i="14"/>
  <c r="D325" i="14"/>
  <c r="D322" i="14"/>
  <c r="D304" i="14"/>
  <c r="D294" i="14"/>
  <c r="D293" i="14"/>
  <c r="D288" i="14"/>
  <c r="D278" i="14"/>
  <c r="D277" i="14"/>
  <c r="D272" i="14"/>
  <c r="D255" i="14"/>
  <c r="D251" i="14"/>
  <c r="D244" i="14"/>
  <c r="D238" i="14"/>
  <c r="D237" i="14"/>
  <c r="D234" i="14"/>
  <c r="D225" i="14"/>
  <c r="D208" i="14"/>
  <c r="F725" i="15"/>
  <c r="B725" i="15"/>
  <c r="C725" i="15"/>
  <c r="D725" i="15"/>
  <c r="E725" i="15"/>
  <c r="G725" i="15"/>
  <c r="H725" i="15"/>
  <c r="B50" i="15"/>
  <c r="O53" i="13" s="1"/>
  <c r="C50" i="15"/>
  <c r="D50" i="15"/>
  <c r="E50" i="15"/>
  <c r="F50" i="15"/>
  <c r="G50" i="15"/>
  <c r="H50" i="15"/>
  <c r="S52" i="13"/>
  <c r="Q74" i="13"/>
  <c r="Q207" i="13"/>
  <c r="S245" i="13"/>
  <c r="T319" i="13"/>
  <c r="Q28" i="13"/>
  <c r="T33" i="13"/>
  <c r="Q36" i="13"/>
  <c r="P42" i="13"/>
  <c r="P83" i="13"/>
  <c r="U89" i="13"/>
  <c r="U93" i="13"/>
  <c r="S122" i="13"/>
  <c r="Q131" i="13"/>
  <c r="Q139" i="13"/>
  <c r="O148" i="13"/>
  <c r="O152" i="13"/>
  <c r="U161" i="13"/>
  <c r="U189" i="13"/>
  <c r="U193" i="13"/>
  <c r="U197" i="13"/>
  <c r="Q216" i="13"/>
  <c r="T263" i="13"/>
  <c r="B805" i="15"/>
  <c r="C805" i="15"/>
  <c r="D805" i="15"/>
  <c r="E805" i="15"/>
  <c r="F805" i="15"/>
  <c r="G805" i="15"/>
  <c r="H805" i="15"/>
  <c r="B363" i="15"/>
  <c r="C363" i="15"/>
  <c r="D363" i="15"/>
  <c r="E363" i="15"/>
  <c r="F363" i="15"/>
  <c r="G363" i="15"/>
  <c r="T366" i="13" s="1"/>
  <c r="H363" i="15"/>
  <c r="T105" i="13"/>
  <c r="U201" i="13"/>
  <c r="P19" i="13"/>
  <c r="T36" i="13"/>
  <c r="S42" i="13"/>
  <c r="S50" i="13"/>
  <c r="P53" i="13"/>
  <c r="Q71" i="13"/>
  <c r="Q75" i="13"/>
  <c r="U83" i="13"/>
  <c r="T98" i="13"/>
  <c r="T102" i="13"/>
  <c r="T106" i="13"/>
  <c r="T110" i="13"/>
  <c r="T114" i="13"/>
  <c r="R171" i="13"/>
  <c r="P176" i="13"/>
  <c r="P180" i="13"/>
  <c r="R221" i="13"/>
  <c r="T226" i="13"/>
  <c r="T236" i="13"/>
  <c r="U246" i="13"/>
  <c r="B837" i="15"/>
  <c r="C837" i="15"/>
  <c r="D837" i="15"/>
  <c r="E837" i="15"/>
  <c r="F837" i="15"/>
  <c r="G837" i="15"/>
  <c r="H837" i="15"/>
  <c r="B773" i="15"/>
  <c r="C773" i="15"/>
  <c r="D773" i="15"/>
  <c r="E773" i="15"/>
  <c r="F773" i="15"/>
  <c r="G773" i="15"/>
  <c r="H773" i="15"/>
  <c r="B395" i="15"/>
  <c r="C395" i="15"/>
  <c r="D395" i="15"/>
  <c r="E395" i="15"/>
  <c r="F395" i="15"/>
  <c r="G395" i="15"/>
  <c r="H395" i="15"/>
  <c r="B42" i="15"/>
  <c r="C42" i="15"/>
  <c r="D42" i="15"/>
  <c r="E42" i="15"/>
  <c r="F42" i="15"/>
  <c r="G42" i="15"/>
  <c r="T45" i="13" s="1"/>
  <c r="H42" i="15"/>
  <c r="S18" i="13"/>
  <c r="R66" i="13"/>
  <c r="T101" i="13"/>
  <c r="T113" i="13"/>
  <c r="P179" i="13"/>
  <c r="T28" i="13"/>
  <c r="P45" i="13"/>
  <c r="S19" i="13"/>
  <c r="Q26" i="13"/>
  <c r="T31" i="13"/>
  <c r="Q34" i="13"/>
  <c r="S45" i="13"/>
  <c r="P48" i="13"/>
  <c r="S53" i="13"/>
  <c r="R59" i="13"/>
  <c r="O62" i="13"/>
  <c r="R67" i="13"/>
  <c r="U86" i="13"/>
  <c r="U90" i="13"/>
  <c r="U94" i="13"/>
  <c r="S123" i="13"/>
  <c r="Q132" i="13"/>
  <c r="O145" i="13"/>
  <c r="O153" i="13"/>
  <c r="U158" i="13"/>
  <c r="U186" i="13"/>
  <c r="U190" i="13"/>
  <c r="U194" i="13"/>
  <c r="U198" i="13"/>
  <c r="Q213" i="13"/>
  <c r="Q217" i="13"/>
  <c r="U242" i="13"/>
  <c r="B901" i="15"/>
  <c r="C901" i="15"/>
  <c r="D901" i="15"/>
  <c r="E901" i="15"/>
  <c r="F901" i="15"/>
  <c r="G901" i="15"/>
  <c r="H901" i="15"/>
  <c r="F757" i="15"/>
  <c r="B757" i="15"/>
  <c r="C757" i="15"/>
  <c r="D757" i="15"/>
  <c r="E757" i="15"/>
  <c r="G757" i="15"/>
  <c r="H757" i="15"/>
  <c r="S44" i="13"/>
  <c r="S16" i="13"/>
  <c r="O14" i="13"/>
  <c r="T26" i="13"/>
  <c r="T34" i="13"/>
  <c r="S40" i="13"/>
  <c r="P43" i="13"/>
  <c r="S48" i="13"/>
  <c r="P51" i="13"/>
  <c r="S56" i="13"/>
  <c r="O65" i="13"/>
  <c r="Q76" i="13"/>
  <c r="P84" i="13"/>
  <c r="T99" i="13"/>
  <c r="T107" i="13"/>
  <c r="T115" i="13"/>
  <c r="P141" i="13"/>
  <c r="T163" i="13"/>
  <c r="P177" i="13"/>
  <c r="S222" i="13"/>
  <c r="R376" i="13"/>
  <c r="G700" i="15"/>
  <c r="C700" i="15"/>
  <c r="P703" i="13" s="1"/>
  <c r="D700" i="15"/>
  <c r="E700" i="15"/>
  <c r="B700" i="15"/>
  <c r="F700" i="15"/>
  <c r="H700" i="15"/>
  <c r="C474" i="15"/>
  <c r="E474" i="15"/>
  <c r="G474" i="15"/>
  <c r="T477" i="13" s="1"/>
  <c r="B474" i="15"/>
  <c r="D474" i="15"/>
  <c r="F474" i="15"/>
  <c r="H474" i="15"/>
  <c r="O759" i="13"/>
  <c r="U759" i="13"/>
  <c r="U757" i="13"/>
  <c r="U753" i="13"/>
  <c r="U751" i="13"/>
  <c r="U749" i="13"/>
  <c r="U748" i="13"/>
  <c r="U745" i="13"/>
  <c r="T757" i="13"/>
  <c r="T754" i="13"/>
  <c r="T753" i="13"/>
  <c r="T752" i="13"/>
  <c r="T749" i="13"/>
  <c r="T745" i="13"/>
  <c r="S758" i="13"/>
  <c r="S757" i="13"/>
  <c r="S754" i="13"/>
  <c r="S753" i="13"/>
  <c r="S749" i="13"/>
  <c r="S747" i="13"/>
  <c r="S745" i="13"/>
  <c r="R757" i="13"/>
  <c r="R756" i="13"/>
  <c r="R754" i="13"/>
  <c r="R753" i="13"/>
  <c r="R752" i="13"/>
  <c r="Q757" i="13"/>
  <c r="Q755" i="13"/>
  <c r="Q753" i="13"/>
  <c r="Q752" i="13"/>
  <c r="Q751" i="13"/>
  <c r="Q749" i="13"/>
  <c r="Q748" i="13"/>
  <c r="Q745" i="13"/>
  <c r="O757" i="13"/>
  <c r="P754" i="13"/>
  <c r="O743" i="13"/>
  <c r="O742" i="13"/>
  <c r="O741" i="13"/>
  <c r="O738" i="13"/>
  <c r="O737" i="13"/>
  <c r="O735" i="13"/>
  <c r="O734" i="13"/>
  <c r="O733" i="13"/>
  <c r="O731" i="13"/>
  <c r="O730" i="13"/>
  <c r="O729" i="13"/>
  <c r="O728" i="13"/>
  <c r="O727" i="13"/>
  <c r="O726" i="13"/>
  <c r="O725" i="13"/>
  <c r="O723" i="13"/>
  <c r="O721" i="13"/>
  <c r="O719" i="13"/>
  <c r="O718" i="13"/>
  <c r="O717" i="13"/>
  <c r="O715" i="13"/>
  <c r="O713" i="13"/>
  <c r="O711" i="13"/>
  <c r="O710" i="13"/>
  <c r="O709" i="13"/>
  <c r="P707" i="13"/>
  <c r="P706" i="13"/>
  <c r="R703" i="13"/>
  <c r="R701" i="13"/>
  <c r="R700" i="13"/>
  <c r="R699" i="13"/>
  <c r="R698" i="13"/>
  <c r="R697" i="13"/>
  <c r="S693" i="13"/>
  <c r="S691" i="13"/>
  <c r="S690" i="13"/>
  <c r="S689" i="13"/>
  <c r="U685" i="13"/>
  <c r="U683" i="13"/>
  <c r="U681" i="13"/>
  <c r="U680" i="13"/>
  <c r="U677" i="13"/>
  <c r="U675" i="13"/>
  <c r="U673" i="13"/>
  <c r="U672" i="13"/>
  <c r="U671" i="13"/>
  <c r="U669" i="13"/>
  <c r="U667" i="13"/>
  <c r="U665" i="13"/>
  <c r="U664" i="13"/>
  <c r="U661" i="13"/>
  <c r="U659" i="13"/>
  <c r="U657" i="13"/>
  <c r="U656" i="13"/>
  <c r="U655" i="13"/>
  <c r="U654" i="13"/>
  <c r="U653" i="13"/>
  <c r="O629" i="13"/>
  <c r="O627" i="13"/>
  <c r="O625" i="13"/>
  <c r="O621" i="13"/>
  <c r="O619" i="13"/>
  <c r="O617" i="13"/>
  <c r="O613" i="13"/>
  <c r="O611" i="13"/>
  <c r="Q605" i="13"/>
  <c r="Q603" i="13"/>
  <c r="Q602" i="13"/>
  <c r="Q601" i="13"/>
  <c r="Q597" i="13"/>
  <c r="Q595" i="13"/>
  <c r="Q594" i="13"/>
  <c r="Q593" i="13"/>
  <c r="Q589" i="13"/>
  <c r="Q587" i="13"/>
  <c r="Q586" i="13"/>
  <c r="Q585" i="13"/>
  <c r="Q583" i="13"/>
  <c r="Q582" i="13"/>
  <c r="Q581" i="13"/>
  <c r="Q579" i="13"/>
  <c r="Q578" i="13"/>
  <c r="Q575" i="13"/>
  <c r="Q574" i="13"/>
  <c r="Q571" i="13"/>
  <c r="Q570" i="13"/>
  <c r="Q568" i="13"/>
  <c r="Q567" i="13"/>
  <c r="Q563" i="13"/>
  <c r="Q562" i="13"/>
  <c r="Q561" i="13"/>
  <c r="Q560" i="13"/>
  <c r="Q559" i="13"/>
  <c r="O754" i="13"/>
  <c r="R751" i="13"/>
  <c r="R749" i="13"/>
  <c r="R745" i="13"/>
  <c r="O707" i="13"/>
  <c r="Q703" i="13"/>
  <c r="Q701" i="13"/>
  <c r="Q699" i="13"/>
  <c r="Q698" i="13"/>
  <c r="Q697" i="13"/>
  <c r="R693" i="13"/>
  <c r="R692" i="13"/>
  <c r="R691" i="13"/>
  <c r="R690" i="13"/>
  <c r="R689" i="13"/>
  <c r="T686" i="13"/>
  <c r="T685" i="13"/>
  <c r="T682" i="13"/>
  <c r="T681" i="13"/>
  <c r="T680" i="13"/>
  <c r="T677" i="13"/>
  <c r="T674" i="13"/>
  <c r="T673" i="13"/>
  <c r="T672" i="13"/>
  <c r="T669" i="13"/>
  <c r="T666" i="13"/>
  <c r="T665" i="13"/>
  <c r="T664" i="13"/>
  <c r="T661" i="13"/>
  <c r="T658" i="13"/>
  <c r="T657" i="13"/>
  <c r="T656" i="13"/>
  <c r="T655" i="13"/>
  <c r="T654" i="13"/>
  <c r="T653" i="13"/>
  <c r="U649" i="13"/>
  <c r="U648" i="13"/>
  <c r="U647" i="13"/>
  <c r="U646" i="13"/>
  <c r="U645" i="13"/>
  <c r="U641" i="13"/>
  <c r="U640" i="13"/>
  <c r="U639" i="13"/>
  <c r="U638" i="13"/>
  <c r="U637" i="13"/>
  <c r="U635" i="13"/>
  <c r="U633" i="13"/>
  <c r="P607" i="13"/>
  <c r="P605" i="13"/>
  <c r="P603" i="13"/>
  <c r="P602" i="13"/>
  <c r="P601" i="13"/>
  <c r="P597" i="13"/>
  <c r="P595" i="13"/>
  <c r="P594" i="13"/>
  <c r="P593" i="13"/>
  <c r="P591" i="13"/>
  <c r="P589" i="13"/>
  <c r="P587" i="13"/>
  <c r="P586" i="13"/>
  <c r="P585" i="13"/>
  <c r="P583" i="13"/>
  <c r="P579" i="13"/>
  <c r="P578" i="13"/>
  <c r="P577" i="13"/>
  <c r="P575" i="13"/>
  <c r="P574" i="13"/>
  <c r="P572" i="13"/>
  <c r="P571" i="13"/>
  <c r="P570" i="13"/>
  <c r="P567" i="13"/>
  <c r="P566" i="13"/>
  <c r="P564" i="13"/>
  <c r="P562" i="13"/>
  <c r="P561" i="13"/>
  <c r="P559" i="13"/>
  <c r="P555" i="13"/>
  <c r="P756" i="13"/>
  <c r="P749" i="13"/>
  <c r="P745" i="13"/>
  <c r="U743" i="13"/>
  <c r="U741" i="13"/>
  <c r="U740" i="13"/>
  <c r="U738" i="13"/>
  <c r="U737" i="13"/>
  <c r="U735" i="13"/>
  <c r="U733" i="13"/>
  <c r="U732" i="13"/>
  <c r="U729" i="13"/>
  <c r="U728" i="13"/>
  <c r="U727" i="13"/>
  <c r="U725" i="13"/>
  <c r="U722" i="13"/>
  <c r="U721" i="13"/>
  <c r="U720" i="13"/>
  <c r="U717" i="13"/>
  <c r="U715" i="13"/>
  <c r="U714" i="13"/>
  <c r="U713" i="13"/>
  <c r="U711" i="13"/>
  <c r="U709" i="13"/>
  <c r="P702" i="13"/>
  <c r="P701" i="13"/>
  <c r="P699" i="13"/>
  <c r="P698" i="13"/>
  <c r="P697" i="13"/>
  <c r="Q693" i="13"/>
  <c r="Q692" i="13"/>
  <c r="Q691" i="13"/>
  <c r="Q690" i="13"/>
  <c r="Q689" i="13"/>
  <c r="S685" i="13"/>
  <c r="S683" i="13"/>
  <c r="S682" i="13"/>
  <c r="S681" i="13"/>
  <c r="S680" i="13"/>
  <c r="S677" i="13"/>
  <c r="S675" i="13"/>
  <c r="S674" i="13"/>
  <c r="S673" i="13"/>
  <c r="S672" i="13"/>
  <c r="S671" i="13"/>
  <c r="S669" i="13"/>
  <c r="S667" i="13"/>
  <c r="S666" i="13"/>
  <c r="S665" i="13"/>
  <c r="S664" i="13"/>
  <c r="S661" i="13"/>
  <c r="S659" i="13"/>
  <c r="S658" i="13"/>
  <c r="S657" i="13"/>
  <c r="S656" i="13"/>
  <c r="S655" i="13"/>
  <c r="S653" i="13"/>
  <c r="T650" i="13"/>
  <c r="T649" i="13"/>
  <c r="T648" i="13"/>
  <c r="T647" i="13"/>
  <c r="T646" i="13"/>
  <c r="T645" i="13"/>
  <c r="T642" i="13"/>
  <c r="T641" i="13"/>
  <c r="T640" i="13"/>
  <c r="T639" i="13"/>
  <c r="T638" i="13"/>
  <c r="T637" i="13"/>
  <c r="T634" i="13"/>
  <c r="T633" i="13"/>
  <c r="U631" i="13"/>
  <c r="U630" i="13"/>
  <c r="U629" i="13"/>
  <c r="U625" i="13"/>
  <c r="U624" i="13"/>
  <c r="U622" i="13"/>
  <c r="U621" i="13"/>
  <c r="U617" i="13"/>
  <c r="U616" i="13"/>
  <c r="U615" i="13"/>
  <c r="U614" i="13"/>
  <c r="U613" i="13"/>
  <c r="O606" i="13"/>
  <c r="O605" i="13"/>
  <c r="O603" i="13"/>
  <c r="O601" i="13"/>
  <c r="O598" i="13"/>
  <c r="O597" i="13"/>
  <c r="O595" i="13"/>
  <c r="O593" i="13"/>
  <c r="O590" i="13"/>
  <c r="O589" i="13"/>
  <c r="O587" i="13"/>
  <c r="O585" i="13"/>
  <c r="O584" i="13"/>
  <c r="O583" i="13"/>
  <c r="O582" i="13"/>
  <c r="O581" i="13"/>
  <c r="O579" i="13"/>
  <c r="O578" i="13"/>
  <c r="O576" i="13"/>
  <c r="O575" i="13"/>
  <c r="O756" i="13"/>
  <c r="P753" i="13"/>
  <c r="O751" i="13"/>
  <c r="O749" i="13"/>
  <c r="O747" i="13"/>
  <c r="O745" i="13"/>
  <c r="T741" i="13"/>
  <c r="T740" i="13"/>
  <c r="T738" i="13"/>
  <c r="T737" i="13"/>
  <c r="T736" i="13"/>
  <c r="T733" i="13"/>
  <c r="T732" i="13"/>
  <c r="T730" i="13"/>
  <c r="T729" i="13"/>
  <c r="T728" i="13"/>
  <c r="T725" i="13"/>
  <c r="T722" i="13"/>
  <c r="T721" i="13"/>
  <c r="T720" i="13"/>
  <c r="T718" i="13"/>
  <c r="T717" i="13"/>
  <c r="T714" i="13"/>
  <c r="T713" i="13"/>
  <c r="T709" i="13"/>
  <c r="U707" i="13"/>
  <c r="O703" i="13"/>
  <c r="O702" i="13"/>
  <c r="O701" i="13"/>
  <c r="O699" i="13"/>
  <c r="O698" i="13"/>
  <c r="O697" i="13"/>
  <c r="P694" i="13"/>
  <c r="P693" i="13"/>
  <c r="P692" i="13"/>
  <c r="P691" i="13"/>
  <c r="P690" i="13"/>
  <c r="P689" i="13"/>
  <c r="R685" i="13"/>
  <c r="R683" i="13"/>
  <c r="R682" i="13"/>
  <c r="R681" i="13"/>
  <c r="R680" i="13"/>
  <c r="R677" i="13"/>
  <c r="R675" i="13"/>
  <c r="R674" i="13"/>
  <c r="R673" i="13"/>
  <c r="R672" i="13"/>
  <c r="R671" i="13"/>
  <c r="R669" i="13"/>
  <c r="R667" i="13"/>
  <c r="R666" i="13"/>
  <c r="R665" i="13"/>
  <c r="R664" i="13"/>
  <c r="R663" i="13"/>
  <c r="R661" i="13"/>
  <c r="R659" i="13"/>
  <c r="R658" i="13"/>
  <c r="R657" i="13"/>
  <c r="R656" i="13"/>
  <c r="R655" i="13"/>
  <c r="R653" i="13"/>
  <c r="S650" i="13"/>
  <c r="S649" i="13"/>
  <c r="S648" i="13"/>
  <c r="S647" i="13"/>
  <c r="S646" i="13"/>
  <c r="S645" i="13"/>
  <c r="S643" i="13"/>
  <c r="S642" i="13"/>
  <c r="S641" i="13"/>
  <c r="S640" i="13"/>
  <c r="S639" i="13"/>
  <c r="S638" i="13"/>
  <c r="S637" i="13"/>
  <c r="S635" i="13"/>
  <c r="S634" i="13"/>
  <c r="S633" i="13"/>
  <c r="T631" i="13"/>
  <c r="T630" i="13"/>
  <c r="T629" i="13"/>
  <c r="T626" i="13"/>
  <c r="T625" i="13"/>
  <c r="T624" i="13"/>
  <c r="T623" i="13"/>
  <c r="T622" i="13"/>
  <c r="T621" i="13"/>
  <c r="T618" i="13"/>
  <c r="T617" i="13"/>
  <c r="T616" i="13"/>
  <c r="T615" i="13"/>
  <c r="T614" i="13"/>
  <c r="T613" i="13"/>
  <c r="O541" i="13"/>
  <c r="O540" i="13"/>
  <c r="O538" i="13"/>
  <c r="O535" i="13"/>
  <c r="O533" i="13"/>
  <c r="O532" i="13"/>
  <c r="O530" i="13"/>
  <c r="O528" i="13"/>
  <c r="O527" i="13"/>
  <c r="O525" i="13"/>
  <c r="O524" i="13"/>
  <c r="O522" i="13"/>
  <c r="P758" i="13"/>
  <c r="O753" i="13"/>
  <c r="S743" i="13"/>
  <c r="S742" i="13"/>
  <c r="S741" i="13"/>
  <c r="S737" i="13"/>
  <c r="S734" i="13"/>
  <c r="S733" i="13"/>
  <c r="S731" i="13"/>
  <c r="S730" i="13"/>
  <c r="S729" i="13"/>
  <c r="S728" i="13"/>
  <c r="S726" i="13"/>
  <c r="S725" i="13"/>
  <c r="S722" i="13"/>
  <c r="S721" i="13"/>
  <c r="S719" i="13"/>
  <c r="S717" i="13"/>
  <c r="S715" i="13"/>
  <c r="S714" i="13"/>
  <c r="S713" i="13"/>
  <c r="S709" i="13"/>
  <c r="T706" i="13"/>
  <c r="O695" i="13"/>
  <c r="O694" i="13"/>
  <c r="O693" i="13"/>
  <c r="O691" i="13"/>
  <c r="O689" i="13"/>
  <c r="Q685" i="13"/>
  <c r="Q684" i="13"/>
  <c r="Q683" i="13"/>
  <c r="Q682" i="13"/>
  <c r="Q681" i="13"/>
  <c r="Q677" i="13"/>
  <c r="Q676" i="13"/>
  <c r="Q675" i="13"/>
  <c r="Q674" i="13"/>
  <c r="Q673" i="13"/>
  <c r="Q669" i="13"/>
  <c r="Q668" i="13"/>
  <c r="Q667" i="13"/>
  <c r="Q666" i="13"/>
  <c r="Q665" i="13"/>
  <c r="Q661" i="13"/>
  <c r="Q659" i="13"/>
  <c r="Q658" i="13"/>
  <c r="Q657" i="13"/>
  <c r="Q653" i="13"/>
  <c r="Q652" i="13"/>
  <c r="R650" i="13"/>
  <c r="R649" i="13"/>
  <c r="R648" i="13"/>
  <c r="R645" i="13"/>
  <c r="R643" i="13"/>
  <c r="R642" i="13"/>
  <c r="R641" i="13"/>
  <c r="R640" i="13"/>
  <c r="R637" i="13"/>
  <c r="R635" i="13"/>
  <c r="R634" i="13"/>
  <c r="R633" i="13"/>
  <c r="S631" i="13"/>
  <c r="S629" i="13"/>
  <c r="S627" i="13"/>
  <c r="S626" i="13"/>
  <c r="S625" i="13"/>
  <c r="S624" i="13"/>
  <c r="S623" i="13"/>
  <c r="S621" i="13"/>
  <c r="S619" i="13"/>
  <c r="S618" i="13"/>
  <c r="S617" i="13"/>
  <c r="S616" i="13"/>
  <c r="S615" i="13"/>
  <c r="S613" i="13"/>
  <c r="S611" i="13"/>
  <c r="U608" i="13"/>
  <c r="U606" i="13"/>
  <c r="U605" i="13"/>
  <c r="U601" i="13"/>
  <c r="U600" i="13"/>
  <c r="U599" i="13"/>
  <c r="U598" i="13"/>
  <c r="U597" i="13"/>
  <c r="U593" i="13"/>
  <c r="U592" i="13"/>
  <c r="U591" i="13"/>
  <c r="U590" i="13"/>
  <c r="U589" i="13"/>
  <c r="U585" i="13"/>
  <c r="U584" i="13"/>
  <c r="U583" i="13"/>
  <c r="U578" i="13"/>
  <c r="U576" i="13"/>
  <c r="U575" i="13"/>
  <c r="U574" i="13"/>
  <c r="U573" i="13"/>
  <c r="U570" i="13"/>
  <c r="U568" i="13"/>
  <c r="U567" i="13"/>
  <c r="U564" i="13"/>
  <c r="U562" i="13"/>
  <c r="U561" i="13"/>
  <c r="U560" i="13"/>
  <c r="O758" i="13"/>
  <c r="R746" i="13"/>
  <c r="R743" i="13"/>
  <c r="R742" i="13"/>
  <c r="R741" i="13"/>
  <c r="R740" i="13"/>
  <c r="R737" i="13"/>
  <c r="R735" i="13"/>
  <c r="R734" i="13"/>
  <c r="R733" i="13"/>
  <c r="R732" i="13"/>
  <c r="R731" i="13"/>
  <c r="R730" i="13"/>
  <c r="R729" i="13"/>
  <c r="R728" i="13"/>
  <c r="R726" i="13"/>
  <c r="R725" i="13"/>
  <c r="R724" i="13"/>
  <c r="R722" i="13"/>
  <c r="R721" i="13"/>
  <c r="R720" i="13"/>
  <c r="R718" i="13"/>
  <c r="R717" i="13"/>
  <c r="R715" i="13"/>
  <c r="R714" i="13"/>
  <c r="R713" i="13"/>
  <c r="R710" i="13"/>
  <c r="R709" i="13"/>
  <c r="S707" i="13"/>
  <c r="S706" i="13"/>
  <c r="U703" i="13"/>
  <c r="U701" i="13"/>
  <c r="U699" i="13"/>
  <c r="U697" i="13"/>
  <c r="P685" i="13"/>
  <c r="P684" i="13"/>
  <c r="P683" i="13"/>
  <c r="P682" i="13"/>
  <c r="P681" i="13"/>
  <c r="P677" i="13"/>
  <c r="P675" i="13"/>
  <c r="P674" i="13"/>
  <c r="P673" i="13"/>
  <c r="P669" i="13"/>
  <c r="P668" i="13"/>
  <c r="P667" i="13"/>
  <c r="P666" i="13"/>
  <c r="P665" i="13"/>
  <c r="P661" i="13"/>
  <c r="P659" i="13"/>
  <c r="P658" i="13"/>
  <c r="P657" i="13"/>
  <c r="P653" i="13"/>
  <c r="Q650" i="13"/>
  <c r="Q649" i="13"/>
  <c r="Q645" i="13"/>
  <c r="Q643" i="13"/>
  <c r="Q642" i="13"/>
  <c r="Q641" i="13"/>
  <c r="Q640" i="13"/>
  <c r="Q637" i="13"/>
  <c r="Q635" i="13"/>
  <c r="Q634" i="13"/>
  <c r="Q633" i="13"/>
  <c r="R631" i="13"/>
  <c r="R629" i="13"/>
  <c r="R627" i="13"/>
  <c r="R626" i="13"/>
  <c r="R625" i="13"/>
  <c r="R624" i="13"/>
  <c r="R623" i="13"/>
  <c r="R621" i="13"/>
  <c r="R619" i="13"/>
  <c r="R618" i="13"/>
  <c r="R617" i="13"/>
  <c r="R616" i="13"/>
  <c r="R615" i="13"/>
  <c r="R613" i="13"/>
  <c r="R611" i="13"/>
  <c r="T608" i="13"/>
  <c r="T607" i="13"/>
  <c r="T606" i="13"/>
  <c r="T605" i="13"/>
  <c r="T602" i="13"/>
  <c r="T601" i="13"/>
  <c r="T600" i="13"/>
  <c r="T599" i="13"/>
  <c r="T598" i="13"/>
  <c r="T597" i="13"/>
  <c r="T594" i="13"/>
  <c r="T593" i="13"/>
  <c r="T592" i="13"/>
  <c r="T591" i="13"/>
  <c r="T590" i="13"/>
  <c r="T589" i="13"/>
  <c r="T586" i="13"/>
  <c r="T585" i="13"/>
  <c r="T584" i="13"/>
  <c r="T583" i="13"/>
  <c r="T582" i="13"/>
  <c r="T581" i="13"/>
  <c r="T579" i="13"/>
  <c r="T578" i="13"/>
  <c r="T575" i="13"/>
  <c r="T574" i="13"/>
  <c r="T573" i="13"/>
  <c r="T570" i="13"/>
  <c r="T568" i="13"/>
  <c r="T567" i="13"/>
  <c r="T566" i="13"/>
  <c r="T565" i="13"/>
  <c r="T563" i="13"/>
  <c r="O746" i="13"/>
  <c r="P740" i="13"/>
  <c r="Q737" i="13"/>
  <c r="P732" i="13"/>
  <c r="Q729" i="13"/>
  <c r="P724" i="13"/>
  <c r="Q721" i="13"/>
  <c r="Q713" i="13"/>
  <c r="R707" i="13"/>
  <c r="T703" i="13"/>
  <c r="S698" i="13"/>
  <c r="T692" i="13"/>
  <c r="U689" i="13"/>
  <c r="O649" i="13"/>
  <c r="O641" i="13"/>
  <c r="O633" i="13"/>
  <c r="P627" i="13"/>
  <c r="Q624" i="13"/>
  <c r="P619" i="13"/>
  <c r="P611" i="13"/>
  <c r="R591" i="13"/>
  <c r="R583" i="13"/>
  <c r="R575" i="13"/>
  <c r="O573" i="13"/>
  <c r="O571" i="13"/>
  <c r="O567" i="13"/>
  <c r="O565" i="13"/>
  <c r="O563" i="13"/>
  <c r="S561" i="13"/>
  <c r="T558" i="13"/>
  <c r="P554" i="13"/>
  <c r="P553" i="13"/>
  <c r="P551" i="13"/>
  <c r="P547" i="13"/>
  <c r="P546" i="13"/>
  <c r="P545" i="13"/>
  <c r="P543" i="13"/>
  <c r="P540" i="13"/>
  <c r="U537" i="13"/>
  <c r="T536" i="13"/>
  <c r="S535" i="13"/>
  <c r="P532" i="13"/>
  <c r="T528" i="13"/>
  <c r="S527" i="13"/>
  <c r="Q525" i="13"/>
  <c r="P524" i="13"/>
  <c r="T520" i="13"/>
  <c r="T519" i="13"/>
  <c r="T515" i="13"/>
  <c r="T514" i="13"/>
  <c r="T513" i="13"/>
  <c r="T512" i="13"/>
  <c r="T511" i="13"/>
  <c r="T507" i="13"/>
  <c r="T506" i="13"/>
  <c r="T505" i="13"/>
  <c r="T504" i="13"/>
  <c r="T503" i="13"/>
  <c r="T499" i="13"/>
  <c r="T495" i="13"/>
  <c r="T491" i="13"/>
  <c r="T488" i="13"/>
  <c r="T487" i="13"/>
  <c r="T486" i="13"/>
  <c r="T483" i="13"/>
  <c r="T482" i="13"/>
  <c r="U479" i="13"/>
  <c r="U478" i="13"/>
  <c r="U477" i="13"/>
  <c r="U475" i="13"/>
  <c r="U474" i="13"/>
  <c r="U473" i="13"/>
  <c r="U471" i="13"/>
  <c r="U469" i="13"/>
  <c r="U467" i="13"/>
  <c r="U466" i="13"/>
  <c r="U465" i="13"/>
  <c r="U464" i="13"/>
  <c r="U463" i="13"/>
  <c r="U461" i="13"/>
  <c r="U459" i="13"/>
  <c r="U458" i="13"/>
  <c r="U457" i="13"/>
  <c r="U456" i="13"/>
  <c r="U455" i="13"/>
  <c r="U453" i="13"/>
  <c r="U451" i="13"/>
  <c r="U450" i="13"/>
  <c r="U449" i="13"/>
  <c r="U448" i="13"/>
  <c r="U447" i="13"/>
  <c r="U445" i="13"/>
  <c r="U443" i="13"/>
  <c r="U442" i="13"/>
  <c r="U441" i="13"/>
  <c r="U440" i="13"/>
  <c r="U439" i="13"/>
  <c r="U437" i="13"/>
  <c r="U435" i="13"/>
  <c r="U434" i="13"/>
  <c r="U433" i="13"/>
  <c r="U432" i="13"/>
  <c r="U431" i="13"/>
  <c r="U429" i="13"/>
  <c r="P737" i="13"/>
  <c r="Q734" i="13"/>
  <c r="P729" i="13"/>
  <c r="P721" i="13"/>
  <c r="P713" i="13"/>
  <c r="Q707" i="13"/>
  <c r="S703" i="13"/>
  <c r="T689" i="13"/>
  <c r="O668" i="13"/>
  <c r="P643" i="13"/>
  <c r="P635" i="13"/>
  <c r="Q629" i="13"/>
  <c r="Q621" i="13"/>
  <c r="Q613" i="13"/>
  <c r="S601" i="13"/>
  <c r="R596" i="13"/>
  <c r="S593" i="13"/>
  <c r="S585" i="13"/>
  <c r="S577" i="13"/>
  <c r="R561" i="13"/>
  <c r="U559" i="13"/>
  <c r="S558" i="13"/>
  <c r="O555" i="13"/>
  <c r="O554" i="13"/>
  <c r="O551" i="13"/>
  <c r="O550" i="13"/>
  <c r="O549" i="13"/>
  <c r="O548" i="13"/>
  <c r="O547" i="13"/>
  <c r="O546" i="13"/>
  <c r="O543" i="13"/>
  <c r="P541" i="13"/>
  <c r="U538" i="13"/>
  <c r="T537" i="13"/>
  <c r="S536" i="13"/>
  <c r="R535" i="13"/>
  <c r="U530" i="13"/>
  <c r="T529" i="13"/>
  <c r="S528" i="13"/>
  <c r="R527" i="13"/>
  <c r="U522" i="13"/>
  <c r="T521" i="13"/>
  <c r="S520" i="13"/>
  <c r="S519" i="13"/>
  <c r="S514" i="13"/>
  <c r="S513" i="13"/>
  <c r="S512" i="13"/>
  <c r="S511" i="13"/>
  <c r="S506" i="13"/>
  <c r="S505" i="13"/>
  <c r="S504" i="13"/>
  <c r="S503" i="13"/>
  <c r="S499" i="13"/>
  <c r="S497" i="13"/>
  <c r="S496" i="13"/>
  <c r="S495" i="13"/>
  <c r="S493" i="13"/>
  <c r="S491" i="13"/>
  <c r="S487" i="13"/>
  <c r="S485" i="13"/>
  <c r="S483" i="13"/>
  <c r="T479" i="13"/>
  <c r="T478" i="13"/>
  <c r="T476" i="13"/>
  <c r="T475" i="13"/>
  <c r="T473" i="13"/>
  <c r="T472" i="13"/>
  <c r="T471" i="13"/>
  <c r="T470" i="13"/>
  <c r="T468" i="13"/>
  <c r="T467" i="13"/>
  <c r="T466" i="13"/>
  <c r="T465" i="13"/>
  <c r="T464" i="13"/>
  <c r="T463" i="13"/>
  <c r="T462" i="13"/>
  <c r="T460" i="13"/>
  <c r="T459" i="13"/>
  <c r="T457" i="13"/>
  <c r="T456" i="13"/>
  <c r="T455" i="13"/>
  <c r="T454" i="13"/>
  <c r="T452" i="13"/>
  <c r="T451" i="13"/>
  <c r="T449" i="13"/>
  <c r="T448" i="13"/>
  <c r="T447" i="13"/>
  <c r="T446" i="13"/>
  <c r="T444" i="13"/>
  <c r="T443" i="13"/>
  <c r="T441" i="13"/>
  <c r="T440" i="13"/>
  <c r="T439" i="13"/>
  <c r="T438" i="13"/>
  <c r="T436" i="13"/>
  <c r="T435" i="13"/>
  <c r="T433" i="13"/>
  <c r="T432" i="13"/>
  <c r="T431" i="13"/>
  <c r="T430" i="13"/>
  <c r="T428" i="13"/>
  <c r="T427" i="13"/>
  <c r="P742" i="13"/>
  <c r="P734" i="13"/>
  <c r="Q731" i="13"/>
  <c r="P726" i="13"/>
  <c r="Q723" i="13"/>
  <c r="P718" i="13"/>
  <c r="Q715" i="13"/>
  <c r="P710" i="13"/>
  <c r="T697" i="13"/>
  <c r="T694" i="13"/>
  <c r="U691" i="13"/>
  <c r="O643" i="13"/>
  <c r="O635" i="13"/>
  <c r="P629" i="13"/>
  <c r="Q626" i="13"/>
  <c r="P621" i="13"/>
  <c r="Q618" i="13"/>
  <c r="P613" i="13"/>
  <c r="R601" i="13"/>
  <c r="R593" i="13"/>
  <c r="S582" i="13"/>
  <c r="S572" i="13"/>
  <c r="S570" i="13"/>
  <c r="S568" i="13"/>
  <c r="S564" i="13"/>
  <c r="T562" i="13"/>
  <c r="T559" i="13"/>
  <c r="T538" i="13"/>
  <c r="S537" i="13"/>
  <c r="R536" i="13"/>
  <c r="Q535" i="13"/>
  <c r="T530" i="13"/>
  <c r="S529" i="13"/>
  <c r="R528" i="13"/>
  <c r="Q527" i="13"/>
  <c r="T522" i="13"/>
  <c r="S521" i="13"/>
  <c r="R520" i="13"/>
  <c r="R519" i="13"/>
  <c r="R517" i="13"/>
  <c r="R515" i="13"/>
  <c r="R514" i="13"/>
  <c r="R513" i="13"/>
  <c r="R512" i="13"/>
  <c r="R511" i="13"/>
  <c r="R509" i="13"/>
  <c r="R507" i="13"/>
  <c r="R506" i="13"/>
  <c r="R505" i="13"/>
  <c r="R504" i="13"/>
  <c r="R503" i="13"/>
  <c r="R501" i="13"/>
  <c r="R499" i="13"/>
  <c r="R497" i="13"/>
  <c r="R496" i="13"/>
  <c r="R495" i="13"/>
  <c r="R494" i="13"/>
  <c r="R493" i="13"/>
  <c r="R491" i="13"/>
  <c r="R487" i="13"/>
  <c r="R486" i="13"/>
  <c r="R485" i="13"/>
  <c r="R484" i="13"/>
  <c r="R483" i="13"/>
  <c r="R482" i="13"/>
  <c r="S479" i="13"/>
  <c r="S477" i="13"/>
  <c r="S476" i="13"/>
  <c r="S475" i="13"/>
  <c r="S473" i="13"/>
  <c r="S471" i="13"/>
  <c r="S469" i="13"/>
  <c r="S467" i="13"/>
  <c r="S465" i="13"/>
  <c r="S463" i="13"/>
  <c r="S461" i="13"/>
  <c r="S460" i="13"/>
  <c r="S459" i="13"/>
  <c r="S457" i="13"/>
  <c r="S455" i="13"/>
  <c r="S453" i="13"/>
  <c r="S452" i="13"/>
  <c r="S451" i="13"/>
  <c r="S449" i="13"/>
  <c r="S447" i="13"/>
  <c r="S445" i="13"/>
  <c r="S444" i="13"/>
  <c r="S443" i="13"/>
  <c r="S441" i="13"/>
  <c r="S439" i="13"/>
  <c r="S437" i="13"/>
  <c r="S436" i="13"/>
  <c r="S435" i="13"/>
  <c r="S434" i="13"/>
  <c r="S433" i="13"/>
  <c r="S431" i="13"/>
  <c r="S429" i="13"/>
  <c r="S427" i="13"/>
  <c r="S426" i="13"/>
  <c r="S425" i="13"/>
  <c r="S423" i="13"/>
  <c r="S421" i="13"/>
  <c r="P752" i="13"/>
  <c r="P748" i="13"/>
  <c r="Q744" i="13"/>
  <c r="Q728" i="13"/>
  <c r="Q720" i="13"/>
  <c r="P715" i="13"/>
  <c r="R706" i="13"/>
  <c r="T702" i="13"/>
  <c r="S697" i="13"/>
  <c r="O683" i="13"/>
  <c r="O679" i="13"/>
  <c r="O675" i="13"/>
  <c r="O667" i="13"/>
  <c r="O659" i="13"/>
  <c r="P645" i="13"/>
  <c r="P637" i="13"/>
  <c r="P626" i="13"/>
  <c r="P618" i="13"/>
  <c r="R606" i="13"/>
  <c r="S603" i="13"/>
  <c r="S595" i="13"/>
  <c r="S587" i="13"/>
  <c r="S579" i="13"/>
  <c r="R574" i="13"/>
  <c r="R572" i="13"/>
  <c r="R570" i="13"/>
  <c r="R568" i="13"/>
  <c r="S562" i="13"/>
  <c r="S559" i="13"/>
  <c r="Q558" i="13"/>
  <c r="U554" i="13"/>
  <c r="U553" i="13"/>
  <c r="U552" i="13"/>
  <c r="U551" i="13"/>
  <c r="U548" i="13"/>
  <c r="U546" i="13"/>
  <c r="U545" i="13"/>
  <c r="U544" i="13"/>
  <c r="U543" i="13"/>
  <c r="U540" i="13"/>
  <c r="S538" i="13"/>
  <c r="R537" i="13"/>
  <c r="Q536" i="13"/>
  <c r="P535" i="13"/>
  <c r="U532" i="13"/>
  <c r="S530" i="13"/>
  <c r="R529" i="13"/>
  <c r="Q528" i="13"/>
  <c r="P527" i="13"/>
  <c r="U524" i="13"/>
  <c r="S522" i="13"/>
  <c r="R521" i="13"/>
  <c r="Q520" i="13"/>
  <c r="Q519" i="13"/>
  <c r="Q518" i="13"/>
  <c r="Q516" i="13"/>
  <c r="Q515" i="13"/>
  <c r="Q514" i="13"/>
  <c r="Q513" i="13"/>
  <c r="Q512" i="13"/>
  <c r="Q511" i="13"/>
  <c r="Q510" i="13"/>
  <c r="Q508" i="13"/>
  <c r="Q507" i="13"/>
  <c r="Q506" i="13"/>
  <c r="Q505" i="13"/>
  <c r="Q504" i="13"/>
  <c r="Q500" i="13"/>
  <c r="Q499" i="13"/>
  <c r="Q497" i="13"/>
  <c r="Q495" i="13"/>
  <c r="Q494" i="13"/>
  <c r="Q493" i="13"/>
  <c r="Q491" i="13"/>
  <c r="Q487" i="13"/>
  <c r="Q486" i="13"/>
  <c r="Q485" i="13"/>
  <c r="Q483" i="13"/>
  <c r="Q482" i="13"/>
  <c r="R479" i="13"/>
  <c r="R477" i="13"/>
  <c r="R476" i="13"/>
  <c r="R475" i="13"/>
  <c r="R473" i="13"/>
  <c r="R471" i="13"/>
  <c r="R470" i="13"/>
  <c r="R469" i="13"/>
  <c r="R467" i="13"/>
  <c r="R466" i="13"/>
  <c r="R465" i="13"/>
  <c r="R464" i="13"/>
  <c r="R463" i="13"/>
  <c r="R462" i="13"/>
  <c r="R461" i="13"/>
  <c r="R459" i="13"/>
  <c r="R457" i="13"/>
  <c r="R456" i="13"/>
  <c r="R455" i="13"/>
  <c r="R453" i="13"/>
  <c r="R451" i="13"/>
  <c r="R450" i="13"/>
  <c r="R449" i="13"/>
  <c r="R448" i="13"/>
  <c r="R447" i="13"/>
  <c r="R443" i="13"/>
  <c r="R440" i="13"/>
  <c r="R439" i="13"/>
  <c r="R437" i="13"/>
  <c r="R435" i="13"/>
  <c r="R434" i="13"/>
  <c r="R432" i="13"/>
  <c r="R431" i="13"/>
  <c r="R429" i="13"/>
  <c r="P757" i="13"/>
  <c r="P744" i="13"/>
  <c r="Q741" i="13"/>
  <c r="P736" i="13"/>
  <c r="Q733" i="13"/>
  <c r="P728" i="13"/>
  <c r="Q725" i="13"/>
  <c r="Q717" i="13"/>
  <c r="Q709" i="13"/>
  <c r="Q706" i="13"/>
  <c r="S702" i="13"/>
  <c r="U693" i="13"/>
  <c r="P650" i="13"/>
  <c r="O645" i="13"/>
  <c r="P642" i="13"/>
  <c r="O637" i="13"/>
  <c r="P634" i="13"/>
  <c r="P631" i="13"/>
  <c r="S608" i="13"/>
  <c r="R603" i="13"/>
  <c r="S600" i="13"/>
  <c r="R595" i="13"/>
  <c r="S592" i="13"/>
  <c r="R587" i="13"/>
  <c r="S584" i="13"/>
  <c r="O572" i="13"/>
  <c r="O570" i="13"/>
  <c r="O568" i="13"/>
  <c r="O564" i="13"/>
  <c r="R562" i="13"/>
  <c r="T560" i="13"/>
  <c r="R559" i="13"/>
  <c r="T554" i="13"/>
  <c r="T553" i="13"/>
  <c r="T552" i="13"/>
  <c r="T551" i="13"/>
  <c r="T546" i="13"/>
  <c r="T545" i="13"/>
  <c r="T544" i="13"/>
  <c r="T543" i="13"/>
  <c r="S539" i="13"/>
  <c r="R538" i="13"/>
  <c r="Q537" i="13"/>
  <c r="R530" i="13"/>
  <c r="Q529" i="13"/>
  <c r="R522" i="13"/>
  <c r="Q521" i="13"/>
  <c r="P519" i="13"/>
  <c r="P516" i="13"/>
  <c r="P515" i="13"/>
  <c r="P514" i="13"/>
  <c r="P513" i="13"/>
  <c r="P511" i="13"/>
  <c r="P508" i="13"/>
  <c r="P507" i="13"/>
  <c r="P506" i="13"/>
  <c r="P505" i="13"/>
  <c r="P503" i="13"/>
  <c r="P501" i="13"/>
  <c r="P499" i="13"/>
  <c r="P498" i="13"/>
  <c r="P496" i="13"/>
  <c r="P495" i="13"/>
  <c r="P494" i="13"/>
  <c r="P491" i="13"/>
  <c r="P487" i="13"/>
  <c r="P486" i="13"/>
  <c r="P484" i="13"/>
  <c r="P483" i="13"/>
  <c r="P482" i="13"/>
  <c r="Q479" i="13"/>
  <c r="Q478" i="13"/>
  <c r="Q477" i="13"/>
  <c r="Q475" i="13"/>
  <c r="Q474" i="13"/>
  <c r="Q473" i="13"/>
  <c r="Q471" i="13"/>
  <c r="Q470" i="13"/>
  <c r="Q469" i="13"/>
  <c r="Q467" i="13"/>
  <c r="Q465" i="13"/>
  <c r="Q463" i="13"/>
  <c r="Q462" i="13"/>
  <c r="Q461" i="13"/>
  <c r="Q459" i="13"/>
  <c r="Q457" i="13"/>
  <c r="Q455" i="13"/>
  <c r="Q454" i="13"/>
  <c r="Q453" i="13"/>
  <c r="Q452" i="13"/>
  <c r="Q451" i="13"/>
  <c r="Q449" i="13"/>
  <c r="Q447" i="13"/>
  <c r="Q446" i="13"/>
  <c r="Q445" i="13"/>
  <c r="Q444" i="13"/>
  <c r="Q443" i="13"/>
  <c r="Q441" i="13"/>
  <c r="Q439" i="13"/>
  <c r="Q437" i="13"/>
  <c r="Q436" i="13"/>
  <c r="Q435" i="13"/>
  <c r="Q433" i="13"/>
  <c r="Q431" i="13"/>
  <c r="Q430" i="13"/>
  <c r="Q429" i="13"/>
  <c r="Q428" i="13"/>
  <c r="Q427" i="13"/>
  <c r="P741" i="13"/>
  <c r="P733" i="13"/>
  <c r="P725" i="13"/>
  <c r="P717" i="13"/>
  <c r="Q714" i="13"/>
  <c r="P709" i="13"/>
  <c r="S699" i="13"/>
  <c r="T693" i="13"/>
  <c r="O686" i="13"/>
  <c r="O654" i="13"/>
  <c r="Q625" i="13"/>
  <c r="P620" i="13"/>
  <c r="Q617" i="13"/>
  <c r="R608" i="13"/>
  <c r="S605" i="13"/>
  <c r="R600" i="13"/>
  <c r="S597" i="13"/>
  <c r="R592" i="13"/>
  <c r="S589" i="13"/>
  <c r="R584" i="13"/>
  <c r="R576" i="13"/>
  <c r="O562" i="13"/>
  <c r="S560" i="13"/>
  <c r="O559" i="13"/>
  <c r="T555" i="13"/>
  <c r="S554" i="13"/>
  <c r="S553" i="13"/>
  <c r="S552" i="13"/>
  <c r="S551" i="13"/>
  <c r="S546" i="13"/>
  <c r="S545" i="13"/>
  <c r="S544" i="13"/>
  <c r="S543" i="13"/>
  <c r="T541" i="13"/>
  <c r="Q538" i="13"/>
  <c r="P537" i="13"/>
  <c r="R531" i="13"/>
  <c r="Q530" i="13"/>
  <c r="P529" i="13"/>
  <c r="U526" i="13"/>
  <c r="R523" i="13"/>
  <c r="Q522" i="13"/>
  <c r="P521" i="13"/>
  <c r="O519" i="13"/>
  <c r="O518" i="13"/>
  <c r="O516" i="13"/>
  <c r="O514" i="13"/>
  <c r="O511" i="13"/>
  <c r="O510" i="13"/>
  <c r="O508" i="13"/>
  <c r="O506" i="13"/>
  <c r="O503" i="13"/>
  <c r="O502" i="13"/>
  <c r="O499" i="13"/>
  <c r="O497" i="13"/>
  <c r="O496" i="13"/>
  <c r="O495" i="13"/>
  <c r="O494" i="13"/>
  <c r="O493" i="13"/>
  <c r="O492" i="13"/>
  <c r="O491" i="13"/>
  <c r="O488" i="13"/>
  <c r="O487" i="13"/>
  <c r="O486" i="13"/>
  <c r="O485" i="13"/>
  <c r="O484" i="13"/>
  <c r="O483" i="13"/>
  <c r="O481" i="13"/>
  <c r="P479" i="13"/>
  <c r="P477" i="13"/>
  <c r="P476" i="13"/>
  <c r="P475" i="13"/>
  <c r="P474" i="13"/>
  <c r="P471" i="13"/>
  <c r="P470" i="13"/>
  <c r="P469" i="13"/>
  <c r="P467" i="13"/>
  <c r="P466" i="13"/>
  <c r="P464" i="13"/>
  <c r="P463" i="13"/>
  <c r="P461" i="13"/>
  <c r="P459" i="13"/>
  <c r="P456" i="13"/>
  <c r="P455" i="13"/>
  <c r="P453" i="13"/>
  <c r="P452" i="13"/>
  <c r="P451" i="13"/>
  <c r="P448" i="13"/>
  <c r="P447" i="13"/>
  <c r="P445" i="13"/>
  <c r="P444" i="13"/>
  <c r="P443" i="13"/>
  <c r="P440" i="13"/>
  <c r="P439" i="13"/>
  <c r="P437" i="13"/>
  <c r="P436" i="13"/>
  <c r="P435" i="13"/>
  <c r="P432" i="13"/>
  <c r="P431" i="13"/>
  <c r="P429" i="13"/>
  <c r="P428" i="13"/>
  <c r="P427" i="13"/>
  <c r="Q743" i="13"/>
  <c r="P730" i="13"/>
  <c r="P722" i="13"/>
  <c r="P714" i="13"/>
  <c r="T701" i="13"/>
  <c r="U695" i="13"/>
  <c r="T690" i="13"/>
  <c r="P644" i="13"/>
  <c r="P625" i="13"/>
  <c r="P617" i="13"/>
  <c r="R605" i="13"/>
  <c r="S602" i="13"/>
  <c r="R597" i="13"/>
  <c r="S594" i="13"/>
  <c r="R589" i="13"/>
  <c r="S586" i="13"/>
  <c r="R581" i="13"/>
  <c r="S578" i="13"/>
  <c r="S573" i="13"/>
  <c r="S567" i="13"/>
  <c r="S563" i="13"/>
  <c r="R560" i="13"/>
  <c r="U557" i="13"/>
  <c r="T556" i="13"/>
  <c r="R554" i="13"/>
  <c r="R553" i="13"/>
  <c r="R552" i="13"/>
  <c r="R551" i="13"/>
  <c r="R548" i="13"/>
  <c r="R546" i="13"/>
  <c r="R545" i="13"/>
  <c r="R544" i="13"/>
  <c r="R543" i="13"/>
  <c r="Q539" i="13"/>
  <c r="P538" i="13"/>
  <c r="U535" i="13"/>
  <c r="Q531" i="13"/>
  <c r="P530" i="13"/>
  <c r="U527" i="13"/>
  <c r="Q523" i="13"/>
  <c r="P522" i="13"/>
  <c r="O479" i="13"/>
  <c r="O477" i="13"/>
  <c r="O476" i="13"/>
  <c r="O475" i="13"/>
  <c r="O473" i="13"/>
  <c r="O471" i="13"/>
  <c r="O469" i="13"/>
  <c r="O467" i="13"/>
  <c r="O465" i="13"/>
  <c r="O463" i="13"/>
  <c r="O461" i="13"/>
  <c r="O459" i="13"/>
  <c r="O457" i="13"/>
  <c r="O455" i="13"/>
  <c r="O453" i="13"/>
  <c r="O451" i="13"/>
  <c r="O449" i="13"/>
  <c r="O447" i="13"/>
  <c r="O445" i="13"/>
  <c r="O443" i="13"/>
  <c r="O441" i="13"/>
  <c r="O439" i="13"/>
  <c r="O437" i="13"/>
  <c r="O435" i="13"/>
  <c r="O433" i="13"/>
  <c r="O431" i="13"/>
  <c r="O429" i="13"/>
  <c r="O427" i="13"/>
  <c r="O425" i="13"/>
  <c r="O423" i="13"/>
  <c r="O421" i="13"/>
  <c r="O419" i="13"/>
  <c r="O417" i="13"/>
  <c r="O415" i="13"/>
  <c r="O413" i="13"/>
  <c r="O411" i="13"/>
  <c r="O409" i="13"/>
  <c r="O407" i="13"/>
  <c r="O405" i="13"/>
  <c r="O403" i="13"/>
  <c r="S701" i="13"/>
  <c r="O669" i="13"/>
  <c r="S599" i="13"/>
  <c r="R586" i="13"/>
  <c r="R563" i="13"/>
  <c r="U558" i="13"/>
  <c r="Q554" i="13"/>
  <c r="Q546" i="13"/>
  <c r="R426" i="13"/>
  <c r="U423" i="13"/>
  <c r="R422" i="13"/>
  <c r="P421" i="13"/>
  <c r="T417" i="13"/>
  <c r="R415" i="13"/>
  <c r="P413" i="13"/>
  <c r="U410" i="13"/>
  <c r="T409" i="13"/>
  <c r="R407" i="13"/>
  <c r="P405" i="13"/>
  <c r="U401" i="13"/>
  <c r="U400" i="13"/>
  <c r="U399" i="13"/>
  <c r="P381" i="13"/>
  <c r="P380" i="13"/>
  <c r="P379" i="13"/>
  <c r="Q375" i="13"/>
  <c r="Q374" i="13"/>
  <c r="Q372" i="13"/>
  <c r="Q371" i="13"/>
  <c r="R369" i="13"/>
  <c r="R368" i="13"/>
  <c r="R367" i="13"/>
  <c r="R366" i="13"/>
  <c r="R365" i="13"/>
  <c r="R363" i="13"/>
  <c r="R362" i="13"/>
  <c r="R361" i="13"/>
  <c r="R360" i="13"/>
  <c r="R359" i="13"/>
  <c r="S356" i="13"/>
  <c r="S354" i="13"/>
  <c r="S353" i="13"/>
  <c r="S350" i="13"/>
  <c r="S349" i="13"/>
  <c r="S348" i="13"/>
  <c r="S347" i="13"/>
  <c r="S346" i="13"/>
  <c r="S345" i="13"/>
  <c r="S343" i="13"/>
  <c r="S341" i="13"/>
  <c r="S340" i="13"/>
  <c r="S338" i="13"/>
  <c r="S337" i="13"/>
  <c r="S336" i="13"/>
  <c r="S335" i="13"/>
  <c r="S334" i="13"/>
  <c r="S333" i="13"/>
  <c r="S332" i="13"/>
  <c r="S330" i="13"/>
  <c r="S329" i="13"/>
  <c r="S328" i="13"/>
  <c r="S326" i="13"/>
  <c r="S325" i="13"/>
  <c r="S324" i="13"/>
  <c r="S322" i="13"/>
  <c r="S321" i="13"/>
  <c r="S320" i="13"/>
  <c r="S318" i="13"/>
  <c r="S317" i="13"/>
  <c r="S316" i="13"/>
  <c r="S314" i="13"/>
  <c r="S313" i="13"/>
  <c r="S312" i="13"/>
  <c r="S311" i="13"/>
  <c r="S309" i="13"/>
  <c r="S308" i="13"/>
  <c r="S306" i="13"/>
  <c r="S305" i="13"/>
  <c r="S304" i="13"/>
  <c r="S303" i="13"/>
  <c r="S302" i="13"/>
  <c r="S301" i="13"/>
  <c r="S300" i="13"/>
  <c r="S298" i="13"/>
  <c r="S297" i="13"/>
  <c r="S296" i="13"/>
  <c r="S295" i="13"/>
  <c r="T293" i="13"/>
  <c r="T291" i="13"/>
  <c r="T290" i="13"/>
  <c r="T289" i="13"/>
  <c r="T288" i="13"/>
  <c r="T287" i="13"/>
  <c r="T286" i="13"/>
  <c r="T285" i="13"/>
  <c r="T283" i="13"/>
  <c r="T282" i="13"/>
  <c r="T281" i="13"/>
  <c r="T280" i="13"/>
  <c r="T279" i="13"/>
  <c r="T278" i="13"/>
  <c r="T277" i="13"/>
  <c r="T275" i="13"/>
  <c r="T274" i="13"/>
  <c r="T273" i="13"/>
  <c r="T272" i="13"/>
  <c r="T271" i="13"/>
  <c r="T270" i="13"/>
  <c r="T269" i="13"/>
  <c r="T267" i="13"/>
  <c r="T266" i="13"/>
  <c r="T265" i="13"/>
  <c r="U262" i="13"/>
  <c r="U261" i="13"/>
  <c r="U260" i="13"/>
  <c r="U258" i="13"/>
  <c r="U257" i="13"/>
  <c r="U254" i="13"/>
  <c r="U253" i="13"/>
  <c r="U251" i="13"/>
  <c r="U250" i="13"/>
  <c r="U249" i="13"/>
  <c r="Q740" i="13"/>
  <c r="O681" i="13"/>
  <c r="P649" i="13"/>
  <c r="P630" i="13"/>
  <c r="Q611" i="13"/>
  <c r="R573" i="13"/>
  <c r="U536" i="13"/>
  <c r="Q532" i="13"/>
  <c r="T527" i="13"/>
  <c r="P523" i="13"/>
  <c r="U518" i="13"/>
  <c r="U514" i="13"/>
  <c r="U510" i="13"/>
  <c r="U506" i="13"/>
  <c r="U502" i="13"/>
  <c r="U498" i="13"/>
  <c r="U486" i="13"/>
  <c r="U482" i="13"/>
  <c r="T423" i="13"/>
  <c r="U419" i="13"/>
  <c r="S417" i="13"/>
  <c r="R416" i="13"/>
  <c r="Q415" i="13"/>
  <c r="U411" i="13"/>
  <c r="S409" i="13"/>
  <c r="R408" i="13"/>
  <c r="Q407" i="13"/>
  <c r="U403" i="13"/>
  <c r="T401" i="13"/>
  <c r="T400" i="13"/>
  <c r="T399" i="13"/>
  <c r="U397" i="13"/>
  <c r="U396" i="13"/>
  <c r="U395" i="13"/>
  <c r="U393" i="13"/>
  <c r="U392" i="13"/>
  <c r="U391" i="13"/>
  <c r="U389" i="13"/>
  <c r="U388" i="13"/>
  <c r="U387" i="13"/>
  <c r="U385" i="13"/>
  <c r="U384" i="13"/>
  <c r="O381" i="13"/>
  <c r="O379" i="13"/>
  <c r="O378" i="13"/>
  <c r="P376" i="13"/>
  <c r="P375" i="13"/>
  <c r="P373" i="13"/>
  <c r="P372" i="13"/>
  <c r="P371" i="13"/>
  <c r="Q369" i="13"/>
  <c r="Q368" i="13"/>
  <c r="Q367" i="13"/>
  <c r="Q366" i="13"/>
  <c r="Q364" i="13"/>
  <c r="Q363" i="13"/>
  <c r="Q361" i="13"/>
  <c r="Q360" i="13"/>
  <c r="R356" i="13"/>
  <c r="R355" i="13"/>
  <c r="R354" i="13"/>
  <c r="R353" i="13"/>
  <c r="R352" i="13"/>
  <c r="R351" i="13"/>
  <c r="R349" i="13"/>
  <c r="R347" i="13"/>
  <c r="R346" i="13"/>
  <c r="R345" i="13"/>
  <c r="R343" i="13"/>
  <c r="R341" i="13"/>
  <c r="R340" i="13"/>
  <c r="R338" i="13"/>
  <c r="R337" i="13"/>
  <c r="R336" i="13"/>
  <c r="R335" i="13"/>
  <c r="R333" i="13"/>
  <c r="R331" i="13"/>
  <c r="R330" i="13"/>
  <c r="R329" i="13"/>
  <c r="R328" i="13"/>
  <c r="R327" i="13"/>
  <c r="R325" i="13"/>
  <c r="R322" i="13"/>
  <c r="R321" i="13"/>
  <c r="R320" i="13"/>
  <c r="R319" i="13"/>
  <c r="R317" i="13"/>
  <c r="R314" i="13"/>
  <c r="R313" i="13"/>
  <c r="R312" i="13"/>
  <c r="R311" i="13"/>
  <c r="R309" i="13"/>
  <c r="R306" i="13"/>
  <c r="R305" i="13"/>
  <c r="R304" i="13"/>
  <c r="R303" i="13"/>
  <c r="R301" i="13"/>
  <c r="R298" i="13"/>
  <c r="R297" i="13"/>
  <c r="R296" i="13"/>
  <c r="R295" i="13"/>
  <c r="S293" i="13"/>
  <c r="S290" i="13"/>
  <c r="S289" i="13"/>
  <c r="S288" i="13"/>
  <c r="S287" i="13"/>
  <c r="S286" i="13"/>
  <c r="S285" i="13"/>
  <c r="S282" i="13"/>
  <c r="S281" i="13"/>
  <c r="S280" i="13"/>
  <c r="S279" i="13"/>
  <c r="S278" i="13"/>
  <c r="S277" i="13"/>
  <c r="S274" i="13"/>
  <c r="S273" i="13"/>
  <c r="S271" i="13"/>
  <c r="S270" i="13"/>
  <c r="S269" i="13"/>
  <c r="S267" i="13"/>
  <c r="O661" i="13"/>
  <c r="S591" i="13"/>
  <c r="R578" i="13"/>
  <c r="R567" i="13"/>
  <c r="T557" i="13"/>
  <c r="Q553" i="13"/>
  <c r="Q545" i="13"/>
  <c r="U424" i="13"/>
  <c r="R423" i="13"/>
  <c r="U420" i="13"/>
  <c r="T419" i="13"/>
  <c r="S418" i="13"/>
  <c r="R417" i="13"/>
  <c r="P415" i="13"/>
  <c r="T411" i="13"/>
  <c r="S410" i="13"/>
  <c r="R409" i="13"/>
  <c r="P407" i="13"/>
  <c r="T403" i="13"/>
  <c r="S402" i="13"/>
  <c r="S401" i="13"/>
  <c r="S400" i="13"/>
  <c r="S399" i="13"/>
  <c r="T396" i="13"/>
  <c r="T395" i="13"/>
  <c r="T393" i="13"/>
  <c r="T392" i="13"/>
  <c r="T391" i="13"/>
  <c r="T388" i="13"/>
  <c r="T387" i="13"/>
  <c r="T385" i="13"/>
  <c r="T384" i="13"/>
  <c r="O376" i="13"/>
  <c r="O375" i="13"/>
  <c r="O373" i="13"/>
  <c r="O371" i="13"/>
  <c r="P368" i="13"/>
  <c r="P367" i="13"/>
  <c r="P366" i="13"/>
  <c r="P365" i="13"/>
  <c r="P364" i="13"/>
  <c r="P363" i="13"/>
  <c r="P360" i="13"/>
  <c r="P359" i="13"/>
  <c r="P358" i="13"/>
  <c r="Q356" i="13"/>
  <c r="Q354" i="13"/>
  <c r="Q353" i="13"/>
  <c r="Q352" i="13"/>
  <c r="Q350" i="13"/>
  <c r="Q349" i="13"/>
  <c r="Q348" i="13"/>
  <c r="Q347" i="13"/>
  <c r="Q346" i="13"/>
  <c r="Q345" i="13"/>
  <c r="Q344" i="13"/>
  <c r="Q342" i="13"/>
  <c r="Q341" i="13"/>
  <c r="Q338" i="13"/>
  <c r="Q337" i="13"/>
  <c r="Q336" i="13"/>
  <c r="Q334" i="13"/>
  <c r="Q333" i="13"/>
  <c r="Q331" i="13"/>
  <c r="Q330" i="13"/>
  <c r="Q329" i="13"/>
  <c r="Q328" i="13"/>
  <c r="Q326" i="13"/>
  <c r="Q325" i="13"/>
  <c r="Q324" i="13"/>
  <c r="Q322" i="13"/>
  <c r="Q321" i="13"/>
  <c r="Q320" i="13"/>
  <c r="Q317" i="13"/>
  <c r="Q316" i="13"/>
  <c r="Q314" i="13"/>
  <c r="Q313" i="13"/>
  <c r="Q312" i="13"/>
  <c r="Q310" i="13"/>
  <c r="Q309" i="13"/>
  <c r="Q306" i="13"/>
  <c r="Q305" i="13"/>
  <c r="Q304" i="13"/>
  <c r="Q302" i="13"/>
  <c r="Q301" i="13"/>
  <c r="Q300" i="13"/>
  <c r="Q298" i="13"/>
  <c r="Q297" i="13"/>
  <c r="Q296" i="13"/>
  <c r="R293" i="13"/>
  <c r="R290" i="13"/>
  <c r="R289" i="13"/>
  <c r="R288" i="13"/>
  <c r="R287" i="13"/>
  <c r="R285" i="13"/>
  <c r="R282" i="13"/>
  <c r="R281" i="13"/>
  <c r="R280" i="13"/>
  <c r="R279" i="13"/>
  <c r="R277" i="13"/>
  <c r="R274" i="13"/>
  <c r="R273" i="13"/>
  <c r="R272" i="13"/>
  <c r="R271" i="13"/>
  <c r="R270" i="13"/>
  <c r="R269" i="13"/>
  <c r="R265" i="13"/>
  <c r="S263" i="13"/>
  <c r="S262" i="13"/>
  <c r="S261" i="13"/>
  <c r="S260" i="13"/>
  <c r="S257" i="13"/>
  <c r="S255" i="13"/>
  <c r="S254" i="13"/>
  <c r="Q732" i="13"/>
  <c r="P719" i="13"/>
  <c r="O673" i="13"/>
  <c r="P641" i="13"/>
  <c r="T561" i="13"/>
  <c r="Q540" i="13"/>
  <c r="T535" i="13"/>
  <c r="P531" i="13"/>
  <c r="S526" i="13"/>
  <c r="U501" i="13"/>
  <c r="U497" i="13"/>
  <c r="U493" i="13"/>
  <c r="U427" i="13"/>
  <c r="T424" i="13"/>
  <c r="Q423" i="13"/>
  <c r="T420" i="13"/>
  <c r="S419" i="13"/>
  <c r="R418" i="13"/>
  <c r="Q417" i="13"/>
  <c r="P416" i="13"/>
  <c r="U413" i="13"/>
  <c r="T412" i="13"/>
  <c r="S411" i="13"/>
  <c r="R410" i="13"/>
  <c r="Q409" i="13"/>
  <c r="P408" i="13"/>
  <c r="U405" i="13"/>
  <c r="T404" i="13"/>
  <c r="S403" i="13"/>
  <c r="R402" i="13"/>
  <c r="R401" i="13"/>
  <c r="R400" i="13"/>
  <c r="R399" i="13"/>
  <c r="S397" i="13"/>
  <c r="S395" i="13"/>
  <c r="S394" i="13"/>
  <c r="S393" i="13"/>
  <c r="S391" i="13"/>
  <c r="S389" i="13"/>
  <c r="S387" i="13"/>
  <c r="S386" i="13"/>
  <c r="S385" i="13"/>
  <c r="U381" i="13"/>
  <c r="U379" i="13"/>
  <c r="O369" i="13"/>
  <c r="O367" i="13"/>
  <c r="O366" i="13"/>
  <c r="O365" i="13"/>
  <c r="O363" i="13"/>
  <c r="O361" i="13"/>
  <c r="O359" i="13"/>
  <c r="O358" i="13"/>
  <c r="P356" i="13"/>
  <c r="P354" i="13"/>
  <c r="P353" i="13"/>
  <c r="P350" i="13"/>
  <c r="P349" i="13"/>
  <c r="P346" i="13"/>
  <c r="P345" i="13"/>
  <c r="P341" i="13"/>
  <c r="P340" i="13"/>
  <c r="P338" i="13"/>
  <c r="P337" i="13"/>
  <c r="P333" i="13"/>
  <c r="P330" i="13"/>
  <c r="P329" i="13"/>
  <c r="P325" i="13"/>
  <c r="P324" i="13"/>
  <c r="P322" i="13"/>
  <c r="P321" i="13"/>
  <c r="P317" i="13"/>
  <c r="P314" i="13"/>
  <c r="P313" i="13"/>
  <c r="P309" i="13"/>
  <c r="P308" i="13"/>
  <c r="P306" i="13"/>
  <c r="P305" i="13"/>
  <c r="P301" i="13"/>
  <c r="P298" i="13"/>
  <c r="P297" i="13"/>
  <c r="Q293" i="13"/>
  <c r="Q290" i="13"/>
  <c r="Q289" i="13"/>
  <c r="Q288" i="13"/>
  <c r="Q285" i="13"/>
  <c r="Q282" i="13"/>
  <c r="Q281" i="13"/>
  <c r="Q280" i="13"/>
  <c r="Q277" i="13"/>
  <c r="Q274" i="13"/>
  <c r="Q273" i="13"/>
  <c r="Q271" i="13"/>
  <c r="Q270" i="13"/>
  <c r="Q269" i="13"/>
  <c r="Q266" i="13"/>
  <c r="Q265" i="13"/>
  <c r="R263" i="13"/>
  <c r="R262" i="13"/>
  <c r="R261" i="13"/>
  <c r="R257" i="13"/>
  <c r="R256" i="13"/>
  <c r="R255" i="13"/>
  <c r="R254" i="13"/>
  <c r="R253" i="13"/>
  <c r="R252" i="13"/>
  <c r="T698" i="13"/>
  <c r="O685" i="13"/>
  <c r="O653" i="13"/>
  <c r="R602" i="13"/>
  <c r="S583" i="13"/>
  <c r="Q552" i="13"/>
  <c r="Q544" i="13"/>
  <c r="R427" i="13"/>
  <c r="U425" i="13"/>
  <c r="R424" i="13"/>
  <c r="P423" i="13"/>
  <c r="U421" i="13"/>
  <c r="S420" i="13"/>
  <c r="R419" i="13"/>
  <c r="R411" i="13"/>
  <c r="Q410" i="13"/>
  <c r="R403" i="13"/>
  <c r="Q401" i="13"/>
  <c r="Q400" i="13"/>
  <c r="Q399" i="13"/>
  <c r="R395" i="13"/>
  <c r="R394" i="13"/>
  <c r="R393" i="13"/>
  <c r="R392" i="13"/>
  <c r="R391" i="13"/>
  <c r="R387" i="13"/>
  <c r="R386" i="13"/>
  <c r="R385" i="13"/>
  <c r="R384" i="13"/>
  <c r="T381" i="13"/>
  <c r="T380" i="13"/>
  <c r="T379" i="13"/>
  <c r="U376" i="13"/>
  <c r="U375" i="13"/>
  <c r="U373" i="13"/>
  <c r="U371" i="13"/>
  <c r="O355" i="13"/>
  <c r="O354" i="13"/>
  <c r="O351" i="13"/>
  <c r="O350" i="13"/>
  <c r="O349" i="13"/>
  <c r="O347" i="13"/>
  <c r="O346" i="13"/>
  <c r="O343" i="13"/>
  <c r="O342" i="13"/>
  <c r="O341" i="13"/>
  <c r="O339" i="13"/>
  <c r="O338" i="13"/>
  <c r="O333" i="13"/>
  <c r="O331" i="13"/>
  <c r="O330" i="13"/>
  <c r="O326" i="13"/>
  <c r="O325" i="13"/>
  <c r="O322" i="13"/>
  <c r="O318" i="13"/>
  <c r="O317" i="13"/>
  <c r="O314" i="13"/>
  <c r="O310" i="13"/>
  <c r="O309" i="13"/>
  <c r="O306" i="13"/>
  <c r="O302" i="13"/>
  <c r="O301" i="13"/>
  <c r="O298" i="13"/>
  <c r="P293" i="13"/>
  <c r="P290" i="13"/>
  <c r="P289" i="13"/>
  <c r="P285" i="13"/>
  <c r="P282" i="13"/>
  <c r="P281" i="13"/>
  <c r="P277" i="13"/>
  <c r="P274" i="13"/>
  <c r="P273" i="13"/>
  <c r="P271" i="13"/>
  <c r="P270" i="13"/>
  <c r="P269" i="13"/>
  <c r="P265" i="13"/>
  <c r="Q263" i="13"/>
  <c r="Q262" i="13"/>
  <c r="Q261" i="13"/>
  <c r="Q260" i="13"/>
  <c r="Q257" i="13"/>
  <c r="Q256" i="13"/>
  <c r="Q255" i="13"/>
  <c r="Q254" i="13"/>
  <c r="Q253" i="13"/>
  <c r="Q249" i="13"/>
  <c r="O665" i="13"/>
  <c r="P633" i="13"/>
  <c r="Q627" i="13"/>
  <c r="R565" i="13"/>
  <c r="U520" i="13"/>
  <c r="U516" i="13"/>
  <c r="U512" i="13"/>
  <c r="U508" i="13"/>
  <c r="U504" i="13"/>
  <c r="U500" i="13"/>
  <c r="U488" i="13"/>
  <c r="T425" i="13"/>
  <c r="Q419" i="13"/>
  <c r="U415" i="13"/>
  <c r="S413" i="13"/>
  <c r="Q411" i="13"/>
  <c r="U407" i="13"/>
  <c r="S405" i="13"/>
  <c r="Q403" i="13"/>
  <c r="P400" i="13"/>
  <c r="P399" i="13"/>
  <c r="Q396" i="13"/>
  <c r="Q395" i="13"/>
  <c r="Q393" i="13"/>
  <c r="Q391" i="13"/>
  <c r="Q388" i="13"/>
  <c r="Q387" i="13"/>
  <c r="Q385" i="13"/>
  <c r="S381" i="13"/>
  <c r="S379" i="13"/>
  <c r="S378" i="13"/>
  <c r="T376" i="13"/>
  <c r="T375" i="13"/>
  <c r="T372" i="13"/>
  <c r="T371" i="13"/>
  <c r="U369" i="13"/>
  <c r="U368" i="13"/>
  <c r="U367" i="13"/>
  <c r="U366" i="13"/>
  <c r="U365" i="13"/>
  <c r="U363" i="13"/>
  <c r="U361" i="13"/>
  <c r="U360" i="13"/>
  <c r="U359" i="13"/>
  <c r="O293" i="13"/>
  <c r="O291" i="13"/>
  <c r="O290" i="13"/>
  <c r="O288" i="13"/>
  <c r="O286" i="13"/>
  <c r="O285" i="13"/>
  <c r="O283" i="13"/>
  <c r="O282" i="13"/>
  <c r="O280" i="13"/>
  <c r="O278" i="13"/>
  <c r="O277" i="13"/>
  <c r="O274" i="13"/>
  <c r="O273" i="13"/>
  <c r="O272" i="13"/>
  <c r="O271" i="13"/>
  <c r="O267" i="13"/>
  <c r="O266" i="13"/>
  <c r="O265" i="13"/>
  <c r="P263" i="13"/>
  <c r="P262" i="13"/>
  <c r="P258" i="13"/>
  <c r="P257" i="13"/>
  <c r="P255" i="13"/>
  <c r="P254" i="13"/>
  <c r="P250" i="13"/>
  <c r="P249" i="13"/>
  <c r="P248" i="13"/>
  <c r="P247" i="13"/>
  <c r="P246" i="13"/>
  <c r="Q239" i="13"/>
  <c r="Q238" i="13"/>
  <c r="Q237" i="13"/>
  <c r="Q233" i="13"/>
  <c r="Q232" i="13"/>
  <c r="Q231" i="13"/>
  <c r="Q230" i="13"/>
  <c r="S227" i="13"/>
  <c r="U222" i="13"/>
  <c r="U221" i="13"/>
  <c r="U220" i="13"/>
  <c r="U219" i="13"/>
  <c r="O207" i="13"/>
  <c r="O206" i="13"/>
  <c r="P201" i="13"/>
  <c r="O755" i="13"/>
  <c r="O677" i="13"/>
  <c r="S607" i="13"/>
  <c r="R594" i="13"/>
  <c r="S575" i="13"/>
  <c r="Q551" i="13"/>
  <c r="Q547" i="13"/>
  <c r="Q543" i="13"/>
  <c r="U426" i="13"/>
  <c r="R425" i="13"/>
  <c r="P424" i="13"/>
  <c r="Q420" i="13"/>
  <c r="P419" i="13"/>
  <c r="U416" i="13"/>
  <c r="T415" i="13"/>
  <c r="Q412" i="13"/>
  <c r="P411" i="13"/>
  <c r="U408" i="13"/>
  <c r="T407" i="13"/>
  <c r="R405" i="13"/>
  <c r="Q404" i="13"/>
  <c r="P403" i="13"/>
  <c r="O401" i="13"/>
  <c r="O399" i="13"/>
  <c r="P397" i="13"/>
  <c r="P396" i="13"/>
  <c r="P395" i="13"/>
  <c r="P392" i="13"/>
  <c r="P391" i="13"/>
  <c r="P389" i="13"/>
  <c r="P388" i="13"/>
  <c r="P387" i="13"/>
  <c r="P384" i="13"/>
  <c r="R379" i="13"/>
  <c r="R378" i="13"/>
  <c r="S375" i="13"/>
  <c r="S373" i="13"/>
  <c r="S371" i="13"/>
  <c r="T369" i="13"/>
  <c r="T368" i="13"/>
  <c r="T367" i="13"/>
  <c r="T364" i="13"/>
  <c r="T363" i="13"/>
  <c r="T360" i="13"/>
  <c r="U356" i="13"/>
  <c r="U354" i="13"/>
  <c r="U353" i="13"/>
  <c r="U352" i="13"/>
  <c r="U351" i="13"/>
  <c r="U349" i="13"/>
  <c r="U348" i="13"/>
  <c r="U346" i="13"/>
  <c r="U345" i="13"/>
  <c r="U341" i="13"/>
  <c r="U338" i="13"/>
  <c r="U337" i="13"/>
  <c r="U336" i="13"/>
  <c r="U335" i="13"/>
  <c r="U333" i="13"/>
  <c r="U330" i="13"/>
  <c r="U329" i="13"/>
  <c r="U328" i="13"/>
  <c r="U327" i="13"/>
  <c r="U325" i="13"/>
  <c r="U324" i="13"/>
  <c r="U322" i="13"/>
  <c r="U321" i="13"/>
  <c r="U320" i="13"/>
  <c r="U319" i="13"/>
  <c r="U317" i="13"/>
  <c r="U316" i="13"/>
  <c r="U314" i="13"/>
  <c r="U313" i="13"/>
  <c r="U312" i="13"/>
  <c r="U311" i="13"/>
  <c r="U309" i="13"/>
  <c r="U308" i="13"/>
  <c r="U306" i="13"/>
  <c r="U305" i="13"/>
  <c r="U304" i="13"/>
  <c r="U303" i="13"/>
  <c r="U302" i="13"/>
  <c r="U301" i="13"/>
  <c r="U298" i="13"/>
  <c r="U297" i="13"/>
  <c r="U296" i="13"/>
  <c r="O263" i="13"/>
  <c r="O259" i="13"/>
  <c r="O258" i="13"/>
  <c r="O257" i="13"/>
  <c r="O256" i="13"/>
  <c r="O255" i="13"/>
  <c r="O251" i="13"/>
  <c r="O250" i="13"/>
  <c r="O249" i="13"/>
  <c r="O247" i="13"/>
  <c r="P239" i="13"/>
  <c r="P238" i="13"/>
  <c r="U528" i="13"/>
  <c r="U483" i="13"/>
  <c r="U417" i="13"/>
  <c r="Q413" i="13"/>
  <c r="T408" i="13"/>
  <c r="P404" i="13"/>
  <c r="O397" i="13"/>
  <c r="O393" i="13"/>
  <c r="O389" i="13"/>
  <c r="O385" i="13"/>
  <c r="Q380" i="13"/>
  <c r="S367" i="13"/>
  <c r="S363" i="13"/>
  <c r="U290" i="13"/>
  <c r="U286" i="13"/>
  <c r="U282" i="13"/>
  <c r="U278" i="13"/>
  <c r="U274" i="13"/>
  <c r="U270" i="13"/>
  <c r="S249" i="13"/>
  <c r="T246" i="13"/>
  <c r="R245" i="13"/>
  <c r="T242" i="13"/>
  <c r="O239" i="13"/>
  <c r="U237" i="13"/>
  <c r="S236" i="13"/>
  <c r="T231" i="13"/>
  <c r="S230" i="13"/>
  <c r="S223" i="13"/>
  <c r="R222" i="13"/>
  <c r="Q221" i="13"/>
  <c r="P217" i="13"/>
  <c r="P215" i="13"/>
  <c r="P214" i="13"/>
  <c r="Q208" i="13"/>
  <c r="P207" i="13"/>
  <c r="U204" i="13"/>
  <c r="U202" i="13"/>
  <c r="T199" i="13"/>
  <c r="T198" i="13"/>
  <c r="T197" i="13"/>
  <c r="T196" i="13"/>
  <c r="T195" i="13"/>
  <c r="T194" i="13"/>
  <c r="T191" i="13"/>
  <c r="T190" i="13"/>
  <c r="T189" i="13"/>
  <c r="T188" i="13"/>
  <c r="T187" i="13"/>
  <c r="T186" i="13"/>
  <c r="O180" i="13"/>
  <c r="O179" i="13"/>
  <c r="O177" i="13"/>
  <c r="O176" i="13"/>
  <c r="P174" i="13"/>
  <c r="Q171" i="13"/>
  <c r="R169" i="13"/>
  <c r="S164" i="13"/>
  <c r="S163" i="13"/>
  <c r="T161" i="13"/>
  <c r="T160" i="13"/>
  <c r="T156" i="13"/>
  <c r="P139" i="13"/>
  <c r="P134" i="13"/>
  <c r="P133" i="13"/>
  <c r="P132" i="13"/>
  <c r="P131" i="13"/>
  <c r="Q126" i="13"/>
  <c r="R124" i="13"/>
  <c r="R123" i="13"/>
  <c r="R122" i="13"/>
  <c r="R121" i="13"/>
  <c r="S116" i="13"/>
  <c r="S115" i="13"/>
  <c r="S114" i="13"/>
  <c r="S113" i="13"/>
  <c r="S112" i="13"/>
  <c r="S108" i="13"/>
  <c r="S107" i="13"/>
  <c r="S106" i="13"/>
  <c r="S105" i="13"/>
  <c r="S104" i="13"/>
  <c r="S100" i="13"/>
  <c r="S99" i="13"/>
  <c r="S98" i="13"/>
  <c r="T96" i="13"/>
  <c r="T95" i="13"/>
  <c r="T92" i="13"/>
  <c r="T91" i="13"/>
  <c r="T90" i="13"/>
  <c r="T89" i="13"/>
  <c r="T88" i="13"/>
  <c r="T87" i="13"/>
  <c r="T84" i="13"/>
  <c r="T83" i="13"/>
  <c r="U81" i="13"/>
  <c r="U79" i="13"/>
  <c r="U78" i="13"/>
  <c r="U76" i="13"/>
  <c r="U75" i="13"/>
  <c r="U74" i="13"/>
  <c r="U73" i="13"/>
  <c r="U72" i="13"/>
  <c r="U71" i="13"/>
  <c r="O55" i="13"/>
  <c r="O54" i="13"/>
  <c r="O52" i="13"/>
  <c r="O51" i="13"/>
  <c r="O50" i="13"/>
  <c r="O47" i="13"/>
  <c r="O46" i="13"/>
  <c r="O45" i="13"/>
  <c r="O44" i="13"/>
  <c r="O43" i="13"/>
  <c r="O42" i="13"/>
  <c r="O39" i="13"/>
  <c r="P36" i="13"/>
  <c r="P35" i="13"/>
  <c r="P34" i="13"/>
  <c r="P28" i="13"/>
  <c r="P27" i="13"/>
  <c r="P26" i="13"/>
  <c r="R20" i="13"/>
  <c r="R19" i="13"/>
  <c r="R18" i="13"/>
  <c r="R17" i="13"/>
  <c r="R16" i="13"/>
  <c r="U51" i="13"/>
  <c r="U48" i="13"/>
  <c r="U45" i="13"/>
  <c r="U42" i="13"/>
  <c r="U39" i="13"/>
  <c r="U495" i="13"/>
  <c r="R375" i="13"/>
  <c r="R371" i="13"/>
  <c r="T354" i="13"/>
  <c r="T350" i="13"/>
  <c r="T346" i="13"/>
  <c r="T338" i="13"/>
  <c r="T334" i="13"/>
  <c r="T330" i="13"/>
  <c r="T322" i="13"/>
  <c r="T318" i="13"/>
  <c r="T314" i="13"/>
  <c r="T306" i="13"/>
  <c r="T302" i="13"/>
  <c r="T298" i="13"/>
  <c r="T262" i="13"/>
  <c r="T254" i="13"/>
  <c r="R249" i="13"/>
  <c r="U247" i="13"/>
  <c r="S246" i="13"/>
  <c r="Q245" i="13"/>
  <c r="T237" i="13"/>
  <c r="R236" i="13"/>
  <c r="U233" i="13"/>
  <c r="S231" i="13"/>
  <c r="R230" i="13"/>
  <c r="R223" i="13"/>
  <c r="Q222" i="13"/>
  <c r="P221" i="13"/>
  <c r="O217" i="13"/>
  <c r="O215" i="13"/>
  <c r="O211" i="13"/>
  <c r="U205" i="13"/>
  <c r="T204" i="13"/>
  <c r="T202" i="13"/>
  <c r="S199" i="13"/>
  <c r="S198" i="13"/>
  <c r="S197" i="13"/>
  <c r="S196" i="13"/>
  <c r="S195" i="13"/>
  <c r="S191" i="13"/>
  <c r="S190" i="13"/>
  <c r="S189" i="13"/>
  <c r="S188" i="13"/>
  <c r="U183" i="13"/>
  <c r="U182" i="13"/>
  <c r="O174" i="13"/>
  <c r="O173" i="13"/>
  <c r="P171" i="13"/>
  <c r="R164" i="13"/>
  <c r="R163" i="13"/>
  <c r="S161" i="13"/>
  <c r="S160" i="13"/>
  <c r="S156" i="13"/>
  <c r="U153" i="13"/>
  <c r="U152" i="13"/>
  <c r="U151" i="13"/>
  <c r="U150" i="13"/>
  <c r="U148" i="13"/>
  <c r="U147" i="13"/>
  <c r="U146" i="13"/>
  <c r="U145" i="13"/>
  <c r="U143" i="13"/>
  <c r="O139" i="13"/>
  <c r="O138" i="13"/>
  <c r="O137" i="13"/>
  <c r="O136" i="13"/>
  <c r="O134" i="13"/>
  <c r="O132" i="13"/>
  <c r="O131" i="13"/>
  <c r="O130" i="13"/>
  <c r="P126" i="13"/>
  <c r="Q124" i="13"/>
  <c r="Q123" i="13"/>
  <c r="Q122" i="13"/>
  <c r="Q118" i="13"/>
  <c r="R116" i="13"/>
  <c r="R115" i="13"/>
  <c r="R114" i="13"/>
  <c r="R113" i="13"/>
  <c r="R109" i="13"/>
  <c r="R108" i="13"/>
  <c r="R107" i="13"/>
  <c r="R106" i="13"/>
  <c r="R105" i="13"/>
  <c r="R100" i="13"/>
  <c r="R99" i="13"/>
  <c r="R98" i="13"/>
  <c r="S96" i="13"/>
  <c r="S92" i="13"/>
  <c r="S91" i="13"/>
  <c r="S90" i="13"/>
  <c r="S89" i="13"/>
  <c r="S88" i="13"/>
  <c r="S84" i="13"/>
  <c r="S83" i="13"/>
  <c r="T81" i="13"/>
  <c r="T79" i="13"/>
  <c r="T76" i="13"/>
  <c r="T75" i="13"/>
  <c r="T74" i="13"/>
  <c r="T73" i="13"/>
  <c r="T72" i="13"/>
  <c r="T71" i="13"/>
  <c r="U67" i="13"/>
  <c r="U66" i="13"/>
  <c r="U65" i="13"/>
  <c r="U64" i="13"/>
  <c r="U63" i="13"/>
  <c r="U62" i="13"/>
  <c r="U59" i="13"/>
  <c r="O36" i="13"/>
  <c r="O34" i="13"/>
  <c r="O33" i="13"/>
  <c r="O31" i="13"/>
  <c r="O30" i="13"/>
  <c r="O28" i="13"/>
  <c r="O26" i="13"/>
  <c r="Q23" i="13"/>
  <c r="Q20" i="13"/>
  <c r="Q19" i="13"/>
  <c r="Q18" i="13"/>
  <c r="R14" i="13"/>
  <c r="U52" i="13"/>
  <c r="U46" i="13"/>
  <c r="U43" i="13"/>
  <c r="U41" i="13"/>
  <c r="O657" i="13"/>
  <c r="Q619" i="13"/>
  <c r="Q421" i="13"/>
  <c r="T416" i="13"/>
  <c r="P412" i="13"/>
  <c r="S407" i="13"/>
  <c r="O396" i="13"/>
  <c r="Q379" i="13"/>
  <c r="S366" i="13"/>
  <c r="S362" i="13"/>
  <c r="U293" i="13"/>
  <c r="U289" i="13"/>
  <c r="U285" i="13"/>
  <c r="U281" i="13"/>
  <c r="U277" i="13"/>
  <c r="U273" i="13"/>
  <c r="U269" i="13"/>
  <c r="S251" i="13"/>
  <c r="T247" i="13"/>
  <c r="R246" i="13"/>
  <c r="U238" i="13"/>
  <c r="S237" i="13"/>
  <c r="R231" i="13"/>
  <c r="P230" i="13"/>
  <c r="Q223" i="13"/>
  <c r="P222" i="13"/>
  <c r="U206" i="13"/>
  <c r="T205" i="13"/>
  <c r="S204" i="13"/>
  <c r="R201" i="13"/>
  <c r="R199" i="13"/>
  <c r="R198" i="13"/>
  <c r="R197" i="13"/>
  <c r="R196" i="13"/>
  <c r="R193" i="13"/>
  <c r="R191" i="13"/>
  <c r="R190" i="13"/>
  <c r="R189" i="13"/>
  <c r="R188" i="13"/>
  <c r="R187" i="13"/>
  <c r="R186" i="13"/>
  <c r="T183" i="13"/>
  <c r="T182" i="13"/>
  <c r="U180" i="13"/>
  <c r="U179" i="13"/>
  <c r="U177" i="13"/>
  <c r="O171" i="13"/>
  <c r="P167" i="13"/>
  <c r="P166" i="13"/>
  <c r="Q164" i="13"/>
  <c r="Q163" i="13"/>
  <c r="R161" i="13"/>
  <c r="R156" i="13"/>
  <c r="T153" i="13"/>
  <c r="T148" i="13"/>
  <c r="T147" i="13"/>
  <c r="T146" i="13"/>
  <c r="T145" i="13"/>
  <c r="O128" i="13"/>
  <c r="O126" i="13"/>
  <c r="P124" i="13"/>
  <c r="P123" i="13"/>
  <c r="P118" i="13"/>
  <c r="Q116" i="13"/>
  <c r="Q115" i="13"/>
  <c r="Q114" i="13"/>
  <c r="Q110" i="13"/>
  <c r="Q109" i="13"/>
  <c r="Q108" i="13"/>
  <c r="Q107" i="13"/>
  <c r="Q106" i="13"/>
  <c r="Q100" i="13"/>
  <c r="Q99" i="13"/>
  <c r="Q98" i="13"/>
  <c r="R92" i="13"/>
  <c r="R91" i="13"/>
  <c r="R90" i="13"/>
  <c r="R89" i="13"/>
  <c r="R85" i="13"/>
  <c r="R84" i="13"/>
  <c r="R83" i="13"/>
  <c r="S81" i="13"/>
  <c r="S76" i="13"/>
  <c r="S75" i="13"/>
  <c r="S74" i="13"/>
  <c r="S73" i="13"/>
  <c r="S72" i="13"/>
  <c r="T67" i="13"/>
  <c r="T66" i="13"/>
  <c r="T65" i="13"/>
  <c r="T64" i="13"/>
  <c r="T63" i="13"/>
  <c r="T60" i="13"/>
  <c r="T59" i="13"/>
  <c r="U57" i="13"/>
  <c r="U56" i="13"/>
  <c r="U55" i="13"/>
  <c r="U54" i="13"/>
  <c r="U53" i="13"/>
  <c r="U50" i="13"/>
  <c r="U49" i="13"/>
  <c r="U47" i="13"/>
  <c r="U44" i="13"/>
  <c r="U40" i="13"/>
  <c r="U519" i="13"/>
  <c r="U487" i="13"/>
  <c r="T353" i="13"/>
  <c r="T349" i="13"/>
  <c r="T345" i="13"/>
  <c r="T341" i="13"/>
  <c r="T337" i="13"/>
  <c r="T333" i="13"/>
  <c r="T329" i="13"/>
  <c r="T325" i="13"/>
  <c r="T321" i="13"/>
  <c r="T317" i="13"/>
  <c r="T313" i="13"/>
  <c r="T309" i="13"/>
  <c r="T305" i="13"/>
  <c r="T301" i="13"/>
  <c r="T297" i="13"/>
  <c r="U265" i="13"/>
  <c r="T261" i="13"/>
  <c r="T257" i="13"/>
  <c r="T253" i="13"/>
  <c r="S247" i="13"/>
  <c r="Q246" i="13"/>
  <c r="U244" i="13"/>
  <c r="S243" i="13"/>
  <c r="T238" i="13"/>
  <c r="R237" i="13"/>
  <c r="S233" i="13"/>
  <c r="R232" i="13"/>
  <c r="P231" i="13"/>
  <c r="P223" i="13"/>
  <c r="T219" i="13"/>
  <c r="U217" i="13"/>
  <c r="U214" i="13"/>
  <c r="U213" i="13"/>
  <c r="U212" i="13"/>
  <c r="U211" i="13"/>
  <c r="U210" i="13"/>
  <c r="U207" i="13"/>
  <c r="T206" i="13"/>
  <c r="S205" i="13"/>
  <c r="R204" i="13"/>
  <c r="Q201" i="13"/>
  <c r="Q199" i="13"/>
  <c r="Q198" i="13"/>
  <c r="Q197" i="13"/>
  <c r="Q193" i="13"/>
  <c r="Q191" i="13"/>
  <c r="Q190" i="13"/>
  <c r="Q189" i="13"/>
  <c r="Q188" i="13"/>
  <c r="S183" i="13"/>
  <c r="S182" i="13"/>
  <c r="T180" i="13"/>
  <c r="T179" i="13"/>
  <c r="T178" i="13"/>
  <c r="T177" i="13"/>
  <c r="T176" i="13"/>
  <c r="O168" i="13"/>
  <c r="O167" i="13"/>
  <c r="O166" i="13"/>
  <c r="P164" i="13"/>
  <c r="P163" i="13"/>
  <c r="Q156" i="13"/>
  <c r="S153" i="13"/>
  <c r="S152" i="13"/>
  <c r="S148" i="13"/>
  <c r="S147" i="13"/>
  <c r="S146" i="13"/>
  <c r="S145" i="13"/>
  <c r="U139" i="13"/>
  <c r="U138" i="13"/>
  <c r="U137" i="13"/>
  <c r="U136" i="13"/>
  <c r="U134" i="13"/>
  <c r="U132" i="13"/>
  <c r="U131" i="13"/>
  <c r="U130" i="13"/>
  <c r="O124" i="13"/>
  <c r="O123" i="13"/>
  <c r="O122" i="13"/>
  <c r="O121" i="13"/>
  <c r="O120" i="13"/>
  <c r="O118" i="13"/>
  <c r="P116" i="13"/>
  <c r="P115" i="13"/>
  <c r="P114" i="13"/>
  <c r="P110" i="13"/>
  <c r="P109" i="13"/>
  <c r="P108" i="13"/>
  <c r="P107" i="13"/>
  <c r="P106" i="13"/>
  <c r="P100" i="13"/>
  <c r="P99" i="13"/>
  <c r="P98" i="13"/>
  <c r="Q92" i="13"/>
  <c r="Q91" i="13"/>
  <c r="Q90" i="13"/>
  <c r="Q89" i="13"/>
  <c r="Q85" i="13"/>
  <c r="Q84" i="13"/>
  <c r="Q83" i="13"/>
  <c r="R81" i="13"/>
  <c r="R80" i="13"/>
  <c r="R76" i="13"/>
  <c r="R75" i="13"/>
  <c r="R74" i="13"/>
  <c r="R73" i="13"/>
  <c r="R72" i="13"/>
  <c r="S67" i="13"/>
  <c r="S66" i="13"/>
  <c r="S65" i="13"/>
  <c r="S64" i="13"/>
  <c r="S63" i="13"/>
  <c r="S60" i="13"/>
  <c r="S59" i="13"/>
  <c r="T57" i="13"/>
  <c r="T56" i="13"/>
  <c r="T55" i="13"/>
  <c r="T54" i="13"/>
  <c r="T53" i="13"/>
  <c r="T52" i="13"/>
  <c r="T51" i="13"/>
  <c r="T50" i="13"/>
  <c r="T49" i="13"/>
  <c r="T48" i="13"/>
  <c r="T47" i="13"/>
  <c r="T46" i="13"/>
  <c r="T44" i="13"/>
  <c r="T43" i="13"/>
  <c r="T42" i="13"/>
  <c r="T41" i="13"/>
  <c r="T40" i="13"/>
  <c r="T39" i="13"/>
  <c r="U37" i="13"/>
  <c r="U36" i="13"/>
  <c r="U35" i="13"/>
  <c r="U34" i="13"/>
  <c r="U33" i="13"/>
  <c r="U32" i="13"/>
  <c r="U31" i="13"/>
  <c r="U30" i="13"/>
  <c r="U29" i="13"/>
  <c r="U28" i="13"/>
  <c r="U27" i="13"/>
  <c r="U26" i="13"/>
  <c r="O23" i="13"/>
  <c r="O22" i="13"/>
  <c r="O20" i="13"/>
  <c r="O19" i="13"/>
  <c r="O18" i="13"/>
  <c r="O17" i="13"/>
  <c r="U499" i="13"/>
  <c r="Q425" i="13"/>
  <c r="P420" i="13"/>
  <c r="S415" i="13"/>
  <c r="O395" i="13"/>
  <c r="O391" i="13"/>
  <c r="O387" i="13"/>
  <c r="S369" i="13"/>
  <c r="S365" i="13"/>
  <c r="S361" i="13"/>
  <c r="U292" i="13"/>
  <c r="U288" i="13"/>
  <c r="U280" i="13"/>
  <c r="U272" i="13"/>
  <c r="U268" i="13"/>
  <c r="S265" i="13"/>
  <c r="S253" i="13"/>
  <c r="T250" i="13"/>
  <c r="R247" i="13"/>
  <c r="T244" i="13"/>
  <c r="U239" i="13"/>
  <c r="S238" i="13"/>
  <c r="R233" i="13"/>
  <c r="P232" i="13"/>
  <c r="O231" i="13"/>
  <c r="O227" i="13"/>
  <c r="O223" i="13"/>
  <c r="T220" i="13"/>
  <c r="S219" i="13"/>
  <c r="T215" i="13"/>
  <c r="T214" i="13"/>
  <c r="T213" i="13"/>
  <c r="T212" i="13"/>
  <c r="T211" i="13"/>
  <c r="T210" i="13"/>
  <c r="T207" i="13"/>
  <c r="S206" i="13"/>
  <c r="R205" i="13"/>
  <c r="Q204" i="13"/>
  <c r="O201" i="13"/>
  <c r="P199" i="13"/>
  <c r="P198" i="13"/>
  <c r="P194" i="13"/>
  <c r="P193" i="13"/>
  <c r="P191" i="13"/>
  <c r="P190" i="13"/>
  <c r="P189" i="13"/>
  <c r="P188" i="13"/>
  <c r="P186" i="13"/>
  <c r="R183" i="13"/>
  <c r="R182" i="13"/>
  <c r="S180" i="13"/>
  <c r="S179" i="13"/>
  <c r="S178" i="13"/>
  <c r="S177" i="13"/>
  <c r="S176" i="13"/>
  <c r="U171" i="13"/>
  <c r="O164" i="13"/>
  <c r="O163" i="13"/>
  <c r="P158" i="13"/>
  <c r="P156" i="13"/>
  <c r="R153" i="13"/>
  <c r="R148" i="13"/>
  <c r="R147" i="13"/>
  <c r="R146" i="13"/>
  <c r="R145" i="13"/>
  <c r="T139" i="13"/>
  <c r="T138" i="13"/>
  <c r="T137" i="13"/>
  <c r="T132" i="13"/>
  <c r="T131" i="13"/>
  <c r="T130" i="13"/>
  <c r="U128" i="13"/>
  <c r="U126" i="13"/>
  <c r="O116" i="13"/>
  <c r="O115" i="13"/>
  <c r="O114" i="13"/>
  <c r="O113" i="13"/>
  <c r="O112" i="13"/>
  <c r="O110" i="13"/>
  <c r="O108" i="13"/>
  <c r="O107" i="13"/>
  <c r="O106" i="13"/>
  <c r="O105" i="13"/>
  <c r="O104" i="13"/>
  <c r="O102" i="13"/>
  <c r="O101" i="13"/>
  <c r="O100" i="13"/>
  <c r="O98" i="13"/>
  <c r="P95" i="13"/>
  <c r="P92" i="13"/>
  <c r="P91" i="13"/>
  <c r="Q524" i="13"/>
  <c r="U511" i="13"/>
  <c r="T352" i="13"/>
  <c r="T344" i="13"/>
  <c r="T336" i="13"/>
  <c r="T328" i="13"/>
  <c r="T320" i="13"/>
  <c r="T312" i="13"/>
  <c r="T304" i="13"/>
  <c r="T296" i="13"/>
  <c r="T260" i="13"/>
  <c r="S248" i="13"/>
  <c r="Q247" i="13"/>
  <c r="U245" i="13"/>
  <c r="S244" i="13"/>
  <c r="T239" i="13"/>
  <c r="R238" i="13"/>
  <c r="R234" i="13"/>
  <c r="P233" i="13"/>
  <c r="T221" i="13"/>
  <c r="S220" i="13"/>
  <c r="S217" i="13"/>
  <c r="S215" i="13"/>
  <c r="S214" i="13"/>
  <c r="S213" i="13"/>
  <c r="S212" i="13"/>
  <c r="S211" i="13"/>
  <c r="S207" i="13"/>
  <c r="R206" i="13"/>
  <c r="Q205" i="13"/>
  <c r="O199" i="13"/>
  <c r="O198" i="13"/>
  <c r="O195" i="13"/>
  <c r="O193" i="13"/>
  <c r="O191" i="13"/>
  <c r="O190" i="13"/>
  <c r="O188" i="13"/>
  <c r="O187" i="13"/>
  <c r="Q183" i="13"/>
  <c r="Q182" i="13"/>
  <c r="R180" i="13"/>
  <c r="R179" i="13"/>
  <c r="R177" i="13"/>
  <c r="R176" i="13"/>
  <c r="T171" i="13"/>
  <c r="U169" i="13"/>
  <c r="U168" i="13"/>
  <c r="O161" i="13"/>
  <c r="O158" i="13"/>
  <c r="O157" i="13"/>
  <c r="O156" i="13"/>
  <c r="Q151" i="13"/>
  <c r="Q150" i="13"/>
  <c r="Q149" i="13"/>
  <c r="Q148" i="13"/>
  <c r="Q147" i="13"/>
  <c r="Q146" i="13"/>
  <c r="Q143" i="13"/>
  <c r="R141" i="13"/>
  <c r="S139" i="13"/>
  <c r="S138" i="13"/>
  <c r="S137" i="13"/>
  <c r="S133" i="13"/>
  <c r="S132" i="13"/>
  <c r="S131" i="13"/>
  <c r="S130" i="13"/>
  <c r="U124" i="13"/>
  <c r="U123" i="13"/>
  <c r="U122" i="13"/>
  <c r="U121" i="13"/>
  <c r="U120" i="13"/>
  <c r="U118" i="13"/>
  <c r="O96" i="13"/>
  <c r="O95" i="13"/>
  <c r="O94" i="13"/>
  <c r="O92" i="13"/>
  <c r="O90" i="13"/>
  <c r="O88" i="13"/>
  <c r="O86" i="13"/>
  <c r="O85" i="13"/>
  <c r="O84" i="13"/>
  <c r="P77" i="13"/>
  <c r="P76" i="13"/>
  <c r="P75" i="13"/>
  <c r="P69" i="13"/>
  <c r="Q67" i="13"/>
  <c r="Q66" i="13"/>
  <c r="Q60" i="13"/>
  <c r="Q59" i="13"/>
  <c r="R57" i="13"/>
  <c r="R53" i="13"/>
  <c r="R52" i="13"/>
  <c r="R51" i="13"/>
  <c r="R50" i="13"/>
  <c r="R49" i="13"/>
  <c r="R45" i="13"/>
  <c r="R44" i="13"/>
  <c r="R43" i="13"/>
  <c r="R42" i="13"/>
  <c r="R41" i="13"/>
  <c r="S36" i="13"/>
  <c r="S35" i="13"/>
  <c r="S34" i="13"/>
  <c r="S33" i="13"/>
  <c r="S32" i="13"/>
  <c r="S28" i="13"/>
  <c r="S27" i="13"/>
  <c r="S26" i="13"/>
  <c r="U23" i="13"/>
  <c r="U22" i="13"/>
  <c r="U20" i="13"/>
  <c r="U19" i="13"/>
  <c r="U18" i="13"/>
  <c r="U17" i="13"/>
  <c r="U16" i="13"/>
  <c r="U491" i="13"/>
  <c r="U409" i="13"/>
  <c r="O386" i="13"/>
  <c r="S360" i="13"/>
  <c r="R248" i="13"/>
  <c r="T245" i="13"/>
  <c r="R244" i="13"/>
  <c r="U240" i="13"/>
  <c r="S239" i="13"/>
  <c r="U236" i="13"/>
  <c r="O233" i="13"/>
  <c r="U230" i="13"/>
  <c r="U226" i="13"/>
  <c r="T222" i="13"/>
  <c r="S221" i="13"/>
  <c r="R220" i="13"/>
  <c r="R217" i="13"/>
  <c r="R215" i="13"/>
  <c r="R214" i="13"/>
  <c r="R213" i="13"/>
  <c r="R212" i="13"/>
  <c r="R207" i="13"/>
  <c r="Q206" i="13"/>
  <c r="P183" i="13"/>
  <c r="P182" i="13"/>
  <c r="Q180" i="13"/>
  <c r="Q179" i="13"/>
  <c r="Q178" i="13"/>
  <c r="R174" i="13"/>
  <c r="S171" i="13"/>
  <c r="T167" i="13"/>
  <c r="U164" i="13"/>
  <c r="U163" i="13"/>
  <c r="P150" i="13"/>
  <c r="P149" i="13"/>
  <c r="P148" i="13"/>
  <c r="P147" i="13"/>
  <c r="P146" i="13"/>
  <c r="Q141" i="13"/>
  <c r="R139" i="13"/>
  <c r="R138" i="13"/>
  <c r="R137" i="13"/>
  <c r="R136" i="13"/>
  <c r="R133" i="13"/>
  <c r="R132" i="13"/>
  <c r="R131" i="13"/>
  <c r="R130" i="13"/>
  <c r="S127" i="13"/>
  <c r="T124" i="13"/>
  <c r="T123" i="13"/>
  <c r="T122" i="13"/>
  <c r="T121" i="13"/>
  <c r="T118" i="13"/>
  <c r="U116" i="13"/>
  <c r="U115" i="13"/>
  <c r="U114" i="13"/>
  <c r="U113" i="13"/>
  <c r="U112" i="13"/>
  <c r="U110" i="13"/>
  <c r="U108" i="13"/>
  <c r="U107" i="13"/>
  <c r="U106" i="13"/>
  <c r="U105" i="13"/>
  <c r="U104" i="13"/>
  <c r="U102" i="13"/>
  <c r="U101" i="13"/>
  <c r="U100" i="13"/>
  <c r="U99" i="13"/>
  <c r="U98" i="13"/>
  <c r="O81" i="13"/>
  <c r="O79" i="13"/>
  <c r="O77" i="13"/>
  <c r="O76" i="13"/>
  <c r="O74" i="13"/>
  <c r="O73" i="13"/>
  <c r="O71" i="13"/>
  <c r="O69" i="13"/>
  <c r="P67" i="13"/>
  <c r="P60" i="13"/>
  <c r="P59" i="13"/>
  <c r="Q53" i="13"/>
  <c r="Q52" i="13"/>
  <c r="Q51" i="13"/>
  <c r="Q50" i="13"/>
  <c r="Q45" i="13"/>
  <c r="Q44" i="13"/>
  <c r="Q43" i="13"/>
  <c r="Q42" i="13"/>
  <c r="R36" i="13"/>
  <c r="R35" i="13"/>
  <c r="R34" i="13"/>
  <c r="R33" i="13"/>
  <c r="R28" i="13"/>
  <c r="R27" i="13"/>
  <c r="R26" i="13"/>
  <c r="T23" i="13"/>
  <c r="T20" i="13"/>
  <c r="T19" i="13"/>
  <c r="T18" i="13"/>
  <c r="T17" i="13"/>
  <c r="T16" i="13"/>
  <c r="U14" i="13"/>
  <c r="S17" i="13"/>
  <c r="P20" i="13"/>
  <c r="S43" i="13"/>
  <c r="S51" i="13"/>
  <c r="O60" i="13"/>
  <c r="R65" i="13"/>
  <c r="U84" i="13"/>
  <c r="U87" i="13"/>
  <c r="U91" i="13"/>
  <c r="U95" i="13"/>
  <c r="S124" i="13"/>
  <c r="Q133" i="13"/>
  <c r="O146" i="13"/>
  <c r="O150" i="13"/>
  <c r="S168" i="13"/>
  <c r="O182" i="13"/>
  <c r="U187" i="13"/>
  <c r="U199" i="13"/>
  <c r="Q214" i="13"/>
  <c r="Q248" i="13"/>
  <c r="B419" i="15"/>
  <c r="O422" i="13" s="1"/>
  <c r="C419" i="15"/>
  <c r="P422" i="13" s="1"/>
  <c r="D419" i="15"/>
  <c r="Q422" i="13" s="1"/>
  <c r="E419" i="15"/>
  <c r="F419" i="15"/>
  <c r="S422" i="13" s="1"/>
  <c r="G419" i="15"/>
  <c r="T422" i="13" s="1"/>
  <c r="H419" i="15"/>
  <c r="U422" i="13" s="1"/>
  <c r="T230" i="13"/>
  <c r="S20" i="13"/>
  <c r="P23" i="13"/>
  <c r="Q27" i="13"/>
  <c r="T32" i="13"/>
  <c r="Q35" i="13"/>
  <c r="P57" i="13"/>
  <c r="R60" i="13"/>
  <c r="O63" i="13"/>
  <c r="T100" i="13"/>
  <c r="T104" i="13"/>
  <c r="T108" i="13"/>
  <c r="T116" i="13"/>
  <c r="T164" i="13"/>
  <c r="P206" i="13"/>
  <c r="T223" i="13"/>
  <c r="O234" i="13"/>
  <c r="R239" i="13"/>
  <c r="B861" i="15"/>
  <c r="C861" i="15"/>
  <c r="D861" i="15"/>
  <c r="E861" i="15"/>
  <c r="F861" i="15"/>
  <c r="G861" i="15"/>
  <c r="H861" i="15"/>
  <c r="B829" i="15"/>
  <c r="C829" i="15"/>
  <c r="D829" i="15"/>
  <c r="E829" i="15"/>
  <c r="F829" i="15"/>
  <c r="G829" i="15"/>
  <c r="H829" i="15"/>
  <c r="H747" i="15"/>
  <c r="U750" i="13" s="1"/>
  <c r="D747" i="15"/>
  <c r="Q750" i="13" s="1"/>
  <c r="B747" i="15"/>
  <c r="O750" i="13" s="1"/>
  <c r="C747" i="15"/>
  <c r="P750" i="13" s="1"/>
  <c r="E747" i="15"/>
  <c r="R750" i="13" s="1"/>
  <c r="F747" i="15"/>
  <c r="S750" i="13" s="1"/>
  <c r="G747" i="15"/>
  <c r="T750" i="13" s="1"/>
  <c r="B713" i="15"/>
  <c r="O716" i="13" s="1"/>
  <c r="F713" i="15"/>
  <c r="S716" i="13" s="1"/>
  <c r="G713" i="15"/>
  <c r="T716" i="13" s="1"/>
  <c r="H713" i="15"/>
  <c r="U716" i="13" s="1"/>
  <c r="C713" i="15"/>
  <c r="P716" i="13" s="1"/>
  <c r="D713" i="15"/>
  <c r="Q716" i="13" s="1"/>
  <c r="E713" i="15"/>
  <c r="R716" i="13" s="1"/>
  <c r="H659" i="15"/>
  <c r="U662" i="13" s="1"/>
  <c r="B659" i="15"/>
  <c r="O662" i="13" s="1"/>
  <c r="C659" i="15"/>
  <c r="P662" i="13" s="1"/>
  <c r="D659" i="15"/>
  <c r="Q662" i="13" s="1"/>
  <c r="E659" i="15"/>
  <c r="R662" i="13" s="1"/>
  <c r="F659" i="15"/>
  <c r="S662" i="13" s="1"/>
  <c r="G659" i="15"/>
  <c r="T662" i="13" s="1"/>
  <c r="B797" i="15"/>
  <c r="C797" i="15"/>
  <c r="D797" i="15"/>
  <c r="E797" i="15"/>
  <c r="F797" i="15"/>
  <c r="G797" i="15"/>
  <c r="H797" i="15"/>
  <c r="B893" i="15"/>
  <c r="C893" i="15"/>
  <c r="D893" i="15"/>
  <c r="E893" i="15"/>
  <c r="F893" i="15"/>
  <c r="G893" i="15"/>
  <c r="H893" i="15"/>
  <c r="B853" i="15"/>
  <c r="C853" i="15"/>
  <c r="D853" i="15"/>
  <c r="E853" i="15"/>
  <c r="F853" i="15"/>
  <c r="G853" i="15"/>
  <c r="H853" i="15"/>
  <c r="B821" i="15"/>
  <c r="C821" i="15"/>
  <c r="D821" i="15"/>
  <c r="E821" i="15"/>
  <c r="F821" i="15"/>
  <c r="G821" i="15"/>
  <c r="H821" i="15"/>
  <c r="B765" i="15"/>
  <c r="C765" i="15"/>
  <c r="D765" i="15"/>
  <c r="E765" i="15"/>
  <c r="F765" i="15"/>
  <c r="G765" i="15"/>
  <c r="H765" i="15"/>
  <c r="G676" i="15"/>
  <c r="T679" i="13" s="1"/>
  <c r="B676" i="15"/>
  <c r="C676" i="15"/>
  <c r="P679" i="13" s="1"/>
  <c r="D676" i="15"/>
  <c r="Q679" i="13" s="1"/>
  <c r="E676" i="15"/>
  <c r="R679" i="13" s="1"/>
  <c r="F676" i="15"/>
  <c r="S679" i="13" s="1"/>
  <c r="H676" i="15"/>
  <c r="U679" i="13" s="1"/>
  <c r="B789" i="15"/>
  <c r="C789" i="15"/>
  <c r="D789" i="15"/>
  <c r="E789" i="15"/>
  <c r="F789" i="15"/>
  <c r="G789" i="15"/>
  <c r="H789" i="15"/>
  <c r="C736" i="15"/>
  <c r="P739" i="13" s="1"/>
  <c r="G736" i="15"/>
  <c r="T739" i="13" s="1"/>
  <c r="B736" i="15"/>
  <c r="O739" i="13" s="1"/>
  <c r="D736" i="15"/>
  <c r="Q739" i="13" s="1"/>
  <c r="E736" i="15"/>
  <c r="R739" i="13" s="1"/>
  <c r="F736" i="15"/>
  <c r="S739" i="13" s="1"/>
  <c r="H736" i="15"/>
  <c r="U739" i="13" s="1"/>
  <c r="B885" i="15"/>
  <c r="C885" i="15"/>
  <c r="D885" i="15"/>
  <c r="E885" i="15"/>
  <c r="F885" i="15"/>
  <c r="G885" i="15"/>
  <c r="H885" i="15"/>
  <c r="B813" i="15"/>
  <c r="C813" i="15"/>
  <c r="D813" i="15"/>
  <c r="E813" i="15"/>
  <c r="F813" i="15"/>
  <c r="G813" i="15"/>
  <c r="H813" i="15"/>
  <c r="B877" i="15"/>
  <c r="C877" i="15"/>
  <c r="D877" i="15"/>
  <c r="E877" i="15"/>
  <c r="F877" i="15"/>
  <c r="G877" i="15"/>
  <c r="H877" i="15"/>
  <c r="B845" i="15"/>
  <c r="C845" i="15"/>
  <c r="D845" i="15"/>
  <c r="E845" i="15"/>
  <c r="F845" i="15"/>
  <c r="G845" i="15"/>
  <c r="H845" i="15"/>
  <c r="B781" i="15"/>
  <c r="C781" i="15"/>
  <c r="D781" i="15"/>
  <c r="E781" i="15"/>
  <c r="F781" i="15"/>
  <c r="G781" i="15"/>
  <c r="H781" i="15"/>
  <c r="B869" i="15"/>
  <c r="C869" i="15"/>
  <c r="D869" i="15"/>
  <c r="E869" i="15"/>
  <c r="F869" i="15"/>
  <c r="G869" i="15"/>
  <c r="H869" i="15"/>
  <c r="B673" i="15"/>
  <c r="O676" i="13" s="1"/>
  <c r="E673" i="15"/>
  <c r="R676" i="13" s="1"/>
  <c r="F673" i="15"/>
  <c r="S676" i="13" s="1"/>
  <c r="G673" i="15"/>
  <c r="T676" i="13" s="1"/>
  <c r="H673" i="15"/>
  <c r="U676" i="13" s="1"/>
  <c r="C673" i="15"/>
  <c r="P676" i="13" s="1"/>
  <c r="D673" i="15"/>
  <c r="B899" i="15"/>
  <c r="C898" i="15"/>
  <c r="D897" i="15"/>
  <c r="E896" i="15"/>
  <c r="F895" i="15"/>
  <c r="G894" i="15"/>
  <c r="B891" i="15"/>
  <c r="C890" i="15"/>
  <c r="D889" i="15"/>
  <c r="E888" i="15"/>
  <c r="F887" i="15"/>
  <c r="G886" i="15"/>
  <c r="B883" i="15"/>
  <c r="C882" i="15"/>
  <c r="D881" i="15"/>
  <c r="E880" i="15"/>
  <c r="F879" i="15"/>
  <c r="G878" i="15"/>
  <c r="B875" i="15"/>
  <c r="C874" i="15"/>
  <c r="D873" i="15"/>
  <c r="E872" i="15"/>
  <c r="F871" i="15"/>
  <c r="G870" i="15"/>
  <c r="B867" i="15"/>
  <c r="C866" i="15"/>
  <c r="D865" i="15"/>
  <c r="E864" i="15"/>
  <c r="F863" i="15"/>
  <c r="G862" i="15"/>
  <c r="B859" i="15"/>
  <c r="C858" i="15"/>
  <c r="D857" i="15"/>
  <c r="E856" i="15"/>
  <c r="F855" i="15"/>
  <c r="G854" i="15"/>
  <c r="B851" i="15"/>
  <c r="C850" i="15"/>
  <c r="D849" i="15"/>
  <c r="E848" i="15"/>
  <c r="F847" i="15"/>
  <c r="G846" i="15"/>
  <c r="B843" i="15"/>
  <c r="C842" i="15"/>
  <c r="D841" i="15"/>
  <c r="E840" i="15"/>
  <c r="F839" i="15"/>
  <c r="G838" i="15"/>
  <c r="B835" i="15"/>
  <c r="C834" i="15"/>
  <c r="D833" i="15"/>
  <c r="E832" i="15"/>
  <c r="F831" i="15"/>
  <c r="G830" i="15"/>
  <c r="B827" i="15"/>
  <c r="C826" i="15"/>
  <c r="D825" i="15"/>
  <c r="E824" i="15"/>
  <c r="F823" i="15"/>
  <c r="G822" i="15"/>
  <c r="B819" i="15"/>
  <c r="C818" i="15"/>
  <c r="D817" i="15"/>
  <c r="E816" i="15"/>
  <c r="F815" i="15"/>
  <c r="G814" i="15"/>
  <c r="B811" i="15"/>
  <c r="C810" i="15"/>
  <c r="D809" i="15"/>
  <c r="E808" i="15"/>
  <c r="F807" i="15"/>
  <c r="G806" i="15"/>
  <c r="B803" i="15"/>
  <c r="C802" i="15"/>
  <c r="D801" i="15"/>
  <c r="E800" i="15"/>
  <c r="F799" i="15"/>
  <c r="G798" i="15"/>
  <c r="B795" i="15"/>
  <c r="C794" i="15"/>
  <c r="D793" i="15"/>
  <c r="E792" i="15"/>
  <c r="F791" i="15"/>
  <c r="G790" i="15"/>
  <c r="B787" i="15"/>
  <c r="C786" i="15"/>
  <c r="D785" i="15"/>
  <c r="E784" i="15"/>
  <c r="F783" i="15"/>
  <c r="G782" i="15"/>
  <c r="B779" i="15"/>
  <c r="D777" i="15"/>
  <c r="E776" i="15"/>
  <c r="F775" i="15"/>
  <c r="G774" i="15"/>
  <c r="B771" i="15"/>
  <c r="D769" i="15"/>
  <c r="E768" i="15"/>
  <c r="F767" i="15"/>
  <c r="G766" i="15"/>
  <c r="B763" i="15"/>
  <c r="D761" i="15"/>
  <c r="E760" i="15"/>
  <c r="F759" i="15"/>
  <c r="F756" i="15"/>
  <c r="S759" i="13" s="1"/>
  <c r="E755" i="15"/>
  <c r="R758" i="13" s="1"/>
  <c r="D753" i="15"/>
  <c r="Q756" i="13" s="1"/>
  <c r="G748" i="15"/>
  <c r="T751" i="13" s="1"/>
  <c r="C748" i="15"/>
  <c r="P751" i="13" s="1"/>
  <c r="G745" i="15"/>
  <c r="T748" i="13" s="1"/>
  <c r="E744" i="15"/>
  <c r="R747" i="13" s="1"/>
  <c r="C743" i="15"/>
  <c r="P746" i="13" s="1"/>
  <c r="B737" i="15"/>
  <c r="O740" i="13" s="1"/>
  <c r="F737" i="15"/>
  <c r="S740" i="13" s="1"/>
  <c r="F735" i="15"/>
  <c r="S738" i="13" s="1"/>
  <c r="E733" i="15"/>
  <c r="R736" i="13" s="1"/>
  <c r="D732" i="15"/>
  <c r="Q735" i="13" s="1"/>
  <c r="D727" i="15"/>
  <c r="Q730" i="13" s="1"/>
  <c r="H727" i="15"/>
  <c r="U730" i="13" s="1"/>
  <c r="F724" i="15"/>
  <c r="S727" i="13" s="1"/>
  <c r="E723" i="15"/>
  <c r="D721" i="15"/>
  <c r="Q724" i="13" s="1"/>
  <c r="F717" i="15"/>
  <c r="S720" i="13" s="1"/>
  <c r="B717" i="15"/>
  <c r="O720" i="13" s="1"/>
  <c r="C717" i="15"/>
  <c r="P720" i="13" s="1"/>
  <c r="D717" i="15"/>
  <c r="F708" i="15"/>
  <c r="S711" i="13" s="1"/>
  <c r="B705" i="15"/>
  <c r="F705" i="15"/>
  <c r="G705" i="15"/>
  <c r="H705" i="15"/>
  <c r="G692" i="15"/>
  <c r="T695" i="13" s="1"/>
  <c r="C692" i="15"/>
  <c r="P695" i="13" s="1"/>
  <c r="D692" i="15"/>
  <c r="Q695" i="13" s="1"/>
  <c r="E692" i="15"/>
  <c r="R695" i="13" s="1"/>
  <c r="B641" i="15"/>
  <c r="O644" i="13" s="1"/>
  <c r="C641" i="15"/>
  <c r="D641" i="15"/>
  <c r="Q644" i="13" s="1"/>
  <c r="E641" i="15"/>
  <c r="R644" i="13" s="1"/>
  <c r="F641" i="15"/>
  <c r="S644" i="13" s="1"/>
  <c r="G641" i="15"/>
  <c r="T644" i="13" s="1"/>
  <c r="H641" i="15"/>
  <c r="U644" i="13" s="1"/>
  <c r="B609" i="15"/>
  <c r="O612" i="13" s="1"/>
  <c r="C609" i="15"/>
  <c r="P612" i="13" s="1"/>
  <c r="D609" i="15"/>
  <c r="Q612" i="13" s="1"/>
  <c r="E609" i="15"/>
  <c r="R612" i="13" s="1"/>
  <c r="F609" i="15"/>
  <c r="S612" i="13" s="1"/>
  <c r="G609" i="15"/>
  <c r="T612" i="13" s="1"/>
  <c r="H609" i="15"/>
  <c r="U612" i="13" s="1"/>
  <c r="C897" i="15"/>
  <c r="D896" i="15"/>
  <c r="E895" i="15"/>
  <c r="F894" i="15"/>
  <c r="C889" i="15"/>
  <c r="D888" i="15"/>
  <c r="E887" i="15"/>
  <c r="F886" i="15"/>
  <c r="H884" i="15"/>
  <c r="C881" i="15"/>
  <c r="D880" i="15"/>
  <c r="E879" i="15"/>
  <c r="F878" i="15"/>
  <c r="H876" i="15"/>
  <c r="C873" i="15"/>
  <c r="D872" i="15"/>
  <c r="E871" i="15"/>
  <c r="F870" i="15"/>
  <c r="C865" i="15"/>
  <c r="D864" i="15"/>
  <c r="E863" i="15"/>
  <c r="F862" i="15"/>
  <c r="C857" i="15"/>
  <c r="D856" i="15"/>
  <c r="E855" i="15"/>
  <c r="F854" i="15"/>
  <c r="C849" i="15"/>
  <c r="D848" i="15"/>
  <c r="E847" i="15"/>
  <c r="F846" i="15"/>
  <c r="C841" i="15"/>
  <c r="D840" i="15"/>
  <c r="E839" i="15"/>
  <c r="F838" i="15"/>
  <c r="C833" i="15"/>
  <c r="D832" i="15"/>
  <c r="E831" i="15"/>
  <c r="F830" i="15"/>
  <c r="C825" i="15"/>
  <c r="D824" i="15"/>
  <c r="E823" i="15"/>
  <c r="F822" i="15"/>
  <c r="C817" i="15"/>
  <c r="D816" i="15"/>
  <c r="E815" i="15"/>
  <c r="F814" i="15"/>
  <c r="C809" i="15"/>
  <c r="D808" i="15"/>
  <c r="E807" i="15"/>
  <c r="F806" i="15"/>
  <c r="C801" i="15"/>
  <c r="D800" i="15"/>
  <c r="E799" i="15"/>
  <c r="F798" i="15"/>
  <c r="C793" i="15"/>
  <c r="D792" i="15"/>
  <c r="E791" i="15"/>
  <c r="F790" i="15"/>
  <c r="C785" i="15"/>
  <c r="D784" i="15"/>
  <c r="E783" i="15"/>
  <c r="F782" i="15"/>
  <c r="C777" i="15"/>
  <c r="D776" i="15"/>
  <c r="E775" i="15"/>
  <c r="F774" i="15"/>
  <c r="C769" i="15"/>
  <c r="D768" i="15"/>
  <c r="E767" i="15"/>
  <c r="F766" i="15"/>
  <c r="C761" i="15"/>
  <c r="D760" i="15"/>
  <c r="E759" i="15"/>
  <c r="E756" i="15"/>
  <c r="R759" i="13" s="1"/>
  <c r="C755" i="15"/>
  <c r="F749" i="15"/>
  <c r="S752" i="13" s="1"/>
  <c r="B749" i="15"/>
  <c r="O752" i="13" s="1"/>
  <c r="E745" i="15"/>
  <c r="R748" i="13" s="1"/>
  <c r="D744" i="15"/>
  <c r="Q747" i="13" s="1"/>
  <c r="H739" i="15"/>
  <c r="U742" i="13" s="1"/>
  <c r="D739" i="15"/>
  <c r="Q742" i="13" s="1"/>
  <c r="E735" i="15"/>
  <c r="R738" i="13" s="1"/>
  <c r="D733" i="15"/>
  <c r="Q736" i="13" s="1"/>
  <c r="C728" i="15"/>
  <c r="P731" i="13" s="1"/>
  <c r="G728" i="15"/>
  <c r="T731" i="13" s="1"/>
  <c r="E724" i="15"/>
  <c r="R727" i="13" s="1"/>
  <c r="C723" i="15"/>
  <c r="F709" i="15"/>
  <c r="S712" i="13" s="1"/>
  <c r="B709" i="15"/>
  <c r="O712" i="13" s="1"/>
  <c r="C709" i="15"/>
  <c r="P712" i="13" s="1"/>
  <c r="D709" i="15"/>
  <c r="Q712" i="13" s="1"/>
  <c r="B697" i="15"/>
  <c r="O700" i="13" s="1"/>
  <c r="F697" i="15"/>
  <c r="S700" i="13" s="1"/>
  <c r="G697" i="15"/>
  <c r="T700" i="13" s="1"/>
  <c r="H697" i="15"/>
  <c r="U700" i="13" s="1"/>
  <c r="G684" i="15"/>
  <c r="B684" i="15"/>
  <c r="C684" i="15"/>
  <c r="D684" i="15"/>
  <c r="E684" i="15"/>
  <c r="B681" i="15"/>
  <c r="O684" i="13" s="1"/>
  <c r="E681" i="15"/>
  <c r="R684" i="13" s="1"/>
  <c r="F681" i="15"/>
  <c r="S684" i="13" s="1"/>
  <c r="G681" i="15"/>
  <c r="T684" i="13" s="1"/>
  <c r="H681" i="15"/>
  <c r="U684" i="13" s="1"/>
  <c r="H667" i="15"/>
  <c r="U670" i="13" s="1"/>
  <c r="C667" i="15"/>
  <c r="P670" i="13" s="1"/>
  <c r="D667" i="15"/>
  <c r="Q670" i="13" s="1"/>
  <c r="E667" i="15"/>
  <c r="R670" i="13" s="1"/>
  <c r="F667" i="15"/>
  <c r="S670" i="13" s="1"/>
  <c r="B601" i="15"/>
  <c r="O604" i="13" s="1"/>
  <c r="C601" i="15"/>
  <c r="P604" i="13" s="1"/>
  <c r="D601" i="15"/>
  <c r="Q604" i="13" s="1"/>
  <c r="E601" i="15"/>
  <c r="R604" i="13" s="1"/>
  <c r="F601" i="15"/>
  <c r="S604" i="13" s="1"/>
  <c r="G601" i="15"/>
  <c r="T604" i="13" s="1"/>
  <c r="H601" i="15"/>
  <c r="U604" i="13" s="1"/>
  <c r="B897" i="15"/>
  <c r="C896" i="15"/>
  <c r="D895" i="15"/>
  <c r="B889" i="15"/>
  <c r="C888" i="15"/>
  <c r="D887" i="15"/>
  <c r="B881" i="15"/>
  <c r="C880" i="15"/>
  <c r="D879" i="15"/>
  <c r="B873" i="15"/>
  <c r="C872" i="15"/>
  <c r="D871" i="15"/>
  <c r="B865" i="15"/>
  <c r="C864" i="15"/>
  <c r="D863" i="15"/>
  <c r="B857" i="15"/>
  <c r="C856" i="15"/>
  <c r="D855" i="15"/>
  <c r="B849" i="15"/>
  <c r="C848" i="15"/>
  <c r="D847" i="15"/>
  <c r="B841" i="15"/>
  <c r="C840" i="15"/>
  <c r="D839" i="15"/>
  <c r="H835" i="15"/>
  <c r="B833" i="15"/>
  <c r="C832" i="15"/>
  <c r="D831" i="15"/>
  <c r="B825" i="15"/>
  <c r="C824" i="15"/>
  <c r="D823" i="15"/>
  <c r="B817" i="15"/>
  <c r="C816" i="15"/>
  <c r="D815" i="15"/>
  <c r="B809" i="15"/>
  <c r="C808" i="15"/>
  <c r="D807" i="15"/>
  <c r="B801" i="15"/>
  <c r="C800" i="15"/>
  <c r="D799" i="15"/>
  <c r="B793" i="15"/>
  <c r="C792" i="15"/>
  <c r="D791" i="15"/>
  <c r="B785" i="15"/>
  <c r="C784" i="15"/>
  <c r="D783" i="15"/>
  <c r="B777" i="15"/>
  <c r="C776" i="15"/>
  <c r="D775" i="15"/>
  <c r="B769" i="15"/>
  <c r="C768" i="15"/>
  <c r="D767" i="15"/>
  <c r="E766" i="15"/>
  <c r="B761" i="15"/>
  <c r="C760" i="15"/>
  <c r="D759" i="15"/>
  <c r="D756" i="15"/>
  <c r="Q759" i="13" s="1"/>
  <c r="D751" i="15"/>
  <c r="Q754" i="13" s="1"/>
  <c r="H751" i="15"/>
  <c r="U754" i="13" s="1"/>
  <c r="H749" i="15"/>
  <c r="U752" i="13" s="1"/>
  <c r="F748" i="15"/>
  <c r="S751" i="13" s="1"/>
  <c r="G740" i="15"/>
  <c r="T743" i="13" s="1"/>
  <c r="C740" i="15"/>
  <c r="P743" i="13" s="1"/>
  <c r="G739" i="15"/>
  <c r="T742" i="13" s="1"/>
  <c r="C735" i="15"/>
  <c r="P738" i="13" s="1"/>
  <c r="B729" i="15"/>
  <c r="O732" i="13" s="1"/>
  <c r="F729" i="15"/>
  <c r="S732" i="13" s="1"/>
  <c r="H728" i="15"/>
  <c r="U731" i="13" s="1"/>
  <c r="D724" i="15"/>
  <c r="Q727" i="13" s="1"/>
  <c r="D719" i="15"/>
  <c r="Q722" i="13" s="1"/>
  <c r="H719" i="15"/>
  <c r="B719" i="15"/>
  <c r="O722" i="13" s="1"/>
  <c r="H715" i="15"/>
  <c r="U718" i="13" s="1"/>
  <c r="D715" i="15"/>
  <c r="Q718" i="13" s="1"/>
  <c r="E715" i="15"/>
  <c r="F715" i="15"/>
  <c r="S718" i="13" s="1"/>
  <c r="H709" i="15"/>
  <c r="U712" i="13" s="1"/>
  <c r="F701" i="15"/>
  <c r="B701" i="15"/>
  <c r="C701" i="15"/>
  <c r="D701" i="15"/>
  <c r="E697" i="15"/>
  <c r="F692" i="15"/>
  <c r="S695" i="13" s="1"/>
  <c r="B689" i="15"/>
  <c r="O692" i="13" s="1"/>
  <c r="F689" i="15"/>
  <c r="S692" i="13" s="1"/>
  <c r="G689" i="15"/>
  <c r="H689" i="15"/>
  <c r="U692" i="13" s="1"/>
  <c r="H684" i="15"/>
  <c r="D681" i="15"/>
  <c r="G667" i="15"/>
  <c r="T670" i="13" s="1"/>
  <c r="B657" i="15"/>
  <c r="O660" i="13" s="1"/>
  <c r="C657" i="15"/>
  <c r="P660" i="13" s="1"/>
  <c r="D657" i="15"/>
  <c r="Q660" i="13" s="1"/>
  <c r="E657" i="15"/>
  <c r="R660" i="13" s="1"/>
  <c r="F657" i="15"/>
  <c r="S660" i="13" s="1"/>
  <c r="G657" i="15"/>
  <c r="T660" i="13" s="1"/>
  <c r="H657" i="15"/>
  <c r="U660" i="13" s="1"/>
  <c r="B633" i="15"/>
  <c r="O636" i="13" s="1"/>
  <c r="C633" i="15"/>
  <c r="P636" i="13" s="1"/>
  <c r="D633" i="15"/>
  <c r="Q636" i="13" s="1"/>
  <c r="E633" i="15"/>
  <c r="R636" i="13" s="1"/>
  <c r="F633" i="15"/>
  <c r="S636" i="13" s="1"/>
  <c r="G633" i="15"/>
  <c r="T636" i="13" s="1"/>
  <c r="H633" i="15"/>
  <c r="U636" i="13" s="1"/>
  <c r="D577" i="15"/>
  <c r="Q580" i="13" s="1"/>
  <c r="G577" i="15"/>
  <c r="T580" i="13" s="1"/>
  <c r="B577" i="15"/>
  <c r="O580" i="13" s="1"/>
  <c r="C577" i="15"/>
  <c r="P580" i="13" s="1"/>
  <c r="E577" i="15"/>
  <c r="R580" i="13" s="1"/>
  <c r="F577" i="15"/>
  <c r="S580" i="13" s="1"/>
  <c r="H577" i="15"/>
  <c r="U580" i="13" s="1"/>
  <c r="E536" i="15"/>
  <c r="R539" i="13" s="1"/>
  <c r="F536" i="15"/>
  <c r="G536" i="15"/>
  <c r="T539" i="13" s="1"/>
  <c r="H536" i="15"/>
  <c r="U539" i="13" s="1"/>
  <c r="B536" i="15"/>
  <c r="O539" i="13" s="1"/>
  <c r="C536" i="15"/>
  <c r="P539" i="13" s="1"/>
  <c r="D536" i="15"/>
  <c r="B896" i="15"/>
  <c r="C895" i="15"/>
  <c r="B888" i="15"/>
  <c r="C887" i="15"/>
  <c r="B880" i="15"/>
  <c r="C879" i="15"/>
  <c r="B872" i="15"/>
  <c r="C871" i="15"/>
  <c r="B864" i="15"/>
  <c r="C863" i="15"/>
  <c r="B856" i="15"/>
  <c r="C855" i="15"/>
  <c r="B848" i="15"/>
  <c r="C847" i="15"/>
  <c r="B840" i="15"/>
  <c r="C839" i="15"/>
  <c r="B832" i="15"/>
  <c r="C831" i="15"/>
  <c r="B824" i="15"/>
  <c r="C823" i="15"/>
  <c r="B816" i="15"/>
  <c r="C815" i="15"/>
  <c r="B808" i="15"/>
  <c r="C807" i="15"/>
  <c r="B800" i="15"/>
  <c r="C799" i="15"/>
  <c r="B792" i="15"/>
  <c r="C791" i="15"/>
  <c r="B784" i="15"/>
  <c r="C783" i="15"/>
  <c r="B776" i="15"/>
  <c r="C775" i="15"/>
  <c r="B768" i="15"/>
  <c r="C767" i="15"/>
  <c r="B760" i="15"/>
  <c r="C759" i="15"/>
  <c r="C752" i="15"/>
  <c r="P755" i="13" s="1"/>
  <c r="G752" i="15"/>
  <c r="T755" i="13" s="1"/>
  <c r="F741" i="15"/>
  <c r="S744" i="13" s="1"/>
  <c r="B741" i="15"/>
  <c r="O744" i="13" s="1"/>
  <c r="H731" i="15"/>
  <c r="U734" i="13" s="1"/>
  <c r="D731" i="15"/>
  <c r="C720" i="15"/>
  <c r="P723" i="13" s="1"/>
  <c r="G720" i="15"/>
  <c r="T723" i="13" s="1"/>
  <c r="G709" i="15"/>
  <c r="T712" i="13" s="1"/>
  <c r="H707" i="15"/>
  <c r="U710" i="13" s="1"/>
  <c r="D707" i="15"/>
  <c r="Q710" i="13" s="1"/>
  <c r="E707" i="15"/>
  <c r="F707" i="15"/>
  <c r="S710" i="13" s="1"/>
  <c r="D697" i="15"/>
  <c r="Q700" i="13" s="1"/>
  <c r="F693" i="15"/>
  <c r="B693" i="15"/>
  <c r="C693" i="15"/>
  <c r="D693" i="15"/>
  <c r="F684" i="15"/>
  <c r="H675" i="15"/>
  <c r="U678" i="13" s="1"/>
  <c r="C675" i="15"/>
  <c r="P678" i="13" s="1"/>
  <c r="D675" i="15"/>
  <c r="Q678" i="13" s="1"/>
  <c r="E675" i="15"/>
  <c r="R678" i="13" s="1"/>
  <c r="F675" i="15"/>
  <c r="S678" i="13" s="1"/>
  <c r="B667" i="15"/>
  <c r="O670" i="13" s="1"/>
  <c r="G660" i="15"/>
  <c r="T663" i="13" s="1"/>
  <c r="B660" i="15"/>
  <c r="O663" i="13" s="1"/>
  <c r="C660" i="15"/>
  <c r="P663" i="13" s="1"/>
  <c r="D660" i="15"/>
  <c r="Q663" i="13" s="1"/>
  <c r="E660" i="15"/>
  <c r="B593" i="15"/>
  <c r="O596" i="13" s="1"/>
  <c r="C593" i="15"/>
  <c r="P596" i="13" s="1"/>
  <c r="D593" i="15"/>
  <c r="Q596" i="13" s="1"/>
  <c r="E593" i="15"/>
  <c r="F593" i="15"/>
  <c r="S596" i="13" s="1"/>
  <c r="G593" i="15"/>
  <c r="T596" i="13" s="1"/>
  <c r="H593" i="15"/>
  <c r="U596" i="13" s="1"/>
  <c r="B759" i="15"/>
  <c r="B753" i="15"/>
  <c r="F753" i="15"/>
  <c r="S756" i="13" s="1"/>
  <c r="H752" i="15"/>
  <c r="U755" i="13" s="1"/>
  <c r="D743" i="15"/>
  <c r="Q746" i="13" s="1"/>
  <c r="H743" i="15"/>
  <c r="U746" i="13" s="1"/>
  <c r="H741" i="15"/>
  <c r="U744" i="13" s="1"/>
  <c r="G732" i="15"/>
  <c r="T735" i="13" s="1"/>
  <c r="C732" i="15"/>
  <c r="P735" i="13" s="1"/>
  <c r="G731" i="15"/>
  <c r="T734" i="13" s="1"/>
  <c r="B721" i="15"/>
  <c r="O724" i="13" s="1"/>
  <c r="F721" i="15"/>
  <c r="S724" i="13" s="1"/>
  <c r="H720" i="15"/>
  <c r="U723" i="13" s="1"/>
  <c r="E709" i="15"/>
  <c r="R712" i="13" s="1"/>
  <c r="G707" i="15"/>
  <c r="T710" i="13" s="1"/>
  <c r="H699" i="15"/>
  <c r="U702" i="13" s="1"/>
  <c r="D699" i="15"/>
  <c r="Q702" i="13" s="1"/>
  <c r="E699" i="15"/>
  <c r="R702" i="13" s="1"/>
  <c r="F699" i="15"/>
  <c r="C697" i="15"/>
  <c r="P700" i="13" s="1"/>
  <c r="H693" i="15"/>
  <c r="G675" i="15"/>
  <c r="T678" i="13" s="1"/>
  <c r="H660" i="15"/>
  <c r="U663" i="13" s="1"/>
  <c r="H896" i="15"/>
  <c r="H888" i="15"/>
  <c r="H880" i="15"/>
  <c r="H872" i="15"/>
  <c r="H864" i="15"/>
  <c r="H856" i="15"/>
  <c r="H848" i="15"/>
  <c r="H840" i="15"/>
  <c r="H832" i="15"/>
  <c r="H824" i="15"/>
  <c r="H816" i="15"/>
  <c r="H808" i="15"/>
  <c r="H800" i="15"/>
  <c r="H792" i="15"/>
  <c r="H784" i="15"/>
  <c r="G777" i="15"/>
  <c r="H776" i="15"/>
  <c r="H768" i="15"/>
  <c r="H760" i="15"/>
  <c r="H755" i="15"/>
  <c r="U758" i="13" s="1"/>
  <c r="D755" i="15"/>
  <c r="Q758" i="13" s="1"/>
  <c r="H753" i="15"/>
  <c r="U756" i="13" s="1"/>
  <c r="F752" i="15"/>
  <c r="S755" i="13" s="1"/>
  <c r="C744" i="15"/>
  <c r="P747" i="13" s="1"/>
  <c r="G744" i="15"/>
  <c r="T747" i="13" s="1"/>
  <c r="G743" i="15"/>
  <c r="T746" i="13" s="1"/>
  <c r="G741" i="15"/>
  <c r="T744" i="13" s="1"/>
  <c r="F733" i="15"/>
  <c r="S736" i="13" s="1"/>
  <c r="B733" i="15"/>
  <c r="O736" i="13" s="1"/>
  <c r="H723" i="15"/>
  <c r="U726" i="13" s="1"/>
  <c r="D723" i="15"/>
  <c r="Q726" i="13" s="1"/>
  <c r="H721" i="15"/>
  <c r="U724" i="13" s="1"/>
  <c r="F720" i="15"/>
  <c r="S723" i="13" s="1"/>
  <c r="G716" i="15"/>
  <c r="T719" i="13" s="1"/>
  <c r="C716" i="15"/>
  <c r="D716" i="15"/>
  <c r="Q719" i="13" s="1"/>
  <c r="E716" i="15"/>
  <c r="R719" i="13" s="1"/>
  <c r="G693" i="15"/>
  <c r="H691" i="15"/>
  <c r="U694" i="13" s="1"/>
  <c r="D691" i="15"/>
  <c r="Q694" i="13" s="1"/>
  <c r="E691" i="15"/>
  <c r="R694" i="13" s="1"/>
  <c r="F691" i="15"/>
  <c r="S694" i="13" s="1"/>
  <c r="H683" i="15"/>
  <c r="U686" i="13" s="1"/>
  <c r="C683" i="15"/>
  <c r="P686" i="13" s="1"/>
  <c r="D683" i="15"/>
  <c r="Q686" i="13" s="1"/>
  <c r="E683" i="15"/>
  <c r="R686" i="13" s="1"/>
  <c r="F683" i="15"/>
  <c r="S686" i="13" s="1"/>
  <c r="B675" i="15"/>
  <c r="O678" i="13" s="1"/>
  <c r="G668" i="15"/>
  <c r="T671" i="13" s="1"/>
  <c r="B668" i="15"/>
  <c r="O671" i="13" s="1"/>
  <c r="C668" i="15"/>
  <c r="P671" i="13" s="1"/>
  <c r="D668" i="15"/>
  <c r="Q671" i="13" s="1"/>
  <c r="E668" i="15"/>
  <c r="B665" i="15"/>
  <c r="E665" i="15"/>
  <c r="R668" i="13" s="1"/>
  <c r="F665" i="15"/>
  <c r="S668" i="13" s="1"/>
  <c r="G665" i="15"/>
  <c r="T668" i="13" s="1"/>
  <c r="H665" i="15"/>
  <c r="U668" i="13" s="1"/>
  <c r="F660" i="15"/>
  <c r="S663" i="13" s="1"/>
  <c r="B649" i="15"/>
  <c r="O652" i="13" s="1"/>
  <c r="C649" i="15"/>
  <c r="P652" i="13" s="1"/>
  <c r="D649" i="15"/>
  <c r="E649" i="15"/>
  <c r="R652" i="13" s="1"/>
  <c r="F649" i="15"/>
  <c r="S652" i="13" s="1"/>
  <c r="G649" i="15"/>
  <c r="T652" i="13" s="1"/>
  <c r="H649" i="15"/>
  <c r="U652" i="13" s="1"/>
  <c r="B625" i="15"/>
  <c r="O628" i="13" s="1"/>
  <c r="C625" i="15"/>
  <c r="P628" i="13" s="1"/>
  <c r="D625" i="15"/>
  <c r="Q628" i="13" s="1"/>
  <c r="E625" i="15"/>
  <c r="R628" i="13" s="1"/>
  <c r="F625" i="15"/>
  <c r="S628" i="13" s="1"/>
  <c r="G625" i="15"/>
  <c r="T628" i="13" s="1"/>
  <c r="H625" i="15"/>
  <c r="U628" i="13" s="1"/>
  <c r="B585" i="15"/>
  <c r="O588" i="13" s="1"/>
  <c r="C585" i="15"/>
  <c r="P588" i="13" s="1"/>
  <c r="D585" i="15"/>
  <c r="Q588" i="13" s="1"/>
  <c r="E585" i="15"/>
  <c r="R588" i="13" s="1"/>
  <c r="F585" i="15"/>
  <c r="S588" i="13" s="1"/>
  <c r="G585" i="15"/>
  <c r="T588" i="13" s="1"/>
  <c r="H585" i="15"/>
  <c r="U588" i="13" s="1"/>
  <c r="G566" i="15"/>
  <c r="T569" i="13" s="1"/>
  <c r="B566" i="15"/>
  <c r="O569" i="13" s="1"/>
  <c r="C566" i="15"/>
  <c r="P569" i="13" s="1"/>
  <c r="D566" i="15"/>
  <c r="Q569" i="13" s="1"/>
  <c r="E566" i="15"/>
  <c r="R569" i="13" s="1"/>
  <c r="F566" i="15"/>
  <c r="S569" i="13" s="1"/>
  <c r="H566" i="15"/>
  <c r="U569" i="13" s="1"/>
  <c r="G756" i="15"/>
  <c r="T759" i="13" s="1"/>
  <c r="C756" i="15"/>
  <c r="P759" i="13" s="1"/>
  <c r="G755" i="15"/>
  <c r="T758" i="13" s="1"/>
  <c r="G753" i="15"/>
  <c r="T756" i="13" s="1"/>
  <c r="E752" i="15"/>
  <c r="R755" i="13" s="1"/>
  <c r="B745" i="15"/>
  <c r="O748" i="13" s="1"/>
  <c r="F745" i="15"/>
  <c r="S748" i="13" s="1"/>
  <c r="H744" i="15"/>
  <c r="U747" i="13" s="1"/>
  <c r="F743" i="15"/>
  <c r="S746" i="13" s="1"/>
  <c r="E741" i="15"/>
  <c r="R744" i="13" s="1"/>
  <c r="D735" i="15"/>
  <c r="Q738" i="13" s="1"/>
  <c r="H735" i="15"/>
  <c r="H733" i="15"/>
  <c r="U736" i="13" s="1"/>
  <c r="F732" i="15"/>
  <c r="S735" i="13" s="1"/>
  <c r="E731" i="15"/>
  <c r="G724" i="15"/>
  <c r="T727" i="13" s="1"/>
  <c r="C724" i="15"/>
  <c r="P727" i="13" s="1"/>
  <c r="G723" i="15"/>
  <c r="T726" i="13" s="1"/>
  <c r="G721" i="15"/>
  <c r="T724" i="13" s="1"/>
  <c r="E720" i="15"/>
  <c r="R723" i="13" s="1"/>
  <c r="H716" i="15"/>
  <c r="U719" i="13" s="1"/>
  <c r="G708" i="15"/>
  <c r="T711" i="13" s="1"/>
  <c r="C708" i="15"/>
  <c r="P711" i="13" s="1"/>
  <c r="D708" i="15"/>
  <c r="Q711" i="13" s="1"/>
  <c r="E708" i="15"/>
  <c r="R711" i="13" s="1"/>
  <c r="B617" i="15"/>
  <c r="O620" i="13" s="1"/>
  <c r="C617" i="15"/>
  <c r="D617" i="15"/>
  <c r="Q620" i="13" s="1"/>
  <c r="E617" i="15"/>
  <c r="R620" i="13" s="1"/>
  <c r="F617" i="15"/>
  <c r="S620" i="13" s="1"/>
  <c r="G617" i="15"/>
  <c r="T620" i="13" s="1"/>
  <c r="H617" i="15"/>
  <c r="U620" i="13" s="1"/>
  <c r="B547" i="15"/>
  <c r="C547" i="15"/>
  <c r="P550" i="13" s="1"/>
  <c r="D547" i="15"/>
  <c r="Q550" i="13" s="1"/>
  <c r="E547" i="15"/>
  <c r="R550" i="13" s="1"/>
  <c r="F547" i="15"/>
  <c r="S550" i="13" s="1"/>
  <c r="G547" i="15"/>
  <c r="T550" i="13" s="1"/>
  <c r="H547" i="15"/>
  <c r="U550" i="13" s="1"/>
  <c r="B711" i="15"/>
  <c r="O714" i="13" s="1"/>
  <c r="B703" i="15"/>
  <c r="O706" i="13" s="1"/>
  <c r="B695" i="15"/>
  <c r="B687" i="15"/>
  <c r="O690" i="13" s="1"/>
  <c r="D685" i="15"/>
  <c r="B679" i="15"/>
  <c r="O682" i="13" s="1"/>
  <c r="D677" i="15"/>
  <c r="Q680" i="13" s="1"/>
  <c r="B671" i="15"/>
  <c r="O674" i="13" s="1"/>
  <c r="D669" i="15"/>
  <c r="Q672" i="13" s="1"/>
  <c r="B663" i="15"/>
  <c r="O666" i="13" s="1"/>
  <c r="D661" i="15"/>
  <c r="Q664" i="13" s="1"/>
  <c r="B655" i="15"/>
  <c r="O658" i="13" s="1"/>
  <c r="D653" i="15"/>
  <c r="Q656" i="13" s="1"/>
  <c r="E652" i="15"/>
  <c r="F651" i="15"/>
  <c r="S654" i="13" s="1"/>
  <c r="B647" i="15"/>
  <c r="O650" i="13" s="1"/>
  <c r="D645" i="15"/>
  <c r="Q648" i="13" s="1"/>
  <c r="E644" i="15"/>
  <c r="R647" i="13" s="1"/>
  <c r="F643" i="15"/>
  <c r="B639" i="15"/>
  <c r="O642" i="13" s="1"/>
  <c r="D637" i="15"/>
  <c r="E636" i="15"/>
  <c r="R639" i="13" s="1"/>
  <c r="F635" i="15"/>
  <c r="B631" i="15"/>
  <c r="O634" i="13" s="1"/>
  <c r="D629" i="15"/>
  <c r="E628" i="15"/>
  <c r="F627" i="15"/>
  <c r="S630" i="13" s="1"/>
  <c r="B623" i="15"/>
  <c r="O626" i="13" s="1"/>
  <c r="D621" i="15"/>
  <c r="E620" i="15"/>
  <c r="F619" i="15"/>
  <c r="S622" i="13" s="1"/>
  <c r="B615" i="15"/>
  <c r="O618" i="13" s="1"/>
  <c r="D613" i="15"/>
  <c r="Q616" i="13" s="1"/>
  <c r="E612" i="15"/>
  <c r="F611" i="15"/>
  <c r="S614" i="13" s="1"/>
  <c r="B607" i="15"/>
  <c r="D605" i="15"/>
  <c r="Q608" i="13" s="1"/>
  <c r="E604" i="15"/>
  <c r="R607" i="13" s="1"/>
  <c r="F603" i="15"/>
  <c r="S606" i="13" s="1"/>
  <c r="B599" i="15"/>
  <c r="O602" i="13" s="1"/>
  <c r="D597" i="15"/>
  <c r="Q600" i="13" s="1"/>
  <c r="E596" i="15"/>
  <c r="R599" i="13" s="1"/>
  <c r="F595" i="15"/>
  <c r="S598" i="13" s="1"/>
  <c r="B591" i="15"/>
  <c r="O594" i="13" s="1"/>
  <c r="D589" i="15"/>
  <c r="Q592" i="13" s="1"/>
  <c r="E588" i="15"/>
  <c r="F587" i="15"/>
  <c r="S590" i="13" s="1"/>
  <c r="B583" i="15"/>
  <c r="O586" i="13" s="1"/>
  <c r="C578" i="15"/>
  <c r="P581" i="13" s="1"/>
  <c r="F578" i="15"/>
  <c r="S581" i="13" s="1"/>
  <c r="E574" i="15"/>
  <c r="R577" i="13" s="1"/>
  <c r="D573" i="15"/>
  <c r="Q576" i="13" s="1"/>
  <c r="E568" i="15"/>
  <c r="R571" i="13" s="1"/>
  <c r="H568" i="15"/>
  <c r="U571" i="13" s="1"/>
  <c r="F563" i="15"/>
  <c r="S566" i="13" s="1"/>
  <c r="D562" i="15"/>
  <c r="Q565" i="13" s="1"/>
  <c r="D553" i="15"/>
  <c r="Q556" i="13" s="1"/>
  <c r="E553" i="15"/>
  <c r="R556" i="13" s="1"/>
  <c r="F553" i="15"/>
  <c r="S556" i="13" s="1"/>
  <c r="G553" i="15"/>
  <c r="B539" i="15"/>
  <c r="C539" i="15"/>
  <c r="D539" i="15"/>
  <c r="E539" i="15"/>
  <c r="B531" i="15"/>
  <c r="O534" i="13" s="1"/>
  <c r="C531" i="15"/>
  <c r="P534" i="13" s="1"/>
  <c r="D531" i="15"/>
  <c r="Q534" i="13" s="1"/>
  <c r="E531" i="15"/>
  <c r="R534" i="13" s="1"/>
  <c r="F531" i="15"/>
  <c r="S534" i="13" s="1"/>
  <c r="G531" i="15"/>
  <c r="T534" i="13" s="1"/>
  <c r="C685" i="15"/>
  <c r="C677" i="15"/>
  <c r="P680" i="13" s="1"/>
  <c r="C669" i="15"/>
  <c r="P672" i="13" s="1"/>
  <c r="C661" i="15"/>
  <c r="P664" i="13" s="1"/>
  <c r="C653" i="15"/>
  <c r="P656" i="13" s="1"/>
  <c r="D652" i="15"/>
  <c r="Q655" i="13" s="1"/>
  <c r="E651" i="15"/>
  <c r="R654" i="13" s="1"/>
  <c r="C645" i="15"/>
  <c r="P648" i="13" s="1"/>
  <c r="D644" i="15"/>
  <c r="Q647" i="13" s="1"/>
  <c r="E643" i="15"/>
  <c r="R646" i="13" s="1"/>
  <c r="H640" i="15"/>
  <c r="U643" i="13" s="1"/>
  <c r="C637" i="15"/>
  <c r="P640" i="13" s="1"/>
  <c r="D636" i="15"/>
  <c r="Q639" i="13" s="1"/>
  <c r="E635" i="15"/>
  <c r="R638" i="13" s="1"/>
  <c r="C629" i="15"/>
  <c r="D628" i="15"/>
  <c r="Q631" i="13" s="1"/>
  <c r="E627" i="15"/>
  <c r="R630" i="13" s="1"/>
  <c r="H624" i="15"/>
  <c r="U627" i="13" s="1"/>
  <c r="C621" i="15"/>
  <c r="P624" i="13" s="1"/>
  <c r="D620" i="15"/>
  <c r="Q623" i="13" s="1"/>
  <c r="E619" i="15"/>
  <c r="R622" i="13" s="1"/>
  <c r="H616" i="15"/>
  <c r="U619" i="13" s="1"/>
  <c r="C613" i="15"/>
  <c r="P616" i="13" s="1"/>
  <c r="D612" i="15"/>
  <c r="Q615" i="13" s="1"/>
  <c r="E611" i="15"/>
  <c r="R614" i="13" s="1"/>
  <c r="H608" i="15"/>
  <c r="U611" i="13" s="1"/>
  <c r="C605" i="15"/>
  <c r="P608" i="13" s="1"/>
  <c r="D604" i="15"/>
  <c r="Q607" i="13" s="1"/>
  <c r="E603" i="15"/>
  <c r="H600" i="15"/>
  <c r="U603" i="13" s="1"/>
  <c r="C597" i="15"/>
  <c r="P600" i="13" s="1"/>
  <c r="D596" i="15"/>
  <c r="Q599" i="13" s="1"/>
  <c r="E595" i="15"/>
  <c r="R598" i="13" s="1"/>
  <c r="H592" i="15"/>
  <c r="U595" i="13" s="1"/>
  <c r="C589" i="15"/>
  <c r="P592" i="13" s="1"/>
  <c r="D588" i="15"/>
  <c r="Q591" i="13" s="1"/>
  <c r="E587" i="15"/>
  <c r="R590" i="13" s="1"/>
  <c r="H584" i="15"/>
  <c r="U587" i="13" s="1"/>
  <c r="B579" i="15"/>
  <c r="E579" i="15"/>
  <c r="R582" i="13" s="1"/>
  <c r="H578" i="15"/>
  <c r="U581" i="13" s="1"/>
  <c r="D574" i="15"/>
  <c r="Q577" i="13" s="1"/>
  <c r="D569" i="15"/>
  <c r="Q572" i="13" s="1"/>
  <c r="G569" i="15"/>
  <c r="T572" i="13" s="1"/>
  <c r="G568" i="15"/>
  <c r="T571" i="13" s="1"/>
  <c r="D563" i="15"/>
  <c r="Q566" i="13" s="1"/>
  <c r="H553" i="15"/>
  <c r="U556" i="13" s="1"/>
  <c r="D545" i="15"/>
  <c r="Q548" i="13" s="1"/>
  <c r="E545" i="15"/>
  <c r="F545" i="15"/>
  <c r="S548" i="13" s="1"/>
  <c r="G545" i="15"/>
  <c r="T548" i="13" s="1"/>
  <c r="H539" i="15"/>
  <c r="H531" i="15"/>
  <c r="U534" i="13" s="1"/>
  <c r="B514" i="15"/>
  <c r="O517" i="13" s="1"/>
  <c r="C514" i="15"/>
  <c r="P517" i="13" s="1"/>
  <c r="D514" i="15"/>
  <c r="Q517" i="13" s="1"/>
  <c r="E514" i="15"/>
  <c r="F514" i="15"/>
  <c r="S517" i="13" s="1"/>
  <c r="G514" i="15"/>
  <c r="T517" i="13" s="1"/>
  <c r="H514" i="15"/>
  <c r="U517" i="13" s="1"/>
  <c r="G486" i="15"/>
  <c r="T489" i="13" s="1"/>
  <c r="C486" i="15"/>
  <c r="P489" i="13" s="1"/>
  <c r="B486" i="15"/>
  <c r="O489" i="13" s="1"/>
  <c r="D486" i="15"/>
  <c r="Q489" i="13" s="1"/>
  <c r="E486" i="15"/>
  <c r="R489" i="13" s="1"/>
  <c r="F486" i="15"/>
  <c r="S489" i="13" s="1"/>
  <c r="H486" i="15"/>
  <c r="U489" i="13" s="1"/>
  <c r="B443" i="15"/>
  <c r="O446" i="13" s="1"/>
  <c r="C443" i="15"/>
  <c r="P446" i="13" s="1"/>
  <c r="D443" i="15"/>
  <c r="F443" i="15"/>
  <c r="S446" i="13" s="1"/>
  <c r="G443" i="15"/>
  <c r="H443" i="15"/>
  <c r="U446" i="13" s="1"/>
  <c r="E443" i="15"/>
  <c r="R446" i="13" s="1"/>
  <c r="G712" i="15"/>
  <c r="T715" i="13" s="1"/>
  <c r="H711" i="15"/>
  <c r="G704" i="15"/>
  <c r="T707" i="13" s="1"/>
  <c r="H703" i="15"/>
  <c r="U706" i="13" s="1"/>
  <c r="G696" i="15"/>
  <c r="T699" i="13" s="1"/>
  <c r="H695" i="15"/>
  <c r="U698" i="13" s="1"/>
  <c r="G688" i="15"/>
  <c r="T691" i="13" s="1"/>
  <c r="H687" i="15"/>
  <c r="U690" i="13" s="1"/>
  <c r="B685" i="15"/>
  <c r="G680" i="15"/>
  <c r="T683" i="13" s="1"/>
  <c r="H679" i="15"/>
  <c r="U682" i="13" s="1"/>
  <c r="B677" i="15"/>
  <c r="O680" i="13" s="1"/>
  <c r="G672" i="15"/>
  <c r="T675" i="13" s="1"/>
  <c r="H671" i="15"/>
  <c r="U674" i="13" s="1"/>
  <c r="B669" i="15"/>
  <c r="O672" i="13" s="1"/>
  <c r="G664" i="15"/>
  <c r="T667" i="13" s="1"/>
  <c r="H663" i="15"/>
  <c r="U666" i="13" s="1"/>
  <c r="B661" i="15"/>
  <c r="O664" i="13" s="1"/>
  <c r="G656" i="15"/>
  <c r="T659" i="13" s="1"/>
  <c r="H655" i="15"/>
  <c r="U658" i="13" s="1"/>
  <c r="B653" i="15"/>
  <c r="O656" i="13" s="1"/>
  <c r="C652" i="15"/>
  <c r="P655" i="13" s="1"/>
  <c r="D651" i="15"/>
  <c r="Q654" i="13" s="1"/>
  <c r="G648" i="15"/>
  <c r="H647" i="15"/>
  <c r="U650" i="13" s="1"/>
  <c r="B645" i="15"/>
  <c r="O648" i="13" s="1"/>
  <c r="C644" i="15"/>
  <c r="P647" i="13" s="1"/>
  <c r="D643" i="15"/>
  <c r="Q646" i="13" s="1"/>
  <c r="G640" i="15"/>
  <c r="T643" i="13" s="1"/>
  <c r="H639" i="15"/>
  <c r="U642" i="13" s="1"/>
  <c r="B637" i="15"/>
  <c r="O640" i="13" s="1"/>
  <c r="C636" i="15"/>
  <c r="P639" i="13" s="1"/>
  <c r="D635" i="15"/>
  <c r="Q638" i="13" s="1"/>
  <c r="G632" i="15"/>
  <c r="T635" i="13" s="1"/>
  <c r="H631" i="15"/>
  <c r="U634" i="13" s="1"/>
  <c r="B629" i="15"/>
  <c r="C628" i="15"/>
  <c r="D627" i="15"/>
  <c r="Q630" i="13" s="1"/>
  <c r="G624" i="15"/>
  <c r="T627" i="13" s="1"/>
  <c r="H623" i="15"/>
  <c r="U626" i="13" s="1"/>
  <c r="B621" i="15"/>
  <c r="O624" i="13" s="1"/>
  <c r="C620" i="15"/>
  <c r="P623" i="13" s="1"/>
  <c r="D619" i="15"/>
  <c r="Q622" i="13" s="1"/>
  <c r="G616" i="15"/>
  <c r="T619" i="13" s="1"/>
  <c r="H615" i="15"/>
  <c r="U618" i="13" s="1"/>
  <c r="B613" i="15"/>
  <c r="O616" i="13" s="1"/>
  <c r="C612" i="15"/>
  <c r="P615" i="13" s="1"/>
  <c r="D611" i="15"/>
  <c r="Q614" i="13" s="1"/>
  <c r="G608" i="15"/>
  <c r="T611" i="13" s="1"/>
  <c r="H607" i="15"/>
  <c r="B605" i="15"/>
  <c r="O608" i="13" s="1"/>
  <c r="C604" i="15"/>
  <c r="D603" i="15"/>
  <c r="Q606" i="13" s="1"/>
  <c r="G600" i="15"/>
  <c r="T603" i="13" s="1"/>
  <c r="H599" i="15"/>
  <c r="U602" i="13" s="1"/>
  <c r="B597" i="15"/>
  <c r="O600" i="13" s="1"/>
  <c r="C596" i="15"/>
  <c r="P599" i="13" s="1"/>
  <c r="D595" i="15"/>
  <c r="Q598" i="13" s="1"/>
  <c r="G592" i="15"/>
  <c r="T595" i="13" s="1"/>
  <c r="H591" i="15"/>
  <c r="U594" i="13" s="1"/>
  <c r="B589" i="15"/>
  <c r="O592" i="13" s="1"/>
  <c r="C588" i="15"/>
  <c r="D587" i="15"/>
  <c r="Q590" i="13" s="1"/>
  <c r="G584" i="15"/>
  <c r="T587" i="13" s="1"/>
  <c r="H583" i="15"/>
  <c r="U586" i="13" s="1"/>
  <c r="H581" i="15"/>
  <c r="C581" i="15"/>
  <c r="P584" i="13" s="1"/>
  <c r="H579" i="15"/>
  <c r="U582" i="13" s="1"/>
  <c r="G578" i="15"/>
  <c r="C570" i="15"/>
  <c r="P573" i="13" s="1"/>
  <c r="F570" i="15"/>
  <c r="H569" i="15"/>
  <c r="U572" i="13" s="1"/>
  <c r="F568" i="15"/>
  <c r="S571" i="13" s="1"/>
  <c r="E560" i="15"/>
  <c r="H560" i="15"/>
  <c r="U563" i="13" s="1"/>
  <c r="C553" i="15"/>
  <c r="P556" i="13" s="1"/>
  <c r="H545" i="15"/>
  <c r="G539" i="15"/>
  <c r="B652" i="15"/>
  <c r="O655" i="13" s="1"/>
  <c r="C651" i="15"/>
  <c r="P654" i="13" s="1"/>
  <c r="B644" i="15"/>
  <c r="O647" i="13" s="1"/>
  <c r="C643" i="15"/>
  <c r="P646" i="13" s="1"/>
  <c r="B636" i="15"/>
  <c r="O639" i="13" s="1"/>
  <c r="C635" i="15"/>
  <c r="P638" i="13" s="1"/>
  <c r="B628" i="15"/>
  <c r="O631" i="13" s="1"/>
  <c r="C627" i="15"/>
  <c r="B620" i="15"/>
  <c r="O623" i="13" s="1"/>
  <c r="C619" i="15"/>
  <c r="P622" i="13" s="1"/>
  <c r="B612" i="15"/>
  <c r="O615" i="13" s="1"/>
  <c r="C611" i="15"/>
  <c r="P614" i="13" s="1"/>
  <c r="B604" i="15"/>
  <c r="O607" i="13" s="1"/>
  <c r="C603" i="15"/>
  <c r="P606" i="13" s="1"/>
  <c r="B596" i="15"/>
  <c r="O599" i="13" s="1"/>
  <c r="C595" i="15"/>
  <c r="P598" i="13" s="1"/>
  <c r="B588" i="15"/>
  <c r="O591" i="13" s="1"/>
  <c r="C587" i="15"/>
  <c r="P590" i="13" s="1"/>
  <c r="B571" i="15"/>
  <c r="O574" i="13" s="1"/>
  <c r="E571" i="15"/>
  <c r="D561" i="15"/>
  <c r="Q564" i="13" s="1"/>
  <c r="G561" i="15"/>
  <c r="T564" i="13" s="1"/>
  <c r="C554" i="15"/>
  <c r="P557" i="13" s="1"/>
  <c r="D554" i="15"/>
  <c r="Q557" i="13" s="1"/>
  <c r="E554" i="15"/>
  <c r="R557" i="13" s="1"/>
  <c r="F554" i="15"/>
  <c r="S557" i="13" s="1"/>
  <c r="B553" i="15"/>
  <c r="O556" i="13" s="1"/>
  <c r="C545" i="15"/>
  <c r="P548" i="13" s="1"/>
  <c r="F539" i="15"/>
  <c r="C530" i="15"/>
  <c r="P533" i="13" s="1"/>
  <c r="D530" i="15"/>
  <c r="Q533" i="13" s="1"/>
  <c r="E530" i="15"/>
  <c r="R533" i="13" s="1"/>
  <c r="F530" i="15"/>
  <c r="S533" i="13" s="1"/>
  <c r="G530" i="15"/>
  <c r="T533" i="13" s="1"/>
  <c r="H530" i="15"/>
  <c r="U533" i="13" s="1"/>
  <c r="B523" i="15"/>
  <c r="O526" i="13" s="1"/>
  <c r="C523" i="15"/>
  <c r="P526" i="13" s="1"/>
  <c r="D523" i="15"/>
  <c r="Q526" i="13" s="1"/>
  <c r="E523" i="15"/>
  <c r="R526" i="13" s="1"/>
  <c r="F523" i="15"/>
  <c r="G523" i="15"/>
  <c r="T526" i="13" s="1"/>
  <c r="B506" i="15"/>
  <c r="O509" i="13" s="1"/>
  <c r="C506" i="15"/>
  <c r="P509" i="13" s="1"/>
  <c r="D506" i="15"/>
  <c r="Q509" i="13" s="1"/>
  <c r="E506" i="15"/>
  <c r="F506" i="15"/>
  <c r="S509" i="13" s="1"/>
  <c r="G506" i="15"/>
  <c r="T509" i="13" s="1"/>
  <c r="H506" i="15"/>
  <c r="U509" i="13" s="1"/>
  <c r="B651" i="15"/>
  <c r="B643" i="15"/>
  <c r="O646" i="13" s="1"/>
  <c r="B635" i="15"/>
  <c r="O638" i="13" s="1"/>
  <c r="B627" i="15"/>
  <c r="O630" i="13" s="1"/>
  <c r="B619" i="15"/>
  <c r="O622" i="13" s="1"/>
  <c r="B611" i="15"/>
  <c r="O614" i="13" s="1"/>
  <c r="B603" i="15"/>
  <c r="B595" i="15"/>
  <c r="B587" i="15"/>
  <c r="H573" i="15"/>
  <c r="C573" i="15"/>
  <c r="P576" i="13" s="1"/>
  <c r="C562" i="15"/>
  <c r="P565" i="13" s="1"/>
  <c r="F562" i="15"/>
  <c r="S565" i="13" s="1"/>
  <c r="C546" i="15"/>
  <c r="P549" i="13" s="1"/>
  <c r="D546" i="15"/>
  <c r="Q549" i="13" s="1"/>
  <c r="E546" i="15"/>
  <c r="R549" i="13" s="1"/>
  <c r="F546" i="15"/>
  <c r="S549" i="13" s="1"/>
  <c r="H620" i="15"/>
  <c r="U623" i="13" s="1"/>
  <c r="H604" i="15"/>
  <c r="U607" i="13" s="1"/>
  <c r="G574" i="15"/>
  <c r="T577" i="13" s="1"/>
  <c r="B574" i="15"/>
  <c r="O577" i="13" s="1"/>
  <c r="G573" i="15"/>
  <c r="T576" i="13" s="1"/>
  <c r="B563" i="15"/>
  <c r="O566" i="13" s="1"/>
  <c r="E563" i="15"/>
  <c r="R566" i="13" s="1"/>
  <c r="H562" i="15"/>
  <c r="U565" i="13" s="1"/>
  <c r="E552" i="15"/>
  <c r="R555" i="13" s="1"/>
  <c r="F552" i="15"/>
  <c r="S555" i="13" s="1"/>
  <c r="G552" i="15"/>
  <c r="H552" i="15"/>
  <c r="U555" i="13" s="1"/>
  <c r="H546" i="15"/>
  <c r="U549" i="13" s="1"/>
  <c r="C538" i="15"/>
  <c r="D538" i="15"/>
  <c r="Q541" i="13" s="1"/>
  <c r="E538" i="15"/>
  <c r="R541" i="13" s="1"/>
  <c r="F538" i="15"/>
  <c r="S541" i="13" s="1"/>
  <c r="E582" i="15"/>
  <c r="R585" i="13" s="1"/>
  <c r="D581" i="15"/>
  <c r="Q584" i="13" s="1"/>
  <c r="C579" i="15"/>
  <c r="P582" i="13" s="1"/>
  <c r="E576" i="15"/>
  <c r="R579" i="13" s="1"/>
  <c r="H576" i="15"/>
  <c r="U579" i="13" s="1"/>
  <c r="H574" i="15"/>
  <c r="U577" i="13" s="1"/>
  <c r="F573" i="15"/>
  <c r="S576" i="13" s="1"/>
  <c r="F571" i="15"/>
  <c r="S574" i="13" s="1"/>
  <c r="D570" i="15"/>
  <c r="Q573" i="13" s="1"/>
  <c r="B569" i="15"/>
  <c r="H565" i="15"/>
  <c r="C565" i="15"/>
  <c r="P568" i="13" s="1"/>
  <c r="H563" i="15"/>
  <c r="U566" i="13" s="1"/>
  <c r="G562" i="15"/>
  <c r="E561" i="15"/>
  <c r="R564" i="13" s="1"/>
  <c r="C560" i="15"/>
  <c r="P563" i="13" s="1"/>
  <c r="B555" i="15"/>
  <c r="O558" i="13" s="1"/>
  <c r="C555" i="15"/>
  <c r="P558" i="13" s="1"/>
  <c r="D555" i="15"/>
  <c r="E555" i="15"/>
  <c r="R558" i="13" s="1"/>
  <c r="B554" i="15"/>
  <c r="O557" i="13" s="1"/>
  <c r="D552" i="15"/>
  <c r="Q555" i="13" s="1"/>
  <c r="G546" i="15"/>
  <c r="T549" i="13" s="1"/>
  <c r="E544" i="15"/>
  <c r="R547" i="13" s="1"/>
  <c r="F544" i="15"/>
  <c r="S547" i="13" s="1"/>
  <c r="G544" i="15"/>
  <c r="T547" i="13" s="1"/>
  <c r="H544" i="15"/>
  <c r="U547" i="13" s="1"/>
  <c r="H538" i="15"/>
  <c r="U541" i="13" s="1"/>
  <c r="C522" i="15"/>
  <c r="P525" i="13" s="1"/>
  <c r="D522" i="15"/>
  <c r="E522" i="15"/>
  <c r="R525" i="13" s="1"/>
  <c r="F522" i="15"/>
  <c r="S525" i="13" s="1"/>
  <c r="G522" i="15"/>
  <c r="T525" i="13" s="1"/>
  <c r="H522" i="15"/>
  <c r="U525" i="13" s="1"/>
  <c r="B528" i="15"/>
  <c r="O531" i="13" s="1"/>
  <c r="B520" i="15"/>
  <c r="O523" i="13" s="1"/>
  <c r="G515" i="15"/>
  <c r="T518" i="13" s="1"/>
  <c r="B512" i="15"/>
  <c r="O515" i="13" s="1"/>
  <c r="G507" i="15"/>
  <c r="T510" i="13" s="1"/>
  <c r="B504" i="15"/>
  <c r="O507" i="13" s="1"/>
  <c r="G499" i="15"/>
  <c r="T502" i="13" s="1"/>
  <c r="G498" i="15"/>
  <c r="T501" i="13" s="1"/>
  <c r="G497" i="15"/>
  <c r="T500" i="13" s="1"/>
  <c r="G495" i="15"/>
  <c r="T498" i="13" s="1"/>
  <c r="F487" i="15"/>
  <c r="S490" i="13" s="1"/>
  <c r="B487" i="15"/>
  <c r="O490" i="13" s="1"/>
  <c r="F485" i="15"/>
  <c r="S488" i="13" s="1"/>
  <c r="H477" i="15"/>
  <c r="D477" i="15"/>
  <c r="B475" i="15"/>
  <c r="O478" i="13" s="1"/>
  <c r="F475" i="15"/>
  <c r="S478" i="13" s="1"/>
  <c r="H469" i="15"/>
  <c r="U472" i="13" s="1"/>
  <c r="B469" i="15"/>
  <c r="O472" i="13" s="1"/>
  <c r="D469" i="15"/>
  <c r="Q472" i="13" s="1"/>
  <c r="F469" i="15"/>
  <c r="S472" i="13" s="1"/>
  <c r="D465" i="15"/>
  <c r="Q468" i="13" s="1"/>
  <c r="F465" i="15"/>
  <c r="S468" i="13" s="1"/>
  <c r="H465" i="15"/>
  <c r="U468" i="13" s="1"/>
  <c r="B465" i="15"/>
  <c r="O468" i="13" s="1"/>
  <c r="D457" i="15"/>
  <c r="Q460" i="13" s="1"/>
  <c r="E457" i="15"/>
  <c r="R460" i="13" s="1"/>
  <c r="F457" i="15"/>
  <c r="H457" i="15"/>
  <c r="U460" i="13" s="1"/>
  <c r="B457" i="15"/>
  <c r="O460" i="13" s="1"/>
  <c r="F447" i="15"/>
  <c r="S450" i="13" s="1"/>
  <c r="G447" i="15"/>
  <c r="T450" i="13" s="1"/>
  <c r="H447" i="15"/>
  <c r="B447" i="15"/>
  <c r="O450" i="13" s="1"/>
  <c r="C447" i="15"/>
  <c r="P450" i="13" s="1"/>
  <c r="D447" i="15"/>
  <c r="Q450" i="13" s="1"/>
  <c r="C320" i="15"/>
  <c r="P323" i="13" s="1"/>
  <c r="F320" i="15"/>
  <c r="S323" i="13" s="1"/>
  <c r="G320" i="15"/>
  <c r="T323" i="13" s="1"/>
  <c r="H320" i="15"/>
  <c r="U323" i="13" s="1"/>
  <c r="B320" i="15"/>
  <c r="O323" i="13" s="1"/>
  <c r="D320" i="15"/>
  <c r="Q323" i="13" s="1"/>
  <c r="E320" i="15"/>
  <c r="R323" i="13" s="1"/>
  <c r="F515" i="15"/>
  <c r="S518" i="13" s="1"/>
  <c r="F507" i="15"/>
  <c r="S510" i="13" s="1"/>
  <c r="F499" i="15"/>
  <c r="S502" i="13" s="1"/>
  <c r="F498" i="15"/>
  <c r="S501" i="13" s="1"/>
  <c r="F497" i="15"/>
  <c r="S500" i="13" s="1"/>
  <c r="E495" i="15"/>
  <c r="R498" i="13" s="1"/>
  <c r="D489" i="15"/>
  <c r="Q492" i="13" s="1"/>
  <c r="H489" i="15"/>
  <c r="U492" i="13" s="1"/>
  <c r="H487" i="15"/>
  <c r="U490" i="13" s="1"/>
  <c r="E485" i="15"/>
  <c r="R488" i="13" s="1"/>
  <c r="G478" i="15"/>
  <c r="T481" i="13" s="1"/>
  <c r="C478" i="15"/>
  <c r="P481" i="13" s="1"/>
  <c r="G477" i="15"/>
  <c r="B387" i="15"/>
  <c r="O390" i="13" s="1"/>
  <c r="C387" i="15"/>
  <c r="P390" i="13" s="1"/>
  <c r="D387" i="15"/>
  <c r="Q390" i="13" s="1"/>
  <c r="E387" i="15"/>
  <c r="R390" i="13" s="1"/>
  <c r="F387" i="15"/>
  <c r="S390" i="13" s="1"/>
  <c r="G387" i="15"/>
  <c r="T390" i="13" s="1"/>
  <c r="H387" i="15"/>
  <c r="U390" i="13" s="1"/>
  <c r="B558" i="15"/>
  <c r="O561" i="13" s="1"/>
  <c r="C557" i="15"/>
  <c r="P560" i="13" s="1"/>
  <c r="B550" i="15"/>
  <c r="O553" i="13" s="1"/>
  <c r="C549" i="15"/>
  <c r="P552" i="13" s="1"/>
  <c r="B542" i="15"/>
  <c r="O545" i="13" s="1"/>
  <c r="C541" i="15"/>
  <c r="P544" i="13" s="1"/>
  <c r="G537" i="15"/>
  <c r="T540" i="13" s="1"/>
  <c r="B534" i="15"/>
  <c r="O537" i="13" s="1"/>
  <c r="C533" i="15"/>
  <c r="P536" i="13" s="1"/>
  <c r="G529" i="15"/>
  <c r="T532" i="13" s="1"/>
  <c r="H528" i="15"/>
  <c r="U531" i="13" s="1"/>
  <c r="B526" i="15"/>
  <c r="O529" i="13" s="1"/>
  <c r="C525" i="15"/>
  <c r="P528" i="13" s="1"/>
  <c r="G521" i="15"/>
  <c r="T524" i="13" s="1"/>
  <c r="H520" i="15"/>
  <c r="U523" i="13" s="1"/>
  <c r="B518" i="15"/>
  <c r="O521" i="13" s="1"/>
  <c r="C517" i="15"/>
  <c r="P520" i="13" s="1"/>
  <c r="E515" i="15"/>
  <c r="R518" i="13" s="1"/>
  <c r="G513" i="15"/>
  <c r="T516" i="13" s="1"/>
  <c r="H512" i="15"/>
  <c r="U515" i="13" s="1"/>
  <c r="B510" i="15"/>
  <c r="O513" i="13" s="1"/>
  <c r="C509" i="15"/>
  <c r="P512" i="13" s="1"/>
  <c r="E507" i="15"/>
  <c r="R510" i="13" s="1"/>
  <c r="G505" i="15"/>
  <c r="T508" i="13" s="1"/>
  <c r="H504" i="15"/>
  <c r="U507" i="13" s="1"/>
  <c r="B502" i="15"/>
  <c r="O505" i="13" s="1"/>
  <c r="C501" i="15"/>
  <c r="P504" i="13" s="1"/>
  <c r="D500" i="15"/>
  <c r="Q503" i="13" s="1"/>
  <c r="E499" i="15"/>
  <c r="R502" i="13" s="1"/>
  <c r="E498" i="15"/>
  <c r="E497" i="15"/>
  <c r="R500" i="13" s="1"/>
  <c r="D495" i="15"/>
  <c r="Q498" i="13" s="1"/>
  <c r="C490" i="15"/>
  <c r="P493" i="13" s="1"/>
  <c r="G490" i="15"/>
  <c r="T493" i="13" s="1"/>
  <c r="G489" i="15"/>
  <c r="T492" i="13" s="1"/>
  <c r="G487" i="15"/>
  <c r="T490" i="13" s="1"/>
  <c r="C485" i="15"/>
  <c r="P488" i="13" s="1"/>
  <c r="F479" i="15"/>
  <c r="S482" i="13" s="1"/>
  <c r="B479" i="15"/>
  <c r="O482" i="13" s="1"/>
  <c r="H478" i="15"/>
  <c r="U481" i="13" s="1"/>
  <c r="F477" i="15"/>
  <c r="G475" i="15"/>
  <c r="E469" i="15"/>
  <c r="R472" i="13" s="1"/>
  <c r="E465" i="15"/>
  <c r="R468" i="13" s="1"/>
  <c r="C457" i="15"/>
  <c r="P460" i="13" s="1"/>
  <c r="B435" i="15"/>
  <c r="O438" i="13" s="1"/>
  <c r="C435" i="15"/>
  <c r="P438" i="13" s="1"/>
  <c r="D435" i="15"/>
  <c r="Q438" i="13" s="1"/>
  <c r="E435" i="15"/>
  <c r="R438" i="13" s="1"/>
  <c r="F435" i="15"/>
  <c r="S438" i="13" s="1"/>
  <c r="G435" i="15"/>
  <c r="H435" i="15"/>
  <c r="U438" i="13" s="1"/>
  <c r="B411" i="15"/>
  <c r="O414" i="13" s="1"/>
  <c r="C411" i="15"/>
  <c r="P414" i="13" s="1"/>
  <c r="D411" i="15"/>
  <c r="Q414" i="13" s="1"/>
  <c r="E411" i="15"/>
  <c r="R414" i="13" s="1"/>
  <c r="F411" i="15"/>
  <c r="S414" i="13" s="1"/>
  <c r="G411" i="15"/>
  <c r="T414" i="13" s="1"/>
  <c r="H411" i="15"/>
  <c r="U414" i="13" s="1"/>
  <c r="B557" i="15"/>
  <c r="O560" i="13" s="1"/>
  <c r="B549" i="15"/>
  <c r="O552" i="13" s="1"/>
  <c r="B541" i="15"/>
  <c r="O544" i="13" s="1"/>
  <c r="F537" i="15"/>
  <c r="S540" i="13" s="1"/>
  <c r="B533" i="15"/>
  <c r="O536" i="13" s="1"/>
  <c r="F529" i="15"/>
  <c r="S532" i="13" s="1"/>
  <c r="G528" i="15"/>
  <c r="T531" i="13" s="1"/>
  <c r="B525" i="15"/>
  <c r="F521" i="15"/>
  <c r="S524" i="13" s="1"/>
  <c r="G520" i="15"/>
  <c r="T523" i="13" s="1"/>
  <c r="B517" i="15"/>
  <c r="O520" i="13" s="1"/>
  <c r="D515" i="15"/>
  <c r="F513" i="15"/>
  <c r="S516" i="13" s="1"/>
  <c r="G512" i="15"/>
  <c r="B509" i="15"/>
  <c r="O512" i="13" s="1"/>
  <c r="D507" i="15"/>
  <c r="F505" i="15"/>
  <c r="S508" i="13" s="1"/>
  <c r="G504" i="15"/>
  <c r="B501" i="15"/>
  <c r="O504" i="13" s="1"/>
  <c r="C500" i="15"/>
  <c r="D499" i="15"/>
  <c r="Q502" i="13" s="1"/>
  <c r="D498" i="15"/>
  <c r="Q501" i="13" s="1"/>
  <c r="C497" i="15"/>
  <c r="P500" i="13" s="1"/>
  <c r="B491" i="15"/>
  <c r="F491" i="15"/>
  <c r="S494" i="13" s="1"/>
  <c r="F489" i="15"/>
  <c r="S492" i="13" s="1"/>
  <c r="E487" i="15"/>
  <c r="R490" i="13" s="1"/>
  <c r="D481" i="15"/>
  <c r="Q484" i="13" s="1"/>
  <c r="H481" i="15"/>
  <c r="U484" i="13" s="1"/>
  <c r="F478" i="15"/>
  <c r="S481" i="13" s="1"/>
  <c r="E477" i="15"/>
  <c r="E475" i="15"/>
  <c r="R478" i="13" s="1"/>
  <c r="F471" i="15"/>
  <c r="S474" i="13" s="1"/>
  <c r="H471" i="15"/>
  <c r="B471" i="15"/>
  <c r="O474" i="13" s="1"/>
  <c r="C469" i="15"/>
  <c r="P472" i="13" s="1"/>
  <c r="C465" i="15"/>
  <c r="P468" i="13" s="1"/>
  <c r="B451" i="15"/>
  <c r="O454" i="13" s="1"/>
  <c r="C451" i="15"/>
  <c r="P454" i="13" s="1"/>
  <c r="D451" i="15"/>
  <c r="F451" i="15"/>
  <c r="S454" i="13" s="1"/>
  <c r="G451" i="15"/>
  <c r="H451" i="15"/>
  <c r="U454" i="13" s="1"/>
  <c r="B379" i="15"/>
  <c r="C379" i="15"/>
  <c r="D379" i="15"/>
  <c r="E379" i="15"/>
  <c r="F379" i="15"/>
  <c r="G379" i="15"/>
  <c r="H379" i="15"/>
  <c r="H339" i="15"/>
  <c r="U342" i="13" s="1"/>
  <c r="D339" i="15"/>
  <c r="E339" i="15"/>
  <c r="R342" i="13" s="1"/>
  <c r="B339" i="15"/>
  <c r="C339" i="15"/>
  <c r="P342" i="13" s="1"/>
  <c r="F339" i="15"/>
  <c r="S342" i="13" s="1"/>
  <c r="G339" i="15"/>
  <c r="T342" i="13" s="1"/>
  <c r="E537" i="15"/>
  <c r="R540" i="13" s="1"/>
  <c r="E529" i="15"/>
  <c r="R532" i="13" s="1"/>
  <c r="F528" i="15"/>
  <c r="S531" i="13" s="1"/>
  <c r="H526" i="15"/>
  <c r="U529" i="13" s="1"/>
  <c r="E521" i="15"/>
  <c r="R524" i="13" s="1"/>
  <c r="F520" i="15"/>
  <c r="S523" i="13" s="1"/>
  <c r="H518" i="15"/>
  <c r="U521" i="13" s="1"/>
  <c r="C515" i="15"/>
  <c r="P518" i="13" s="1"/>
  <c r="E513" i="15"/>
  <c r="R516" i="13" s="1"/>
  <c r="F512" i="15"/>
  <c r="S515" i="13" s="1"/>
  <c r="H510" i="15"/>
  <c r="U513" i="13" s="1"/>
  <c r="C507" i="15"/>
  <c r="P510" i="13" s="1"/>
  <c r="E505" i="15"/>
  <c r="R508" i="13" s="1"/>
  <c r="F504" i="15"/>
  <c r="S507" i="13" s="1"/>
  <c r="H502" i="15"/>
  <c r="U505" i="13" s="1"/>
  <c r="C499" i="15"/>
  <c r="P502" i="13" s="1"/>
  <c r="B498" i="15"/>
  <c r="O501" i="13" s="1"/>
  <c r="B497" i="15"/>
  <c r="O500" i="13" s="1"/>
  <c r="H493" i="15"/>
  <c r="U496" i="13" s="1"/>
  <c r="D493" i="15"/>
  <c r="Q496" i="13" s="1"/>
  <c r="H491" i="15"/>
  <c r="U494" i="13" s="1"/>
  <c r="E489" i="15"/>
  <c r="R492" i="13" s="1"/>
  <c r="D487" i="15"/>
  <c r="Q490" i="13" s="1"/>
  <c r="C482" i="15"/>
  <c r="P485" i="13" s="1"/>
  <c r="G482" i="15"/>
  <c r="T485" i="13" s="1"/>
  <c r="G481" i="15"/>
  <c r="T484" i="13" s="1"/>
  <c r="E478" i="15"/>
  <c r="R481" i="13" s="1"/>
  <c r="C477" i="15"/>
  <c r="D475" i="15"/>
  <c r="G471" i="15"/>
  <c r="T474" i="13" s="1"/>
  <c r="F455" i="15"/>
  <c r="S458" i="13" s="1"/>
  <c r="G455" i="15"/>
  <c r="T458" i="13" s="1"/>
  <c r="H455" i="15"/>
  <c r="B455" i="15"/>
  <c r="O458" i="13" s="1"/>
  <c r="C455" i="15"/>
  <c r="P458" i="13" s="1"/>
  <c r="D455" i="15"/>
  <c r="Q458" i="13" s="1"/>
  <c r="E451" i="15"/>
  <c r="R454" i="13" s="1"/>
  <c r="F439" i="15"/>
  <c r="S442" i="13" s="1"/>
  <c r="G439" i="15"/>
  <c r="T442" i="13" s="1"/>
  <c r="H439" i="15"/>
  <c r="B439" i="15"/>
  <c r="O442" i="13" s="1"/>
  <c r="C439" i="15"/>
  <c r="P442" i="13" s="1"/>
  <c r="D439" i="15"/>
  <c r="Q442" i="13" s="1"/>
  <c r="B427" i="15"/>
  <c r="O430" i="13" s="1"/>
  <c r="C427" i="15"/>
  <c r="P430" i="13" s="1"/>
  <c r="D427" i="15"/>
  <c r="E427" i="15"/>
  <c r="R430" i="13" s="1"/>
  <c r="F427" i="15"/>
  <c r="S430" i="13" s="1"/>
  <c r="G427" i="15"/>
  <c r="H427" i="15"/>
  <c r="U430" i="13" s="1"/>
  <c r="G494" i="15"/>
  <c r="T497" i="13" s="1"/>
  <c r="C494" i="15"/>
  <c r="P497" i="13" s="1"/>
  <c r="G493" i="15"/>
  <c r="T496" i="13" s="1"/>
  <c r="G491" i="15"/>
  <c r="T494" i="13" s="1"/>
  <c r="C489" i="15"/>
  <c r="P492" i="13" s="1"/>
  <c r="C487" i="15"/>
  <c r="P490" i="13" s="1"/>
  <c r="B483" i="15"/>
  <c r="F483" i="15"/>
  <c r="S486" i="13" s="1"/>
  <c r="H482" i="15"/>
  <c r="U485" i="13" s="1"/>
  <c r="F481" i="15"/>
  <c r="S484" i="13" s="1"/>
  <c r="D478" i="15"/>
  <c r="Q481" i="13" s="1"/>
  <c r="B477" i="15"/>
  <c r="C475" i="15"/>
  <c r="P478" i="13" s="1"/>
  <c r="D473" i="15"/>
  <c r="Q476" i="13" s="1"/>
  <c r="F473" i="15"/>
  <c r="H473" i="15"/>
  <c r="U476" i="13" s="1"/>
  <c r="E471" i="15"/>
  <c r="R474" i="13" s="1"/>
  <c r="B467" i="15"/>
  <c r="O470" i="13" s="1"/>
  <c r="D467" i="15"/>
  <c r="F467" i="15"/>
  <c r="S470" i="13" s="1"/>
  <c r="H467" i="15"/>
  <c r="U470" i="13" s="1"/>
  <c r="F463" i="15"/>
  <c r="S466" i="13" s="1"/>
  <c r="H463" i="15"/>
  <c r="B463" i="15"/>
  <c r="O466" i="13" s="1"/>
  <c r="D463" i="15"/>
  <c r="Q466" i="13" s="1"/>
  <c r="E455" i="15"/>
  <c r="R458" i="13" s="1"/>
  <c r="E439" i="15"/>
  <c r="R442" i="13" s="1"/>
  <c r="B403" i="15"/>
  <c r="O406" i="13" s="1"/>
  <c r="C403" i="15"/>
  <c r="P406" i="13" s="1"/>
  <c r="D403" i="15"/>
  <c r="Q406" i="13" s="1"/>
  <c r="E403" i="15"/>
  <c r="R406" i="13" s="1"/>
  <c r="F403" i="15"/>
  <c r="S406" i="13" s="1"/>
  <c r="G403" i="15"/>
  <c r="T406" i="13" s="1"/>
  <c r="H403" i="15"/>
  <c r="U406" i="13" s="1"/>
  <c r="B371" i="15"/>
  <c r="O374" i="13" s="1"/>
  <c r="C371" i="15"/>
  <c r="P374" i="13" s="1"/>
  <c r="D371" i="15"/>
  <c r="E371" i="15"/>
  <c r="R374" i="13" s="1"/>
  <c r="F371" i="15"/>
  <c r="S374" i="13" s="1"/>
  <c r="G371" i="15"/>
  <c r="T374" i="13" s="1"/>
  <c r="H371" i="15"/>
  <c r="U374" i="13" s="1"/>
  <c r="F495" i="15"/>
  <c r="S498" i="13" s="1"/>
  <c r="B495" i="15"/>
  <c r="O498" i="13" s="1"/>
  <c r="H485" i="15"/>
  <c r="D485" i="15"/>
  <c r="Q488" i="13" s="1"/>
  <c r="B459" i="15"/>
  <c r="O462" i="13" s="1"/>
  <c r="C459" i="15"/>
  <c r="P462" i="13" s="1"/>
  <c r="D459" i="15"/>
  <c r="F459" i="15"/>
  <c r="S462" i="13" s="1"/>
  <c r="H459" i="15"/>
  <c r="U462" i="13" s="1"/>
  <c r="H307" i="15"/>
  <c r="U310" i="13" s="1"/>
  <c r="C307" i="15"/>
  <c r="P310" i="13" s="1"/>
  <c r="D307" i="15"/>
  <c r="E307" i="15"/>
  <c r="R310" i="13" s="1"/>
  <c r="B307" i="15"/>
  <c r="F307" i="15"/>
  <c r="S310" i="13" s="1"/>
  <c r="G307" i="15"/>
  <c r="T310" i="13" s="1"/>
  <c r="F461" i="15"/>
  <c r="S464" i="13" s="1"/>
  <c r="F453" i="15"/>
  <c r="S456" i="13" s="1"/>
  <c r="B449" i="15"/>
  <c r="O452" i="13" s="1"/>
  <c r="F445" i="15"/>
  <c r="S448" i="13" s="1"/>
  <c r="B441" i="15"/>
  <c r="O444" i="13" s="1"/>
  <c r="E438" i="15"/>
  <c r="R441" i="13" s="1"/>
  <c r="F437" i="15"/>
  <c r="S440" i="13" s="1"/>
  <c r="B433" i="15"/>
  <c r="O436" i="13" s="1"/>
  <c r="D431" i="15"/>
  <c r="Q434" i="13" s="1"/>
  <c r="E430" i="15"/>
  <c r="R433" i="13" s="1"/>
  <c r="F429" i="15"/>
  <c r="S432" i="13" s="1"/>
  <c r="B425" i="15"/>
  <c r="O428" i="13" s="1"/>
  <c r="D423" i="15"/>
  <c r="Q426" i="13" s="1"/>
  <c r="F421" i="15"/>
  <c r="S424" i="13" s="1"/>
  <c r="B417" i="15"/>
  <c r="O420" i="13" s="1"/>
  <c r="D415" i="15"/>
  <c r="Q418" i="13" s="1"/>
  <c r="F413" i="15"/>
  <c r="S416" i="13" s="1"/>
  <c r="B409" i="15"/>
  <c r="O412" i="13" s="1"/>
  <c r="D407" i="15"/>
  <c r="F405" i="15"/>
  <c r="S408" i="13" s="1"/>
  <c r="B401" i="15"/>
  <c r="O404" i="13" s="1"/>
  <c r="D399" i="15"/>
  <c r="Q402" i="13" s="1"/>
  <c r="F397" i="15"/>
  <c r="B393" i="15"/>
  <c r="D391" i="15"/>
  <c r="Q394" i="13" s="1"/>
  <c r="F389" i="15"/>
  <c r="S392" i="13" s="1"/>
  <c r="B385" i="15"/>
  <c r="O388" i="13" s="1"/>
  <c r="D383" i="15"/>
  <c r="Q386" i="13" s="1"/>
  <c r="F381" i="15"/>
  <c r="S384" i="13" s="1"/>
  <c r="B377" i="15"/>
  <c r="O380" i="13" s="1"/>
  <c r="D375" i="15"/>
  <c r="Q378" i="13" s="1"/>
  <c r="F373" i="15"/>
  <c r="S376" i="13" s="1"/>
  <c r="B369" i="15"/>
  <c r="O372" i="13" s="1"/>
  <c r="D367" i="15"/>
  <c r="F365" i="15"/>
  <c r="S368" i="13" s="1"/>
  <c r="B361" i="15"/>
  <c r="O364" i="13" s="1"/>
  <c r="D359" i="15"/>
  <c r="Q362" i="13" s="1"/>
  <c r="B345" i="15"/>
  <c r="O348" i="13" s="1"/>
  <c r="F345" i="15"/>
  <c r="G345" i="15"/>
  <c r="T348" i="13" s="1"/>
  <c r="D337" i="15"/>
  <c r="Q340" i="13" s="1"/>
  <c r="G324" i="15"/>
  <c r="T327" i="13" s="1"/>
  <c r="B324" i="15"/>
  <c r="O327" i="13" s="1"/>
  <c r="C324" i="15"/>
  <c r="P327" i="13" s="1"/>
  <c r="D324" i="15"/>
  <c r="Q327" i="13" s="1"/>
  <c r="C312" i="15"/>
  <c r="P315" i="13" s="1"/>
  <c r="F312" i="15"/>
  <c r="S315" i="13" s="1"/>
  <c r="G312" i="15"/>
  <c r="T315" i="13" s="1"/>
  <c r="H312" i="15"/>
  <c r="U315" i="13" s="1"/>
  <c r="B281" i="15"/>
  <c r="O284" i="13" s="1"/>
  <c r="C281" i="15"/>
  <c r="P284" i="13" s="1"/>
  <c r="D281" i="15"/>
  <c r="Q284" i="13" s="1"/>
  <c r="E281" i="15"/>
  <c r="R284" i="13" s="1"/>
  <c r="F281" i="15"/>
  <c r="S284" i="13" s="1"/>
  <c r="G281" i="15"/>
  <c r="T284" i="13" s="1"/>
  <c r="C272" i="15"/>
  <c r="P275" i="13" s="1"/>
  <c r="D272" i="15"/>
  <c r="Q275" i="13" s="1"/>
  <c r="E272" i="15"/>
  <c r="R275" i="13" s="1"/>
  <c r="F272" i="15"/>
  <c r="S275" i="13" s="1"/>
  <c r="G272" i="15"/>
  <c r="H272" i="15"/>
  <c r="U275" i="13" s="1"/>
  <c r="C431" i="15"/>
  <c r="P434" i="13" s="1"/>
  <c r="C423" i="15"/>
  <c r="P426" i="13" s="1"/>
  <c r="C415" i="15"/>
  <c r="P418" i="13" s="1"/>
  <c r="C407" i="15"/>
  <c r="P410" i="13" s="1"/>
  <c r="C399" i="15"/>
  <c r="P402" i="13" s="1"/>
  <c r="C391" i="15"/>
  <c r="P394" i="13" s="1"/>
  <c r="C383" i="15"/>
  <c r="P386" i="13" s="1"/>
  <c r="C375" i="15"/>
  <c r="P378" i="13" s="1"/>
  <c r="C367" i="15"/>
  <c r="C359" i="15"/>
  <c r="P362" i="13" s="1"/>
  <c r="C352" i="15"/>
  <c r="P355" i="13" s="1"/>
  <c r="G352" i="15"/>
  <c r="T355" i="13" s="1"/>
  <c r="H352" i="15"/>
  <c r="U355" i="13" s="1"/>
  <c r="G340" i="15"/>
  <c r="T343" i="13" s="1"/>
  <c r="C340" i="15"/>
  <c r="P343" i="13" s="1"/>
  <c r="D340" i="15"/>
  <c r="Q343" i="13" s="1"/>
  <c r="B329" i="15"/>
  <c r="O332" i="13" s="1"/>
  <c r="E329" i="15"/>
  <c r="R332" i="13" s="1"/>
  <c r="F329" i="15"/>
  <c r="G329" i="15"/>
  <c r="T332" i="13" s="1"/>
  <c r="H324" i="15"/>
  <c r="G316" i="15"/>
  <c r="B316" i="15"/>
  <c r="O319" i="13" s="1"/>
  <c r="C316" i="15"/>
  <c r="P319" i="13" s="1"/>
  <c r="D316" i="15"/>
  <c r="Q319" i="13" s="1"/>
  <c r="E312" i="15"/>
  <c r="R315" i="13" s="1"/>
  <c r="C304" i="15"/>
  <c r="P307" i="13" s="1"/>
  <c r="F304" i="15"/>
  <c r="S307" i="13" s="1"/>
  <c r="G304" i="15"/>
  <c r="T307" i="13" s="1"/>
  <c r="H304" i="15"/>
  <c r="U307" i="13" s="1"/>
  <c r="C296" i="15"/>
  <c r="P299" i="13" s="1"/>
  <c r="D296" i="15"/>
  <c r="Q299" i="13" s="1"/>
  <c r="F296" i="15"/>
  <c r="S299" i="13" s="1"/>
  <c r="G296" i="15"/>
  <c r="T299" i="13" s="1"/>
  <c r="H296" i="15"/>
  <c r="U299" i="13" s="1"/>
  <c r="H281" i="15"/>
  <c r="U284" i="13" s="1"/>
  <c r="B272" i="15"/>
  <c r="O275" i="13" s="1"/>
  <c r="B237" i="15"/>
  <c r="O240" i="13" s="1"/>
  <c r="E237" i="15"/>
  <c r="R240" i="13" s="1"/>
  <c r="F237" i="15"/>
  <c r="S240" i="13" s="1"/>
  <c r="G237" i="15"/>
  <c r="T240" i="13" s="1"/>
  <c r="H237" i="15"/>
  <c r="C237" i="15"/>
  <c r="P240" i="13" s="1"/>
  <c r="D237" i="15"/>
  <c r="Q240" i="13" s="1"/>
  <c r="B221" i="15"/>
  <c r="E221" i="15"/>
  <c r="F221" i="15"/>
  <c r="G221" i="15"/>
  <c r="H221" i="15"/>
  <c r="C221" i="15"/>
  <c r="D221" i="15"/>
  <c r="C470" i="15"/>
  <c r="P473" i="13" s="1"/>
  <c r="G466" i="15"/>
  <c r="T469" i="13" s="1"/>
  <c r="C462" i="15"/>
  <c r="P465" i="13" s="1"/>
  <c r="D461" i="15"/>
  <c r="Q464" i="13" s="1"/>
  <c r="G458" i="15"/>
  <c r="T461" i="13" s="1"/>
  <c r="C454" i="15"/>
  <c r="P457" i="13" s="1"/>
  <c r="D453" i="15"/>
  <c r="Q456" i="13" s="1"/>
  <c r="G450" i="15"/>
  <c r="T453" i="13" s="1"/>
  <c r="H449" i="15"/>
  <c r="U452" i="13" s="1"/>
  <c r="C446" i="15"/>
  <c r="P449" i="13" s="1"/>
  <c r="D445" i="15"/>
  <c r="Q448" i="13" s="1"/>
  <c r="G442" i="15"/>
  <c r="T445" i="13" s="1"/>
  <c r="H441" i="15"/>
  <c r="U444" i="13" s="1"/>
  <c r="C438" i="15"/>
  <c r="P441" i="13" s="1"/>
  <c r="D437" i="15"/>
  <c r="Q440" i="13" s="1"/>
  <c r="G434" i="15"/>
  <c r="T437" i="13" s="1"/>
  <c r="H433" i="15"/>
  <c r="U436" i="13" s="1"/>
  <c r="B431" i="15"/>
  <c r="O434" i="13" s="1"/>
  <c r="C430" i="15"/>
  <c r="P433" i="13" s="1"/>
  <c r="D429" i="15"/>
  <c r="Q432" i="13" s="1"/>
  <c r="G426" i="15"/>
  <c r="T429" i="13" s="1"/>
  <c r="H425" i="15"/>
  <c r="U428" i="13" s="1"/>
  <c r="B423" i="15"/>
  <c r="O426" i="13" s="1"/>
  <c r="C422" i="15"/>
  <c r="P425" i="13" s="1"/>
  <c r="D421" i="15"/>
  <c r="Q424" i="13" s="1"/>
  <c r="G418" i="15"/>
  <c r="T421" i="13" s="1"/>
  <c r="H417" i="15"/>
  <c r="B415" i="15"/>
  <c r="O418" i="13" s="1"/>
  <c r="C414" i="15"/>
  <c r="P417" i="13" s="1"/>
  <c r="D413" i="15"/>
  <c r="Q416" i="13" s="1"/>
  <c r="G410" i="15"/>
  <c r="T413" i="13" s="1"/>
  <c r="H409" i="15"/>
  <c r="U412" i="13" s="1"/>
  <c r="B407" i="15"/>
  <c r="O410" i="13" s="1"/>
  <c r="C406" i="15"/>
  <c r="P409" i="13" s="1"/>
  <c r="D405" i="15"/>
  <c r="Q408" i="13" s="1"/>
  <c r="G402" i="15"/>
  <c r="T405" i="13" s="1"/>
  <c r="H401" i="15"/>
  <c r="U404" i="13" s="1"/>
  <c r="B399" i="15"/>
  <c r="O402" i="13" s="1"/>
  <c r="C398" i="15"/>
  <c r="P401" i="13" s="1"/>
  <c r="D397" i="15"/>
  <c r="G394" i="15"/>
  <c r="T397" i="13" s="1"/>
  <c r="H393" i="15"/>
  <c r="B391" i="15"/>
  <c r="O394" i="13" s="1"/>
  <c r="C390" i="15"/>
  <c r="P393" i="13" s="1"/>
  <c r="D389" i="15"/>
  <c r="Q392" i="13" s="1"/>
  <c r="G386" i="15"/>
  <c r="T389" i="13" s="1"/>
  <c r="H385" i="15"/>
  <c r="B383" i="15"/>
  <c r="C382" i="15"/>
  <c r="P385" i="13" s="1"/>
  <c r="D381" i="15"/>
  <c r="Q384" i="13" s="1"/>
  <c r="G378" i="15"/>
  <c r="H377" i="15"/>
  <c r="U380" i="13" s="1"/>
  <c r="B375" i="15"/>
  <c r="C374" i="15"/>
  <c r="D373" i="15"/>
  <c r="Q376" i="13" s="1"/>
  <c r="G370" i="15"/>
  <c r="T373" i="13" s="1"/>
  <c r="H369" i="15"/>
  <c r="U372" i="13" s="1"/>
  <c r="B367" i="15"/>
  <c r="C366" i="15"/>
  <c r="P369" i="13" s="1"/>
  <c r="D365" i="15"/>
  <c r="G362" i="15"/>
  <c r="T365" i="13" s="1"/>
  <c r="H361" i="15"/>
  <c r="U364" i="13" s="1"/>
  <c r="B359" i="15"/>
  <c r="O362" i="13" s="1"/>
  <c r="C358" i="15"/>
  <c r="P361" i="13" s="1"/>
  <c r="B357" i="15"/>
  <c r="O360" i="13" s="1"/>
  <c r="B353" i="15"/>
  <c r="O356" i="13" s="1"/>
  <c r="G353" i="15"/>
  <c r="T356" i="13" s="1"/>
  <c r="F352" i="15"/>
  <c r="S355" i="13" s="1"/>
  <c r="H347" i="15"/>
  <c r="U350" i="13" s="1"/>
  <c r="D347" i="15"/>
  <c r="E347" i="15"/>
  <c r="R350" i="13" s="1"/>
  <c r="E345" i="15"/>
  <c r="R348" i="13" s="1"/>
  <c r="H340" i="15"/>
  <c r="U343" i="13" s="1"/>
  <c r="H329" i="15"/>
  <c r="U332" i="13" s="1"/>
  <c r="F324" i="15"/>
  <c r="S327" i="13" s="1"/>
  <c r="B321" i="15"/>
  <c r="O324" i="13" s="1"/>
  <c r="E321" i="15"/>
  <c r="R324" i="13" s="1"/>
  <c r="F321" i="15"/>
  <c r="G321" i="15"/>
  <c r="T324" i="13" s="1"/>
  <c r="H316" i="15"/>
  <c r="D312" i="15"/>
  <c r="Q315" i="13" s="1"/>
  <c r="G308" i="15"/>
  <c r="T311" i="13" s="1"/>
  <c r="B308" i="15"/>
  <c r="O311" i="13" s="1"/>
  <c r="C308" i="15"/>
  <c r="P311" i="13" s="1"/>
  <c r="D308" i="15"/>
  <c r="Q311" i="13" s="1"/>
  <c r="E304" i="15"/>
  <c r="R307" i="13" s="1"/>
  <c r="E296" i="15"/>
  <c r="R299" i="13" s="1"/>
  <c r="G292" i="15"/>
  <c r="T295" i="13" s="1"/>
  <c r="H292" i="15"/>
  <c r="U295" i="13" s="1"/>
  <c r="B292" i="15"/>
  <c r="O295" i="13" s="1"/>
  <c r="C292" i="15"/>
  <c r="P295" i="13" s="1"/>
  <c r="D292" i="15"/>
  <c r="Q295" i="13" s="1"/>
  <c r="H355" i="15"/>
  <c r="U358" i="13" s="1"/>
  <c r="E355" i="15"/>
  <c r="R358" i="13" s="1"/>
  <c r="F341" i="15"/>
  <c r="S344" i="13" s="1"/>
  <c r="B341" i="15"/>
  <c r="O344" i="13" s="1"/>
  <c r="C341" i="15"/>
  <c r="P344" i="13" s="1"/>
  <c r="C336" i="15"/>
  <c r="P339" i="13" s="1"/>
  <c r="G336" i="15"/>
  <c r="T339" i="13" s="1"/>
  <c r="H336" i="15"/>
  <c r="U339" i="13" s="1"/>
  <c r="H331" i="15"/>
  <c r="U334" i="13" s="1"/>
  <c r="C331" i="15"/>
  <c r="P334" i="13" s="1"/>
  <c r="D331" i="15"/>
  <c r="E331" i="15"/>
  <c r="R334" i="13" s="1"/>
  <c r="D329" i="15"/>
  <c r="Q332" i="13" s="1"/>
  <c r="F316" i="15"/>
  <c r="S319" i="13" s="1"/>
  <c r="B313" i="15"/>
  <c r="O316" i="13" s="1"/>
  <c r="E313" i="15"/>
  <c r="R316" i="13" s="1"/>
  <c r="F313" i="15"/>
  <c r="G313" i="15"/>
  <c r="T316" i="13" s="1"/>
  <c r="B312" i="15"/>
  <c r="O315" i="13" s="1"/>
  <c r="D304" i="15"/>
  <c r="Q307" i="13" s="1"/>
  <c r="G300" i="15"/>
  <c r="T303" i="13" s="1"/>
  <c r="B300" i="15"/>
  <c r="O303" i="13" s="1"/>
  <c r="C300" i="15"/>
  <c r="P303" i="13" s="1"/>
  <c r="D300" i="15"/>
  <c r="Q303" i="13" s="1"/>
  <c r="B296" i="15"/>
  <c r="O299" i="13" s="1"/>
  <c r="B289" i="15"/>
  <c r="O292" i="13" s="1"/>
  <c r="C289" i="15"/>
  <c r="P292" i="13" s="1"/>
  <c r="D289" i="15"/>
  <c r="Q292" i="13" s="1"/>
  <c r="E289" i="15"/>
  <c r="R292" i="13" s="1"/>
  <c r="F289" i="15"/>
  <c r="S292" i="13" s="1"/>
  <c r="G289" i="15"/>
  <c r="T292" i="13" s="1"/>
  <c r="C280" i="15"/>
  <c r="P283" i="13" s="1"/>
  <c r="D280" i="15"/>
  <c r="Q283" i="13" s="1"/>
  <c r="E280" i="15"/>
  <c r="R283" i="13" s="1"/>
  <c r="F280" i="15"/>
  <c r="S283" i="13" s="1"/>
  <c r="G280" i="15"/>
  <c r="H280" i="15"/>
  <c r="U283" i="13" s="1"/>
  <c r="E466" i="15"/>
  <c r="B461" i="15"/>
  <c r="O464" i="13" s="1"/>
  <c r="E458" i="15"/>
  <c r="B453" i="15"/>
  <c r="O456" i="13" s="1"/>
  <c r="E450" i="15"/>
  <c r="F449" i="15"/>
  <c r="B445" i="15"/>
  <c r="O448" i="13" s="1"/>
  <c r="E442" i="15"/>
  <c r="R445" i="13" s="1"/>
  <c r="F441" i="15"/>
  <c r="B437" i="15"/>
  <c r="O440" i="13" s="1"/>
  <c r="E434" i="15"/>
  <c r="F433" i="15"/>
  <c r="H431" i="15"/>
  <c r="B429" i="15"/>
  <c r="O432" i="13" s="1"/>
  <c r="E426" i="15"/>
  <c r="F425" i="15"/>
  <c r="S428" i="13" s="1"/>
  <c r="H423" i="15"/>
  <c r="B421" i="15"/>
  <c r="O424" i="13" s="1"/>
  <c r="E418" i="15"/>
  <c r="R421" i="13" s="1"/>
  <c r="F417" i="15"/>
  <c r="H415" i="15"/>
  <c r="U418" i="13" s="1"/>
  <c r="B413" i="15"/>
  <c r="O416" i="13" s="1"/>
  <c r="E410" i="15"/>
  <c r="R413" i="13" s="1"/>
  <c r="F409" i="15"/>
  <c r="S412" i="13" s="1"/>
  <c r="H407" i="15"/>
  <c r="B405" i="15"/>
  <c r="O408" i="13" s="1"/>
  <c r="E402" i="15"/>
  <c r="F401" i="15"/>
  <c r="S404" i="13" s="1"/>
  <c r="H399" i="15"/>
  <c r="U402" i="13" s="1"/>
  <c r="B397" i="15"/>
  <c r="O400" i="13" s="1"/>
  <c r="E394" i="15"/>
  <c r="R397" i="13" s="1"/>
  <c r="F393" i="15"/>
  <c r="S396" i="13" s="1"/>
  <c r="H391" i="15"/>
  <c r="U394" i="13" s="1"/>
  <c r="B389" i="15"/>
  <c r="O392" i="13" s="1"/>
  <c r="E386" i="15"/>
  <c r="R389" i="13" s="1"/>
  <c r="F385" i="15"/>
  <c r="S388" i="13" s="1"/>
  <c r="H383" i="15"/>
  <c r="U386" i="13" s="1"/>
  <c r="B381" i="15"/>
  <c r="O384" i="13" s="1"/>
  <c r="E378" i="15"/>
  <c r="R381" i="13" s="1"/>
  <c r="F377" i="15"/>
  <c r="S380" i="13" s="1"/>
  <c r="H375" i="15"/>
  <c r="U378" i="13" s="1"/>
  <c r="B373" i="15"/>
  <c r="E370" i="15"/>
  <c r="R373" i="13" s="1"/>
  <c r="F369" i="15"/>
  <c r="S372" i="13" s="1"/>
  <c r="H367" i="15"/>
  <c r="B365" i="15"/>
  <c r="O368" i="13" s="1"/>
  <c r="E362" i="15"/>
  <c r="F361" i="15"/>
  <c r="S364" i="13" s="1"/>
  <c r="H359" i="15"/>
  <c r="U362" i="13" s="1"/>
  <c r="G356" i="15"/>
  <c r="T359" i="13" s="1"/>
  <c r="D356" i="15"/>
  <c r="Q359" i="13" s="1"/>
  <c r="G355" i="15"/>
  <c r="T358" i="13" s="1"/>
  <c r="D352" i="15"/>
  <c r="Q355" i="13" s="1"/>
  <c r="G348" i="15"/>
  <c r="T351" i="13" s="1"/>
  <c r="C348" i="15"/>
  <c r="P351" i="13" s="1"/>
  <c r="D348" i="15"/>
  <c r="Q351" i="13" s="1"/>
  <c r="C345" i="15"/>
  <c r="P348" i="13" s="1"/>
  <c r="H341" i="15"/>
  <c r="U344" i="13" s="1"/>
  <c r="E340" i="15"/>
  <c r="F336" i="15"/>
  <c r="S339" i="13" s="1"/>
  <c r="G331" i="15"/>
  <c r="C329" i="15"/>
  <c r="P332" i="13" s="1"/>
  <c r="E316" i="15"/>
  <c r="B305" i="15"/>
  <c r="O308" i="13" s="1"/>
  <c r="E305" i="15"/>
  <c r="R308" i="13" s="1"/>
  <c r="F305" i="15"/>
  <c r="G305" i="15"/>
  <c r="T308" i="13" s="1"/>
  <c r="B304" i="15"/>
  <c r="O307" i="13" s="1"/>
  <c r="H300" i="15"/>
  <c r="E449" i="15"/>
  <c r="R452" i="13" s="1"/>
  <c r="E441" i="15"/>
  <c r="R444" i="13" s="1"/>
  <c r="E433" i="15"/>
  <c r="R436" i="13" s="1"/>
  <c r="G431" i="15"/>
  <c r="T434" i="13" s="1"/>
  <c r="E425" i="15"/>
  <c r="R428" i="13" s="1"/>
  <c r="G423" i="15"/>
  <c r="T426" i="13" s="1"/>
  <c r="E417" i="15"/>
  <c r="R420" i="13" s="1"/>
  <c r="G415" i="15"/>
  <c r="T418" i="13" s="1"/>
  <c r="E409" i="15"/>
  <c r="R412" i="13" s="1"/>
  <c r="G407" i="15"/>
  <c r="T410" i="13" s="1"/>
  <c r="D402" i="15"/>
  <c r="Q405" i="13" s="1"/>
  <c r="E401" i="15"/>
  <c r="R404" i="13" s="1"/>
  <c r="G399" i="15"/>
  <c r="T402" i="13" s="1"/>
  <c r="D394" i="15"/>
  <c r="Q397" i="13" s="1"/>
  <c r="E393" i="15"/>
  <c r="R396" i="13" s="1"/>
  <c r="G391" i="15"/>
  <c r="T394" i="13" s="1"/>
  <c r="D386" i="15"/>
  <c r="Q389" i="13" s="1"/>
  <c r="E385" i="15"/>
  <c r="R388" i="13" s="1"/>
  <c r="G383" i="15"/>
  <c r="T386" i="13" s="1"/>
  <c r="D378" i="15"/>
  <c r="Q381" i="13" s="1"/>
  <c r="E377" i="15"/>
  <c r="R380" i="13" s="1"/>
  <c r="G375" i="15"/>
  <c r="T378" i="13" s="1"/>
  <c r="D370" i="15"/>
  <c r="Q373" i="13" s="1"/>
  <c r="E369" i="15"/>
  <c r="R372" i="13" s="1"/>
  <c r="G367" i="15"/>
  <c r="D362" i="15"/>
  <c r="Q365" i="13" s="1"/>
  <c r="E361" i="15"/>
  <c r="R364" i="13" s="1"/>
  <c r="G359" i="15"/>
  <c r="T362" i="13" s="1"/>
  <c r="F355" i="15"/>
  <c r="S358" i="13" s="1"/>
  <c r="G341" i="15"/>
  <c r="B337" i="15"/>
  <c r="O340" i="13" s="1"/>
  <c r="F337" i="15"/>
  <c r="G337" i="15"/>
  <c r="T340" i="13" s="1"/>
  <c r="E336" i="15"/>
  <c r="R339" i="13" s="1"/>
  <c r="H323" i="15"/>
  <c r="U326" i="13" s="1"/>
  <c r="C323" i="15"/>
  <c r="P326" i="13" s="1"/>
  <c r="D323" i="15"/>
  <c r="E323" i="15"/>
  <c r="R326" i="13" s="1"/>
  <c r="B297" i="15"/>
  <c r="O300" i="13" s="1"/>
  <c r="C297" i="15"/>
  <c r="P300" i="13" s="1"/>
  <c r="E297" i="15"/>
  <c r="R300" i="13" s="1"/>
  <c r="F297" i="15"/>
  <c r="G297" i="15"/>
  <c r="T300" i="13" s="1"/>
  <c r="B273" i="15"/>
  <c r="O276" i="13" s="1"/>
  <c r="C273" i="15"/>
  <c r="P276" i="13" s="1"/>
  <c r="D273" i="15"/>
  <c r="Q276" i="13" s="1"/>
  <c r="E273" i="15"/>
  <c r="R276" i="13" s="1"/>
  <c r="F273" i="15"/>
  <c r="S276" i="13" s="1"/>
  <c r="G273" i="15"/>
  <c r="T276" i="13" s="1"/>
  <c r="F265" i="15"/>
  <c r="S268" i="13" s="1"/>
  <c r="C265" i="15"/>
  <c r="P268" i="13" s="1"/>
  <c r="D265" i="15"/>
  <c r="Q268" i="13" s="1"/>
  <c r="B265" i="15"/>
  <c r="O268" i="13" s="1"/>
  <c r="E265" i="15"/>
  <c r="R268" i="13" s="1"/>
  <c r="G265" i="15"/>
  <c r="T268" i="13" s="1"/>
  <c r="H265" i="15"/>
  <c r="G358" i="15"/>
  <c r="T361" i="13" s="1"/>
  <c r="G357" i="15"/>
  <c r="F356" i="15"/>
  <c r="S359" i="13" s="1"/>
  <c r="D355" i="15"/>
  <c r="Q358" i="13" s="1"/>
  <c r="F349" i="15"/>
  <c r="S352" i="13" s="1"/>
  <c r="B349" i="15"/>
  <c r="O352" i="13" s="1"/>
  <c r="C349" i="15"/>
  <c r="P352" i="13" s="1"/>
  <c r="F348" i="15"/>
  <c r="S351" i="13" s="1"/>
  <c r="C344" i="15"/>
  <c r="P347" i="13" s="1"/>
  <c r="G344" i="15"/>
  <c r="T347" i="13" s="1"/>
  <c r="H344" i="15"/>
  <c r="U347" i="13" s="1"/>
  <c r="E341" i="15"/>
  <c r="R344" i="13" s="1"/>
  <c r="H337" i="15"/>
  <c r="U340" i="13" s="1"/>
  <c r="D336" i="15"/>
  <c r="Q339" i="13" s="1"/>
  <c r="G332" i="15"/>
  <c r="T335" i="13" s="1"/>
  <c r="B332" i="15"/>
  <c r="O335" i="13" s="1"/>
  <c r="C332" i="15"/>
  <c r="P335" i="13" s="1"/>
  <c r="D332" i="15"/>
  <c r="Q335" i="13" s="1"/>
  <c r="B331" i="15"/>
  <c r="O334" i="13" s="1"/>
  <c r="C328" i="15"/>
  <c r="P331" i="13" s="1"/>
  <c r="F328" i="15"/>
  <c r="S331" i="13" s="1"/>
  <c r="G328" i="15"/>
  <c r="T331" i="13" s="1"/>
  <c r="H328" i="15"/>
  <c r="U331" i="13" s="1"/>
  <c r="G323" i="15"/>
  <c r="T326" i="13" s="1"/>
  <c r="H315" i="15"/>
  <c r="U318" i="13" s="1"/>
  <c r="C315" i="15"/>
  <c r="P318" i="13" s="1"/>
  <c r="D315" i="15"/>
  <c r="Q318" i="13" s="1"/>
  <c r="E315" i="15"/>
  <c r="R318" i="13" s="1"/>
  <c r="C313" i="15"/>
  <c r="P316" i="13" s="1"/>
  <c r="D305" i="15"/>
  <c r="Q308" i="13" s="1"/>
  <c r="E300" i="15"/>
  <c r="H297" i="15"/>
  <c r="U300" i="13" s="1"/>
  <c r="C288" i="15"/>
  <c r="P291" i="13" s="1"/>
  <c r="D288" i="15"/>
  <c r="Q291" i="13" s="1"/>
  <c r="E288" i="15"/>
  <c r="R291" i="13" s="1"/>
  <c r="F288" i="15"/>
  <c r="S291" i="13" s="1"/>
  <c r="G288" i="15"/>
  <c r="H288" i="15"/>
  <c r="U291" i="13" s="1"/>
  <c r="H273" i="15"/>
  <c r="U276" i="13" s="1"/>
  <c r="D269" i="15"/>
  <c r="Q272" i="13" s="1"/>
  <c r="C264" i="15"/>
  <c r="P267" i="13" s="1"/>
  <c r="G256" i="15"/>
  <c r="T259" i="13" s="1"/>
  <c r="C256" i="15"/>
  <c r="P259" i="13" s="1"/>
  <c r="D256" i="15"/>
  <c r="Q259" i="13" s="1"/>
  <c r="E256" i="15"/>
  <c r="R259" i="13" s="1"/>
  <c r="G240" i="15"/>
  <c r="T243" i="13" s="1"/>
  <c r="B240" i="15"/>
  <c r="O243" i="13" s="1"/>
  <c r="C240" i="15"/>
  <c r="P243" i="13" s="1"/>
  <c r="D240" i="15"/>
  <c r="Q243" i="13" s="1"/>
  <c r="E240" i="15"/>
  <c r="R243" i="13" s="1"/>
  <c r="H231" i="15"/>
  <c r="U234" i="13" s="1"/>
  <c r="C231" i="15"/>
  <c r="P234" i="13" s="1"/>
  <c r="D231" i="15"/>
  <c r="Q234" i="13" s="1"/>
  <c r="E231" i="15"/>
  <c r="F231" i="15"/>
  <c r="S234" i="13" s="1"/>
  <c r="G224" i="15"/>
  <c r="T227" i="13" s="1"/>
  <c r="B224" i="15"/>
  <c r="C224" i="15"/>
  <c r="P227" i="13" s="1"/>
  <c r="D224" i="15"/>
  <c r="Q227" i="13" s="1"/>
  <c r="E224" i="15"/>
  <c r="R227" i="13" s="1"/>
  <c r="B350" i="15"/>
  <c r="O353" i="13" s="1"/>
  <c r="B342" i="15"/>
  <c r="O345" i="13" s="1"/>
  <c r="B334" i="15"/>
  <c r="O337" i="13" s="1"/>
  <c r="C333" i="15"/>
  <c r="P336" i="13" s="1"/>
  <c r="B326" i="15"/>
  <c r="O329" i="13" s="1"/>
  <c r="C325" i="15"/>
  <c r="P328" i="13" s="1"/>
  <c r="B318" i="15"/>
  <c r="O321" i="13" s="1"/>
  <c r="C317" i="15"/>
  <c r="P320" i="13" s="1"/>
  <c r="B310" i="15"/>
  <c r="O313" i="13" s="1"/>
  <c r="C309" i="15"/>
  <c r="P312" i="13" s="1"/>
  <c r="B302" i="15"/>
  <c r="O305" i="13" s="1"/>
  <c r="C301" i="15"/>
  <c r="P304" i="13" s="1"/>
  <c r="E299" i="15"/>
  <c r="R302" i="13" s="1"/>
  <c r="B294" i="15"/>
  <c r="O297" i="13" s="1"/>
  <c r="C293" i="15"/>
  <c r="P296" i="13" s="1"/>
  <c r="E291" i="15"/>
  <c r="B286" i="15"/>
  <c r="O289" i="13" s="1"/>
  <c r="C285" i="15"/>
  <c r="P288" i="13" s="1"/>
  <c r="D284" i="15"/>
  <c r="Q287" i="13" s="1"/>
  <c r="E283" i="15"/>
  <c r="R286" i="13" s="1"/>
  <c r="B278" i="15"/>
  <c r="O281" i="13" s="1"/>
  <c r="C277" i="15"/>
  <c r="P280" i="13" s="1"/>
  <c r="D276" i="15"/>
  <c r="Q279" i="13" s="1"/>
  <c r="E275" i="15"/>
  <c r="R278" i="13" s="1"/>
  <c r="C269" i="15"/>
  <c r="P272" i="13" s="1"/>
  <c r="E266" i="15"/>
  <c r="B266" i="15"/>
  <c r="O269" i="13" s="1"/>
  <c r="C266" i="15"/>
  <c r="B261" i="15"/>
  <c r="G261" i="15"/>
  <c r="H261" i="15"/>
  <c r="H256" i="15"/>
  <c r="U259" i="13" s="1"/>
  <c r="G248" i="15"/>
  <c r="T251" i="13" s="1"/>
  <c r="C248" i="15"/>
  <c r="P251" i="13" s="1"/>
  <c r="D248" i="15"/>
  <c r="Q251" i="13" s="1"/>
  <c r="E248" i="15"/>
  <c r="R251" i="13" s="1"/>
  <c r="H240" i="15"/>
  <c r="U243" i="13" s="1"/>
  <c r="G231" i="15"/>
  <c r="T234" i="13" s="1"/>
  <c r="H224" i="15"/>
  <c r="U227" i="13" s="1"/>
  <c r="B333" i="15"/>
  <c r="O336" i="13" s="1"/>
  <c r="B325" i="15"/>
  <c r="O328" i="13" s="1"/>
  <c r="B317" i="15"/>
  <c r="O320" i="13" s="1"/>
  <c r="B309" i="15"/>
  <c r="O312" i="13" s="1"/>
  <c r="B301" i="15"/>
  <c r="O304" i="13" s="1"/>
  <c r="D299" i="15"/>
  <c r="B293" i="15"/>
  <c r="O296" i="13" s="1"/>
  <c r="D291" i="15"/>
  <c r="B285" i="15"/>
  <c r="C284" i="15"/>
  <c r="P287" i="13" s="1"/>
  <c r="D283" i="15"/>
  <c r="Q286" i="13" s="1"/>
  <c r="B277" i="15"/>
  <c r="C276" i="15"/>
  <c r="P279" i="13" s="1"/>
  <c r="D275" i="15"/>
  <c r="Q278" i="13" s="1"/>
  <c r="F256" i="15"/>
  <c r="S259" i="13" s="1"/>
  <c r="B245" i="15"/>
  <c r="O248" i="13" s="1"/>
  <c r="F245" i="15"/>
  <c r="G245" i="15"/>
  <c r="T248" i="13" s="1"/>
  <c r="H245" i="15"/>
  <c r="U248" i="13" s="1"/>
  <c r="B213" i="15"/>
  <c r="O216" i="13" s="1"/>
  <c r="C213" i="15"/>
  <c r="P216" i="13" s="1"/>
  <c r="D213" i="15"/>
  <c r="E213" i="15"/>
  <c r="R216" i="13" s="1"/>
  <c r="F213" i="15"/>
  <c r="S216" i="13" s="1"/>
  <c r="G213" i="15"/>
  <c r="T216" i="13" s="1"/>
  <c r="H213" i="15"/>
  <c r="U216" i="13" s="1"/>
  <c r="C156" i="15"/>
  <c r="P159" i="13" s="1"/>
  <c r="D156" i="15"/>
  <c r="Q159" i="13" s="1"/>
  <c r="E156" i="15"/>
  <c r="R159" i="13" s="1"/>
  <c r="F156" i="15"/>
  <c r="S159" i="13" s="1"/>
  <c r="B156" i="15"/>
  <c r="O159" i="13" s="1"/>
  <c r="G156" i="15"/>
  <c r="T159" i="13" s="1"/>
  <c r="H156" i="15"/>
  <c r="U159" i="13" s="1"/>
  <c r="C299" i="15"/>
  <c r="P302" i="13" s="1"/>
  <c r="C291" i="15"/>
  <c r="B284" i="15"/>
  <c r="O287" i="13" s="1"/>
  <c r="C283" i="15"/>
  <c r="P286" i="13" s="1"/>
  <c r="B276" i="15"/>
  <c r="O279" i="13" s="1"/>
  <c r="C275" i="15"/>
  <c r="P278" i="13" s="1"/>
  <c r="H263" i="15"/>
  <c r="U266" i="13" s="1"/>
  <c r="E263" i="15"/>
  <c r="R266" i="13" s="1"/>
  <c r="F263" i="15"/>
  <c r="S266" i="13" s="1"/>
  <c r="F257" i="15"/>
  <c r="B257" i="15"/>
  <c r="O260" i="13" s="1"/>
  <c r="C257" i="15"/>
  <c r="P260" i="13" s="1"/>
  <c r="D257" i="15"/>
  <c r="B253" i="15"/>
  <c r="F253" i="15"/>
  <c r="S256" i="13" s="1"/>
  <c r="G253" i="15"/>
  <c r="T256" i="13" s="1"/>
  <c r="H253" i="15"/>
  <c r="U256" i="13" s="1"/>
  <c r="B229" i="15"/>
  <c r="O232" i="13" s="1"/>
  <c r="E229" i="15"/>
  <c r="F229" i="15"/>
  <c r="S232" i="13" s="1"/>
  <c r="G229" i="15"/>
  <c r="T232" i="13" s="1"/>
  <c r="H229" i="15"/>
  <c r="U232" i="13" s="1"/>
  <c r="B205" i="15"/>
  <c r="O208" i="13" s="1"/>
  <c r="C205" i="15"/>
  <c r="P208" i="13" s="1"/>
  <c r="D205" i="15"/>
  <c r="E205" i="15"/>
  <c r="R208" i="13" s="1"/>
  <c r="F205" i="15"/>
  <c r="S208" i="13" s="1"/>
  <c r="G205" i="15"/>
  <c r="T208" i="13" s="1"/>
  <c r="H205" i="15"/>
  <c r="U208" i="13" s="1"/>
  <c r="B197" i="15"/>
  <c r="C197" i="15"/>
  <c r="D197" i="15"/>
  <c r="E197" i="15"/>
  <c r="F197" i="15"/>
  <c r="G197" i="15"/>
  <c r="H197" i="15"/>
  <c r="B189" i="15"/>
  <c r="O192" i="13" s="1"/>
  <c r="C189" i="15"/>
  <c r="P192" i="13" s="1"/>
  <c r="D189" i="15"/>
  <c r="Q192" i="13" s="1"/>
  <c r="E189" i="15"/>
  <c r="R192" i="13" s="1"/>
  <c r="F189" i="15"/>
  <c r="S192" i="13" s="1"/>
  <c r="G189" i="15"/>
  <c r="T192" i="13" s="1"/>
  <c r="H189" i="15"/>
  <c r="U192" i="13" s="1"/>
  <c r="F249" i="15"/>
  <c r="S252" i="13" s="1"/>
  <c r="B249" i="15"/>
  <c r="O252" i="13" s="1"/>
  <c r="C249" i="15"/>
  <c r="P252" i="13" s="1"/>
  <c r="D249" i="15"/>
  <c r="Q252" i="13" s="1"/>
  <c r="H239" i="15"/>
  <c r="C239" i="15"/>
  <c r="P242" i="13" s="1"/>
  <c r="D239" i="15"/>
  <c r="Q242" i="13" s="1"/>
  <c r="E239" i="15"/>
  <c r="R242" i="13" s="1"/>
  <c r="F239" i="15"/>
  <c r="S242" i="13" s="1"/>
  <c r="G232" i="15"/>
  <c r="T235" i="13" s="1"/>
  <c r="B232" i="15"/>
  <c r="O235" i="13" s="1"/>
  <c r="C232" i="15"/>
  <c r="P235" i="13" s="1"/>
  <c r="D232" i="15"/>
  <c r="Q235" i="13" s="1"/>
  <c r="E232" i="15"/>
  <c r="R235" i="13" s="1"/>
  <c r="H223" i="15"/>
  <c r="C223" i="15"/>
  <c r="P226" i="13" s="1"/>
  <c r="D223" i="15"/>
  <c r="Q226" i="13" s="1"/>
  <c r="E223" i="15"/>
  <c r="R226" i="13" s="1"/>
  <c r="F223" i="15"/>
  <c r="S226" i="13" s="1"/>
  <c r="G170" i="15"/>
  <c r="T173" i="13" s="1"/>
  <c r="H170" i="15"/>
  <c r="U173" i="13" s="1"/>
  <c r="B170" i="15"/>
  <c r="C170" i="15"/>
  <c r="P173" i="13" s="1"/>
  <c r="D170" i="15"/>
  <c r="Q173" i="13" s="1"/>
  <c r="E170" i="15"/>
  <c r="R173" i="13" s="1"/>
  <c r="F170" i="15"/>
  <c r="S173" i="13" s="1"/>
  <c r="H284" i="15"/>
  <c r="U287" i="13" s="1"/>
  <c r="H276" i="15"/>
  <c r="U279" i="13" s="1"/>
  <c r="G264" i="15"/>
  <c r="D264" i="15"/>
  <c r="Q267" i="13" s="1"/>
  <c r="E264" i="15"/>
  <c r="R267" i="13" s="1"/>
  <c r="H255" i="15"/>
  <c r="D255" i="15"/>
  <c r="Q258" i="13" s="1"/>
  <c r="E255" i="15"/>
  <c r="R258" i="13" s="1"/>
  <c r="F255" i="15"/>
  <c r="S258" i="13" s="1"/>
  <c r="H249" i="15"/>
  <c r="U252" i="13" s="1"/>
  <c r="G239" i="15"/>
  <c r="H232" i="15"/>
  <c r="U235" i="13" s="1"/>
  <c r="G223" i="15"/>
  <c r="F269" i="15"/>
  <c r="S272" i="13" s="1"/>
  <c r="H264" i="15"/>
  <c r="U267" i="13" s="1"/>
  <c r="C263" i="15"/>
  <c r="P266" i="13" s="1"/>
  <c r="E257" i="15"/>
  <c r="R260" i="13" s="1"/>
  <c r="G255" i="15"/>
  <c r="T258" i="13" s="1"/>
  <c r="C253" i="15"/>
  <c r="P256" i="13" s="1"/>
  <c r="G249" i="15"/>
  <c r="T252" i="13" s="1"/>
  <c r="H247" i="15"/>
  <c r="D247" i="15"/>
  <c r="Q250" i="13" s="1"/>
  <c r="E247" i="15"/>
  <c r="R250" i="13" s="1"/>
  <c r="F247" i="15"/>
  <c r="S250" i="13" s="1"/>
  <c r="B239" i="15"/>
  <c r="O242" i="13" s="1"/>
  <c r="F232" i="15"/>
  <c r="S235" i="13" s="1"/>
  <c r="B223" i="15"/>
  <c r="O226" i="13" s="1"/>
  <c r="B267" i="15"/>
  <c r="O270" i="13" s="1"/>
  <c r="B259" i="15"/>
  <c r="O262" i="13" s="1"/>
  <c r="C258" i="15"/>
  <c r="P261" i="13" s="1"/>
  <c r="B251" i="15"/>
  <c r="O254" i="13" s="1"/>
  <c r="C250" i="15"/>
  <c r="P253" i="13" s="1"/>
  <c r="G246" i="15"/>
  <c r="T249" i="13" s="1"/>
  <c r="B243" i="15"/>
  <c r="O246" i="13" s="1"/>
  <c r="C242" i="15"/>
  <c r="P245" i="13" s="1"/>
  <c r="D241" i="15"/>
  <c r="Q244" i="13" s="1"/>
  <c r="G238" i="15"/>
  <c r="B235" i="15"/>
  <c r="O238" i="13" s="1"/>
  <c r="C234" i="15"/>
  <c r="P237" i="13" s="1"/>
  <c r="D233" i="15"/>
  <c r="Q236" i="13" s="1"/>
  <c r="G230" i="15"/>
  <c r="T233" i="13" s="1"/>
  <c r="B227" i="15"/>
  <c r="O230" i="13" s="1"/>
  <c r="C226" i="15"/>
  <c r="D225" i="15"/>
  <c r="G222" i="15"/>
  <c r="B219" i="15"/>
  <c r="O222" i="13" s="1"/>
  <c r="C218" i="15"/>
  <c r="D217" i="15"/>
  <c r="Q220" i="13" s="1"/>
  <c r="E216" i="15"/>
  <c r="R219" i="13" s="1"/>
  <c r="F215" i="15"/>
  <c r="G214" i="15"/>
  <c r="T217" i="13" s="1"/>
  <c r="B211" i="15"/>
  <c r="O214" i="13" s="1"/>
  <c r="C210" i="15"/>
  <c r="P213" i="13" s="1"/>
  <c r="D209" i="15"/>
  <c r="Q212" i="13" s="1"/>
  <c r="E208" i="15"/>
  <c r="R211" i="13" s="1"/>
  <c r="F207" i="15"/>
  <c r="S210" i="13" s="1"/>
  <c r="G206" i="15"/>
  <c r="C202" i="15"/>
  <c r="P205" i="13" s="1"/>
  <c r="D201" i="15"/>
  <c r="E200" i="15"/>
  <c r="F199" i="15"/>
  <c r="S202" i="13" s="1"/>
  <c r="G198" i="15"/>
  <c r="T201" i="13" s="1"/>
  <c r="C194" i="15"/>
  <c r="P197" i="13" s="1"/>
  <c r="D193" i="15"/>
  <c r="Q196" i="13" s="1"/>
  <c r="E192" i="15"/>
  <c r="R195" i="13" s="1"/>
  <c r="F191" i="15"/>
  <c r="S194" i="13" s="1"/>
  <c r="G190" i="15"/>
  <c r="T193" i="13" s="1"/>
  <c r="B186" i="15"/>
  <c r="O189" i="13" s="1"/>
  <c r="D184" i="15"/>
  <c r="Q187" i="13" s="1"/>
  <c r="D183" i="15"/>
  <c r="Q186" i="13" s="1"/>
  <c r="C182" i="15"/>
  <c r="E175" i="15"/>
  <c r="R178" i="13" s="1"/>
  <c r="F171" i="15"/>
  <c r="S174" i="13" s="1"/>
  <c r="G171" i="15"/>
  <c r="T174" i="13" s="1"/>
  <c r="G166" i="15"/>
  <c r="T169" i="13" s="1"/>
  <c r="E163" i="15"/>
  <c r="R166" i="13" s="1"/>
  <c r="F163" i="15"/>
  <c r="S166" i="13" s="1"/>
  <c r="G163" i="15"/>
  <c r="T166" i="13" s="1"/>
  <c r="D162" i="15"/>
  <c r="C140" i="15"/>
  <c r="P143" i="13" s="1"/>
  <c r="D140" i="15"/>
  <c r="E140" i="15"/>
  <c r="R143" i="13" s="1"/>
  <c r="F140" i="15"/>
  <c r="S143" i="13" s="1"/>
  <c r="G140" i="15"/>
  <c r="T143" i="13" s="1"/>
  <c r="H140" i="15"/>
  <c r="H268" i="15"/>
  <c r="U271" i="13" s="1"/>
  <c r="H260" i="15"/>
  <c r="U263" i="13" s="1"/>
  <c r="B258" i="15"/>
  <c r="O261" i="13" s="1"/>
  <c r="H252" i="15"/>
  <c r="U255" i="13" s="1"/>
  <c r="B250" i="15"/>
  <c r="O253" i="13" s="1"/>
  <c r="H244" i="15"/>
  <c r="B242" i="15"/>
  <c r="O245" i="13" s="1"/>
  <c r="C241" i="15"/>
  <c r="P244" i="13" s="1"/>
  <c r="H236" i="15"/>
  <c r="B234" i="15"/>
  <c r="O237" i="13" s="1"/>
  <c r="C233" i="15"/>
  <c r="P236" i="13" s="1"/>
  <c r="H228" i="15"/>
  <c r="U231" i="13" s="1"/>
  <c r="B226" i="15"/>
  <c r="C225" i="15"/>
  <c r="H220" i="15"/>
  <c r="U223" i="13" s="1"/>
  <c r="B218" i="15"/>
  <c r="O221" i="13" s="1"/>
  <c r="C217" i="15"/>
  <c r="P220" i="13" s="1"/>
  <c r="D216" i="15"/>
  <c r="Q219" i="13" s="1"/>
  <c r="E215" i="15"/>
  <c r="H212" i="15"/>
  <c r="U215" i="13" s="1"/>
  <c r="B210" i="15"/>
  <c r="O213" i="13" s="1"/>
  <c r="C209" i="15"/>
  <c r="P212" i="13" s="1"/>
  <c r="D208" i="15"/>
  <c r="Q211" i="13" s="1"/>
  <c r="E207" i="15"/>
  <c r="R210" i="13" s="1"/>
  <c r="H204" i="15"/>
  <c r="B202" i="15"/>
  <c r="O205" i="13" s="1"/>
  <c r="C201" i="15"/>
  <c r="P204" i="13" s="1"/>
  <c r="D200" i="15"/>
  <c r="E199" i="15"/>
  <c r="R202" i="13" s="1"/>
  <c r="F198" i="15"/>
  <c r="S201" i="13" s="1"/>
  <c r="H196" i="15"/>
  <c r="B194" i="15"/>
  <c r="O197" i="13" s="1"/>
  <c r="C193" i="15"/>
  <c r="P196" i="13" s="1"/>
  <c r="D192" i="15"/>
  <c r="Q195" i="13" s="1"/>
  <c r="E191" i="15"/>
  <c r="R194" i="13" s="1"/>
  <c r="F190" i="15"/>
  <c r="S193" i="13" s="1"/>
  <c r="H188" i="15"/>
  <c r="U191" i="13" s="1"/>
  <c r="C184" i="15"/>
  <c r="P187" i="13" s="1"/>
  <c r="B183" i="15"/>
  <c r="O186" i="13" s="1"/>
  <c r="B182" i="15"/>
  <c r="B181" i="15"/>
  <c r="B180" i="15"/>
  <c r="O183" i="13" s="1"/>
  <c r="E172" i="15"/>
  <c r="F172" i="15"/>
  <c r="H171" i="15"/>
  <c r="U174" i="13" s="1"/>
  <c r="F166" i="15"/>
  <c r="S169" i="13" s="1"/>
  <c r="H163" i="15"/>
  <c r="U166" i="13" s="1"/>
  <c r="C162" i="15"/>
  <c r="E154" i="15"/>
  <c r="R157" i="13" s="1"/>
  <c r="F154" i="15"/>
  <c r="S157" i="13" s="1"/>
  <c r="G154" i="15"/>
  <c r="T157" i="13" s="1"/>
  <c r="H154" i="15"/>
  <c r="U157" i="13" s="1"/>
  <c r="C148" i="15"/>
  <c r="P151" i="13" s="1"/>
  <c r="D148" i="15"/>
  <c r="E148" i="15"/>
  <c r="R151" i="13" s="1"/>
  <c r="F148" i="15"/>
  <c r="S151" i="13" s="1"/>
  <c r="B140" i="15"/>
  <c r="O143" i="13" s="1"/>
  <c r="B124" i="15"/>
  <c r="O127" i="13" s="1"/>
  <c r="C124" i="15"/>
  <c r="P127" i="13" s="1"/>
  <c r="D124" i="15"/>
  <c r="Q127" i="13" s="1"/>
  <c r="E124" i="15"/>
  <c r="R127" i="13" s="1"/>
  <c r="F124" i="15"/>
  <c r="G124" i="15"/>
  <c r="T127" i="13" s="1"/>
  <c r="H124" i="15"/>
  <c r="U127" i="13" s="1"/>
  <c r="B108" i="15"/>
  <c r="O111" i="13" s="1"/>
  <c r="C108" i="15"/>
  <c r="P111" i="13" s="1"/>
  <c r="D108" i="15"/>
  <c r="Q111" i="13" s="1"/>
  <c r="E108" i="15"/>
  <c r="R111" i="13" s="1"/>
  <c r="F108" i="15"/>
  <c r="S111" i="13" s="1"/>
  <c r="G108" i="15"/>
  <c r="T111" i="13" s="1"/>
  <c r="H108" i="15"/>
  <c r="U111" i="13" s="1"/>
  <c r="B241" i="15"/>
  <c r="O244" i="13" s="1"/>
  <c r="B233" i="15"/>
  <c r="O236" i="13" s="1"/>
  <c r="B225" i="15"/>
  <c r="B217" i="15"/>
  <c r="O220" i="13" s="1"/>
  <c r="C216" i="15"/>
  <c r="P219" i="13" s="1"/>
  <c r="D215" i="15"/>
  <c r="B209" i="15"/>
  <c r="O212" i="13" s="1"/>
  <c r="C208" i="15"/>
  <c r="P211" i="13" s="1"/>
  <c r="D207" i="15"/>
  <c r="Q210" i="13" s="1"/>
  <c r="B201" i="15"/>
  <c r="O204" i="13" s="1"/>
  <c r="C200" i="15"/>
  <c r="D199" i="15"/>
  <c r="Q202" i="13" s="1"/>
  <c r="B193" i="15"/>
  <c r="O196" i="13" s="1"/>
  <c r="C192" i="15"/>
  <c r="P195" i="13" s="1"/>
  <c r="D191" i="15"/>
  <c r="Q194" i="13" s="1"/>
  <c r="D173" i="15"/>
  <c r="Q176" i="13" s="1"/>
  <c r="E173" i="15"/>
  <c r="E171" i="15"/>
  <c r="D164" i="15"/>
  <c r="Q167" i="13" s="1"/>
  <c r="E164" i="15"/>
  <c r="R167" i="13" s="1"/>
  <c r="F164" i="15"/>
  <c r="S167" i="13" s="1"/>
  <c r="D163" i="15"/>
  <c r="Q166" i="13" s="1"/>
  <c r="B157" i="15"/>
  <c r="O160" i="13" s="1"/>
  <c r="C157" i="15"/>
  <c r="P160" i="13" s="1"/>
  <c r="D157" i="15"/>
  <c r="Q160" i="13" s="1"/>
  <c r="E157" i="15"/>
  <c r="R160" i="13" s="1"/>
  <c r="D154" i="15"/>
  <c r="Q157" i="13" s="1"/>
  <c r="H148" i="15"/>
  <c r="B216" i="15"/>
  <c r="O219" i="13" s="1"/>
  <c r="C215" i="15"/>
  <c r="B208" i="15"/>
  <c r="C207" i="15"/>
  <c r="P210" i="13" s="1"/>
  <c r="B200" i="15"/>
  <c r="C199" i="15"/>
  <c r="P202" i="13" s="1"/>
  <c r="B192" i="15"/>
  <c r="C191" i="15"/>
  <c r="C174" i="15"/>
  <c r="D174" i="15"/>
  <c r="Q177" i="13" s="1"/>
  <c r="H173" i="15"/>
  <c r="U176" i="13" s="1"/>
  <c r="G172" i="15"/>
  <c r="D171" i="15"/>
  <c r="Q174" i="13" s="1"/>
  <c r="H164" i="15"/>
  <c r="U167" i="13" s="1"/>
  <c r="C163" i="15"/>
  <c r="H157" i="15"/>
  <c r="U160" i="13" s="1"/>
  <c r="C154" i="15"/>
  <c r="P157" i="13" s="1"/>
  <c r="G148" i="15"/>
  <c r="T151" i="13" s="1"/>
  <c r="E146" i="15"/>
  <c r="R149" i="13" s="1"/>
  <c r="F146" i="15"/>
  <c r="S149" i="13" s="1"/>
  <c r="G146" i="15"/>
  <c r="T149" i="13" s="1"/>
  <c r="H146" i="15"/>
  <c r="U149" i="13" s="1"/>
  <c r="B146" i="15"/>
  <c r="O149" i="13" s="1"/>
  <c r="B215" i="15"/>
  <c r="B207" i="15"/>
  <c r="O210" i="13" s="1"/>
  <c r="B199" i="15"/>
  <c r="O202" i="13" s="1"/>
  <c r="B191" i="15"/>
  <c r="O194" i="13" s="1"/>
  <c r="B175" i="15"/>
  <c r="O178" i="13" s="1"/>
  <c r="C175" i="15"/>
  <c r="P178" i="13" s="1"/>
  <c r="C165" i="15"/>
  <c r="P168" i="13" s="1"/>
  <c r="D165" i="15"/>
  <c r="Q168" i="13" s="1"/>
  <c r="E165" i="15"/>
  <c r="R168" i="13" s="1"/>
  <c r="D155" i="15"/>
  <c r="Q158" i="13" s="1"/>
  <c r="E155" i="15"/>
  <c r="R158" i="13" s="1"/>
  <c r="F155" i="15"/>
  <c r="S158" i="13" s="1"/>
  <c r="G155" i="15"/>
  <c r="T158" i="13" s="1"/>
  <c r="B149" i="15"/>
  <c r="C149" i="15"/>
  <c r="P152" i="13" s="1"/>
  <c r="D149" i="15"/>
  <c r="Q152" i="13" s="1"/>
  <c r="E149" i="15"/>
  <c r="R152" i="13" s="1"/>
  <c r="B77" i="15"/>
  <c r="O80" i="13" s="1"/>
  <c r="C77" i="15"/>
  <c r="P80" i="13" s="1"/>
  <c r="D77" i="15"/>
  <c r="Q80" i="13" s="1"/>
  <c r="E77" i="15"/>
  <c r="F77" i="15"/>
  <c r="S80" i="13" s="1"/>
  <c r="G77" i="15"/>
  <c r="T80" i="13" s="1"/>
  <c r="H77" i="15"/>
  <c r="U80" i="13" s="1"/>
  <c r="H200" i="15"/>
  <c r="H192" i="15"/>
  <c r="U195" i="13" s="1"/>
  <c r="H175" i="15"/>
  <c r="U178" i="13" s="1"/>
  <c r="B141" i="15"/>
  <c r="O144" i="13" s="1"/>
  <c r="C141" i="15"/>
  <c r="P144" i="13" s="1"/>
  <c r="D141" i="15"/>
  <c r="Q144" i="13" s="1"/>
  <c r="E141" i="15"/>
  <c r="R144" i="13" s="1"/>
  <c r="F141" i="15"/>
  <c r="S144" i="13" s="1"/>
  <c r="G141" i="15"/>
  <c r="T144" i="13" s="1"/>
  <c r="B132" i="15"/>
  <c r="O135" i="13" s="1"/>
  <c r="C132" i="15"/>
  <c r="P135" i="13" s="1"/>
  <c r="D132" i="15"/>
  <c r="Q135" i="13" s="1"/>
  <c r="E132" i="15"/>
  <c r="R135" i="13" s="1"/>
  <c r="F132" i="15"/>
  <c r="S135" i="13" s="1"/>
  <c r="G132" i="15"/>
  <c r="T135" i="13" s="1"/>
  <c r="H132" i="15"/>
  <c r="U135" i="13" s="1"/>
  <c r="B116" i="15"/>
  <c r="O119" i="13" s="1"/>
  <c r="C116" i="15"/>
  <c r="P119" i="13" s="1"/>
  <c r="D116" i="15"/>
  <c r="Q119" i="13" s="1"/>
  <c r="E116" i="15"/>
  <c r="R119" i="13" s="1"/>
  <c r="F116" i="15"/>
  <c r="S119" i="13" s="1"/>
  <c r="G116" i="15"/>
  <c r="T119" i="13" s="1"/>
  <c r="H116" i="15"/>
  <c r="U119" i="13" s="1"/>
  <c r="B100" i="15"/>
  <c r="O103" i="13" s="1"/>
  <c r="C100" i="15"/>
  <c r="P103" i="13" s="1"/>
  <c r="D100" i="15"/>
  <c r="Q103" i="13" s="1"/>
  <c r="E100" i="15"/>
  <c r="R103" i="13" s="1"/>
  <c r="F100" i="15"/>
  <c r="S103" i="13" s="1"/>
  <c r="G100" i="15"/>
  <c r="T103" i="13" s="1"/>
  <c r="H100" i="15"/>
  <c r="U103" i="13" s="1"/>
  <c r="D186" i="15"/>
  <c r="F184" i="15"/>
  <c r="S187" i="13" s="1"/>
  <c r="F183" i="15"/>
  <c r="S186" i="13" s="1"/>
  <c r="G175" i="15"/>
  <c r="B166" i="15"/>
  <c r="O169" i="13" s="1"/>
  <c r="C166" i="15"/>
  <c r="P169" i="13" s="1"/>
  <c r="D166" i="15"/>
  <c r="Q169" i="13" s="1"/>
  <c r="G165" i="15"/>
  <c r="T168" i="13" s="1"/>
  <c r="F162" i="15"/>
  <c r="G162" i="15"/>
  <c r="H162" i="15"/>
  <c r="C155" i="15"/>
  <c r="G149" i="15"/>
  <c r="T152" i="13" s="1"/>
  <c r="H141" i="15"/>
  <c r="U144" i="13" s="1"/>
  <c r="B94" i="15"/>
  <c r="C94" i="15"/>
  <c r="D94" i="15"/>
  <c r="E94" i="15"/>
  <c r="F94" i="15"/>
  <c r="G94" i="15"/>
  <c r="H94" i="15"/>
  <c r="F90" i="15"/>
  <c r="S93" i="13" s="1"/>
  <c r="G90" i="15"/>
  <c r="T93" i="13" s="1"/>
  <c r="H90" i="15"/>
  <c r="B90" i="15"/>
  <c r="O93" i="13" s="1"/>
  <c r="C90" i="15"/>
  <c r="P93" i="13" s="1"/>
  <c r="D90" i="15"/>
  <c r="Q93" i="13" s="1"/>
  <c r="E90" i="15"/>
  <c r="R93" i="13" s="1"/>
  <c r="B138" i="15"/>
  <c r="O141" i="13" s="1"/>
  <c r="G133" i="15"/>
  <c r="T136" i="13" s="1"/>
  <c r="B130" i="15"/>
  <c r="O133" i="13" s="1"/>
  <c r="G125" i="15"/>
  <c r="T128" i="13" s="1"/>
  <c r="B122" i="15"/>
  <c r="G117" i="15"/>
  <c r="T120" i="13" s="1"/>
  <c r="B114" i="15"/>
  <c r="G109" i="15"/>
  <c r="T112" i="13" s="1"/>
  <c r="B106" i="15"/>
  <c r="O109" i="13" s="1"/>
  <c r="G101" i="15"/>
  <c r="D84" i="15"/>
  <c r="Q87" i="13" s="1"/>
  <c r="E84" i="15"/>
  <c r="R87" i="13" s="1"/>
  <c r="F84" i="15"/>
  <c r="S87" i="13" s="1"/>
  <c r="D83" i="15"/>
  <c r="Q86" i="13" s="1"/>
  <c r="B75" i="15"/>
  <c r="O78" i="13" s="1"/>
  <c r="C75" i="15"/>
  <c r="P78" i="13" s="1"/>
  <c r="D75" i="15"/>
  <c r="Q78" i="13" s="1"/>
  <c r="E75" i="15"/>
  <c r="R78" i="13" s="1"/>
  <c r="F75" i="15"/>
  <c r="S78" i="13" s="1"/>
  <c r="G75" i="15"/>
  <c r="T78" i="13" s="1"/>
  <c r="B58" i="15"/>
  <c r="O61" i="13" s="1"/>
  <c r="C58" i="15"/>
  <c r="P61" i="13" s="1"/>
  <c r="D58" i="15"/>
  <c r="Q61" i="13" s="1"/>
  <c r="E58" i="15"/>
  <c r="R61" i="13" s="1"/>
  <c r="F58" i="15"/>
  <c r="S61" i="13" s="1"/>
  <c r="G58" i="15"/>
  <c r="T61" i="13" s="1"/>
  <c r="H58" i="15"/>
  <c r="U61" i="13" s="1"/>
  <c r="B34" i="15"/>
  <c r="O37" i="13" s="1"/>
  <c r="C34" i="15"/>
  <c r="P37" i="13" s="1"/>
  <c r="D34" i="15"/>
  <c r="Q37" i="13" s="1"/>
  <c r="E34" i="15"/>
  <c r="R37" i="13" s="1"/>
  <c r="F34" i="15"/>
  <c r="S37" i="13" s="1"/>
  <c r="G34" i="15"/>
  <c r="T37" i="13" s="1"/>
  <c r="H34" i="15"/>
  <c r="F133" i="15"/>
  <c r="S136" i="13" s="1"/>
  <c r="F125" i="15"/>
  <c r="S128" i="13" s="1"/>
  <c r="F117" i="15"/>
  <c r="S120" i="13" s="1"/>
  <c r="F109" i="15"/>
  <c r="F101" i="15"/>
  <c r="E91" i="15"/>
  <c r="R94" i="13" s="1"/>
  <c r="F91" i="15"/>
  <c r="S94" i="13" s="1"/>
  <c r="G91" i="15"/>
  <c r="T94" i="13" s="1"/>
  <c r="C83" i="15"/>
  <c r="P86" i="13" s="1"/>
  <c r="C167" i="15"/>
  <c r="C159" i="15"/>
  <c r="D158" i="15"/>
  <c r="Q161" i="13" s="1"/>
  <c r="C151" i="15"/>
  <c r="D150" i="15"/>
  <c r="Q153" i="13" s="1"/>
  <c r="G147" i="15"/>
  <c r="T150" i="13" s="1"/>
  <c r="C143" i="15"/>
  <c r="D142" i="15"/>
  <c r="Q145" i="13" s="1"/>
  <c r="G139" i="15"/>
  <c r="H138" i="15"/>
  <c r="U141" i="13" s="1"/>
  <c r="C135" i="15"/>
  <c r="P138" i="13" s="1"/>
  <c r="D134" i="15"/>
  <c r="Q137" i="13" s="1"/>
  <c r="E133" i="15"/>
  <c r="G131" i="15"/>
  <c r="T134" i="13" s="1"/>
  <c r="H130" i="15"/>
  <c r="U133" i="13" s="1"/>
  <c r="C127" i="15"/>
  <c r="P130" i="13" s="1"/>
  <c r="D126" i="15"/>
  <c r="E125" i="15"/>
  <c r="R128" i="13" s="1"/>
  <c r="G123" i="15"/>
  <c r="T126" i="13" s="1"/>
  <c r="H122" i="15"/>
  <c r="C119" i="15"/>
  <c r="P122" i="13" s="1"/>
  <c r="D118" i="15"/>
  <c r="Q121" i="13" s="1"/>
  <c r="E117" i="15"/>
  <c r="R120" i="13" s="1"/>
  <c r="G115" i="15"/>
  <c r="H114" i="15"/>
  <c r="C111" i="15"/>
  <c r="D110" i="15"/>
  <c r="Q113" i="13" s="1"/>
  <c r="E109" i="15"/>
  <c r="R112" i="13" s="1"/>
  <c r="G107" i="15"/>
  <c r="H106" i="15"/>
  <c r="U109" i="13" s="1"/>
  <c r="C103" i="15"/>
  <c r="D102" i="15"/>
  <c r="Q105" i="13" s="1"/>
  <c r="E101" i="15"/>
  <c r="R104" i="13" s="1"/>
  <c r="F99" i="15"/>
  <c r="S102" i="13" s="1"/>
  <c r="F98" i="15"/>
  <c r="S101" i="13" s="1"/>
  <c r="H91" i="15"/>
  <c r="C85" i="15"/>
  <c r="P88" i="13" s="1"/>
  <c r="D85" i="15"/>
  <c r="Q88" i="13" s="1"/>
  <c r="E85" i="15"/>
  <c r="R88" i="13" s="1"/>
  <c r="G84" i="15"/>
  <c r="B26" i="15"/>
  <c r="O29" i="13" s="1"/>
  <c r="C26" i="15"/>
  <c r="P29" i="13" s="1"/>
  <c r="D26" i="15"/>
  <c r="Q29" i="13" s="1"/>
  <c r="E26" i="15"/>
  <c r="R29" i="13" s="1"/>
  <c r="F26" i="15"/>
  <c r="S29" i="13" s="1"/>
  <c r="G26" i="15"/>
  <c r="T29" i="13" s="1"/>
  <c r="H26" i="15"/>
  <c r="C158" i="15"/>
  <c r="P161" i="13" s="1"/>
  <c r="C150" i="15"/>
  <c r="P153" i="13" s="1"/>
  <c r="F147" i="15"/>
  <c r="S150" i="13" s="1"/>
  <c r="C142" i="15"/>
  <c r="P145" i="13" s="1"/>
  <c r="F139" i="15"/>
  <c r="G138" i="15"/>
  <c r="T141" i="13" s="1"/>
  <c r="C134" i="15"/>
  <c r="P137" i="13" s="1"/>
  <c r="D133" i="15"/>
  <c r="Q136" i="13" s="1"/>
  <c r="F131" i="15"/>
  <c r="S134" i="13" s="1"/>
  <c r="G130" i="15"/>
  <c r="T133" i="13" s="1"/>
  <c r="C126" i="15"/>
  <c r="D125" i="15"/>
  <c r="Q128" i="13" s="1"/>
  <c r="F123" i="15"/>
  <c r="S126" i="13" s="1"/>
  <c r="G122" i="15"/>
  <c r="C118" i="15"/>
  <c r="P121" i="13" s="1"/>
  <c r="D117" i="15"/>
  <c r="Q120" i="13" s="1"/>
  <c r="F115" i="15"/>
  <c r="S118" i="13" s="1"/>
  <c r="G114" i="15"/>
  <c r="C110" i="15"/>
  <c r="P113" i="13" s="1"/>
  <c r="D109" i="15"/>
  <c r="Q112" i="13" s="1"/>
  <c r="F107" i="15"/>
  <c r="S110" i="13" s="1"/>
  <c r="G106" i="15"/>
  <c r="T109" i="13" s="1"/>
  <c r="C102" i="15"/>
  <c r="P105" i="13" s="1"/>
  <c r="D101" i="15"/>
  <c r="Q104" i="13" s="1"/>
  <c r="E99" i="15"/>
  <c r="R102" i="13" s="1"/>
  <c r="E98" i="15"/>
  <c r="R101" i="13" s="1"/>
  <c r="D92" i="15"/>
  <c r="Q95" i="13" s="1"/>
  <c r="E92" i="15"/>
  <c r="R95" i="13" s="1"/>
  <c r="F92" i="15"/>
  <c r="S95" i="13" s="1"/>
  <c r="D91" i="15"/>
  <c r="Q94" i="13" s="1"/>
  <c r="C84" i="15"/>
  <c r="P87" i="13" s="1"/>
  <c r="C74" i="15"/>
  <c r="D74" i="15"/>
  <c r="Q77" i="13" s="1"/>
  <c r="E74" i="15"/>
  <c r="R77" i="13" s="1"/>
  <c r="F74" i="15"/>
  <c r="S77" i="13" s="1"/>
  <c r="G74" i="15"/>
  <c r="T77" i="13" s="1"/>
  <c r="H74" i="15"/>
  <c r="U77" i="13" s="1"/>
  <c r="B67" i="15"/>
  <c r="O70" i="13" s="1"/>
  <c r="C67" i="15"/>
  <c r="P70" i="13" s="1"/>
  <c r="D67" i="15"/>
  <c r="Q70" i="13" s="1"/>
  <c r="E67" i="15"/>
  <c r="R70" i="13" s="1"/>
  <c r="F67" i="15"/>
  <c r="S70" i="13" s="1"/>
  <c r="G67" i="15"/>
  <c r="T70" i="13" s="1"/>
  <c r="E147" i="15"/>
  <c r="R150" i="13" s="1"/>
  <c r="E139" i="15"/>
  <c r="F138" i="15"/>
  <c r="S141" i="13" s="1"/>
  <c r="C133" i="15"/>
  <c r="P136" i="13" s="1"/>
  <c r="E131" i="15"/>
  <c r="R134" i="13" s="1"/>
  <c r="F130" i="15"/>
  <c r="C125" i="15"/>
  <c r="P128" i="13" s="1"/>
  <c r="E123" i="15"/>
  <c r="R126" i="13" s="1"/>
  <c r="F122" i="15"/>
  <c r="C117" i="15"/>
  <c r="P120" i="13" s="1"/>
  <c r="E115" i="15"/>
  <c r="R118" i="13" s="1"/>
  <c r="F114" i="15"/>
  <c r="C109" i="15"/>
  <c r="P112" i="13" s="1"/>
  <c r="E107" i="15"/>
  <c r="R110" i="13" s="1"/>
  <c r="F106" i="15"/>
  <c r="S109" i="13" s="1"/>
  <c r="C101" i="15"/>
  <c r="P104" i="13" s="1"/>
  <c r="D99" i="15"/>
  <c r="Q102" i="13" s="1"/>
  <c r="D98" i="15"/>
  <c r="Q101" i="13" s="1"/>
  <c r="C91" i="15"/>
  <c r="P94" i="13" s="1"/>
  <c r="B86" i="15"/>
  <c r="O89" i="13" s="1"/>
  <c r="C86" i="15"/>
  <c r="P89" i="13" s="1"/>
  <c r="D86" i="15"/>
  <c r="B84" i="15"/>
  <c r="O87" i="13" s="1"/>
  <c r="F82" i="15"/>
  <c r="S85" i="13" s="1"/>
  <c r="G82" i="15"/>
  <c r="T85" i="13" s="1"/>
  <c r="H82" i="15"/>
  <c r="U85" i="13" s="1"/>
  <c r="B74" i="15"/>
  <c r="H67" i="15"/>
  <c r="U70" i="13" s="1"/>
  <c r="B18" i="15"/>
  <c r="O21" i="13" s="1"/>
  <c r="C18" i="15"/>
  <c r="P21" i="13" s="1"/>
  <c r="D18" i="15"/>
  <c r="Q21" i="13" s="1"/>
  <c r="E18" i="15"/>
  <c r="R21" i="13" s="1"/>
  <c r="F18" i="15"/>
  <c r="S21" i="13" s="1"/>
  <c r="G18" i="15"/>
  <c r="T21" i="13" s="1"/>
  <c r="H18" i="15"/>
  <c r="U21" i="13" s="1"/>
  <c r="C99" i="15"/>
  <c r="P102" i="13" s="1"/>
  <c r="C98" i="15"/>
  <c r="P101" i="13" s="1"/>
  <c r="C93" i="15"/>
  <c r="P96" i="13" s="1"/>
  <c r="D93" i="15"/>
  <c r="Q96" i="13" s="1"/>
  <c r="E93" i="15"/>
  <c r="R96" i="13" s="1"/>
  <c r="B91" i="15"/>
  <c r="E83" i="15"/>
  <c r="R86" i="13" s="1"/>
  <c r="F83" i="15"/>
  <c r="S86" i="13" s="1"/>
  <c r="G83" i="15"/>
  <c r="T86" i="13" s="1"/>
  <c r="C66" i="15"/>
  <c r="D66" i="15"/>
  <c r="Q69" i="13" s="1"/>
  <c r="E66" i="15"/>
  <c r="R69" i="13" s="1"/>
  <c r="F66" i="15"/>
  <c r="S69" i="13" s="1"/>
  <c r="G66" i="15"/>
  <c r="T69" i="13" s="1"/>
  <c r="H66" i="15"/>
  <c r="U69" i="13" s="1"/>
  <c r="B10" i="15"/>
  <c r="O13" i="13" s="1"/>
  <c r="C10" i="15"/>
  <c r="P13" i="13" s="1"/>
  <c r="D10" i="15"/>
  <c r="Q13" i="13" s="1"/>
  <c r="E10" i="15"/>
  <c r="R13" i="13" s="1"/>
  <c r="F10" i="15"/>
  <c r="S13" i="13" s="1"/>
  <c r="G10" i="15"/>
  <c r="T13" i="13" s="1"/>
  <c r="H10" i="15"/>
  <c r="U13" i="13" s="1"/>
  <c r="B96" i="15"/>
  <c r="O99" i="13" s="1"/>
  <c r="C95" i="15"/>
  <c r="B88" i="15"/>
  <c r="O91" i="13" s="1"/>
  <c r="C87" i="15"/>
  <c r="P90" i="13" s="1"/>
  <c r="B80" i="15"/>
  <c r="O83" i="13" s="1"/>
  <c r="C79" i="15"/>
  <c r="D78" i="15"/>
  <c r="Q81" i="13" s="1"/>
  <c r="F76" i="15"/>
  <c r="S79" i="13" s="1"/>
  <c r="B72" i="15"/>
  <c r="O75" i="13" s="1"/>
  <c r="C71" i="15"/>
  <c r="P74" i="13" s="1"/>
  <c r="D70" i="15"/>
  <c r="Q73" i="13" s="1"/>
  <c r="E69" i="15"/>
  <c r="F68" i="15"/>
  <c r="S71" i="13" s="1"/>
  <c r="B64" i="15"/>
  <c r="O67" i="13" s="1"/>
  <c r="C63" i="15"/>
  <c r="P66" i="13" s="1"/>
  <c r="D62" i="15"/>
  <c r="Q65" i="13" s="1"/>
  <c r="E61" i="15"/>
  <c r="R64" i="13" s="1"/>
  <c r="F60" i="15"/>
  <c r="G59" i="15"/>
  <c r="T62" i="13" s="1"/>
  <c r="B56" i="15"/>
  <c r="O59" i="13" s="1"/>
  <c r="C55" i="15"/>
  <c r="D54" i="15"/>
  <c r="Q57" i="13" s="1"/>
  <c r="E53" i="15"/>
  <c r="R56" i="13" s="1"/>
  <c r="F52" i="15"/>
  <c r="S55" i="13" s="1"/>
  <c r="G51" i="15"/>
  <c r="B48" i="15"/>
  <c r="C47" i="15"/>
  <c r="P50" i="13" s="1"/>
  <c r="D46" i="15"/>
  <c r="Q49" i="13" s="1"/>
  <c r="E45" i="15"/>
  <c r="R48" i="13" s="1"/>
  <c r="F44" i="15"/>
  <c r="S47" i="13" s="1"/>
  <c r="G43" i="15"/>
  <c r="B40" i="15"/>
  <c r="C39" i="15"/>
  <c r="D38" i="15"/>
  <c r="Q41" i="13" s="1"/>
  <c r="E37" i="15"/>
  <c r="R40" i="13" s="1"/>
  <c r="F36" i="15"/>
  <c r="S39" i="13" s="1"/>
  <c r="G35" i="15"/>
  <c r="B32" i="15"/>
  <c r="O35" i="13" s="1"/>
  <c r="C31" i="15"/>
  <c r="D30" i="15"/>
  <c r="Q33" i="13" s="1"/>
  <c r="E29" i="15"/>
  <c r="R32" i="13" s="1"/>
  <c r="F28" i="15"/>
  <c r="S31" i="13" s="1"/>
  <c r="G27" i="15"/>
  <c r="T30" i="13" s="1"/>
  <c r="B24" i="15"/>
  <c r="O27" i="13" s="1"/>
  <c r="C23" i="15"/>
  <c r="D22" i="15"/>
  <c r="E21" i="15"/>
  <c r="F20" i="15"/>
  <c r="S23" i="13" s="1"/>
  <c r="G19" i="15"/>
  <c r="T22" i="13" s="1"/>
  <c r="B16" i="15"/>
  <c r="C15" i="15"/>
  <c r="P18" i="13" s="1"/>
  <c r="D14" i="15"/>
  <c r="Q17" i="13" s="1"/>
  <c r="E13" i="15"/>
  <c r="F12" i="15"/>
  <c r="G11" i="15"/>
  <c r="T14" i="13" s="1"/>
  <c r="B8" i="15"/>
  <c r="O11" i="13" s="1"/>
  <c r="C7" i="15"/>
  <c r="D6" i="15"/>
  <c r="Q9" i="13" s="1"/>
  <c r="E5" i="15"/>
  <c r="F4" i="15"/>
  <c r="S7" i="13" s="1"/>
  <c r="G3" i="15"/>
  <c r="C78" i="15"/>
  <c r="P81" i="13" s="1"/>
  <c r="E76" i="15"/>
  <c r="R79" i="13" s="1"/>
  <c r="C70" i="15"/>
  <c r="P73" i="13" s="1"/>
  <c r="D69" i="15"/>
  <c r="Q72" i="13" s="1"/>
  <c r="E68" i="15"/>
  <c r="R71" i="13" s="1"/>
  <c r="C62" i="15"/>
  <c r="P65" i="13" s="1"/>
  <c r="D61" i="15"/>
  <c r="Q64" i="13" s="1"/>
  <c r="E60" i="15"/>
  <c r="R63" i="13" s="1"/>
  <c r="F59" i="15"/>
  <c r="S62" i="13" s="1"/>
  <c r="H57" i="15"/>
  <c r="U60" i="13" s="1"/>
  <c r="C54" i="15"/>
  <c r="D53" i="15"/>
  <c r="Q56" i="13" s="1"/>
  <c r="E52" i="15"/>
  <c r="R55" i="13" s="1"/>
  <c r="F51" i="15"/>
  <c r="S54" i="13" s="1"/>
  <c r="C46" i="15"/>
  <c r="P49" i="13" s="1"/>
  <c r="D45" i="15"/>
  <c r="Q48" i="13" s="1"/>
  <c r="E44" i="15"/>
  <c r="R47" i="13" s="1"/>
  <c r="F43" i="15"/>
  <c r="S46" i="13" s="1"/>
  <c r="C38" i="15"/>
  <c r="P41" i="13" s="1"/>
  <c r="D37" i="15"/>
  <c r="Q40" i="13" s="1"/>
  <c r="E36" i="15"/>
  <c r="R39" i="13" s="1"/>
  <c r="F35" i="15"/>
  <c r="C30" i="15"/>
  <c r="P33" i="13" s="1"/>
  <c r="D29" i="15"/>
  <c r="Q32" i="13" s="1"/>
  <c r="E28" i="15"/>
  <c r="R31" i="13" s="1"/>
  <c r="F27" i="15"/>
  <c r="S30" i="13" s="1"/>
  <c r="C22" i="15"/>
  <c r="D21" i="15"/>
  <c r="E20" i="15"/>
  <c r="R23" i="13" s="1"/>
  <c r="F19" i="15"/>
  <c r="S22" i="13" s="1"/>
  <c r="C14" i="15"/>
  <c r="P17" i="13" s="1"/>
  <c r="D13" i="15"/>
  <c r="Q16" i="13" s="1"/>
  <c r="E12" i="15"/>
  <c r="F11" i="15"/>
  <c r="S14" i="13" s="1"/>
  <c r="C6" i="15"/>
  <c r="P9" i="13" s="1"/>
  <c r="D5" i="15"/>
  <c r="E4" i="15"/>
  <c r="R7" i="13" s="1"/>
  <c r="F3" i="15"/>
  <c r="D76" i="15"/>
  <c r="Q79" i="13" s="1"/>
  <c r="C69" i="15"/>
  <c r="P72" i="13" s="1"/>
  <c r="D68" i="15"/>
  <c r="C61" i="15"/>
  <c r="P64" i="13" s="1"/>
  <c r="D60" i="15"/>
  <c r="Q63" i="13" s="1"/>
  <c r="E59" i="15"/>
  <c r="R62" i="13" s="1"/>
  <c r="B54" i="15"/>
  <c r="O57" i="13" s="1"/>
  <c r="C53" i="15"/>
  <c r="P56" i="13" s="1"/>
  <c r="D52" i="15"/>
  <c r="Q55" i="13" s="1"/>
  <c r="E51" i="15"/>
  <c r="R54" i="13" s="1"/>
  <c r="B46" i="15"/>
  <c r="O49" i="13" s="1"/>
  <c r="C45" i="15"/>
  <c r="D44" i="15"/>
  <c r="Q47" i="13" s="1"/>
  <c r="E43" i="15"/>
  <c r="R46" i="13" s="1"/>
  <c r="B38" i="15"/>
  <c r="O41" i="13" s="1"/>
  <c r="C37" i="15"/>
  <c r="P40" i="13" s="1"/>
  <c r="D36" i="15"/>
  <c r="Q39" i="13" s="1"/>
  <c r="E35" i="15"/>
  <c r="C29" i="15"/>
  <c r="P32" i="13" s="1"/>
  <c r="D28" i="15"/>
  <c r="Q31" i="13" s="1"/>
  <c r="E27" i="15"/>
  <c r="R30" i="13" s="1"/>
  <c r="C21" i="15"/>
  <c r="D20" i="15"/>
  <c r="E19" i="15"/>
  <c r="R22" i="13" s="1"/>
  <c r="C13" i="15"/>
  <c r="P16" i="13" s="1"/>
  <c r="D12" i="15"/>
  <c r="E11" i="15"/>
  <c r="B6" i="15"/>
  <c r="O9" i="13" s="1"/>
  <c r="C5" i="15"/>
  <c r="D4" i="15"/>
  <c r="Q7" i="13" s="1"/>
  <c r="E3" i="15"/>
  <c r="C76" i="15"/>
  <c r="P79" i="13" s="1"/>
  <c r="B69" i="15"/>
  <c r="O72" i="13" s="1"/>
  <c r="C68" i="15"/>
  <c r="P71" i="13" s="1"/>
  <c r="B61" i="15"/>
  <c r="O64" i="13" s="1"/>
  <c r="C60" i="15"/>
  <c r="P63" i="13" s="1"/>
  <c r="D59" i="15"/>
  <c r="Q62" i="13" s="1"/>
  <c r="B53" i="15"/>
  <c r="O56" i="13" s="1"/>
  <c r="C52" i="15"/>
  <c r="P55" i="13" s="1"/>
  <c r="D51" i="15"/>
  <c r="Q54" i="13" s="1"/>
  <c r="B45" i="15"/>
  <c r="O48" i="13" s="1"/>
  <c r="C44" i="15"/>
  <c r="P47" i="13" s="1"/>
  <c r="D43" i="15"/>
  <c r="Q46" i="13" s="1"/>
  <c r="B37" i="15"/>
  <c r="O40" i="13" s="1"/>
  <c r="C36" i="15"/>
  <c r="P39" i="13" s="1"/>
  <c r="D35" i="15"/>
  <c r="B29" i="15"/>
  <c r="O32" i="13" s="1"/>
  <c r="C28" i="15"/>
  <c r="P31" i="13" s="1"/>
  <c r="D27" i="15"/>
  <c r="Q30" i="13" s="1"/>
  <c r="B21" i="15"/>
  <c r="C20" i="15"/>
  <c r="D19" i="15"/>
  <c r="Q22" i="13" s="1"/>
  <c r="B13" i="15"/>
  <c r="O16" i="13" s="1"/>
  <c r="C12" i="15"/>
  <c r="D11" i="15"/>
  <c r="Q14" i="13" s="1"/>
  <c r="C4" i="15"/>
  <c r="P7" i="13" s="1"/>
  <c r="D3" i="15"/>
  <c r="C59" i="15"/>
  <c r="P62" i="13" s="1"/>
  <c r="C51" i="15"/>
  <c r="P54" i="13" s="1"/>
  <c r="C43" i="15"/>
  <c r="P46" i="13" s="1"/>
  <c r="C35" i="15"/>
  <c r="C27" i="15"/>
  <c r="P30" i="13" s="1"/>
  <c r="C19" i="15"/>
  <c r="P22" i="13" s="1"/>
  <c r="C11" i="15"/>
  <c r="P14" i="13" s="1"/>
  <c r="C3" i="15"/>
  <c r="G861" i="14"/>
  <c r="G850" i="14"/>
  <c r="G840" i="14"/>
  <c r="G838" i="14"/>
  <c r="G797" i="14"/>
  <c r="G786" i="14"/>
  <c r="G743" i="14"/>
  <c r="G734" i="14"/>
  <c r="G717" i="14"/>
  <c r="G667" i="14"/>
  <c r="G669" i="14"/>
  <c r="G885" i="14"/>
  <c r="G761" i="14"/>
  <c r="G697" i="14"/>
  <c r="G856" i="14"/>
  <c r="G813" i="14"/>
  <c r="G802" i="14"/>
  <c r="G792" i="14"/>
  <c r="G864" i="14"/>
  <c r="G862" i="14"/>
  <c r="G821" i="14"/>
  <c r="G810" i="14"/>
  <c r="G800" i="14"/>
  <c r="G798" i="14"/>
  <c r="G773" i="14"/>
  <c r="G747" i="14"/>
  <c r="G698" i="14"/>
  <c r="G683" i="14"/>
  <c r="G877" i="14"/>
  <c r="G869" i="14"/>
  <c r="G829" i="14"/>
  <c r="G818" i="14"/>
  <c r="G770" i="14"/>
  <c r="G729" i="14"/>
  <c r="G725" i="14"/>
  <c r="G719" i="14"/>
  <c r="G711" i="14"/>
  <c r="G706" i="14"/>
  <c r="G702" i="14"/>
  <c r="G673" i="14"/>
  <c r="G893" i="14"/>
  <c r="G805" i="14"/>
  <c r="G837" i="14"/>
  <c r="G826" i="14"/>
  <c r="G816" i="14"/>
  <c r="G814" i="14"/>
  <c r="G781" i="14"/>
  <c r="G775" i="14"/>
  <c r="G749" i="14"/>
  <c r="G723" i="14"/>
  <c r="G710" i="14"/>
  <c r="G866" i="14"/>
  <c r="G845" i="14"/>
  <c r="G824" i="14"/>
  <c r="G822" i="14"/>
  <c r="G742" i="14"/>
  <c r="G632" i="14"/>
  <c r="G619" i="14"/>
  <c r="G600" i="14"/>
  <c r="G587" i="14"/>
  <c r="G568" i="14"/>
  <c r="G555" i="14"/>
  <c r="G536" i="14"/>
  <c r="G523" i="14"/>
  <c r="G504" i="14"/>
  <c r="G467" i="14"/>
  <c r="G668" i="14"/>
  <c r="G652" i="14"/>
  <c r="G624" i="14"/>
  <c r="G492" i="14"/>
  <c r="G413" i="14"/>
  <c r="G395" i="14"/>
  <c r="G674" i="14"/>
  <c r="G658" i="14"/>
  <c r="G756" i="14"/>
  <c r="G724" i="14"/>
  <c r="G692" i="14"/>
  <c r="G643" i="14"/>
  <c r="G638" i="14"/>
  <c r="G625" i="14"/>
  <c r="G611" i="14"/>
  <c r="G606" i="14"/>
  <c r="G593" i="14"/>
  <c r="G579" i="14"/>
  <c r="G574" i="14"/>
  <c r="G561" i="14"/>
  <c r="G547" i="14"/>
  <c r="G542" i="14"/>
  <c r="G529" i="14"/>
  <c r="G515" i="14"/>
  <c r="G510" i="14"/>
  <c r="G497" i="14"/>
  <c r="G473" i="14"/>
  <c r="G472" i="14"/>
  <c r="G468" i="14"/>
  <c r="G392" i="14"/>
  <c r="G617" i="14"/>
  <c r="G585" i="14"/>
  <c r="G553" i="14"/>
  <c r="G521" i="14"/>
  <c r="G349" i="14"/>
  <c r="G345" i="14"/>
  <c r="G700" i="14"/>
  <c r="G676" i="14"/>
  <c r="G660" i="14"/>
  <c r="G644" i="14"/>
  <c r="G630" i="14"/>
  <c r="G598" i="14"/>
  <c r="G580" i="14"/>
  <c r="G566" i="14"/>
  <c r="G534" i="14"/>
  <c r="G516" i="14"/>
  <c r="G502" i="14"/>
  <c r="G764" i="14"/>
  <c r="G732" i="14"/>
  <c r="G682" i="14"/>
  <c r="G666" i="14"/>
  <c r="G650" i="14"/>
  <c r="G470" i="14"/>
  <c r="G459" i="14"/>
  <c r="G449" i="14"/>
  <c r="G445" i="14"/>
  <c r="G441" i="14"/>
  <c r="G427" i="14"/>
  <c r="G436" i="14"/>
  <c r="G404" i="14"/>
  <c r="G372" i="14"/>
  <c r="G314" i="14"/>
  <c r="G297" i="14"/>
  <c r="G446" i="14"/>
  <c r="G414" i="14"/>
  <c r="G382" i="14"/>
  <c r="G350" i="14"/>
  <c r="G331" i="14"/>
  <c r="G620" i="14"/>
  <c r="G588" i="14"/>
  <c r="G556" i="14"/>
  <c r="G524" i="14"/>
  <c r="G474" i="14"/>
  <c r="G460" i="14"/>
  <c r="G442" i="14"/>
  <c r="G428" i="14"/>
  <c r="G410" i="14"/>
  <c r="G396" i="14"/>
  <c r="G378" i="14"/>
  <c r="G364" i="14"/>
  <c r="G346" i="14"/>
  <c r="G281" i="14"/>
  <c r="G438" i="14"/>
  <c r="G406" i="14"/>
  <c r="G374" i="14"/>
  <c r="G342" i="14"/>
  <c r="G305" i="14"/>
  <c r="G628" i="14"/>
  <c r="G596" i="14"/>
  <c r="G564" i="14"/>
  <c r="G532" i="14"/>
  <c r="G500" i="14"/>
  <c r="G494" i="14"/>
  <c r="G484" i="14"/>
  <c r="G466" i="14"/>
  <c r="G452" i="14"/>
  <c r="G434" i="14"/>
  <c r="G420" i="14"/>
  <c r="G402" i="14"/>
  <c r="G388" i="14"/>
  <c r="G370" i="14"/>
  <c r="G356" i="14"/>
  <c r="G332" i="14"/>
  <c r="G444" i="14"/>
  <c r="G412" i="14"/>
  <c r="G380" i="14"/>
  <c r="G348" i="14"/>
  <c r="G249" i="14"/>
  <c r="G157" i="14"/>
  <c r="G86" i="14"/>
  <c r="G54" i="14"/>
  <c r="G327" i="14"/>
  <c r="G318" i="14"/>
  <c r="G309" i="14"/>
  <c r="G301" i="14"/>
  <c r="G293" i="14"/>
  <c r="G285" i="14"/>
  <c r="G277" i="14"/>
  <c r="G269" i="14"/>
  <c r="G261" i="14"/>
  <c r="G253" i="14"/>
  <c r="G245" i="14"/>
  <c r="G237" i="14"/>
  <c r="G229" i="14"/>
  <c r="G221" i="14"/>
  <c r="G213" i="14"/>
  <c r="G205" i="14"/>
  <c r="G197" i="14"/>
  <c r="G189" i="14"/>
  <c r="G181" i="14"/>
  <c r="G150" i="14"/>
  <c r="G118" i="14"/>
  <c r="G62" i="14"/>
  <c r="G333" i="14"/>
  <c r="G319" i="14"/>
  <c r="G310" i="14"/>
  <c r="G158" i="14"/>
  <c r="G151" i="14"/>
  <c r="G126" i="14"/>
  <c r="G166" i="14"/>
  <c r="G160" i="14"/>
  <c r="G38" i="14"/>
  <c r="G334" i="14"/>
  <c r="G325" i="14"/>
  <c r="G311" i="14"/>
  <c r="G304" i="14"/>
  <c r="G296" i="14"/>
  <c r="G288" i="14"/>
  <c r="G280" i="14"/>
  <c r="G272" i="14"/>
  <c r="G264" i="14"/>
  <c r="G256" i="14"/>
  <c r="G248" i="14"/>
  <c r="G240" i="14"/>
  <c r="G232" i="14"/>
  <c r="G224" i="14"/>
  <c r="G216" i="14"/>
  <c r="G208" i="14"/>
  <c r="G200" i="14"/>
  <c r="G192" i="14"/>
  <c r="G184" i="14"/>
  <c r="G176" i="14"/>
  <c r="G159" i="14"/>
  <c r="G134" i="14"/>
  <c r="G46" i="14"/>
  <c r="G30" i="14"/>
  <c r="C84" i="3"/>
  <c r="J2" i="15"/>
  <c r="H2" i="15" s="1"/>
  <c r="E2" i="14"/>
  <c r="B2" i="14"/>
  <c r="C727" i="3" l="1"/>
  <c r="C728" i="3"/>
  <c r="C729" i="3"/>
  <c r="C730" i="3"/>
  <c r="C731" i="3"/>
  <c r="C732" i="3"/>
  <c r="C733" i="3"/>
  <c r="C734" i="3"/>
  <c r="C735" i="3"/>
  <c r="C736" i="3"/>
  <c r="C737" i="3"/>
  <c r="C738" i="3"/>
  <c r="C739" i="3"/>
  <c r="C740" i="3"/>
  <c r="C741" i="3"/>
  <c r="C742" i="3"/>
  <c r="C743" i="3"/>
  <c r="C744" i="3"/>
  <c r="C745" i="3"/>
  <c r="C746" i="3"/>
  <c r="C747" i="3"/>
  <c r="C748" i="3"/>
  <c r="C749" i="3"/>
  <c r="C750" i="3"/>
  <c r="C751" i="3"/>
  <c r="C758" i="3"/>
  <c r="C759" i="3"/>
  <c r="C753" i="3"/>
  <c r="C754" i="3"/>
  <c r="C755" i="3"/>
  <c r="C756" i="3"/>
  <c r="C757" i="3"/>
  <c r="C718" i="3"/>
  <c r="C719" i="3"/>
  <c r="C720" i="3"/>
  <c r="C721" i="3"/>
  <c r="C722" i="3"/>
  <c r="C723" i="3"/>
  <c r="C724" i="3"/>
  <c r="C725" i="3"/>
  <c r="C726" i="3"/>
  <c r="C752" i="3"/>
  <c r="C708" i="3"/>
  <c r="C709" i="3"/>
  <c r="C710" i="3"/>
  <c r="C711" i="3"/>
  <c r="C712" i="3"/>
  <c r="C713" i="3"/>
  <c r="C714" i="3"/>
  <c r="C715" i="3"/>
  <c r="C716" i="3"/>
  <c r="C717" i="3"/>
  <c r="C12" i="3"/>
  <c r="C284" i="3"/>
  <c r="C233" i="3"/>
  <c r="C232" i="3"/>
  <c r="C230" i="3"/>
  <c r="F2" i="14"/>
  <c r="C2" i="14"/>
  <c r="C907" i="13"/>
  <c r="C906" i="13"/>
  <c r="C905" i="13"/>
  <c r="C904" i="13"/>
  <c r="C903" i="13"/>
  <c r="C902" i="13"/>
  <c r="C901" i="13"/>
  <c r="C900" i="13"/>
  <c r="C899" i="13"/>
  <c r="C898" i="13"/>
  <c r="C897" i="13"/>
  <c r="C896" i="13"/>
  <c r="C895" i="13"/>
  <c r="C894" i="13"/>
  <c r="C893" i="13"/>
  <c r="C892" i="13"/>
  <c r="C891" i="13"/>
  <c r="C890" i="13"/>
  <c r="C889" i="13"/>
  <c r="C888" i="13"/>
  <c r="C887" i="13"/>
  <c r="C886" i="13"/>
  <c r="C885" i="13"/>
  <c r="C884" i="13"/>
  <c r="C883" i="13"/>
  <c r="C882" i="13"/>
  <c r="C881" i="13"/>
  <c r="C880" i="13"/>
  <c r="C879" i="13"/>
  <c r="C878" i="13"/>
  <c r="C877" i="13"/>
  <c r="C876" i="13"/>
  <c r="C875" i="13"/>
  <c r="C874" i="13"/>
  <c r="C873" i="13"/>
  <c r="C872" i="13"/>
  <c r="C871" i="13"/>
  <c r="C870" i="13"/>
  <c r="C869" i="13"/>
  <c r="C868" i="13"/>
  <c r="C867" i="13"/>
  <c r="C866" i="13"/>
  <c r="C865" i="13"/>
  <c r="C864" i="13"/>
  <c r="C863" i="13"/>
  <c r="C862" i="13"/>
  <c r="C861" i="13"/>
  <c r="C860" i="13"/>
  <c r="C859" i="13"/>
  <c r="C858" i="13"/>
  <c r="C857" i="13"/>
  <c r="C856" i="13"/>
  <c r="C855" i="13"/>
  <c r="C854" i="13"/>
  <c r="C853" i="13"/>
  <c r="C852" i="13"/>
  <c r="C851" i="13"/>
  <c r="C850" i="13"/>
  <c r="C849" i="13"/>
  <c r="C848" i="13"/>
  <c r="C847" i="13"/>
  <c r="C846" i="13"/>
  <c r="C845" i="13"/>
  <c r="C844" i="13"/>
  <c r="C843" i="13"/>
  <c r="C842" i="13"/>
  <c r="C841" i="13"/>
  <c r="C840" i="13"/>
  <c r="C839" i="13"/>
  <c r="C838" i="13"/>
  <c r="C837" i="13"/>
  <c r="C836" i="13"/>
  <c r="C835" i="13"/>
  <c r="C834" i="13"/>
  <c r="C833" i="13"/>
  <c r="C832" i="13"/>
  <c r="C831" i="13"/>
  <c r="C830" i="13"/>
  <c r="C829" i="13"/>
  <c r="C828" i="13"/>
  <c r="C827" i="13"/>
  <c r="C826" i="13"/>
  <c r="C825" i="13"/>
  <c r="C824" i="13"/>
  <c r="C823" i="13"/>
  <c r="C822" i="13"/>
  <c r="C821" i="13"/>
  <c r="C820" i="13"/>
  <c r="C819" i="13"/>
  <c r="C818" i="13"/>
  <c r="C817" i="13"/>
  <c r="C816" i="13"/>
  <c r="C815" i="13"/>
  <c r="C814" i="13"/>
  <c r="C813" i="13"/>
  <c r="C812" i="13"/>
  <c r="C811" i="13"/>
  <c r="C810" i="13"/>
  <c r="C809" i="13"/>
  <c r="C808" i="13"/>
  <c r="C807" i="13"/>
  <c r="C806" i="13"/>
  <c r="C805" i="13"/>
  <c r="C804" i="13"/>
  <c r="C803" i="13"/>
  <c r="C802" i="13"/>
  <c r="C801" i="13"/>
  <c r="C800" i="13"/>
  <c r="C799" i="13"/>
  <c r="C798" i="13"/>
  <c r="C797" i="13"/>
  <c r="C796" i="13"/>
  <c r="C795" i="13"/>
  <c r="C794" i="13"/>
  <c r="C793" i="13"/>
  <c r="C792" i="13"/>
  <c r="C791" i="13"/>
  <c r="C790" i="13"/>
  <c r="C789" i="13"/>
  <c r="C788" i="13"/>
  <c r="C787" i="13"/>
  <c r="C786" i="13"/>
  <c r="C785" i="13"/>
  <c r="C784" i="13"/>
  <c r="C783" i="13"/>
  <c r="C782" i="13"/>
  <c r="C781" i="13"/>
  <c r="C780" i="13"/>
  <c r="C779" i="13"/>
  <c r="C778" i="13"/>
  <c r="C777" i="13"/>
  <c r="C776" i="13"/>
  <c r="C775" i="13"/>
  <c r="C774" i="13"/>
  <c r="C773" i="13"/>
  <c r="C772" i="13"/>
  <c r="C771" i="13"/>
  <c r="C770" i="13"/>
  <c r="C769" i="13"/>
  <c r="C768" i="13"/>
  <c r="C767" i="13"/>
  <c r="A2" i="14"/>
  <c r="B2" i="15"/>
  <c r="C119" i="3"/>
  <c r="C7" i="3"/>
  <c r="C8" i="3"/>
  <c r="C9" i="3"/>
  <c r="C10" i="3"/>
  <c r="C11"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5" i="3"/>
  <c r="C46" i="3"/>
  <c r="C47" i="3"/>
  <c r="C49" i="3"/>
  <c r="C50" i="3"/>
  <c r="C51" i="3"/>
  <c r="C52" i="3"/>
  <c r="C53" i="3"/>
  <c r="C54" i="3"/>
  <c r="C55" i="3"/>
  <c r="C56" i="3"/>
  <c r="C57" i="3"/>
  <c r="C58" i="3"/>
  <c r="C59" i="3"/>
  <c r="C60" i="3"/>
  <c r="C61" i="3"/>
  <c r="C62" i="3"/>
  <c r="C63" i="3"/>
  <c r="C64" i="3"/>
  <c r="C65" i="3"/>
  <c r="C66" i="3"/>
  <c r="C67" i="3"/>
  <c r="C68" i="3"/>
  <c r="C69" i="3"/>
  <c r="C70" i="3"/>
  <c r="C71" i="3"/>
  <c r="C72" i="3"/>
  <c r="C74" i="3"/>
  <c r="C75" i="3"/>
  <c r="C76" i="3"/>
  <c r="C77" i="3"/>
  <c r="C78" i="3"/>
  <c r="C79" i="3"/>
  <c r="C80" i="3"/>
  <c r="C81" i="3"/>
  <c r="C82" i="3"/>
  <c r="C83" i="3"/>
  <c r="C85" i="3"/>
  <c r="C86" i="3"/>
  <c r="C87" i="3"/>
  <c r="C89" i="3"/>
  <c r="C90" i="3"/>
  <c r="C91" i="3"/>
  <c r="C92" i="3"/>
  <c r="C93" i="3"/>
  <c r="C94" i="3"/>
  <c r="C95" i="3"/>
  <c r="C96" i="3"/>
  <c r="C97" i="3"/>
  <c r="C98" i="3"/>
  <c r="C99" i="3"/>
  <c r="C100" i="3"/>
  <c r="C101" i="3"/>
  <c r="C102" i="3"/>
  <c r="C103" i="3"/>
  <c r="C104" i="3"/>
  <c r="C105" i="3"/>
  <c r="C106" i="3"/>
  <c r="C107" i="3"/>
  <c r="C109" i="3"/>
  <c r="C110" i="3"/>
  <c r="C111" i="3"/>
  <c r="C112" i="3"/>
  <c r="C113" i="3"/>
  <c r="C114" i="3"/>
  <c r="C115" i="3"/>
  <c r="C116" i="3"/>
  <c r="C117" i="3"/>
  <c r="C118"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7" i="3"/>
  <c r="C188" i="3"/>
  <c r="C189" i="3"/>
  <c r="C190" i="3"/>
  <c r="C191" i="3"/>
  <c r="C200" i="3"/>
  <c r="C201" i="3"/>
  <c r="C202" i="3"/>
  <c r="C203" i="3"/>
  <c r="C204" i="3"/>
  <c r="C205" i="3"/>
  <c r="C206" i="3"/>
  <c r="C207" i="3"/>
  <c r="C208" i="3"/>
  <c r="C209" i="3"/>
  <c r="C210" i="3"/>
  <c r="C218" i="3"/>
  <c r="C224" i="3"/>
  <c r="C225" i="3"/>
  <c r="C226" i="3"/>
  <c r="C227" i="3"/>
  <c r="C228" i="3"/>
  <c r="C229" i="3"/>
  <c r="C231" i="3"/>
  <c r="C234" i="3"/>
  <c r="C235" i="3"/>
  <c r="C236" i="3"/>
  <c r="C237" i="3"/>
  <c r="C238" i="3"/>
  <c r="C239" i="3"/>
  <c r="C240" i="3"/>
  <c r="C241" i="3"/>
  <c r="C242" i="3"/>
  <c r="C243" i="3"/>
  <c r="C244" i="3"/>
  <c r="C245" i="3"/>
  <c r="C246" i="3"/>
  <c r="C247" i="3"/>
  <c r="C248" i="3"/>
  <c r="C249" i="3"/>
  <c r="C250" i="3"/>
  <c r="C251" i="3"/>
  <c r="C252" i="3"/>
  <c r="C253" i="3"/>
  <c r="C254" i="3"/>
  <c r="C255" i="3"/>
  <c r="C256" i="3"/>
  <c r="C257" i="3"/>
  <c r="C258" i="3"/>
  <c r="C259" i="3"/>
  <c r="C260" i="3"/>
  <c r="C261" i="3"/>
  <c r="C262" i="3"/>
  <c r="C263" i="3"/>
  <c r="C264" i="3"/>
  <c r="C265" i="3"/>
  <c r="C266" i="3"/>
  <c r="C267" i="3"/>
  <c r="C268" i="3"/>
  <c r="C269" i="3"/>
  <c r="C270" i="3"/>
  <c r="C271" i="3"/>
  <c r="C272" i="3"/>
  <c r="C273" i="3"/>
  <c r="C274" i="3"/>
  <c r="C275" i="3"/>
  <c r="C276" i="3"/>
  <c r="C277" i="3"/>
  <c r="C278" i="3"/>
  <c r="C279" i="3"/>
  <c r="C280" i="3"/>
  <c r="C281" i="3"/>
  <c r="C282" i="3"/>
  <c r="C283" i="3"/>
  <c r="C285" i="3"/>
  <c r="C286" i="3"/>
  <c r="C287" i="3"/>
  <c r="C288" i="3"/>
  <c r="C289" i="3"/>
  <c r="C290" i="3"/>
  <c r="C291" i="3"/>
  <c r="C292" i="3"/>
  <c r="C293" i="3"/>
  <c r="C294" i="3"/>
  <c r="C295" i="3"/>
  <c r="C296" i="3"/>
  <c r="C297" i="3"/>
  <c r="C298" i="3"/>
  <c r="C299" i="3"/>
  <c r="C300" i="3"/>
  <c r="C301" i="3"/>
  <c r="C302" i="3"/>
  <c r="C303" i="3"/>
  <c r="C304" i="3"/>
  <c r="C305" i="3"/>
  <c r="C306" i="3"/>
  <c r="C307" i="3"/>
  <c r="C308" i="3"/>
  <c r="C309" i="3"/>
  <c r="C310" i="3"/>
  <c r="C311" i="3"/>
  <c r="C312" i="3"/>
  <c r="C313" i="3"/>
  <c r="C314" i="3"/>
  <c r="C315" i="3"/>
  <c r="C316" i="3"/>
  <c r="C317" i="3"/>
  <c r="C318" i="3"/>
  <c r="C319" i="3"/>
  <c r="C320" i="3"/>
  <c r="C321" i="3"/>
  <c r="C322" i="3"/>
  <c r="C323" i="3"/>
  <c r="C324" i="3"/>
  <c r="C325" i="3"/>
  <c r="C326" i="3"/>
  <c r="C327" i="3"/>
  <c r="C328" i="3"/>
  <c r="C329" i="3"/>
  <c r="C330" i="3"/>
  <c r="C331" i="3"/>
  <c r="C332" i="3"/>
  <c r="C333" i="3"/>
  <c r="C334" i="3"/>
  <c r="C335" i="3"/>
  <c r="C336" i="3"/>
  <c r="C337" i="3"/>
  <c r="C338" i="3"/>
  <c r="C339" i="3"/>
  <c r="C340" i="3"/>
  <c r="C341" i="3"/>
  <c r="C342" i="3"/>
  <c r="C343" i="3"/>
  <c r="C344" i="3"/>
  <c r="C345" i="3"/>
  <c r="C346" i="3"/>
  <c r="C347" i="3"/>
  <c r="C348" i="3"/>
  <c r="C349" i="3"/>
  <c r="C350" i="3"/>
  <c r="C351" i="3"/>
  <c r="C352" i="3"/>
  <c r="C353" i="3"/>
  <c r="C354" i="3"/>
  <c r="C355" i="3"/>
  <c r="C356" i="3"/>
  <c r="C357" i="3"/>
  <c r="C358" i="3"/>
  <c r="C359" i="3"/>
  <c r="C360" i="3"/>
  <c r="C361" i="3"/>
  <c r="C362" i="3"/>
  <c r="C363" i="3"/>
  <c r="C364" i="3"/>
  <c r="C365" i="3"/>
  <c r="C366" i="3"/>
  <c r="C367" i="3"/>
  <c r="C368" i="3"/>
  <c r="C369" i="3"/>
  <c r="C370" i="3"/>
  <c r="C371" i="3"/>
  <c r="C372" i="3"/>
  <c r="C373" i="3"/>
  <c r="C374" i="3"/>
  <c r="C375" i="3"/>
  <c r="C376" i="3"/>
  <c r="C377" i="3"/>
  <c r="C378" i="3"/>
  <c r="C379" i="3"/>
  <c r="C380" i="3"/>
  <c r="C381" i="3"/>
  <c r="C382" i="3"/>
  <c r="C383" i="3"/>
  <c r="C384" i="3"/>
  <c r="C385" i="3"/>
  <c r="C392" i="3"/>
  <c r="C386" i="3"/>
  <c r="C393" i="3"/>
  <c r="C387" i="3"/>
  <c r="C394" i="3"/>
  <c r="C388" i="3"/>
  <c r="C395" i="3"/>
  <c r="C389" i="3"/>
  <c r="C396" i="3"/>
  <c r="C390" i="3"/>
  <c r="C397" i="3"/>
  <c r="C398" i="3"/>
  <c r="C399" i="3"/>
  <c r="C400" i="3"/>
  <c r="C401" i="3"/>
  <c r="C402" i="3"/>
  <c r="C403" i="3"/>
  <c r="C404" i="3"/>
  <c r="C405" i="3"/>
  <c r="C406" i="3"/>
  <c r="C407" i="3"/>
  <c r="C408" i="3"/>
  <c r="C409" i="3"/>
  <c r="C410" i="3"/>
  <c r="C411" i="3"/>
  <c r="C412" i="3"/>
  <c r="C413" i="3"/>
  <c r="C414" i="3"/>
  <c r="C415" i="3"/>
  <c r="C416" i="3"/>
  <c r="C417" i="3"/>
  <c r="C418" i="3"/>
  <c r="C419" i="3"/>
  <c r="C420" i="3"/>
  <c r="C421" i="3"/>
  <c r="C422" i="3"/>
  <c r="C423" i="3"/>
  <c r="C424" i="3"/>
  <c r="C425" i="3"/>
  <c r="C426" i="3"/>
  <c r="C427" i="3"/>
  <c r="C428" i="3"/>
  <c r="C429" i="3"/>
  <c r="C430" i="3"/>
  <c r="C431" i="3"/>
  <c r="C432"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M759" i="13" l="1"/>
  <c r="M751" i="13"/>
  <c r="M743" i="13"/>
  <c r="M735" i="13"/>
  <c r="M727" i="13"/>
  <c r="M719" i="13"/>
  <c r="M711" i="13"/>
  <c r="M705" i="13"/>
  <c r="M698" i="13"/>
  <c r="M691" i="13"/>
  <c r="M685" i="13"/>
  <c r="M677" i="13"/>
  <c r="M669" i="13"/>
  <c r="M661" i="13"/>
  <c r="M653" i="13"/>
  <c r="M646" i="13"/>
  <c r="M638" i="13"/>
  <c r="M631" i="13"/>
  <c r="M623" i="13"/>
  <c r="M615" i="13"/>
  <c r="M609" i="13"/>
  <c r="M601" i="13"/>
  <c r="M593" i="13"/>
  <c r="M585" i="13"/>
  <c r="M577" i="13"/>
  <c r="M569" i="13"/>
  <c r="M561" i="13"/>
  <c r="M758" i="13"/>
  <c r="M750" i="13"/>
  <c r="M742" i="13"/>
  <c r="M734" i="13"/>
  <c r="M726" i="13"/>
  <c r="M718" i="13"/>
  <c r="M710" i="13"/>
  <c r="M697" i="13"/>
  <c r="M690" i="13"/>
  <c r="M684" i="13"/>
  <c r="M676" i="13"/>
  <c r="M668" i="13"/>
  <c r="M660" i="13"/>
  <c r="M652" i="13"/>
  <c r="M645" i="13"/>
  <c r="M637" i="13"/>
  <c r="M630" i="13"/>
  <c r="M622" i="13"/>
  <c r="M614" i="13"/>
  <c r="M608" i="13"/>
  <c r="M600" i="13"/>
  <c r="M592" i="13"/>
  <c r="M584" i="13"/>
  <c r="M576" i="13"/>
  <c r="M568" i="13"/>
  <c r="M560" i="13"/>
  <c r="M757" i="13"/>
  <c r="M749" i="13"/>
  <c r="M741" i="13"/>
  <c r="M733" i="13"/>
  <c r="M725" i="13"/>
  <c r="M717" i="13"/>
  <c r="M709" i="13"/>
  <c r="M704" i="13"/>
  <c r="M689" i="13"/>
  <c r="M683" i="13"/>
  <c r="M675" i="13"/>
  <c r="M667" i="13"/>
  <c r="M659" i="13"/>
  <c r="M644" i="13"/>
  <c r="M636" i="13"/>
  <c r="M629" i="13"/>
  <c r="M621" i="13"/>
  <c r="M613" i="13"/>
  <c r="M607" i="13"/>
  <c r="M599" i="13"/>
  <c r="M591" i="13"/>
  <c r="M583" i="13"/>
  <c r="M575" i="13"/>
  <c r="M567" i="13"/>
  <c r="M559" i="13"/>
  <c r="M756" i="13"/>
  <c r="M748" i="13"/>
  <c r="M740" i="13"/>
  <c r="M732" i="13"/>
  <c r="M724" i="13"/>
  <c r="M716" i="13"/>
  <c r="M703" i="13"/>
  <c r="M696" i="13"/>
  <c r="M682" i="13"/>
  <c r="M674" i="13"/>
  <c r="M666" i="13"/>
  <c r="M658" i="13"/>
  <c r="M651" i="13"/>
  <c r="M643" i="13"/>
  <c r="M635" i="13"/>
  <c r="M628" i="13"/>
  <c r="M620" i="13"/>
  <c r="M612" i="13"/>
  <c r="M606" i="13"/>
  <c r="M598" i="13"/>
  <c r="M590" i="13"/>
  <c r="M582" i="13"/>
  <c r="M574" i="13"/>
  <c r="M566" i="13"/>
  <c r="M558" i="13"/>
  <c r="M755" i="13"/>
  <c r="M747" i="13"/>
  <c r="M739" i="13"/>
  <c r="M731" i="13"/>
  <c r="M723" i="13"/>
  <c r="M715" i="13"/>
  <c r="M708" i="13"/>
  <c r="M702" i="13"/>
  <c r="M695" i="13"/>
  <c r="M688" i="13"/>
  <c r="M681" i="13"/>
  <c r="M673" i="13"/>
  <c r="M665" i="13"/>
  <c r="M657" i="13"/>
  <c r="M650" i="13"/>
  <c r="M642" i="13"/>
  <c r="M634" i="13"/>
  <c r="M627" i="13"/>
  <c r="M619" i="13"/>
  <c r="M611" i="13"/>
  <c r="M605" i="13"/>
  <c r="M597" i="13"/>
  <c r="M589" i="13"/>
  <c r="M581" i="13"/>
  <c r="M573" i="13"/>
  <c r="M565" i="13"/>
  <c r="M557" i="13"/>
  <c r="M549" i="13"/>
  <c r="M542" i="13"/>
  <c r="M534" i="13"/>
  <c r="M526" i="13"/>
  <c r="M518" i="13"/>
  <c r="M510" i="13"/>
  <c r="M502" i="13"/>
  <c r="M494" i="13"/>
  <c r="M754" i="13"/>
  <c r="M746" i="13"/>
  <c r="M738" i="13"/>
  <c r="M730" i="13"/>
  <c r="M722" i="13"/>
  <c r="M714" i="13"/>
  <c r="M707" i="13"/>
  <c r="M701" i="13"/>
  <c r="M694" i="13"/>
  <c r="M680" i="13"/>
  <c r="M672" i="13"/>
  <c r="M664" i="13"/>
  <c r="M656" i="13"/>
  <c r="M649" i="13"/>
  <c r="M641" i="13"/>
  <c r="M633" i="13"/>
  <c r="M626" i="13"/>
  <c r="M618" i="13"/>
  <c r="M604" i="13"/>
  <c r="M596" i="13"/>
  <c r="M588" i="13"/>
  <c r="M580" i="13"/>
  <c r="M572" i="13"/>
  <c r="M564" i="13"/>
  <c r="M556" i="13"/>
  <c r="M753" i="13"/>
  <c r="M745" i="13"/>
  <c r="M737" i="13"/>
  <c r="M729" i="13"/>
  <c r="M721" i="13"/>
  <c r="M713" i="13"/>
  <c r="M706" i="13"/>
  <c r="M700" i="13"/>
  <c r="M693" i="13"/>
  <c r="M687" i="13"/>
  <c r="M679" i="13"/>
  <c r="M671" i="13"/>
  <c r="M663" i="13"/>
  <c r="M655" i="13"/>
  <c r="M648" i="13"/>
  <c r="M640" i="13"/>
  <c r="M625" i="13"/>
  <c r="M617" i="13"/>
  <c r="M610" i="13"/>
  <c r="M603" i="13"/>
  <c r="M595" i="13"/>
  <c r="M587" i="13"/>
  <c r="M579" i="13"/>
  <c r="M571" i="13"/>
  <c r="M563" i="13"/>
  <c r="M555" i="13"/>
  <c r="M752" i="13"/>
  <c r="M744" i="13"/>
  <c r="M736" i="13"/>
  <c r="M728" i="13"/>
  <c r="M720" i="13"/>
  <c r="M712" i="13"/>
  <c r="M699" i="13"/>
  <c r="M692" i="13"/>
  <c r="M686" i="13"/>
  <c r="M678" i="13"/>
  <c r="M670" i="13"/>
  <c r="M662" i="13"/>
  <c r="M654" i="13"/>
  <c r="M647" i="13"/>
  <c r="M639" i="13"/>
  <c r="M632" i="13"/>
  <c r="M624" i="13"/>
  <c r="M616" i="13"/>
  <c r="M602" i="13"/>
  <c r="M594" i="13"/>
  <c r="M586" i="13"/>
  <c r="M578" i="13"/>
  <c r="M570" i="13"/>
  <c r="M562" i="13"/>
  <c r="M554" i="13"/>
  <c r="M546" i="13"/>
  <c r="M539" i="13"/>
  <c r="M531" i="13"/>
  <c r="M523" i="13"/>
  <c r="M515" i="13"/>
  <c r="M507" i="13"/>
  <c r="M499" i="13"/>
  <c r="M491" i="13"/>
  <c r="M483" i="13"/>
  <c r="M476" i="13"/>
  <c r="M468" i="13"/>
  <c r="M460" i="13"/>
  <c r="M452" i="13"/>
  <c r="M444" i="13"/>
  <c r="M436" i="13"/>
  <c r="M428" i="13"/>
  <c r="M420" i="13"/>
  <c r="M412" i="13"/>
  <c r="M404" i="13"/>
  <c r="M397" i="13"/>
  <c r="M389" i="13"/>
  <c r="M376" i="13"/>
  <c r="M369" i="13"/>
  <c r="M361" i="13"/>
  <c r="M354" i="13"/>
  <c r="M346" i="13"/>
  <c r="M338" i="13"/>
  <c r="M330" i="13"/>
  <c r="M322" i="13"/>
  <c r="M314" i="13"/>
  <c r="M306" i="13"/>
  <c r="M298" i="13"/>
  <c r="M291" i="13"/>
  <c r="M283" i="13"/>
  <c r="M275" i="13"/>
  <c r="M267" i="13"/>
  <c r="M260" i="13"/>
  <c r="M252" i="13"/>
  <c r="M244" i="13"/>
  <c r="M237" i="13"/>
  <c r="M218" i="13"/>
  <c r="M210" i="13"/>
  <c r="M197" i="13"/>
  <c r="M189" i="13"/>
  <c r="M183" i="13"/>
  <c r="M176" i="13"/>
  <c r="M164" i="13"/>
  <c r="M157" i="13"/>
  <c r="M151" i="13"/>
  <c r="M143" i="13"/>
  <c r="M137" i="13"/>
  <c r="M123" i="13"/>
  <c r="M116" i="13"/>
  <c r="M108" i="13"/>
  <c r="M100" i="13"/>
  <c r="M93" i="13"/>
  <c r="M85" i="13"/>
  <c r="M78" i="13"/>
  <c r="M70" i="13"/>
  <c r="M63" i="13"/>
  <c r="M545" i="13"/>
  <c r="M536" i="13"/>
  <c r="M525" i="13"/>
  <c r="M514" i="13"/>
  <c r="M504" i="13"/>
  <c r="M493" i="13"/>
  <c r="M484" i="13"/>
  <c r="M475" i="13"/>
  <c r="M466" i="13"/>
  <c r="M457" i="13"/>
  <c r="M448" i="13"/>
  <c r="M439" i="13"/>
  <c r="M430" i="13"/>
  <c r="M421" i="13"/>
  <c r="M411" i="13"/>
  <c r="M402" i="13"/>
  <c r="M394" i="13"/>
  <c r="M385" i="13"/>
  <c r="M379" i="13"/>
  <c r="M371" i="13"/>
  <c r="M363" i="13"/>
  <c r="M355" i="13"/>
  <c r="M345" i="13"/>
  <c r="M336" i="13"/>
  <c r="M327" i="13"/>
  <c r="M318" i="13"/>
  <c r="M309" i="13"/>
  <c r="M300" i="13"/>
  <c r="M292" i="13"/>
  <c r="M282" i="13"/>
  <c r="M273" i="13"/>
  <c r="M256" i="13"/>
  <c r="M247" i="13"/>
  <c r="M239" i="13"/>
  <c r="M230" i="13"/>
  <c r="M225" i="13"/>
  <c r="M203" i="13"/>
  <c r="M195" i="13"/>
  <c r="M186" i="13"/>
  <c r="M180" i="13"/>
  <c r="M166" i="13"/>
  <c r="M159" i="13"/>
  <c r="M152" i="13"/>
  <c r="M135" i="13"/>
  <c r="M128" i="13"/>
  <c r="M120" i="13"/>
  <c r="M112" i="13"/>
  <c r="M103" i="13"/>
  <c r="M95" i="13"/>
  <c r="M86" i="13"/>
  <c r="M77" i="13"/>
  <c r="M60" i="13"/>
  <c r="M53" i="13"/>
  <c r="M45" i="13"/>
  <c r="M38" i="13"/>
  <c r="M30" i="13"/>
  <c r="M24" i="13"/>
  <c r="M16" i="13"/>
  <c r="M10" i="13"/>
  <c r="M554" i="3"/>
  <c r="M544" i="13"/>
  <c r="M535" i="13"/>
  <c r="M524" i="13"/>
  <c r="M513" i="13"/>
  <c r="M503" i="13"/>
  <c r="M492" i="13"/>
  <c r="M482" i="13"/>
  <c r="M474" i="13"/>
  <c r="M465" i="13"/>
  <c r="M456" i="13"/>
  <c r="M447" i="13"/>
  <c r="M438" i="13"/>
  <c r="M429" i="13"/>
  <c r="M419" i="13"/>
  <c r="M410" i="13"/>
  <c r="M401" i="13"/>
  <c r="M393" i="13"/>
  <c r="M384" i="13"/>
  <c r="M378" i="13"/>
  <c r="M362" i="13"/>
  <c r="M353" i="13"/>
  <c r="M344" i="13"/>
  <c r="M335" i="13"/>
  <c r="M326" i="13"/>
  <c r="M317" i="13"/>
  <c r="M308" i="13"/>
  <c r="M299" i="13"/>
  <c r="M290" i="13"/>
  <c r="M281" i="13"/>
  <c r="M272" i="13"/>
  <c r="M264" i="13"/>
  <c r="M255" i="13"/>
  <c r="M246" i="13"/>
  <c r="M238" i="13"/>
  <c r="M217" i="13"/>
  <c r="M209" i="13"/>
  <c r="M202" i="13"/>
  <c r="M194" i="13"/>
  <c r="M179" i="13"/>
  <c r="M172" i="13"/>
  <c r="M158" i="13"/>
  <c r="M150" i="13"/>
  <c r="M142" i="13"/>
  <c r="M134" i="13"/>
  <c r="M127" i="13"/>
  <c r="M119" i="13"/>
  <c r="M111" i="13"/>
  <c r="M102" i="13"/>
  <c r="M94" i="13"/>
  <c r="M84" i="13"/>
  <c r="M76" i="13"/>
  <c r="M68" i="13"/>
  <c r="M59" i="13"/>
  <c r="M52" i="13"/>
  <c r="M44" i="13"/>
  <c r="M37" i="13"/>
  <c r="M29" i="13"/>
  <c r="M23" i="13"/>
  <c r="M9" i="13"/>
  <c r="M553" i="13"/>
  <c r="M543" i="13"/>
  <c r="M533" i="13"/>
  <c r="M522" i="13"/>
  <c r="M512" i="13"/>
  <c r="M501" i="13"/>
  <c r="M490" i="13"/>
  <c r="M481" i="13"/>
  <c r="M473" i="13"/>
  <c r="M464" i="13"/>
  <c r="M455" i="13"/>
  <c r="M446" i="13"/>
  <c r="M437" i="13"/>
  <c r="M427" i="13"/>
  <c r="M418" i="13"/>
  <c r="M409" i="13"/>
  <c r="M400" i="13"/>
  <c r="M392" i="13"/>
  <c r="M370" i="13"/>
  <c r="M360" i="13"/>
  <c r="M352" i="13"/>
  <c r="M343" i="13"/>
  <c r="M334" i="13"/>
  <c r="M325" i="13"/>
  <c r="M316" i="13"/>
  <c r="M307" i="13"/>
  <c r="M297" i="13"/>
  <c r="M289" i="13"/>
  <c r="M280" i="13"/>
  <c r="M271" i="13"/>
  <c r="M263" i="13"/>
  <c r="M254" i="13"/>
  <c r="M245" i="13"/>
  <c r="M236" i="13"/>
  <c r="M229" i="13"/>
  <c r="M224" i="13"/>
  <c r="M216" i="13"/>
  <c r="M208" i="13"/>
  <c r="M201" i="13"/>
  <c r="M193" i="13"/>
  <c r="M185" i="13"/>
  <c r="M178" i="13"/>
  <c r="M171" i="13"/>
  <c r="M165" i="13"/>
  <c r="M156" i="13"/>
  <c r="M149" i="13"/>
  <c r="M552" i="13"/>
  <c r="M532" i="13"/>
  <c r="M521" i="13"/>
  <c r="M511" i="13"/>
  <c r="M500" i="13"/>
  <c r="M489" i="13"/>
  <c r="M472" i="13"/>
  <c r="M463" i="13"/>
  <c r="M454" i="13"/>
  <c r="M445" i="13"/>
  <c r="M435" i="13"/>
  <c r="M426" i="13"/>
  <c r="M417" i="13"/>
  <c r="M408" i="13"/>
  <c r="M399" i="13"/>
  <c r="M391" i="13"/>
  <c r="M383" i="13"/>
  <c r="M377" i="13"/>
  <c r="M368" i="13"/>
  <c r="M359" i="13"/>
  <c r="M351" i="13"/>
  <c r="M342" i="13"/>
  <c r="M333" i="13"/>
  <c r="M324" i="13"/>
  <c r="M315" i="13"/>
  <c r="M305" i="13"/>
  <c r="M296" i="13"/>
  <c r="M288" i="13"/>
  <c r="M279" i="13"/>
  <c r="M270" i="13"/>
  <c r="M262" i="13"/>
  <c r="M253" i="13"/>
  <c r="M243" i="13"/>
  <c r="M235" i="13"/>
  <c r="M223" i="13"/>
  <c r="M215" i="13"/>
  <c r="M207" i="13"/>
  <c r="M192" i="13"/>
  <c r="M177" i="13"/>
  <c r="M163" i="13"/>
  <c r="M148" i="13"/>
  <c r="M132" i="13"/>
  <c r="M109" i="13"/>
  <c r="M99" i="13"/>
  <c r="M91" i="13"/>
  <c r="M74" i="13"/>
  <c r="M66" i="13"/>
  <c r="M58" i="13"/>
  <c r="M50" i="13"/>
  <c r="M42" i="13"/>
  <c r="M35" i="13"/>
  <c r="M27" i="13"/>
  <c r="M21" i="13"/>
  <c r="M14" i="13"/>
  <c r="M8" i="13"/>
  <c r="M551" i="13"/>
  <c r="M541" i="13"/>
  <c r="M530" i="13"/>
  <c r="M520" i="13"/>
  <c r="M509" i="13"/>
  <c r="M498" i="13"/>
  <c r="M488" i="13"/>
  <c r="M480" i="13"/>
  <c r="M471" i="13"/>
  <c r="M462" i="13"/>
  <c r="M453" i="13"/>
  <c r="M443" i="13"/>
  <c r="M434" i="13"/>
  <c r="M425" i="13"/>
  <c r="M416" i="13"/>
  <c r="M407" i="13"/>
  <c r="M390" i="13"/>
  <c r="M375" i="13"/>
  <c r="M367" i="13"/>
  <c r="M358" i="13"/>
  <c r="M350" i="13"/>
  <c r="M341" i="13"/>
  <c r="M332" i="13"/>
  <c r="M323" i="13"/>
  <c r="M313" i="13"/>
  <c r="M304" i="13"/>
  <c r="M295" i="13"/>
  <c r="M287" i="13"/>
  <c r="M278" i="13"/>
  <c r="M269" i="13"/>
  <c r="M261" i="13"/>
  <c r="M251" i="13"/>
  <c r="M242" i="13"/>
  <c r="M234" i="13"/>
  <c r="M228" i="13"/>
  <c r="M222" i="13"/>
  <c r="M214" i="13"/>
  <c r="M206" i="13"/>
  <c r="M200" i="13"/>
  <c r="M191" i="13"/>
  <c r="M184" i="13"/>
  <c r="M170" i="13"/>
  <c r="M155" i="13"/>
  <c r="M147" i="13"/>
  <c r="M140" i="13"/>
  <c r="M131" i="13"/>
  <c r="M125" i="13"/>
  <c r="M117" i="13"/>
  <c r="M107" i="13"/>
  <c r="M98" i="13"/>
  <c r="M90" i="13"/>
  <c r="M82" i="13"/>
  <c r="M73" i="13"/>
  <c r="M65" i="13"/>
  <c r="M57" i="13"/>
  <c r="M49" i="13"/>
  <c r="M41" i="13"/>
  <c r="M34" i="13"/>
  <c r="M26" i="13"/>
  <c r="M20" i="13"/>
  <c r="M13" i="13"/>
  <c r="M7" i="13"/>
  <c r="M550" i="13"/>
  <c r="M540" i="13"/>
  <c r="M529" i="13"/>
  <c r="M519" i="13"/>
  <c r="M508" i="13"/>
  <c r="M497" i="13"/>
  <c r="M487" i="13"/>
  <c r="M479" i="13"/>
  <c r="M470" i="13"/>
  <c r="M461" i="13"/>
  <c r="M451" i="13"/>
  <c r="M442" i="13"/>
  <c r="M433" i="13"/>
  <c r="M424" i="13"/>
  <c r="M415" i="13"/>
  <c r="M406" i="13"/>
  <c r="M398" i="13"/>
  <c r="M388" i="13"/>
  <c r="M382" i="13"/>
  <c r="M374" i="13"/>
  <c r="M366" i="13"/>
  <c r="M349" i="13"/>
  <c r="M340" i="13"/>
  <c r="M331" i="13"/>
  <c r="M321" i="13"/>
  <c r="M312" i="13"/>
  <c r="M303" i="13"/>
  <c r="M286" i="13"/>
  <c r="M277" i="13"/>
  <c r="M268" i="13"/>
  <c r="M259" i="13"/>
  <c r="M250" i="13"/>
  <c r="M233" i="13"/>
  <c r="M227" i="13"/>
  <c r="M221" i="13"/>
  <c r="M213" i="13"/>
  <c r="M205" i="13"/>
  <c r="M199" i="13"/>
  <c r="M190" i="13"/>
  <c r="M182" i="13"/>
  <c r="M175" i="13"/>
  <c r="M169" i="13"/>
  <c r="M162" i="13"/>
  <c r="M146" i="13"/>
  <c r="M139" i="13"/>
  <c r="M130" i="13"/>
  <c r="M124" i="13"/>
  <c r="M115" i="13"/>
  <c r="M106" i="13"/>
  <c r="M89" i="13"/>
  <c r="M81" i="13"/>
  <c r="M72" i="13"/>
  <c r="M64" i="13"/>
  <c r="M56" i="13"/>
  <c r="M48" i="13"/>
  <c r="M40" i="13"/>
  <c r="M33" i="13"/>
  <c r="M19" i="13"/>
  <c r="M12" i="13"/>
  <c r="M141" i="13"/>
  <c r="M548" i="13"/>
  <c r="M538" i="13"/>
  <c r="M528" i="13"/>
  <c r="M517" i="13"/>
  <c r="M506" i="13"/>
  <c r="M496" i="13"/>
  <c r="M486" i="13"/>
  <c r="M478" i="13"/>
  <c r="M469" i="13"/>
  <c r="M459" i="13"/>
  <c r="M450" i="13"/>
  <c r="M441" i="13"/>
  <c r="M432" i="13"/>
  <c r="M423" i="13"/>
  <c r="M414" i="13"/>
  <c r="M405" i="13"/>
  <c r="M396" i="13"/>
  <c r="M387" i="13"/>
  <c r="M381" i="13"/>
  <c r="M373" i="13"/>
  <c r="M365" i="13"/>
  <c r="M357" i="13"/>
  <c r="M348" i="13"/>
  <c r="M339" i="13"/>
  <c r="M329" i="13"/>
  <c r="M320" i="13"/>
  <c r="M311" i="13"/>
  <c r="M302" i="13"/>
  <c r="M294" i="13"/>
  <c r="M285" i="13"/>
  <c r="M276" i="13"/>
  <c r="M266" i="13"/>
  <c r="M258" i="13"/>
  <c r="M249" i="13"/>
  <c r="M241" i="13"/>
  <c r="M232" i="13"/>
  <c r="M226" i="13"/>
  <c r="M220" i="13"/>
  <c r="M212" i="13"/>
  <c r="M204" i="13"/>
  <c r="M198" i="13"/>
  <c r="M188" i="13"/>
  <c r="M174" i="13"/>
  <c r="M168" i="13"/>
  <c r="M161" i="13"/>
  <c r="M154" i="13"/>
  <c r="M145" i="13"/>
  <c r="M138" i="13"/>
  <c r="M122" i="13"/>
  <c r="M114" i="13"/>
  <c r="M105" i="13"/>
  <c r="M97" i="13"/>
  <c r="M88" i="13"/>
  <c r="M80" i="13"/>
  <c r="M71" i="13"/>
  <c r="M62" i="13"/>
  <c r="M55" i="13"/>
  <c r="M47" i="13"/>
  <c r="M39" i="13"/>
  <c r="M32" i="13"/>
  <c r="M25" i="13"/>
  <c r="M18" i="13"/>
  <c r="M11" i="13"/>
  <c r="M6" i="13"/>
  <c r="M547" i="13"/>
  <c r="M537" i="13"/>
  <c r="M527" i="13"/>
  <c r="M516" i="13"/>
  <c r="M505" i="13"/>
  <c r="M495" i="13"/>
  <c r="M485" i="13"/>
  <c r="M477" i="13"/>
  <c r="M467" i="13"/>
  <c r="M458" i="13"/>
  <c r="M449" i="13"/>
  <c r="M440" i="13"/>
  <c r="M431" i="13"/>
  <c r="M422" i="13"/>
  <c r="M413" i="13"/>
  <c r="M403" i="13"/>
  <c r="M395" i="13"/>
  <c r="M386" i="13"/>
  <c r="M380" i="13"/>
  <c r="M372" i="13"/>
  <c r="M364" i="13"/>
  <c r="M356" i="13"/>
  <c r="M347" i="13"/>
  <c r="M337" i="13"/>
  <c r="M328" i="13"/>
  <c r="M319" i="13"/>
  <c r="M310" i="13"/>
  <c r="M301" i="13"/>
  <c r="M293" i="13"/>
  <c r="M284" i="13"/>
  <c r="M274" i="13"/>
  <c r="M265" i="13"/>
  <c r="M257" i="13"/>
  <c r="M248" i="13"/>
  <c r="M240" i="13"/>
  <c r="M231" i="13"/>
  <c r="M219" i="13"/>
  <c r="M211" i="13"/>
  <c r="M196" i="13"/>
  <c r="M187" i="13"/>
  <c r="M181" i="13"/>
  <c r="M173" i="13"/>
  <c r="M167" i="13"/>
  <c r="M160" i="13"/>
  <c r="M153" i="13"/>
  <c r="M144" i="13"/>
  <c r="M136" i="13"/>
  <c r="M129" i="13"/>
  <c r="M121" i="13"/>
  <c r="M113" i="13"/>
  <c r="M104" i="13"/>
  <c r="M96" i="13"/>
  <c r="M87" i="13"/>
  <c r="M79" i="13"/>
  <c r="M69" i="13"/>
  <c r="M61" i="13"/>
  <c r="M54" i="13"/>
  <c r="M46" i="13"/>
  <c r="M31" i="13"/>
  <c r="M17" i="13"/>
  <c r="M101" i="13"/>
  <c r="M22" i="13"/>
  <c r="M133" i="13"/>
  <c r="M51" i="13"/>
  <c r="M92" i="13"/>
  <c r="M43" i="13"/>
  <c r="M15" i="13"/>
  <c r="M126" i="13"/>
  <c r="M83" i="13"/>
  <c r="M36" i="13"/>
  <c r="M118" i="13"/>
  <c r="M75" i="13"/>
  <c r="M28" i="13"/>
  <c r="M110" i="13"/>
  <c r="M67" i="13"/>
  <c r="M73" i="3"/>
  <c r="M48" i="3"/>
  <c r="M88" i="3"/>
  <c r="M44" i="3"/>
  <c r="M108" i="3"/>
  <c r="M109" i="3"/>
  <c r="M74" i="3"/>
  <c r="M107" i="3"/>
  <c r="M72" i="3"/>
  <c r="M47" i="3"/>
  <c r="M46" i="3"/>
  <c r="M45" i="3"/>
  <c r="M186" i="3"/>
  <c r="M638" i="3"/>
  <c r="M525" i="3"/>
  <c r="M271" i="3"/>
  <c r="M41" i="3"/>
  <c r="M701" i="3"/>
  <c r="M693" i="3"/>
  <c r="M677" i="3"/>
  <c r="M669" i="3"/>
  <c r="M661" i="3"/>
  <c r="M645" i="3"/>
  <c r="M637" i="3"/>
  <c r="M629" i="3"/>
  <c r="M613" i="3"/>
  <c r="M605" i="3"/>
  <c r="M597" i="3"/>
  <c r="M589" i="3"/>
  <c r="M581" i="3"/>
  <c r="M565" i="3"/>
  <c r="M557" i="3"/>
  <c r="M548" i="3"/>
  <c r="M540" i="3"/>
  <c r="M524" i="3"/>
  <c r="M516" i="3"/>
  <c r="M508" i="3"/>
  <c r="M500" i="3"/>
  <c r="M492" i="3"/>
  <c r="M484" i="3"/>
  <c r="M468" i="3"/>
  <c r="M452" i="3"/>
  <c r="M444" i="3"/>
  <c r="M436" i="3"/>
  <c r="M428" i="3"/>
  <c r="M420" i="3"/>
  <c r="M404" i="3"/>
  <c r="M390" i="3"/>
  <c r="M386" i="3"/>
  <c r="M375" i="3"/>
  <c r="M359" i="3"/>
  <c r="M343" i="3"/>
  <c r="M335" i="3"/>
  <c r="M327" i="3"/>
  <c r="M319" i="3"/>
  <c r="M311" i="3"/>
  <c r="M303" i="3"/>
  <c r="M287" i="3"/>
  <c r="M278" i="3"/>
  <c r="M270" i="3"/>
  <c r="M262" i="3"/>
  <c r="M254" i="3"/>
  <c r="M238" i="3"/>
  <c r="M207" i="3"/>
  <c r="M598" i="3"/>
  <c r="M566" i="3"/>
  <c r="M485" i="3"/>
  <c r="M421" i="3"/>
  <c r="M296" i="3"/>
  <c r="M152" i="3"/>
  <c r="M102" i="3"/>
  <c r="M700" i="3"/>
  <c r="M676" i="3"/>
  <c r="M668" i="3"/>
  <c r="M660" i="3"/>
  <c r="M652" i="3"/>
  <c r="M644" i="3"/>
  <c r="M636" i="3"/>
  <c r="M628" i="3"/>
  <c r="M612" i="3"/>
  <c r="M604" i="3"/>
  <c r="M596" i="3"/>
  <c r="M588" i="3"/>
  <c r="M580" i="3"/>
  <c r="M572" i="3"/>
  <c r="M564" i="3"/>
  <c r="M556" i="3"/>
  <c r="M547" i="3"/>
  <c r="M531" i="3"/>
  <c r="M523" i="3"/>
  <c r="M515" i="3"/>
  <c r="M507" i="3"/>
  <c r="M499" i="3"/>
  <c r="M491" i="3"/>
  <c r="M483" i="3"/>
  <c r="M475" i="3"/>
  <c r="M459" i="3"/>
  <c r="M451" i="3"/>
  <c r="M443" i="3"/>
  <c r="M435" i="3"/>
  <c r="M427" i="3"/>
  <c r="M419" i="3"/>
  <c r="M411" i="3"/>
  <c r="M403" i="3"/>
  <c r="M396" i="3"/>
  <c r="M392" i="3"/>
  <c r="M381" i="3"/>
  <c r="M366" i="3"/>
  <c r="M358" i="3"/>
  <c r="M350" i="3"/>
  <c r="M334" i="3"/>
  <c r="M326" i="3"/>
  <c r="M310" i="3"/>
  <c r="M302" i="3"/>
  <c r="M286" i="3"/>
  <c r="M277" i="3"/>
  <c r="M269" i="3"/>
  <c r="M253" i="3"/>
  <c r="M614" i="3"/>
  <c r="M549" i="3"/>
  <c r="M352" i="3"/>
  <c r="M312" i="3"/>
  <c r="M263" i="3"/>
  <c r="M208" i="3"/>
  <c r="M144" i="3"/>
  <c r="M710" i="3"/>
  <c r="M699" i="3"/>
  <c r="M691" i="3"/>
  <c r="M683" i="3"/>
  <c r="M667" i="3"/>
  <c r="M659" i="3"/>
  <c r="M643" i="3"/>
  <c r="M635" i="3"/>
  <c r="M627" i="3"/>
  <c r="M619" i="3"/>
  <c r="M611" i="3"/>
  <c r="M603" i="3"/>
  <c r="M579" i="3"/>
  <c r="M563" i="3"/>
  <c r="M555" i="3"/>
  <c r="M546" i="3"/>
  <c r="M538" i="3"/>
  <c r="M530" i="3"/>
  <c r="M522" i="3"/>
  <c r="M514" i="3"/>
  <c r="M506" i="3"/>
  <c r="M482" i="3"/>
  <c r="M474" i="3"/>
  <c r="M466" i="3"/>
  <c r="M450" i="3"/>
  <c r="M442" i="3"/>
  <c r="M434" i="3"/>
  <c r="M418" i="3"/>
  <c r="M410" i="3"/>
  <c r="M389" i="3"/>
  <c r="M380" i="3"/>
  <c r="M373" i="3"/>
  <c r="M365" i="3"/>
  <c r="M325" i="3"/>
  <c r="M317" i="3"/>
  <c r="M309" i="3"/>
  <c r="M654" i="3"/>
  <c r="M606" i="3"/>
  <c r="M574" i="3"/>
  <c r="M501" i="3"/>
  <c r="M304" i="3"/>
  <c r="M706" i="3"/>
  <c r="M690" i="3"/>
  <c r="M682" i="3"/>
  <c r="M674" i="3"/>
  <c r="M666" i="3"/>
  <c r="M658" i="3"/>
  <c r="M650" i="3"/>
  <c r="M634" i="3"/>
  <c r="M626" i="3"/>
  <c r="M618" i="3"/>
  <c r="M602" i="3"/>
  <c r="M586" i="3"/>
  <c r="M578" i="3"/>
  <c r="M570" i="3"/>
  <c r="M562" i="3"/>
  <c r="M553" i="3"/>
  <c r="M545" i="3"/>
  <c r="M537" i="3"/>
  <c r="M529" i="3"/>
  <c r="M521" i="3"/>
  <c r="M513" i="3"/>
  <c r="M505" i="3"/>
  <c r="M489" i="3"/>
  <c r="M481" i="3"/>
  <c r="M473" i="3"/>
  <c r="M465" i="3"/>
  <c r="M457" i="3"/>
  <c r="M449" i="3"/>
  <c r="M441" i="3"/>
  <c r="M433" i="3"/>
  <c r="M425" i="3"/>
  <c r="M409" i="3"/>
  <c r="M401" i="3"/>
  <c r="M395" i="3"/>
  <c r="M384" i="3"/>
  <c r="M379" i="3"/>
  <c r="M364" i="3"/>
  <c r="M356" i="3"/>
  <c r="M340" i="3"/>
  <c r="M324" i="3"/>
  <c r="M316" i="3"/>
  <c r="M300" i="3"/>
  <c r="M292" i="3"/>
  <c r="M283" i="3"/>
  <c r="M267" i="3"/>
  <c r="M259" i="3"/>
  <c r="M251" i="3"/>
  <c r="M243" i="3"/>
  <c r="M189" i="3"/>
  <c r="M180" i="3"/>
  <c r="M164" i="3"/>
  <c r="M156" i="3"/>
  <c r="M148" i="3"/>
  <c r="M132" i="3"/>
  <c r="M124" i="3"/>
  <c r="M115" i="3"/>
  <c r="M106" i="3"/>
  <c r="M98" i="3"/>
  <c r="M90" i="3"/>
  <c r="M80" i="3"/>
  <c r="M71" i="3"/>
  <c r="M63" i="3"/>
  <c r="M55" i="3"/>
  <c r="M29" i="3"/>
  <c r="M21" i="3"/>
  <c r="M13" i="3"/>
  <c r="M694" i="3"/>
  <c r="M622" i="3"/>
  <c r="M533" i="3"/>
  <c r="M461" i="3"/>
  <c r="M368" i="3"/>
  <c r="M320" i="3"/>
  <c r="M168" i="3"/>
  <c r="M111" i="3"/>
  <c r="M67" i="3"/>
  <c r="M697" i="3"/>
  <c r="M681" i="3"/>
  <c r="M673" i="3"/>
  <c r="M665" i="3"/>
  <c r="M657" i="3"/>
  <c r="M649" i="3"/>
  <c r="M641" i="3"/>
  <c r="M633" i="3"/>
  <c r="M625" i="3"/>
  <c r="M617" i="3"/>
  <c r="M601" i="3"/>
  <c r="M593" i="3"/>
  <c r="M585" i="3"/>
  <c r="M569" i="3"/>
  <c r="M561" i="3"/>
  <c r="M552" i="3"/>
  <c r="M544" i="3"/>
  <c r="M528" i="3"/>
  <c r="M520" i="3"/>
  <c r="M512" i="3"/>
  <c r="M504" i="3"/>
  <c r="M496" i="3"/>
  <c r="M488" i="3"/>
  <c r="M472" i="3"/>
  <c r="M464" i="3"/>
  <c r="M456" i="3"/>
  <c r="M448" i="3"/>
  <c r="M440" i="3"/>
  <c r="M432" i="3"/>
  <c r="M424" i="3"/>
  <c r="M416" i="3"/>
  <c r="M408" i="3"/>
  <c r="M400" i="3"/>
  <c r="M378" i="3"/>
  <c r="M371" i="3"/>
  <c r="M363" i="3"/>
  <c r="M347" i="3"/>
  <c r="M339" i="3"/>
  <c r="M323" i="3"/>
  <c r="M315" i="3"/>
  <c r="M307" i="3"/>
  <c r="M299" i="3"/>
  <c r="M291" i="3"/>
  <c r="M282" i="3"/>
  <c r="M274" i="3"/>
  <c r="M258" i="3"/>
  <c r="M702" i="3"/>
  <c r="M646" i="3"/>
  <c r="M590" i="3"/>
  <c r="M541" i="3"/>
  <c r="M239" i="3"/>
  <c r="M160" i="3"/>
  <c r="M76" i="3"/>
  <c r="M51" i="3"/>
  <c r="M12" i="3"/>
  <c r="M680" i="3"/>
  <c r="M672" i="3"/>
  <c r="M656" i="3"/>
  <c r="M648" i="3"/>
  <c r="M624" i="3"/>
  <c r="M616" i="3"/>
  <c r="M600" i="3"/>
  <c r="M592" i="3"/>
  <c r="M584" i="3"/>
  <c r="M576" i="3"/>
  <c r="M560" i="3"/>
  <c r="M551" i="3"/>
  <c r="M543" i="3"/>
  <c r="M527" i="3"/>
  <c r="M519" i="3"/>
  <c r="M503" i="3"/>
  <c r="M495" i="3"/>
  <c r="M487" i="3"/>
  <c r="M479" i="3"/>
  <c r="M471" i="3"/>
  <c r="M463" i="3"/>
  <c r="M455" i="3"/>
  <c r="M423" i="3"/>
  <c r="M407" i="3"/>
  <c r="M399" i="3"/>
  <c r="M394" i="3"/>
  <c r="M362" i="3"/>
  <c r="M354" i="3"/>
  <c r="M346" i="3"/>
  <c r="M338" i="3"/>
  <c r="M330" i="3"/>
  <c r="M322" i="3"/>
  <c r="M314" i="3"/>
  <c r="M306" i="3"/>
  <c r="M265" i="3"/>
  <c r="M257" i="3"/>
  <c r="M249" i="3"/>
  <c r="M231" i="3"/>
  <c r="M210" i="3"/>
  <c r="M202" i="3"/>
  <c r="M178" i="3"/>
  <c r="M138" i="3"/>
  <c r="M113" i="3"/>
  <c r="M104" i="3"/>
  <c r="M96" i="3"/>
  <c r="M87" i="3"/>
  <c r="M78" i="3"/>
  <c r="M69" i="3"/>
  <c r="M61" i="3"/>
  <c r="M53" i="3"/>
  <c r="M35" i="3"/>
  <c r="M27" i="3"/>
  <c r="M233" i="3"/>
  <c r="M712" i="3"/>
  <c r="M724" i="3"/>
  <c r="M630" i="3"/>
  <c r="M582" i="3"/>
  <c r="M493" i="3"/>
  <c r="M469" i="3"/>
  <c r="M453" i="3"/>
  <c r="M429" i="3"/>
  <c r="M393" i="3"/>
  <c r="M336" i="3"/>
  <c r="M255" i="3"/>
  <c r="M176" i="3"/>
  <c r="M128" i="3"/>
  <c r="M17" i="3"/>
  <c r="M703" i="3"/>
  <c r="M695" i="3"/>
  <c r="M663" i="3"/>
  <c r="M655" i="3"/>
  <c r="M647" i="3"/>
  <c r="M639" i="3"/>
  <c r="M631" i="3"/>
  <c r="M623" i="3"/>
  <c r="M615" i="3"/>
  <c r="M607" i="3"/>
  <c r="M583" i="3"/>
  <c r="M575" i="3"/>
  <c r="M567" i="3"/>
  <c r="M559" i="3"/>
  <c r="M550" i="3"/>
  <c r="M534" i="3"/>
  <c r="M526" i="3"/>
  <c r="M502" i="3"/>
  <c r="M486" i="3"/>
  <c r="M478" i="3"/>
  <c r="M470" i="3"/>
  <c r="M462" i="3"/>
  <c r="M454" i="3"/>
  <c r="M446" i="3"/>
  <c r="M430" i="3"/>
  <c r="M414" i="3"/>
  <c r="M406" i="3"/>
  <c r="M387" i="3"/>
  <c r="M376" i="3"/>
  <c r="M369" i="3"/>
  <c r="M361" i="3"/>
  <c r="M353" i="3"/>
  <c r="M345" i="3"/>
  <c r="M337" i="3"/>
  <c r="M329" i="3"/>
  <c r="M321" i="3"/>
  <c r="M313" i="3"/>
  <c r="M305" i="3"/>
  <c r="M297" i="3"/>
  <c r="M289" i="3"/>
  <c r="M272" i="3"/>
  <c r="M248" i="3"/>
  <c r="M240" i="3"/>
  <c r="M201" i="3"/>
  <c r="M183" i="3"/>
  <c r="M167" i="3"/>
  <c r="M159" i="3"/>
  <c r="M151" i="3"/>
  <c r="M143" i="3"/>
  <c r="M135" i="3"/>
  <c r="M127" i="3"/>
  <c r="M110" i="3"/>
  <c r="M101" i="3"/>
  <c r="M93" i="3"/>
  <c r="M83" i="3"/>
  <c r="M75" i="3"/>
  <c r="M66" i="3"/>
  <c r="M50" i="3"/>
  <c r="M40" i="3"/>
  <c r="M16" i="3"/>
  <c r="M7" i="3"/>
  <c r="M717" i="3"/>
  <c r="M709" i="3"/>
  <c r="M721" i="3"/>
  <c r="M753" i="3"/>
  <c r="M738" i="3"/>
  <c r="M730" i="3"/>
  <c r="M196" i="3"/>
  <c r="M237" i="3"/>
  <c r="M206" i="3"/>
  <c r="M191" i="3"/>
  <c r="M174" i="3"/>
  <c r="M166" i="3"/>
  <c r="M158" i="3"/>
  <c r="M150" i="3"/>
  <c r="M134" i="3"/>
  <c r="M100" i="3"/>
  <c r="M92" i="3"/>
  <c r="M65" i="3"/>
  <c r="M57" i="3"/>
  <c r="M49" i="3"/>
  <c r="M31" i="3"/>
  <c r="M23" i="3"/>
  <c r="M119" i="3"/>
  <c r="M716" i="3"/>
  <c r="M720" i="3"/>
  <c r="M759" i="3"/>
  <c r="M737" i="3"/>
  <c r="M219" i="3"/>
  <c r="M192" i="3"/>
  <c r="M217" i="3"/>
  <c r="M194" i="3"/>
  <c r="M220" i="3"/>
  <c r="M6" i="3"/>
  <c r="M301" i="3"/>
  <c r="M293" i="3"/>
  <c r="M285" i="3"/>
  <c r="M268" i="3"/>
  <c r="M260" i="3"/>
  <c r="M252" i="3"/>
  <c r="M236" i="3"/>
  <c r="M205" i="3"/>
  <c r="M173" i="3"/>
  <c r="M157" i="3"/>
  <c r="M116" i="3"/>
  <c r="M91" i="3"/>
  <c r="M64" i="3"/>
  <c r="M56" i="3"/>
  <c r="M30" i="3"/>
  <c r="M22" i="3"/>
  <c r="M752" i="3"/>
  <c r="M719" i="3"/>
  <c r="M758" i="3"/>
  <c r="M736" i="3"/>
  <c r="M728" i="3"/>
  <c r="M211" i="3"/>
  <c r="M215" i="3"/>
  <c r="M221" i="3"/>
  <c r="M199" i="3"/>
  <c r="M765" i="13"/>
  <c r="M764" i="13"/>
  <c r="M763" i="13"/>
  <c r="M762" i="13"/>
  <c r="M761" i="13"/>
  <c r="M714" i="3"/>
  <c r="M751" i="3"/>
  <c r="M743" i="3"/>
  <c r="M735" i="3"/>
  <c r="M727" i="3"/>
  <c r="M223" i="3"/>
  <c r="M214" i="3"/>
  <c r="M193" i="3"/>
  <c r="M195" i="3"/>
  <c r="M250" i="3"/>
  <c r="M242" i="3"/>
  <c r="M234" i="3"/>
  <c r="M188" i="3"/>
  <c r="M171" i="3"/>
  <c r="M163" i="3"/>
  <c r="M147" i="3"/>
  <c r="M131" i="3"/>
  <c r="M123" i="3"/>
  <c r="M105" i="3"/>
  <c r="M89" i="3"/>
  <c r="M79" i="3"/>
  <c r="M70" i="3"/>
  <c r="M62" i="3"/>
  <c r="M36" i="3"/>
  <c r="M28" i="3"/>
  <c r="M20" i="3"/>
  <c r="M11" i="3"/>
  <c r="M232" i="3"/>
  <c r="M725" i="3"/>
  <c r="M757" i="3"/>
  <c r="M750" i="3"/>
  <c r="M742" i="3"/>
  <c r="M734" i="3"/>
  <c r="M197" i="3"/>
  <c r="M756" i="3"/>
  <c r="M733" i="3"/>
  <c r="M198" i="3"/>
  <c r="M212" i="3"/>
  <c r="M222" i="3"/>
  <c r="M177" i="3"/>
  <c r="M169" i="3"/>
  <c r="M161" i="3"/>
  <c r="M153" i="3"/>
  <c r="M145" i="3"/>
  <c r="M137" i="3"/>
  <c r="M121" i="3"/>
  <c r="M112" i="3"/>
  <c r="M103" i="3"/>
  <c r="M95" i="3"/>
  <c r="M86" i="3"/>
  <c r="M77" i="3"/>
  <c r="M60" i="3"/>
  <c r="M52" i="3"/>
  <c r="M42" i="3"/>
  <c r="M34" i="3"/>
  <c r="M26" i="3"/>
  <c r="M18" i="3"/>
  <c r="M9" i="3"/>
  <c r="M284" i="3"/>
  <c r="M711" i="3"/>
  <c r="M723" i="3"/>
  <c r="M755" i="3"/>
  <c r="M748" i="3"/>
  <c r="M740" i="3"/>
  <c r="M732" i="3"/>
  <c r="M213" i="3"/>
  <c r="M722" i="3"/>
  <c r="M754" i="3"/>
  <c r="M747" i="3"/>
  <c r="M84" i="3"/>
  <c r="M216" i="3"/>
  <c r="M391" i="3"/>
  <c r="M94" i="3"/>
  <c r="M59" i="3"/>
  <c r="M664" i="3"/>
  <c r="M535" i="3"/>
  <c r="M439" i="3"/>
  <c r="M415" i="3"/>
  <c r="M298" i="3"/>
  <c r="M281" i="3"/>
  <c r="M187" i="3"/>
  <c r="M122" i="3"/>
  <c r="M679" i="3"/>
  <c r="M671" i="3"/>
  <c r="M599" i="3"/>
  <c r="M591" i="3"/>
  <c r="M518" i="3"/>
  <c r="M510" i="3"/>
  <c r="M494" i="3"/>
  <c r="M438" i="3"/>
  <c r="M422" i="3"/>
  <c r="M280" i="3"/>
  <c r="M256" i="3"/>
  <c r="M678" i="3"/>
  <c r="M662" i="3"/>
  <c r="M437" i="3"/>
  <c r="M405" i="3"/>
  <c r="M397" i="3"/>
  <c r="M328" i="3"/>
  <c r="M247" i="3"/>
  <c r="M120" i="3"/>
  <c r="M685" i="3"/>
  <c r="M573" i="3"/>
  <c r="M532" i="3"/>
  <c r="M476" i="3"/>
  <c r="M460" i="3"/>
  <c r="M367" i="3"/>
  <c r="M295" i="3"/>
  <c r="M227" i="3"/>
  <c r="M620" i="3"/>
  <c r="M539" i="3"/>
  <c r="M318" i="3"/>
  <c r="M261" i="3"/>
  <c r="M126" i="3"/>
  <c r="M498" i="3"/>
  <c r="M149" i="3"/>
  <c r="M689" i="3"/>
  <c r="M577" i="3"/>
  <c r="M536" i="3"/>
  <c r="M388" i="3"/>
  <c r="M355" i="3"/>
  <c r="M331" i="3"/>
  <c r="M266" i="3"/>
  <c r="M218" i="3"/>
  <c r="M114" i="3"/>
  <c r="M190" i="3"/>
  <c r="M480" i="3"/>
  <c r="M383" i="3"/>
  <c r="M203" i="3"/>
  <c r="M155" i="3"/>
  <c r="M139" i="3"/>
  <c r="M97" i="3"/>
  <c r="M54" i="3"/>
  <c r="M713" i="3"/>
  <c r="M704" i="3"/>
  <c r="M696" i="3"/>
  <c r="M688" i="3"/>
  <c r="M640" i="3"/>
  <c r="M632" i="3"/>
  <c r="M608" i="3"/>
  <c r="M568" i="3"/>
  <c r="M511" i="3"/>
  <c r="M447" i="3"/>
  <c r="M431" i="3"/>
  <c r="M382" i="3"/>
  <c r="M377" i="3"/>
  <c r="M370" i="3"/>
  <c r="M290" i="3"/>
  <c r="M273" i="3"/>
  <c r="M241" i="3"/>
  <c r="M170" i="3"/>
  <c r="M162" i="3"/>
  <c r="M154" i="3"/>
  <c r="M146" i="3"/>
  <c r="M130" i="3"/>
  <c r="M43" i="3"/>
  <c r="M19" i="3"/>
  <c r="M10" i="3"/>
  <c r="M749" i="3"/>
  <c r="M741" i="3"/>
  <c r="M705" i="3"/>
  <c r="M609" i="3"/>
  <c r="M264" i="3"/>
  <c r="M209" i="3"/>
  <c r="M68" i="3"/>
  <c r="M33" i="3"/>
  <c r="M25" i="3"/>
  <c r="M8" i="3"/>
  <c r="M739" i="3"/>
  <c r="M731" i="3"/>
  <c r="M129" i="3"/>
  <c r="M686" i="3"/>
  <c r="M509" i="3"/>
  <c r="M477" i="3"/>
  <c r="M445" i="3"/>
  <c r="M279" i="3"/>
  <c r="M228" i="3"/>
  <c r="M200" i="3"/>
  <c r="M136" i="3"/>
  <c r="M85" i="3"/>
  <c r="M621" i="3"/>
  <c r="M412" i="3"/>
  <c r="M58" i="3"/>
  <c r="M32" i="3"/>
  <c r="M24" i="3"/>
  <c r="M746" i="3"/>
  <c r="M185" i="3"/>
  <c r="M670" i="3"/>
  <c r="M517" i="3"/>
  <c r="M413" i="3"/>
  <c r="M344" i="3"/>
  <c r="M184" i="3"/>
  <c r="M246" i="3"/>
  <c r="M39" i="3"/>
  <c r="M15" i="3"/>
  <c r="M708" i="3"/>
  <c r="M745" i="3"/>
  <c r="M729" i="3"/>
  <c r="M179" i="3"/>
  <c r="M542" i="3"/>
  <c r="M229" i="3"/>
  <c r="M558" i="3"/>
  <c r="M288" i="3"/>
  <c r="M653" i="3"/>
  <c r="M38" i="3"/>
  <c r="M14" i="3"/>
  <c r="M715" i="3"/>
  <c r="M744" i="3"/>
  <c r="M687" i="3"/>
  <c r="M398" i="3"/>
  <c r="M360" i="3"/>
  <c r="M351" i="3"/>
  <c r="M175" i="3"/>
  <c r="M118" i="3"/>
  <c r="M692" i="3"/>
  <c r="M684" i="3"/>
  <c r="M467" i="3"/>
  <c r="M374" i="3"/>
  <c r="M342" i="3"/>
  <c r="M294" i="3"/>
  <c r="M245" i="3"/>
  <c r="M226" i="3"/>
  <c r="M182" i="3"/>
  <c r="M142" i="3"/>
  <c r="M117" i="3"/>
  <c r="M82" i="3"/>
  <c r="M707" i="3"/>
  <c r="M675" i="3"/>
  <c r="M651" i="3"/>
  <c r="M595" i="3"/>
  <c r="M587" i="3"/>
  <c r="M571" i="3"/>
  <c r="M490" i="3"/>
  <c r="M458" i="3"/>
  <c r="M426" i="3"/>
  <c r="M402" i="3"/>
  <c r="M385" i="3"/>
  <c r="M357" i="3"/>
  <c r="M349" i="3"/>
  <c r="M341" i="3"/>
  <c r="M333" i="3"/>
  <c r="M276" i="3"/>
  <c r="M244" i="3"/>
  <c r="M225" i="3"/>
  <c r="M181" i="3"/>
  <c r="M165" i="3"/>
  <c r="M141" i="3"/>
  <c r="M133" i="3"/>
  <c r="M125" i="3"/>
  <c r="M99" i="3"/>
  <c r="M81" i="3"/>
  <c r="M698" i="3"/>
  <c r="M642" i="3"/>
  <c r="M610" i="3"/>
  <c r="M594" i="3"/>
  <c r="M497" i="3"/>
  <c r="M417" i="3"/>
  <c r="M372" i="3"/>
  <c r="M348" i="3"/>
  <c r="M332" i="3"/>
  <c r="M308" i="3"/>
  <c r="M275" i="3"/>
  <c r="M235" i="3"/>
  <c r="M224" i="3"/>
  <c r="M204" i="3"/>
  <c r="M172" i="3"/>
  <c r="M140" i="3"/>
  <c r="M37" i="3"/>
  <c r="M230" i="3"/>
  <c r="M726" i="3"/>
  <c r="M718" i="3"/>
  <c r="G2" i="14"/>
  <c r="M5" i="13" s="1"/>
  <c r="A2" i="15"/>
  <c r="D2" i="14"/>
  <c r="G2" i="15"/>
  <c r="E2" i="15"/>
  <c r="F2" i="15"/>
  <c r="D2" i="15"/>
  <c r="C2" i="15"/>
  <c r="T554" i="3" l="1"/>
  <c r="U554" i="3"/>
  <c r="Q554" i="3"/>
  <c r="P554" i="3"/>
  <c r="O554" i="3"/>
  <c r="S554" i="3"/>
  <c r="R554" i="3"/>
  <c r="T108" i="3"/>
  <c r="U108" i="3"/>
  <c r="Q108" i="3"/>
  <c r="S108" i="3"/>
  <c r="O108" i="3"/>
  <c r="R108" i="3"/>
  <c r="P108" i="3"/>
  <c r="T88" i="3"/>
  <c r="U88" i="3"/>
  <c r="Q88" i="3"/>
  <c r="S88" i="3"/>
  <c r="O88" i="3"/>
  <c r="R88" i="3"/>
  <c r="P88" i="3"/>
  <c r="T73" i="3"/>
  <c r="U73" i="3"/>
  <c r="Q73" i="3"/>
  <c r="S73" i="3"/>
  <c r="O73" i="3"/>
  <c r="P73" i="3"/>
  <c r="R73" i="3"/>
  <c r="T48" i="3"/>
  <c r="P48" i="3"/>
  <c r="Q48" i="3"/>
  <c r="R48" i="3"/>
  <c r="U48" i="3"/>
  <c r="O48" i="3"/>
  <c r="S48" i="3"/>
  <c r="T44" i="3"/>
  <c r="U44" i="3"/>
  <c r="R44" i="3"/>
  <c r="Q44" i="3"/>
  <c r="O44" i="3"/>
  <c r="S44" i="3"/>
  <c r="P44" i="3"/>
  <c r="T186" i="3"/>
  <c r="O186" i="3"/>
  <c r="P186" i="3"/>
  <c r="Q186" i="3"/>
  <c r="R186" i="3"/>
  <c r="S186" i="3"/>
  <c r="U186" i="3"/>
  <c r="T375" i="3"/>
  <c r="T372" i="3"/>
  <c r="S375" i="3"/>
  <c r="R374" i="3"/>
  <c r="T376" i="3"/>
  <c r="U381" i="3"/>
  <c r="R373" i="3"/>
  <c r="U376" i="3"/>
  <c r="O376" i="3"/>
  <c r="P381" i="3"/>
  <c r="P376" i="3"/>
  <c r="S381" i="3"/>
  <c r="R381" i="3"/>
  <c r="U373" i="3"/>
  <c r="Q376" i="3"/>
  <c r="O373" i="3"/>
  <c r="T381" i="3"/>
  <c r="P373" i="3"/>
  <c r="R376" i="3"/>
  <c r="Q373" i="3"/>
  <c r="S376" i="3"/>
  <c r="O381" i="3"/>
  <c r="S373" i="3"/>
  <c r="S380" i="3"/>
  <c r="O372" i="3"/>
  <c r="Q381" i="3"/>
  <c r="T373" i="3"/>
  <c r="T380" i="3"/>
  <c r="P372" i="3"/>
  <c r="U380" i="3"/>
  <c r="Q372" i="3"/>
  <c r="P380" i="3"/>
  <c r="R380" i="3"/>
  <c r="U372" i="3"/>
  <c r="U375" i="3"/>
  <c r="S379" i="3"/>
  <c r="U374" i="3"/>
  <c r="O380" i="3"/>
  <c r="S372" i="3"/>
  <c r="T379" i="3"/>
  <c r="T374" i="3"/>
  <c r="Q380" i="3"/>
  <c r="R372" i="3"/>
  <c r="O375" i="3"/>
  <c r="U379" i="3"/>
  <c r="O374" i="3"/>
  <c r="P375" i="3"/>
  <c r="O379" i="3"/>
  <c r="P374" i="3"/>
  <c r="Q375" i="3"/>
  <c r="P379" i="3"/>
  <c r="R375" i="3"/>
  <c r="Q374" i="3"/>
  <c r="R379" i="3"/>
  <c r="Q379" i="3"/>
  <c r="S374" i="3"/>
  <c r="T765" i="13"/>
  <c r="U765" i="13"/>
  <c r="O764" i="13"/>
  <c r="R761" i="13"/>
  <c r="O765" i="13"/>
  <c r="P765" i="13"/>
  <c r="R762" i="13"/>
  <c r="S761" i="13"/>
  <c r="R763" i="13"/>
  <c r="S762" i="13"/>
  <c r="P761" i="13"/>
  <c r="Q764" i="13"/>
  <c r="R764" i="13"/>
  <c r="S763" i="13"/>
  <c r="T761" i="13"/>
  <c r="U761" i="13"/>
  <c r="P762" i="13"/>
  <c r="R765" i="13"/>
  <c r="S764" i="13"/>
  <c r="T762" i="13"/>
  <c r="U762" i="13"/>
  <c r="O761" i="13"/>
  <c r="Q761" i="13"/>
  <c r="S765" i="13"/>
  <c r="T763" i="13"/>
  <c r="U763" i="13"/>
  <c r="O762" i="13"/>
  <c r="P763" i="13"/>
  <c r="P764" i="13"/>
  <c r="T764" i="13"/>
  <c r="U764" i="13"/>
  <c r="O763" i="13"/>
  <c r="Q762" i="13"/>
  <c r="Q765" i="13"/>
  <c r="Q763" i="13"/>
  <c r="Q199" i="3"/>
  <c r="S192" i="3"/>
  <c r="T193" i="3"/>
  <c r="U194" i="3"/>
  <c r="O196" i="3"/>
  <c r="P197" i="3"/>
  <c r="Q198" i="3"/>
  <c r="T194" i="3"/>
  <c r="P198" i="3"/>
  <c r="R199" i="3"/>
  <c r="T192" i="3"/>
  <c r="U193" i="3"/>
  <c r="O195" i="3"/>
  <c r="P196" i="3"/>
  <c r="Q197" i="3"/>
  <c r="R198" i="3"/>
  <c r="S193" i="3"/>
  <c r="O197" i="3"/>
  <c r="S199" i="3"/>
  <c r="U192" i="3"/>
  <c r="O194" i="3"/>
  <c r="P195" i="3"/>
  <c r="Q196" i="3"/>
  <c r="R197" i="3"/>
  <c r="S198" i="3"/>
  <c r="R192" i="3"/>
  <c r="T199" i="3"/>
  <c r="O193" i="3"/>
  <c r="P194" i="3"/>
  <c r="Q195" i="3"/>
  <c r="R196" i="3"/>
  <c r="S197" i="3"/>
  <c r="T198" i="3"/>
  <c r="P199" i="3"/>
  <c r="U195" i="3"/>
  <c r="U199" i="3"/>
  <c r="O192" i="3"/>
  <c r="P193" i="3"/>
  <c r="Q194" i="3"/>
  <c r="R195" i="3"/>
  <c r="S196" i="3"/>
  <c r="T197" i="3"/>
  <c r="U198" i="3"/>
  <c r="P192" i="3"/>
  <c r="Q193" i="3"/>
  <c r="R194" i="3"/>
  <c r="S195" i="3"/>
  <c r="T196" i="3"/>
  <c r="U197" i="3"/>
  <c r="O199" i="3"/>
  <c r="Q192" i="3"/>
  <c r="R193" i="3"/>
  <c r="S194" i="3"/>
  <c r="T195" i="3"/>
  <c r="U196" i="3"/>
  <c r="O198" i="3"/>
  <c r="T220" i="3"/>
  <c r="U220" i="3"/>
  <c r="Q220" i="3"/>
  <c r="S220" i="3"/>
  <c r="O220" i="3"/>
  <c r="R220" i="3"/>
  <c r="P220" i="3"/>
  <c r="T221" i="3"/>
  <c r="R222" i="3"/>
  <c r="U221" i="3"/>
  <c r="S222" i="3"/>
  <c r="T222" i="3"/>
  <c r="U222" i="3"/>
  <c r="R221" i="3"/>
  <c r="P222" i="3"/>
  <c r="S221" i="3"/>
  <c r="Q222" i="3"/>
  <c r="O221" i="3"/>
  <c r="O222" i="3"/>
  <c r="Q221" i="3"/>
  <c r="P221" i="3"/>
  <c r="T219" i="3"/>
  <c r="R223" i="3"/>
  <c r="U219" i="3"/>
  <c r="S223" i="3"/>
  <c r="T223" i="3"/>
  <c r="U223" i="3"/>
  <c r="O219" i="3"/>
  <c r="P219" i="3"/>
  <c r="Q219" i="3"/>
  <c r="O223" i="3"/>
  <c r="R219" i="3"/>
  <c r="P223" i="3"/>
  <c r="S219" i="3"/>
  <c r="Q223" i="3"/>
  <c r="T211" i="3"/>
  <c r="R212" i="3"/>
  <c r="U211" i="3"/>
  <c r="S212" i="3"/>
  <c r="T212" i="3"/>
  <c r="U212" i="3"/>
  <c r="Q211" i="3"/>
  <c r="O212" i="3"/>
  <c r="R211" i="3"/>
  <c r="P212" i="3"/>
  <c r="S211" i="3"/>
  <c r="Q212" i="3"/>
  <c r="O211" i="3"/>
  <c r="P211" i="3"/>
  <c r="T213" i="3"/>
  <c r="U213" i="3"/>
  <c r="R213" i="3"/>
  <c r="S213" i="3"/>
  <c r="O213" i="3"/>
  <c r="Q213" i="3"/>
  <c r="P213" i="3"/>
  <c r="O214" i="3"/>
  <c r="P214" i="3"/>
  <c r="O215" i="3"/>
  <c r="R215" i="3"/>
  <c r="P215" i="3"/>
  <c r="T214" i="3"/>
  <c r="U214" i="3"/>
  <c r="R214" i="3"/>
  <c r="Q214" i="3"/>
  <c r="S214" i="3"/>
  <c r="T215" i="3"/>
  <c r="U215" i="3"/>
  <c r="Q215" i="3"/>
  <c r="S215" i="3"/>
  <c r="T216" i="3"/>
  <c r="Q216" i="3"/>
  <c r="S216" i="3"/>
  <c r="U216" i="3"/>
  <c r="O216" i="3"/>
  <c r="R216" i="3"/>
  <c r="P216" i="3"/>
  <c r="T217" i="3"/>
  <c r="U217" i="3"/>
  <c r="S217" i="3"/>
  <c r="O217" i="3"/>
  <c r="R217" i="3"/>
  <c r="Q217" i="3"/>
  <c r="P217" i="3"/>
  <c r="T391" i="3"/>
  <c r="U391" i="3"/>
  <c r="O391" i="3"/>
  <c r="P391" i="3"/>
  <c r="Q391" i="3"/>
  <c r="R391" i="3"/>
  <c r="S391" i="3"/>
  <c r="Q692" i="3"/>
  <c r="R84" i="3"/>
  <c r="P84" i="3"/>
  <c r="T84" i="3"/>
  <c r="U84" i="3"/>
  <c r="S84" i="3"/>
  <c r="Q84" i="3"/>
  <c r="O84" i="3"/>
  <c r="U724" i="3"/>
  <c r="M5" i="3"/>
  <c r="U757" i="3"/>
  <c r="S732" i="3"/>
  <c r="T730" i="3"/>
  <c r="Q733" i="3"/>
  <c r="Q759" i="3"/>
  <c r="R756" i="3"/>
  <c r="Q724" i="3"/>
  <c r="T732" i="3"/>
  <c r="P756" i="3"/>
  <c r="P725" i="3"/>
  <c r="R718" i="3"/>
  <c r="P758" i="3"/>
  <c r="Q756" i="3"/>
  <c r="U725" i="3"/>
  <c r="U727" i="3"/>
  <c r="U759" i="3"/>
  <c r="U729" i="3"/>
  <c r="T756" i="3"/>
  <c r="P755" i="3"/>
  <c r="S722" i="3"/>
  <c r="R724" i="3"/>
  <c r="R733" i="3"/>
  <c r="S727" i="3"/>
  <c r="P732" i="3"/>
  <c r="R719" i="3"/>
  <c r="U728" i="3"/>
  <c r="T721" i="3"/>
  <c r="U723" i="3"/>
  <c r="U726" i="3"/>
  <c r="S736" i="3"/>
  <c r="T731" i="3"/>
  <c r="S756" i="3"/>
  <c r="S725" i="3"/>
  <c r="U718" i="3"/>
  <c r="R731" i="3"/>
  <c r="T755" i="3"/>
  <c r="Q732" i="3"/>
  <c r="P733" i="3"/>
  <c r="R726" i="3"/>
  <c r="P724" i="3"/>
  <c r="U732" i="3"/>
  <c r="Q725" i="3"/>
  <c r="U733" i="3"/>
  <c r="P757" i="3"/>
  <c r="Q718" i="3"/>
  <c r="T734" i="3"/>
  <c r="P720" i="3"/>
  <c r="R713" i="3"/>
  <c r="Q721" i="3"/>
  <c r="P753" i="3"/>
  <c r="R730" i="3"/>
  <c r="R723" i="3"/>
  <c r="T724" i="3"/>
  <c r="P731" i="3"/>
  <c r="T733" i="3"/>
  <c r="T757" i="3"/>
  <c r="P730" i="3"/>
  <c r="Q754" i="3"/>
  <c r="U731" i="3"/>
  <c r="S733" i="3"/>
  <c r="R727" i="3"/>
  <c r="Q757" i="3"/>
  <c r="P722" i="3"/>
  <c r="U758" i="3"/>
  <c r="S729" i="3"/>
  <c r="S718" i="3"/>
  <c r="Q726" i="3"/>
  <c r="Q758" i="3"/>
  <c r="Q719" i="3"/>
  <c r="Q720" i="3"/>
  <c r="T728" i="3"/>
  <c r="R721" i="3"/>
  <c r="Q729" i="3"/>
  <c r="Q753" i="3"/>
  <c r="U730" i="3"/>
  <c r="P746" i="3"/>
  <c r="T723" i="3"/>
  <c r="Q731" i="3"/>
  <c r="P747" i="3"/>
  <c r="S755" i="3"/>
  <c r="P734" i="3"/>
  <c r="P735" i="3"/>
  <c r="R753" i="3"/>
  <c r="P726" i="3"/>
  <c r="P727" i="3"/>
  <c r="P759" i="3"/>
  <c r="U720" i="3"/>
  <c r="S728" i="3"/>
  <c r="S721" i="3"/>
  <c r="P729" i="3"/>
  <c r="S753" i="3"/>
  <c r="S730" i="3"/>
  <c r="S754" i="3"/>
  <c r="S723" i="3"/>
  <c r="R755" i="3"/>
  <c r="T722" i="3"/>
  <c r="U754" i="3"/>
  <c r="U756" i="3"/>
  <c r="P718" i="3"/>
  <c r="U734" i="3"/>
  <c r="P719" i="3"/>
  <c r="T727" i="3"/>
  <c r="S759" i="3"/>
  <c r="S720" i="3"/>
  <c r="S713" i="3"/>
  <c r="P721" i="3"/>
  <c r="U722" i="3"/>
  <c r="Q730" i="3"/>
  <c r="R754" i="3"/>
  <c r="Q723" i="3"/>
  <c r="P740" i="3"/>
  <c r="S757" i="3"/>
  <c r="S734" i="3"/>
  <c r="R759" i="3"/>
  <c r="R728" i="3"/>
  <c r="Q713" i="3"/>
  <c r="U721" i="3"/>
  <c r="T758" i="3"/>
  <c r="R732" i="3"/>
  <c r="S758" i="3"/>
  <c r="P728" i="3"/>
  <c r="P713" i="3"/>
  <c r="T729" i="3"/>
  <c r="U753" i="3"/>
  <c r="R722" i="3"/>
  <c r="P754" i="3"/>
  <c r="U755" i="3"/>
  <c r="R757" i="3"/>
  <c r="R720" i="3"/>
  <c r="T720" i="3"/>
  <c r="S724" i="3"/>
  <c r="T726" i="3"/>
  <c r="U719" i="3"/>
  <c r="T754" i="3"/>
  <c r="T759" i="3"/>
  <c r="R734" i="3"/>
  <c r="P742" i="3"/>
  <c r="T719" i="3"/>
  <c r="T718" i="3"/>
  <c r="S726" i="3"/>
  <c r="Q734" i="3"/>
  <c r="R758" i="3"/>
  <c r="S719" i="3"/>
  <c r="Q727" i="3"/>
  <c r="Q728" i="3"/>
  <c r="U713" i="3"/>
  <c r="R729" i="3"/>
  <c r="T753" i="3"/>
  <c r="Q722" i="3"/>
  <c r="P723" i="3"/>
  <c r="S731" i="3"/>
  <c r="Q755" i="3"/>
  <c r="T725" i="3"/>
  <c r="O723" i="3"/>
  <c r="O712" i="3"/>
  <c r="O733" i="3"/>
  <c r="O744" i="3"/>
  <c r="O721" i="3"/>
  <c r="O714" i="3"/>
  <c r="O718" i="3"/>
  <c r="O729" i="3"/>
  <c r="R725" i="3"/>
  <c r="O715" i="3"/>
  <c r="O726" i="3"/>
  <c r="O731" i="3"/>
  <c r="O730" i="3"/>
  <c r="O716" i="3"/>
  <c r="O734" i="3"/>
  <c r="O720" i="3"/>
  <c r="O713" i="3"/>
  <c r="O717" i="3"/>
  <c r="O749" i="3"/>
  <c r="O728" i="3"/>
  <c r="O722" i="3"/>
  <c r="T745" i="3"/>
  <c r="O724" i="3"/>
  <c r="O758" i="3"/>
  <c r="O709" i="3"/>
  <c r="O710" i="3"/>
  <c r="O732" i="3"/>
  <c r="O719" i="3"/>
  <c r="O711" i="3"/>
  <c r="O725" i="3"/>
  <c r="O727" i="3"/>
  <c r="O757" i="3"/>
  <c r="O753" i="3"/>
  <c r="O759" i="3"/>
  <c r="O754" i="3"/>
  <c r="O755" i="3"/>
  <c r="O756" i="3"/>
  <c r="O751" i="3"/>
  <c r="T752" i="3"/>
  <c r="T740" i="3"/>
  <c r="Q743" i="3"/>
  <c r="S735" i="3"/>
  <c r="U740" i="3"/>
  <c r="T749" i="3"/>
  <c r="R739" i="3"/>
  <c r="R737" i="3"/>
  <c r="O741" i="3"/>
  <c r="U751" i="3"/>
  <c r="U736" i="3"/>
  <c r="S746" i="3"/>
  <c r="R745" i="3"/>
  <c r="O743" i="3"/>
  <c r="O736" i="3"/>
  <c r="U746" i="3"/>
  <c r="T748" i="3"/>
  <c r="P744" i="3"/>
  <c r="O739" i="3"/>
  <c r="T741" i="3"/>
  <c r="S750" i="3"/>
  <c r="Q737" i="3"/>
  <c r="O746" i="3"/>
  <c r="P739" i="3"/>
  <c r="U743" i="3"/>
  <c r="T737" i="3"/>
  <c r="Q748" i="3"/>
  <c r="T751" i="3"/>
  <c r="O735" i="3"/>
  <c r="U745" i="3"/>
  <c r="U738" i="3"/>
  <c r="T747" i="3"/>
  <c r="R736" i="3"/>
  <c r="U747" i="3"/>
  <c r="R744" i="3"/>
  <c r="S742" i="3"/>
  <c r="R751" i="3"/>
  <c r="T742" i="3"/>
  <c r="S752" i="3"/>
  <c r="O740" i="3"/>
  <c r="U735" i="3"/>
  <c r="T744" i="3"/>
  <c r="S738" i="3"/>
  <c r="O750" i="3"/>
  <c r="U737" i="3"/>
  <c r="T746" i="3"/>
  <c r="O745" i="3"/>
  <c r="T739" i="3"/>
  <c r="S748" i="3"/>
  <c r="U741" i="3"/>
  <c r="S749" i="3"/>
  <c r="U749" i="3"/>
  <c r="R743" i="3"/>
  <c r="Q752" i="3"/>
  <c r="Q746" i="3"/>
  <c r="R747" i="3"/>
  <c r="U742" i="3"/>
  <c r="T736" i="3"/>
  <c r="S745" i="3"/>
  <c r="Q740" i="3"/>
  <c r="U752" i="3"/>
  <c r="T738" i="3"/>
  <c r="S747" i="3"/>
  <c r="S740" i="3"/>
  <c r="R749" i="3"/>
  <c r="Q745" i="3"/>
  <c r="R750" i="3"/>
  <c r="U750" i="3"/>
  <c r="R735" i="3"/>
  <c r="Q744" i="3"/>
  <c r="T743" i="3"/>
  <c r="S737" i="3"/>
  <c r="R746" i="3"/>
  <c r="P741" i="3"/>
  <c r="S739" i="3"/>
  <c r="R748" i="3"/>
  <c r="P738" i="3"/>
  <c r="R741" i="3"/>
  <c r="Q750" i="3"/>
  <c r="Q735" i="3"/>
  <c r="T750" i="3"/>
  <c r="P736" i="3"/>
  <c r="Q751" i="3"/>
  <c r="Q736" i="3"/>
  <c r="P745" i="3"/>
  <c r="O738" i="3"/>
  <c r="P749" i="3"/>
  <c r="O748" i="3"/>
  <c r="R738" i="3"/>
  <c r="Q747" i="3"/>
  <c r="O742" i="3"/>
  <c r="R740" i="3"/>
  <c r="Q749" i="3"/>
  <c r="S743" i="3"/>
  <c r="Q742" i="3"/>
  <c r="P751" i="3"/>
  <c r="O737" i="3"/>
  <c r="S751" i="3"/>
  <c r="S741" i="3"/>
  <c r="P752" i="3"/>
  <c r="P737" i="3"/>
  <c r="Q738" i="3"/>
  <c r="T735" i="3"/>
  <c r="Q739" i="3"/>
  <c r="P748" i="3"/>
  <c r="U744" i="3"/>
  <c r="Q741" i="3"/>
  <c r="P750" i="3"/>
  <c r="O747" i="3"/>
  <c r="P743" i="3"/>
  <c r="O752" i="3"/>
  <c r="U739" i="3"/>
  <c r="R752" i="3"/>
  <c r="R742" i="3"/>
  <c r="U748" i="3"/>
  <c r="S744" i="3"/>
  <c r="T714" i="3"/>
  <c r="T713" i="3"/>
  <c r="U714" i="3"/>
  <c r="P716" i="3"/>
  <c r="U709" i="3"/>
  <c r="S712" i="3"/>
  <c r="Q717" i="3"/>
  <c r="P709" i="3"/>
  <c r="Q710" i="3"/>
  <c r="S709" i="3"/>
  <c r="T710" i="3"/>
  <c r="R717" i="3"/>
  <c r="T709" i="3"/>
  <c r="U710" i="3"/>
  <c r="S717" i="3"/>
  <c r="U717" i="3"/>
  <c r="P710" i="3"/>
  <c r="Q711" i="3"/>
  <c r="R712" i="3"/>
  <c r="S714" i="3"/>
  <c r="U716" i="3"/>
  <c r="P714" i="3"/>
  <c r="P712" i="3"/>
  <c r="P711" i="3"/>
  <c r="P717" i="3"/>
  <c r="U715" i="3"/>
  <c r="R709" i="3"/>
  <c r="Q715" i="3"/>
  <c r="Q714" i="3"/>
  <c r="Q712" i="3"/>
  <c r="S710" i="3"/>
  <c r="U711" i="3"/>
  <c r="R716" i="3"/>
  <c r="R715" i="3"/>
  <c r="R714" i="3"/>
  <c r="Q709" i="3"/>
  <c r="T711" i="3"/>
  <c r="S716" i="3"/>
  <c r="S715" i="3"/>
  <c r="R710" i="3"/>
  <c r="S711" i="3"/>
  <c r="U712" i="3"/>
  <c r="P715" i="3"/>
  <c r="T717" i="3"/>
  <c r="T716" i="3"/>
  <c r="T712" i="3"/>
  <c r="Q716" i="3"/>
  <c r="T715" i="3"/>
  <c r="R711" i="3"/>
  <c r="O231" i="3"/>
  <c r="O230" i="3"/>
  <c r="O232" i="3"/>
  <c r="O233" i="3"/>
  <c r="S284" i="3"/>
  <c r="T284" i="3"/>
  <c r="R284" i="3"/>
  <c r="Q284" i="3"/>
  <c r="P284" i="3"/>
  <c r="O284" i="3"/>
  <c r="U284" i="3"/>
  <c r="U232" i="3"/>
  <c r="T232" i="3"/>
  <c r="S232" i="3"/>
  <c r="R232" i="3"/>
  <c r="Q232" i="3"/>
  <c r="P232" i="3"/>
  <c r="U233" i="3"/>
  <c r="T233" i="3"/>
  <c r="S233" i="3"/>
  <c r="R233" i="3"/>
  <c r="Q233" i="3"/>
  <c r="P233" i="3"/>
  <c r="T775" i="13"/>
  <c r="U777" i="13"/>
  <c r="R777" i="13"/>
  <c r="U230" i="3"/>
  <c r="T230" i="3"/>
  <c r="S230" i="3"/>
  <c r="R230" i="3"/>
  <c r="Q230" i="3"/>
  <c r="P230" i="3"/>
  <c r="O785" i="13"/>
  <c r="O881" i="13"/>
  <c r="O905" i="13"/>
  <c r="O821" i="13"/>
  <c r="O845" i="13"/>
  <c r="O885" i="13"/>
  <c r="O861" i="13"/>
  <c r="O825" i="13"/>
  <c r="O801" i="13"/>
  <c r="O901" i="13"/>
  <c r="O865" i="13"/>
  <c r="O841" i="13"/>
  <c r="O805" i="13"/>
  <c r="O781" i="13"/>
  <c r="O891" i="13"/>
  <c r="O871" i="13"/>
  <c r="O851" i="13"/>
  <c r="O831" i="13"/>
  <c r="O811" i="13"/>
  <c r="O791" i="13"/>
  <c r="O771" i="13"/>
  <c r="O890" i="13"/>
  <c r="O870" i="13"/>
  <c r="O850" i="13"/>
  <c r="O830" i="13"/>
  <c r="O810" i="13"/>
  <c r="O790" i="13"/>
  <c r="O770" i="13"/>
  <c r="O889" i="13"/>
  <c r="O869" i="13"/>
  <c r="O849" i="13"/>
  <c r="O829" i="13"/>
  <c r="O809" i="13"/>
  <c r="O789" i="13"/>
  <c r="O769" i="13"/>
  <c r="O7" i="3"/>
  <c r="O888" i="13"/>
  <c r="O868" i="13"/>
  <c r="O848" i="13"/>
  <c r="O828" i="13"/>
  <c r="O808" i="13"/>
  <c r="O788" i="13"/>
  <c r="O768" i="13"/>
  <c r="O907" i="13"/>
  <c r="O887" i="13"/>
  <c r="O867" i="13"/>
  <c r="O847" i="13"/>
  <c r="O827" i="13"/>
  <c r="O807" i="13"/>
  <c r="O787" i="13"/>
  <c r="O767" i="13"/>
  <c r="O906" i="13"/>
  <c r="O886" i="13"/>
  <c r="O866" i="13"/>
  <c r="O846" i="13"/>
  <c r="O826" i="13"/>
  <c r="O806" i="13"/>
  <c r="O786" i="13"/>
  <c r="O904" i="13"/>
  <c r="O884" i="13"/>
  <c r="O864" i="13"/>
  <c r="O844" i="13"/>
  <c r="O824" i="13"/>
  <c r="O804" i="13"/>
  <c r="O784" i="13"/>
  <c r="O903" i="13"/>
  <c r="O883" i="13"/>
  <c r="O863" i="13"/>
  <c r="O843" i="13"/>
  <c r="O823" i="13"/>
  <c r="O803" i="13"/>
  <c r="O783" i="13"/>
  <c r="O902" i="13"/>
  <c r="O882" i="13"/>
  <c r="O862" i="13"/>
  <c r="O842" i="13"/>
  <c r="O822" i="13"/>
  <c r="O802" i="13"/>
  <c r="O782" i="13"/>
  <c r="O900" i="13"/>
  <c r="O880" i="13"/>
  <c r="O860" i="13"/>
  <c r="O840" i="13"/>
  <c r="O820" i="13"/>
  <c r="O800" i="13"/>
  <c r="O780" i="13"/>
  <c r="O899" i="13"/>
  <c r="O879" i="13"/>
  <c r="O859" i="13"/>
  <c r="O839" i="13"/>
  <c r="O819" i="13"/>
  <c r="O799" i="13"/>
  <c r="O779" i="13"/>
  <c r="O898" i="13"/>
  <c r="O878" i="13"/>
  <c r="O858" i="13"/>
  <c r="O838" i="13"/>
  <c r="O818" i="13"/>
  <c r="O798" i="13"/>
  <c r="O778" i="13"/>
  <c r="O897" i="13"/>
  <c r="O877" i="13"/>
  <c r="O857" i="13"/>
  <c r="O837" i="13"/>
  <c r="O817" i="13"/>
  <c r="O797" i="13"/>
  <c r="O777" i="13"/>
  <c r="O896" i="13"/>
  <c r="O876" i="13"/>
  <c r="O856" i="13"/>
  <c r="O836" i="13"/>
  <c r="O816" i="13"/>
  <c r="O796" i="13"/>
  <c r="O776" i="13"/>
  <c r="O895" i="13"/>
  <c r="O875" i="13"/>
  <c r="O855" i="13"/>
  <c r="O835" i="13"/>
  <c r="O815" i="13"/>
  <c r="O795" i="13"/>
  <c r="O775" i="13"/>
  <c r="O894" i="13"/>
  <c r="O874" i="13"/>
  <c r="O854" i="13"/>
  <c r="O834" i="13"/>
  <c r="O814" i="13"/>
  <c r="O794" i="13"/>
  <c r="O774" i="13"/>
  <c r="O893" i="13"/>
  <c r="O873" i="13"/>
  <c r="O853" i="13"/>
  <c r="O833" i="13"/>
  <c r="O813" i="13"/>
  <c r="O793" i="13"/>
  <c r="O773" i="13"/>
  <c r="O892" i="13"/>
  <c r="O872" i="13"/>
  <c r="O852" i="13"/>
  <c r="O832" i="13"/>
  <c r="O812" i="13"/>
  <c r="O792" i="13"/>
  <c r="O772" i="13"/>
  <c r="Q119" i="3"/>
  <c r="R119" i="3"/>
  <c r="P768" i="13"/>
  <c r="P771" i="13"/>
  <c r="P774" i="13"/>
  <c r="P769" i="13"/>
  <c r="P772" i="13"/>
  <c r="S768" i="13"/>
  <c r="S771" i="13"/>
  <c r="S774" i="13"/>
  <c r="S769" i="13"/>
  <c r="S772" i="13"/>
  <c r="P907" i="13"/>
  <c r="S907" i="13"/>
  <c r="R906" i="13"/>
  <c r="U906" i="13"/>
  <c r="Q905" i="13"/>
  <c r="T905" i="13"/>
  <c r="P904" i="13"/>
  <c r="S904" i="13"/>
  <c r="R903" i="13"/>
  <c r="U903" i="13"/>
  <c r="Q902" i="13"/>
  <c r="T902" i="13"/>
  <c r="P901" i="13"/>
  <c r="S901" i="13"/>
  <c r="R900" i="13"/>
  <c r="U900" i="13"/>
  <c r="Q899" i="13"/>
  <c r="T899" i="13"/>
  <c r="P898" i="13"/>
  <c r="S898" i="13"/>
  <c r="R897" i="13"/>
  <c r="U897" i="13"/>
  <c r="Q896" i="13"/>
  <c r="T896" i="13"/>
  <c r="P895" i="13"/>
  <c r="S895" i="13"/>
  <c r="R894" i="13"/>
  <c r="U894" i="13"/>
  <c r="Q893" i="13"/>
  <c r="T893" i="13"/>
  <c r="P892" i="13"/>
  <c r="S892" i="13"/>
  <c r="R891" i="13"/>
  <c r="U891" i="13"/>
  <c r="Q890" i="13"/>
  <c r="T890" i="13"/>
  <c r="P889" i="13"/>
  <c r="S889" i="13"/>
  <c r="R888" i="13"/>
  <c r="U888" i="13"/>
  <c r="Q887" i="13"/>
  <c r="T887" i="13"/>
  <c r="P886" i="13"/>
  <c r="S886" i="13"/>
  <c r="R885" i="13"/>
  <c r="U885" i="13"/>
  <c r="Q884" i="13"/>
  <c r="T884" i="13"/>
  <c r="P883" i="13"/>
  <c r="S883" i="13"/>
  <c r="R882" i="13"/>
  <c r="U882" i="13"/>
  <c r="Q881" i="13"/>
  <c r="T881" i="13"/>
  <c r="P880" i="13"/>
  <c r="S880" i="13"/>
  <c r="R879" i="13"/>
  <c r="U879" i="13"/>
  <c r="Q878" i="13"/>
  <c r="T878" i="13"/>
  <c r="P877" i="13"/>
  <c r="S877" i="13"/>
  <c r="R876" i="13"/>
  <c r="U876" i="13"/>
  <c r="Q875" i="13"/>
  <c r="T875" i="13"/>
  <c r="P874" i="13"/>
  <c r="S874" i="13"/>
  <c r="R873" i="13"/>
  <c r="U873" i="13"/>
  <c r="Q872" i="13"/>
  <c r="T872" i="13"/>
  <c r="P871" i="13"/>
  <c r="S871" i="13"/>
  <c r="R870" i="13"/>
  <c r="U870" i="13"/>
  <c r="Q869" i="13"/>
  <c r="T869" i="13"/>
  <c r="P868" i="13"/>
  <c r="S868" i="13"/>
  <c r="R867" i="13"/>
  <c r="U867" i="13"/>
  <c r="Q866" i="13"/>
  <c r="T866" i="13"/>
  <c r="P865" i="13"/>
  <c r="S865" i="13"/>
  <c r="R864" i="13"/>
  <c r="U864" i="13"/>
  <c r="Q863" i="13"/>
  <c r="T863" i="13"/>
  <c r="P862" i="13"/>
  <c r="S862" i="13"/>
  <c r="R861" i="13"/>
  <c r="U861" i="13"/>
  <c r="Q860" i="13"/>
  <c r="T860" i="13"/>
  <c r="P859" i="13"/>
  <c r="S859" i="13"/>
  <c r="R858" i="13"/>
  <c r="U858" i="13"/>
  <c r="Q857" i="13"/>
  <c r="T857" i="13"/>
  <c r="P856" i="13"/>
  <c r="S856" i="13"/>
  <c r="R855" i="13"/>
  <c r="U855" i="13"/>
  <c r="Q854" i="13"/>
  <c r="T854" i="13"/>
  <c r="P853" i="13"/>
  <c r="S853" i="13"/>
  <c r="R852" i="13"/>
  <c r="U852" i="13"/>
  <c r="Q851" i="13"/>
  <c r="T851" i="13"/>
  <c r="P850" i="13"/>
  <c r="S850" i="13"/>
  <c r="R849" i="13"/>
  <c r="U849" i="13"/>
  <c r="Q848" i="13"/>
  <c r="T848" i="13"/>
  <c r="P847" i="13"/>
  <c r="S847" i="13"/>
  <c r="R846" i="13"/>
  <c r="U846" i="13"/>
  <c r="Q845" i="13"/>
  <c r="T845" i="13"/>
  <c r="P844" i="13"/>
  <c r="S844" i="13"/>
  <c r="R843" i="13"/>
  <c r="U843" i="13"/>
  <c r="Q842" i="13"/>
  <c r="T842" i="13"/>
  <c r="P841" i="13"/>
  <c r="S841" i="13"/>
  <c r="R840" i="13"/>
  <c r="U840" i="13"/>
  <c r="Q839" i="13"/>
  <c r="T839" i="13"/>
  <c r="P838" i="13"/>
  <c r="S838" i="13"/>
  <c r="R837" i="13"/>
  <c r="U837" i="13"/>
  <c r="Q836" i="13"/>
  <c r="T836" i="13"/>
  <c r="P835" i="13"/>
  <c r="S835" i="13"/>
  <c r="R834" i="13"/>
  <c r="U834" i="13"/>
  <c r="Q833" i="13"/>
  <c r="T833" i="13"/>
  <c r="P832" i="13"/>
  <c r="S832" i="13"/>
  <c r="R831" i="13"/>
  <c r="U831" i="13"/>
  <c r="Q830" i="13"/>
  <c r="T830" i="13"/>
  <c r="P829" i="13"/>
  <c r="S829" i="13"/>
  <c r="R828" i="13"/>
  <c r="U828" i="13"/>
  <c r="Q827" i="13"/>
  <c r="T827" i="13"/>
  <c r="P826" i="13"/>
  <c r="S826" i="13"/>
  <c r="R825" i="13"/>
  <c r="U825" i="13"/>
  <c r="Q824" i="13"/>
  <c r="T824" i="13"/>
  <c r="P823" i="13"/>
  <c r="S823" i="13"/>
  <c r="R822" i="13"/>
  <c r="U822" i="13"/>
  <c r="Q821" i="13"/>
  <c r="T821" i="13"/>
  <c r="P820" i="13"/>
  <c r="S820" i="13"/>
  <c r="R819" i="13"/>
  <c r="U819" i="13"/>
  <c r="Q818" i="13"/>
  <c r="T818" i="13"/>
  <c r="P817" i="13"/>
  <c r="S817" i="13"/>
  <c r="R816" i="13"/>
  <c r="U816" i="13"/>
  <c r="Q815" i="13"/>
  <c r="T815" i="13"/>
  <c r="P814" i="13"/>
  <c r="S814" i="13"/>
  <c r="R813" i="13"/>
  <c r="U813" i="13"/>
  <c r="Q812" i="13"/>
  <c r="T812" i="13"/>
  <c r="P811" i="13"/>
  <c r="S811" i="13"/>
  <c r="R810" i="13"/>
  <c r="U810" i="13"/>
  <c r="Q809" i="13"/>
  <c r="T809" i="13"/>
  <c r="P808" i="13"/>
  <c r="S808" i="13"/>
  <c r="R807" i="13"/>
  <c r="U807" i="13"/>
  <c r="Q806" i="13"/>
  <c r="T806" i="13"/>
  <c r="P805" i="13"/>
  <c r="S805" i="13"/>
  <c r="R804" i="13"/>
  <c r="U804" i="13"/>
  <c r="Q803" i="13"/>
  <c r="T803" i="13"/>
  <c r="P802" i="13"/>
  <c r="S802" i="13"/>
  <c r="R801" i="13"/>
  <c r="U801" i="13"/>
  <c r="Q800" i="13"/>
  <c r="T800" i="13"/>
  <c r="P799" i="13"/>
  <c r="S799" i="13"/>
  <c r="R798" i="13"/>
  <c r="U798" i="13"/>
  <c r="Q797" i="13"/>
  <c r="T797" i="13"/>
  <c r="P796" i="13"/>
  <c r="S796" i="13"/>
  <c r="R795" i="13"/>
  <c r="U795" i="13"/>
  <c r="Q794" i="13"/>
  <c r="T794" i="13"/>
  <c r="P793" i="13"/>
  <c r="S793" i="13"/>
  <c r="R792" i="13"/>
  <c r="U792" i="13"/>
  <c r="Q791" i="13"/>
  <c r="T791" i="13"/>
  <c r="P790" i="13"/>
  <c r="S790" i="13"/>
  <c r="R789" i="13"/>
  <c r="U789" i="13"/>
  <c r="Q788" i="13"/>
  <c r="T788" i="13"/>
  <c r="P787" i="13"/>
  <c r="S787" i="13"/>
  <c r="R786" i="13"/>
  <c r="U786" i="13"/>
  <c r="Q785" i="13"/>
  <c r="T785" i="13"/>
  <c r="P784" i="13"/>
  <c r="S784" i="13"/>
  <c r="R783" i="13"/>
  <c r="U783" i="13"/>
  <c r="Q782" i="13"/>
  <c r="T782" i="13"/>
  <c r="P781" i="13"/>
  <c r="S781" i="13"/>
  <c r="R780" i="13"/>
  <c r="U780" i="13"/>
  <c r="Q779" i="13"/>
  <c r="T779" i="13"/>
  <c r="P778" i="13"/>
  <c r="S778" i="13"/>
  <c r="Q776" i="13"/>
  <c r="T776" i="13"/>
  <c r="P775" i="13"/>
  <c r="S775" i="13"/>
  <c r="T119" i="3"/>
  <c r="U119" i="3"/>
  <c r="U767" i="13"/>
  <c r="U770" i="13"/>
  <c r="U773" i="13"/>
  <c r="U768" i="13"/>
  <c r="U771" i="13"/>
  <c r="U774" i="13"/>
  <c r="R767" i="13"/>
  <c r="R770" i="13"/>
  <c r="R773" i="13"/>
  <c r="R768" i="13"/>
  <c r="R771" i="13"/>
  <c r="R774" i="13"/>
  <c r="Q907" i="13"/>
  <c r="T907" i="13"/>
  <c r="P906" i="13"/>
  <c r="S906" i="13"/>
  <c r="R905" i="13"/>
  <c r="U905" i="13"/>
  <c r="Q904" i="13"/>
  <c r="T904" i="13"/>
  <c r="P903" i="13"/>
  <c r="S903" i="13"/>
  <c r="R902" i="13"/>
  <c r="U902" i="13"/>
  <c r="Q901" i="13"/>
  <c r="T901" i="13"/>
  <c r="P900" i="13"/>
  <c r="S900" i="13"/>
  <c r="R899" i="13"/>
  <c r="U899" i="13"/>
  <c r="Q898" i="13"/>
  <c r="T898" i="13"/>
  <c r="P897" i="13"/>
  <c r="S897" i="13"/>
  <c r="R896" i="13"/>
  <c r="U896" i="13"/>
  <c r="Q895" i="13"/>
  <c r="T895" i="13"/>
  <c r="P894" i="13"/>
  <c r="S894" i="13"/>
  <c r="R893" i="13"/>
  <c r="U893" i="13"/>
  <c r="Q892" i="13"/>
  <c r="T892" i="13"/>
  <c r="P891" i="13"/>
  <c r="S891" i="13"/>
  <c r="R890" i="13"/>
  <c r="U890" i="13"/>
  <c r="Q889" i="13"/>
  <c r="T889" i="13"/>
  <c r="P888" i="13"/>
  <c r="S888" i="13"/>
  <c r="R887" i="13"/>
  <c r="U887" i="13"/>
  <c r="Q886" i="13"/>
  <c r="T886" i="13"/>
  <c r="P885" i="13"/>
  <c r="S885" i="13"/>
  <c r="R884" i="13"/>
  <c r="U884" i="13"/>
  <c r="Q883" i="13"/>
  <c r="T883" i="13"/>
  <c r="P882" i="13"/>
  <c r="S882" i="13"/>
  <c r="R881" i="13"/>
  <c r="U881" i="13"/>
  <c r="Q880" i="13"/>
  <c r="T880" i="13"/>
  <c r="P879" i="13"/>
  <c r="S879" i="13"/>
  <c r="R878" i="13"/>
  <c r="U878" i="13"/>
  <c r="Q877" i="13"/>
  <c r="T877" i="13"/>
  <c r="P876" i="13"/>
  <c r="S876" i="13"/>
  <c r="R875" i="13"/>
  <c r="U875" i="13"/>
  <c r="Q874" i="13"/>
  <c r="T874" i="13"/>
  <c r="P873" i="13"/>
  <c r="S873" i="13"/>
  <c r="R872" i="13"/>
  <c r="U872" i="13"/>
  <c r="Q871" i="13"/>
  <c r="T871" i="13"/>
  <c r="P870" i="13"/>
  <c r="S870" i="13"/>
  <c r="R869" i="13"/>
  <c r="U869" i="13"/>
  <c r="Q868" i="13"/>
  <c r="T868" i="13"/>
  <c r="P867" i="13"/>
  <c r="S867" i="13"/>
  <c r="R866" i="13"/>
  <c r="U866" i="13"/>
  <c r="Q865" i="13"/>
  <c r="T865" i="13"/>
  <c r="P864" i="13"/>
  <c r="S864" i="13"/>
  <c r="R863" i="13"/>
  <c r="U863" i="13"/>
  <c r="Q862" i="13"/>
  <c r="T862" i="13"/>
  <c r="P861" i="13"/>
  <c r="S861" i="13"/>
  <c r="R860" i="13"/>
  <c r="U860" i="13"/>
  <c r="Q859" i="13"/>
  <c r="T859" i="13"/>
  <c r="P858" i="13"/>
  <c r="S858" i="13"/>
  <c r="R857" i="13"/>
  <c r="U857" i="13"/>
  <c r="Q856" i="13"/>
  <c r="T856" i="13"/>
  <c r="P855" i="13"/>
  <c r="S855" i="13"/>
  <c r="R854" i="13"/>
  <c r="U854" i="13"/>
  <c r="Q853" i="13"/>
  <c r="T853" i="13"/>
  <c r="P852" i="13"/>
  <c r="S852" i="13"/>
  <c r="R851" i="13"/>
  <c r="U851" i="13"/>
  <c r="Q850" i="13"/>
  <c r="T850" i="13"/>
  <c r="P849" i="13"/>
  <c r="S849" i="13"/>
  <c r="R848" i="13"/>
  <c r="U848" i="13"/>
  <c r="Q847" i="13"/>
  <c r="T847" i="13"/>
  <c r="P846" i="13"/>
  <c r="S846" i="13"/>
  <c r="R845" i="13"/>
  <c r="U845" i="13"/>
  <c r="Q844" i="13"/>
  <c r="T844" i="13"/>
  <c r="P843" i="13"/>
  <c r="S843" i="13"/>
  <c r="R842" i="13"/>
  <c r="U842" i="13"/>
  <c r="Q841" i="13"/>
  <c r="T841" i="13"/>
  <c r="P840" i="13"/>
  <c r="S840" i="13"/>
  <c r="R839" i="13"/>
  <c r="U839" i="13"/>
  <c r="Q838" i="13"/>
  <c r="T838" i="13"/>
  <c r="P837" i="13"/>
  <c r="S837" i="13"/>
  <c r="R836" i="13"/>
  <c r="U836" i="13"/>
  <c r="Q835" i="13"/>
  <c r="T835" i="13"/>
  <c r="P834" i="13"/>
  <c r="S834" i="13"/>
  <c r="R833" i="13"/>
  <c r="U833" i="13"/>
  <c r="Q832" i="13"/>
  <c r="T832" i="13"/>
  <c r="P831" i="13"/>
  <c r="S831" i="13"/>
  <c r="R830" i="13"/>
  <c r="U830" i="13"/>
  <c r="Q829" i="13"/>
  <c r="T829" i="13"/>
  <c r="P828" i="13"/>
  <c r="S828" i="13"/>
  <c r="R827" i="13"/>
  <c r="U827" i="13"/>
  <c r="Q826" i="13"/>
  <c r="T826" i="13"/>
  <c r="P825" i="13"/>
  <c r="S825" i="13"/>
  <c r="R824" i="13"/>
  <c r="U824" i="13"/>
  <c r="Q823" i="13"/>
  <c r="T823" i="13"/>
  <c r="P822" i="13"/>
  <c r="S822" i="13"/>
  <c r="R821" i="13"/>
  <c r="U821" i="13"/>
  <c r="Q820" i="13"/>
  <c r="T820" i="13"/>
  <c r="P819" i="13"/>
  <c r="S819" i="13"/>
  <c r="R818" i="13"/>
  <c r="U818" i="13"/>
  <c r="Q817" i="13"/>
  <c r="T817" i="13"/>
  <c r="P816" i="13"/>
  <c r="S816" i="13"/>
  <c r="R815" i="13"/>
  <c r="U815" i="13"/>
  <c r="Q814" i="13"/>
  <c r="T814" i="13"/>
  <c r="P813" i="13"/>
  <c r="S813" i="13"/>
  <c r="R812" i="13"/>
  <c r="U812" i="13"/>
  <c r="Q811" i="13"/>
  <c r="T811" i="13"/>
  <c r="P810" i="13"/>
  <c r="S810" i="13"/>
  <c r="R809" i="13"/>
  <c r="U809" i="13"/>
  <c r="Q808" i="13"/>
  <c r="T808" i="13"/>
  <c r="P807" i="13"/>
  <c r="S807" i="13"/>
  <c r="R806" i="13"/>
  <c r="U806" i="13"/>
  <c r="Q805" i="13"/>
  <c r="T805" i="13"/>
  <c r="P804" i="13"/>
  <c r="S804" i="13"/>
  <c r="R803" i="13"/>
  <c r="U803" i="13"/>
  <c r="Q802" i="13"/>
  <c r="T802" i="13"/>
  <c r="P801" i="13"/>
  <c r="S801" i="13"/>
  <c r="R800" i="13"/>
  <c r="U800" i="13"/>
  <c r="Q799" i="13"/>
  <c r="T799" i="13"/>
  <c r="P798" i="13"/>
  <c r="S798" i="13"/>
  <c r="R797" i="13"/>
  <c r="U797" i="13"/>
  <c r="Q796" i="13"/>
  <c r="T796" i="13"/>
  <c r="P795" i="13"/>
  <c r="S795" i="13"/>
  <c r="R794" i="13"/>
  <c r="U794" i="13"/>
  <c r="Q793" i="13"/>
  <c r="T793" i="13"/>
  <c r="P792" i="13"/>
  <c r="S792" i="13"/>
  <c r="R791" i="13"/>
  <c r="U791" i="13"/>
  <c r="Q790" i="13"/>
  <c r="T790" i="13"/>
  <c r="P789" i="13"/>
  <c r="S789" i="13"/>
  <c r="R788" i="13"/>
  <c r="U788" i="13"/>
  <c r="Q787" i="13"/>
  <c r="T787" i="13"/>
  <c r="P786" i="13"/>
  <c r="S786" i="13"/>
  <c r="R785" i="13"/>
  <c r="U785" i="13"/>
  <c r="Q784" i="13"/>
  <c r="T784" i="13"/>
  <c r="P783" i="13"/>
  <c r="S783" i="13"/>
  <c r="R782" i="13"/>
  <c r="U782" i="13"/>
  <c r="Q781" i="13"/>
  <c r="T781" i="13"/>
  <c r="P780" i="13"/>
  <c r="S780" i="13"/>
  <c r="R779" i="13"/>
  <c r="U779" i="13"/>
  <c r="Q778" i="13"/>
  <c r="T778" i="13"/>
  <c r="P777" i="13"/>
  <c r="S777" i="13"/>
  <c r="R776" i="13"/>
  <c r="U776" i="13"/>
  <c r="Q775" i="13"/>
  <c r="Q774" i="13"/>
  <c r="P773" i="13"/>
  <c r="R772" i="13"/>
  <c r="Q771" i="13"/>
  <c r="P770" i="13"/>
  <c r="R769" i="13"/>
  <c r="Q768" i="13"/>
  <c r="P767" i="13"/>
  <c r="S119" i="3"/>
  <c r="P119" i="3"/>
  <c r="T769" i="13"/>
  <c r="T772" i="13"/>
  <c r="T767" i="13"/>
  <c r="T770" i="13"/>
  <c r="T773" i="13"/>
  <c r="Q769" i="13"/>
  <c r="Q772" i="13"/>
  <c r="Q767" i="13"/>
  <c r="Q770" i="13"/>
  <c r="Q773" i="13"/>
  <c r="R907" i="13"/>
  <c r="U907" i="13"/>
  <c r="Q906" i="13"/>
  <c r="T906" i="13"/>
  <c r="P905" i="13"/>
  <c r="S905" i="13"/>
  <c r="R904" i="13"/>
  <c r="U904" i="13"/>
  <c r="Q903" i="13"/>
  <c r="T903" i="13"/>
  <c r="P902" i="13"/>
  <c r="S902" i="13"/>
  <c r="R901" i="13"/>
  <c r="U901" i="13"/>
  <c r="Q900" i="13"/>
  <c r="T900" i="13"/>
  <c r="P899" i="13"/>
  <c r="S899" i="13"/>
  <c r="R898" i="13"/>
  <c r="U898" i="13"/>
  <c r="Q897" i="13"/>
  <c r="T897" i="13"/>
  <c r="P896" i="13"/>
  <c r="S896" i="13"/>
  <c r="R895" i="13"/>
  <c r="U895" i="13"/>
  <c r="Q894" i="13"/>
  <c r="T894" i="13"/>
  <c r="P893" i="13"/>
  <c r="S893" i="13"/>
  <c r="R892" i="13"/>
  <c r="U892" i="13"/>
  <c r="Q891" i="13"/>
  <c r="T891" i="13"/>
  <c r="P890" i="13"/>
  <c r="S890" i="13"/>
  <c r="R889" i="13"/>
  <c r="U889" i="13"/>
  <c r="Q888" i="13"/>
  <c r="T888" i="13"/>
  <c r="P887" i="13"/>
  <c r="S887" i="13"/>
  <c r="R886" i="13"/>
  <c r="U886" i="13"/>
  <c r="Q885" i="13"/>
  <c r="T885" i="13"/>
  <c r="P884" i="13"/>
  <c r="S884" i="13"/>
  <c r="R883" i="13"/>
  <c r="U883" i="13"/>
  <c r="Q882" i="13"/>
  <c r="T882" i="13"/>
  <c r="P881" i="13"/>
  <c r="S881" i="13"/>
  <c r="R880" i="13"/>
  <c r="U880" i="13"/>
  <c r="Q879" i="13"/>
  <c r="T879" i="13"/>
  <c r="P878" i="13"/>
  <c r="S878" i="13"/>
  <c r="R877" i="13"/>
  <c r="U877" i="13"/>
  <c r="Q876" i="13"/>
  <c r="T876" i="13"/>
  <c r="P875" i="13"/>
  <c r="S875" i="13"/>
  <c r="R874" i="13"/>
  <c r="U874" i="13"/>
  <c r="Q873" i="13"/>
  <c r="T873" i="13"/>
  <c r="P872" i="13"/>
  <c r="S872" i="13"/>
  <c r="R871" i="13"/>
  <c r="U871" i="13"/>
  <c r="Q870" i="13"/>
  <c r="T870" i="13"/>
  <c r="P869" i="13"/>
  <c r="S869" i="13"/>
  <c r="R868" i="13"/>
  <c r="U868" i="13"/>
  <c r="Q867" i="13"/>
  <c r="T867" i="13"/>
  <c r="P866" i="13"/>
  <c r="S866" i="13"/>
  <c r="R865" i="13"/>
  <c r="U865" i="13"/>
  <c r="Q864" i="13"/>
  <c r="T864" i="13"/>
  <c r="P863" i="13"/>
  <c r="S863" i="13"/>
  <c r="R862" i="13"/>
  <c r="U862" i="13"/>
  <c r="Q861" i="13"/>
  <c r="T861" i="13"/>
  <c r="P860" i="13"/>
  <c r="S860" i="13"/>
  <c r="R859" i="13"/>
  <c r="U859" i="13"/>
  <c r="Q858" i="13"/>
  <c r="T858" i="13"/>
  <c r="P857" i="13"/>
  <c r="S857" i="13"/>
  <c r="R856" i="13"/>
  <c r="U856" i="13"/>
  <c r="Q855" i="13"/>
  <c r="T855" i="13"/>
  <c r="P854" i="13"/>
  <c r="S854" i="13"/>
  <c r="R853" i="13"/>
  <c r="U853" i="13"/>
  <c r="Q852" i="13"/>
  <c r="T852" i="13"/>
  <c r="P851" i="13"/>
  <c r="S851" i="13"/>
  <c r="R850" i="13"/>
  <c r="U850" i="13"/>
  <c r="Q849" i="13"/>
  <c r="T849" i="13"/>
  <c r="P848" i="13"/>
  <c r="S848" i="13"/>
  <c r="R847" i="13"/>
  <c r="U847" i="13"/>
  <c r="Q846" i="13"/>
  <c r="T846" i="13"/>
  <c r="P845" i="13"/>
  <c r="S845" i="13"/>
  <c r="R844" i="13"/>
  <c r="U844" i="13"/>
  <c r="Q843" i="13"/>
  <c r="T843" i="13"/>
  <c r="P842" i="13"/>
  <c r="S842" i="13"/>
  <c r="R841" i="13"/>
  <c r="U841" i="13"/>
  <c r="Q840" i="13"/>
  <c r="T840" i="13"/>
  <c r="P839" i="13"/>
  <c r="S839" i="13"/>
  <c r="R838" i="13"/>
  <c r="U838" i="13"/>
  <c r="Q837" i="13"/>
  <c r="T837" i="13"/>
  <c r="P836" i="13"/>
  <c r="S836" i="13"/>
  <c r="R835" i="13"/>
  <c r="U835" i="13"/>
  <c r="Q834" i="13"/>
  <c r="T834" i="13"/>
  <c r="P833" i="13"/>
  <c r="S833" i="13"/>
  <c r="R832" i="13"/>
  <c r="U832" i="13"/>
  <c r="Q831" i="13"/>
  <c r="T831" i="13"/>
  <c r="P830" i="13"/>
  <c r="S830" i="13"/>
  <c r="R829" i="13"/>
  <c r="U829" i="13"/>
  <c r="Q828" i="13"/>
  <c r="T828" i="13"/>
  <c r="P827" i="13"/>
  <c r="S827" i="13"/>
  <c r="R826" i="13"/>
  <c r="U826" i="13"/>
  <c r="Q825" i="13"/>
  <c r="T825" i="13"/>
  <c r="P824" i="13"/>
  <c r="S824" i="13"/>
  <c r="R823" i="13"/>
  <c r="U823" i="13"/>
  <c r="Q822" i="13"/>
  <c r="T822" i="13"/>
  <c r="P821" i="13"/>
  <c r="S821" i="13"/>
  <c r="R820" i="13"/>
  <c r="U820" i="13"/>
  <c r="Q819" i="13"/>
  <c r="T819" i="13"/>
  <c r="P818" i="13"/>
  <c r="S818" i="13"/>
  <c r="R817" i="13"/>
  <c r="U817" i="13"/>
  <c r="Q816" i="13"/>
  <c r="T816" i="13"/>
  <c r="P815" i="13"/>
  <c r="S815" i="13"/>
  <c r="R814" i="13"/>
  <c r="U814" i="13"/>
  <c r="Q813" i="13"/>
  <c r="T813" i="13"/>
  <c r="P812" i="13"/>
  <c r="S812" i="13"/>
  <c r="R811" i="13"/>
  <c r="U811" i="13"/>
  <c r="Q810" i="13"/>
  <c r="T810" i="13"/>
  <c r="P809" i="13"/>
  <c r="S809" i="13"/>
  <c r="R808" i="13"/>
  <c r="U808" i="13"/>
  <c r="Q807" i="13"/>
  <c r="T807" i="13"/>
  <c r="P806" i="13"/>
  <c r="S806" i="13"/>
  <c r="R805" i="13"/>
  <c r="U805" i="13"/>
  <c r="Q804" i="13"/>
  <c r="T804" i="13"/>
  <c r="P803" i="13"/>
  <c r="S803" i="13"/>
  <c r="R802" i="13"/>
  <c r="U802" i="13"/>
  <c r="Q801" i="13"/>
  <c r="T801" i="13"/>
  <c r="P800" i="13"/>
  <c r="S800" i="13"/>
  <c r="R799" i="13"/>
  <c r="U799" i="13"/>
  <c r="Q798" i="13"/>
  <c r="T798" i="13"/>
  <c r="P797" i="13"/>
  <c r="S797" i="13"/>
  <c r="R796" i="13"/>
  <c r="U796" i="13"/>
  <c r="Q795" i="13"/>
  <c r="T795" i="13"/>
  <c r="P794" i="13"/>
  <c r="S794" i="13"/>
  <c r="R793" i="13"/>
  <c r="U793" i="13"/>
  <c r="Q792" i="13"/>
  <c r="T792" i="13"/>
  <c r="P791" i="13"/>
  <c r="S791" i="13"/>
  <c r="R790" i="13"/>
  <c r="U790" i="13"/>
  <c r="Q789" i="13"/>
  <c r="T789" i="13"/>
  <c r="P788" i="13"/>
  <c r="S788" i="13"/>
  <c r="R787" i="13"/>
  <c r="U787" i="13"/>
  <c r="Q786" i="13"/>
  <c r="T786" i="13"/>
  <c r="P785" i="13"/>
  <c r="S785" i="13"/>
  <c r="R784" i="13"/>
  <c r="U784" i="13"/>
  <c r="Q783" i="13"/>
  <c r="T783" i="13"/>
  <c r="P782" i="13"/>
  <c r="S782" i="13"/>
  <c r="R781" i="13"/>
  <c r="U781" i="13"/>
  <c r="Q780" i="13"/>
  <c r="T780" i="13"/>
  <c r="P779" i="13"/>
  <c r="S779" i="13"/>
  <c r="R778" i="13"/>
  <c r="U778" i="13"/>
  <c r="Q777" i="13"/>
  <c r="T777" i="13"/>
  <c r="P776" i="13"/>
  <c r="S776" i="13"/>
  <c r="R775" i="13"/>
  <c r="U775" i="13"/>
  <c r="T774" i="13"/>
  <c r="S773" i="13"/>
  <c r="U772" i="13"/>
  <c r="T771" i="13"/>
  <c r="S770" i="13"/>
  <c r="U769" i="13"/>
  <c r="T768" i="13"/>
  <c r="S767" i="13"/>
  <c r="O119" i="3"/>
  <c r="T9" i="3"/>
  <c r="S17" i="3"/>
  <c r="T845" i="3"/>
  <c r="Q33" i="3"/>
  <c r="P41" i="3"/>
  <c r="O51" i="3"/>
  <c r="S9" i="3"/>
  <c r="R17" i="3"/>
  <c r="P33" i="3"/>
  <c r="O41" i="3"/>
  <c r="U59" i="3"/>
  <c r="T67" i="3"/>
  <c r="S76" i="3"/>
  <c r="R85" i="3"/>
  <c r="Q94" i="3"/>
  <c r="P102" i="3"/>
  <c r="O111" i="3"/>
  <c r="U128" i="3"/>
  <c r="T136" i="3"/>
  <c r="R144" i="3"/>
  <c r="S152" i="3"/>
  <c r="Q160" i="3"/>
  <c r="P168" i="3"/>
  <c r="O176" i="3"/>
  <c r="R208" i="3"/>
  <c r="Q235" i="3"/>
  <c r="P237" i="3"/>
  <c r="U247" i="3"/>
  <c r="T255" i="3"/>
  <c r="R263" i="3"/>
  <c r="S271" i="3"/>
  <c r="Q279" i="3"/>
  <c r="P288" i="3"/>
  <c r="P296" i="3"/>
  <c r="U312" i="3"/>
  <c r="T320" i="3"/>
  <c r="R328" i="3"/>
  <c r="S336" i="3"/>
  <c r="Q344" i="3"/>
  <c r="O352" i="3"/>
  <c r="O360" i="3"/>
  <c r="S386" i="3"/>
  <c r="R390" i="3"/>
  <c r="R404" i="3"/>
  <c r="O412" i="3"/>
  <c r="O420" i="3"/>
  <c r="U436" i="3"/>
  <c r="T444" i="3"/>
  <c r="S452" i="3"/>
  <c r="R460" i="3"/>
  <c r="P468" i="3"/>
  <c r="O476" i="3"/>
  <c r="P484" i="3"/>
  <c r="U500" i="3"/>
  <c r="T508" i="3"/>
  <c r="S516" i="3"/>
  <c r="R524" i="3"/>
  <c r="O532" i="3"/>
  <c r="O540" i="3"/>
  <c r="P548" i="3"/>
  <c r="U565" i="3"/>
  <c r="T573" i="3"/>
  <c r="S581" i="3"/>
  <c r="R589" i="3"/>
  <c r="Q597" i="3"/>
  <c r="P605" i="3"/>
  <c r="P613" i="3"/>
  <c r="U629" i="3"/>
  <c r="T637" i="3"/>
  <c r="S645" i="3"/>
  <c r="R653" i="3"/>
  <c r="Q661" i="3"/>
  <c r="P669" i="3"/>
  <c r="P677" i="3"/>
  <c r="T693" i="3"/>
  <c r="S701" i="3"/>
  <c r="R763" i="3"/>
  <c r="R771" i="3"/>
  <c r="R779" i="3"/>
  <c r="R787" i="3"/>
  <c r="R795" i="3"/>
  <c r="R803" i="3"/>
  <c r="R811" i="3"/>
  <c r="R819" i="3"/>
  <c r="R827" i="3"/>
  <c r="R835" i="3"/>
  <c r="R843" i="3"/>
  <c r="R851" i="3"/>
  <c r="R859" i="3"/>
  <c r="R867" i="3"/>
  <c r="R875" i="3"/>
  <c r="R883" i="3"/>
  <c r="R891" i="3"/>
  <c r="T18" i="3"/>
  <c r="S26" i="3"/>
  <c r="S34" i="3"/>
  <c r="S42" i="3"/>
  <c r="P52" i="3"/>
  <c r="O60" i="3"/>
  <c r="U77" i="3"/>
  <c r="T86" i="3"/>
  <c r="R95" i="3"/>
  <c r="S103" i="3"/>
  <c r="Q112" i="3"/>
  <c r="P121" i="3"/>
  <c r="U145" i="3"/>
  <c r="T153" i="3"/>
  <c r="R161" i="3"/>
  <c r="S169" i="3"/>
  <c r="Q177" i="3"/>
  <c r="S238" i="3"/>
  <c r="O248" i="3"/>
  <c r="T272" i="3"/>
  <c r="S280" i="3"/>
  <c r="R289" i="3"/>
  <c r="Q297" i="3"/>
  <c r="P305" i="3"/>
  <c r="O313" i="3"/>
  <c r="U329" i="3"/>
  <c r="T337" i="3"/>
  <c r="S345" i="3"/>
  <c r="R353" i="3"/>
  <c r="P361" i="3"/>
  <c r="P369" i="3"/>
  <c r="U393" i="3"/>
  <c r="T397" i="3"/>
  <c r="S405" i="3"/>
  <c r="R413" i="3"/>
  <c r="Q421" i="3"/>
  <c r="P429" i="3"/>
  <c r="O437" i="3"/>
  <c r="U445" i="3"/>
  <c r="U453" i="3"/>
  <c r="T461" i="3"/>
  <c r="S469" i="3"/>
  <c r="R477" i="3"/>
  <c r="Q485" i="3"/>
  <c r="P493" i="3"/>
  <c r="O501" i="3"/>
  <c r="U517" i="3"/>
  <c r="T525" i="3"/>
  <c r="S533" i="3"/>
  <c r="R541" i="3"/>
  <c r="Q549" i="3"/>
  <c r="P558" i="3"/>
  <c r="O566" i="3"/>
  <c r="U582" i="3"/>
  <c r="T590" i="3"/>
  <c r="S598" i="3"/>
  <c r="R606" i="3"/>
  <c r="Q614" i="3"/>
  <c r="P622" i="3"/>
  <c r="O630" i="3"/>
  <c r="U646" i="3"/>
  <c r="T654" i="3"/>
  <c r="S662" i="3"/>
  <c r="R670" i="3"/>
  <c r="Q678" i="3"/>
  <c r="P686" i="3"/>
  <c r="U702" i="3"/>
  <c r="S764" i="3"/>
  <c r="S772" i="3"/>
  <c r="T780" i="3"/>
  <c r="T788" i="3"/>
  <c r="S796" i="3"/>
  <c r="S804" i="3"/>
  <c r="T812" i="3"/>
  <c r="T820" i="3"/>
  <c r="S828" i="3"/>
  <c r="S836" i="3"/>
  <c r="T844" i="3"/>
  <c r="T852" i="3"/>
  <c r="S860" i="3"/>
  <c r="S868" i="3"/>
  <c r="T876" i="3"/>
  <c r="T884" i="3"/>
  <c r="S892" i="3"/>
  <c r="O11" i="3"/>
  <c r="U27" i="3"/>
  <c r="T43" i="3"/>
  <c r="S53" i="3"/>
  <c r="R61" i="3"/>
  <c r="R69" i="3"/>
  <c r="Q78" i="3"/>
  <c r="P87" i="3"/>
  <c r="O96" i="3"/>
  <c r="O104" i="3"/>
  <c r="U113" i="3"/>
  <c r="T122" i="3"/>
  <c r="T138" i="3"/>
  <c r="R146" i="3"/>
  <c r="T178" i="3"/>
  <c r="R187" i="3"/>
  <c r="T226" i="3"/>
  <c r="U239" i="3"/>
  <c r="O265" i="3"/>
  <c r="T298" i="3"/>
  <c r="O354" i="3"/>
  <c r="R406" i="3"/>
  <c r="U422" i="3"/>
  <c r="Q462" i="3"/>
  <c r="S478" i="3"/>
  <c r="T494" i="3"/>
  <c r="O550" i="3"/>
  <c r="R567" i="3"/>
  <c r="Q631" i="3"/>
  <c r="R765" i="3"/>
  <c r="T837" i="3"/>
  <c r="U67" i="3"/>
  <c r="T76" i="3"/>
  <c r="S85" i="3"/>
  <c r="R94" i="3"/>
  <c r="Q102" i="3"/>
  <c r="P111" i="3"/>
  <c r="O120" i="3"/>
  <c r="U136" i="3"/>
  <c r="T144" i="3"/>
  <c r="R152" i="3"/>
  <c r="S160" i="3"/>
  <c r="Q168" i="3"/>
  <c r="P176" i="3"/>
  <c r="T208" i="3"/>
  <c r="S235" i="3"/>
  <c r="Q237" i="3"/>
  <c r="U255" i="3"/>
  <c r="T263" i="3"/>
  <c r="R271" i="3"/>
  <c r="S279" i="3"/>
  <c r="Q288" i="3"/>
  <c r="O296" i="3"/>
  <c r="P304" i="3"/>
  <c r="U320" i="3"/>
  <c r="T328" i="3"/>
  <c r="R336" i="3"/>
  <c r="S344" i="3"/>
  <c r="Q352" i="3"/>
  <c r="P360" i="3"/>
  <c r="P368" i="3"/>
  <c r="T386" i="3"/>
  <c r="S390" i="3"/>
  <c r="Q404" i="3"/>
  <c r="R412" i="3"/>
  <c r="P420" i="3"/>
  <c r="P428" i="3"/>
  <c r="U444" i="3"/>
  <c r="T452" i="3"/>
  <c r="S460" i="3"/>
  <c r="R468" i="3"/>
  <c r="Q476" i="3"/>
  <c r="O484" i="3"/>
  <c r="Q492" i="3"/>
  <c r="U508" i="3"/>
  <c r="T516" i="3"/>
  <c r="S524" i="3"/>
  <c r="R532" i="3"/>
  <c r="Q540" i="3"/>
  <c r="O548" i="3"/>
  <c r="P557" i="3"/>
  <c r="U573" i="3"/>
  <c r="T581" i="3"/>
  <c r="S589" i="3"/>
  <c r="R597" i="3"/>
  <c r="Q605" i="3"/>
  <c r="O613" i="3"/>
  <c r="O621" i="3"/>
  <c r="U637" i="3"/>
  <c r="T645" i="3"/>
  <c r="S653" i="3"/>
  <c r="R661" i="3"/>
  <c r="Q669" i="3"/>
  <c r="O677" i="3"/>
  <c r="O685" i="3"/>
  <c r="U693" i="3"/>
  <c r="T701" i="3"/>
  <c r="S763" i="3"/>
  <c r="S771" i="3"/>
  <c r="S779" i="3"/>
  <c r="S787" i="3"/>
  <c r="S795" i="3"/>
  <c r="S803" i="3"/>
  <c r="S811" i="3"/>
  <c r="S819" i="3"/>
  <c r="S827" i="3"/>
  <c r="S835" i="3"/>
  <c r="S843" i="3"/>
  <c r="S851" i="3"/>
  <c r="S859" i="3"/>
  <c r="S867" i="3"/>
  <c r="S875" i="3"/>
  <c r="S883" i="3"/>
  <c r="S891" i="3"/>
  <c r="U18" i="3"/>
  <c r="T26" i="3"/>
  <c r="R34" i="3"/>
  <c r="Q42" i="3"/>
  <c r="Q52" i="3"/>
  <c r="P60" i="3"/>
  <c r="U86" i="3"/>
  <c r="T95" i="3"/>
  <c r="R103" i="3"/>
  <c r="S112" i="3"/>
  <c r="Q121" i="3"/>
  <c r="O137" i="3"/>
  <c r="U153" i="3"/>
  <c r="T161" i="3"/>
  <c r="R169" i="3"/>
  <c r="S177" i="3"/>
  <c r="R238" i="3"/>
  <c r="R248" i="3"/>
  <c r="O256" i="3"/>
  <c r="U272" i="3"/>
  <c r="T280" i="3"/>
  <c r="S289" i="3"/>
  <c r="P297" i="3"/>
  <c r="R305" i="3"/>
  <c r="P313" i="3"/>
  <c r="O321" i="3"/>
  <c r="U337" i="3"/>
  <c r="T345" i="3"/>
  <c r="S353" i="3"/>
  <c r="R361" i="3"/>
  <c r="Q369" i="3"/>
  <c r="U397" i="3"/>
  <c r="T405" i="3"/>
  <c r="S413" i="3"/>
  <c r="R421" i="3"/>
  <c r="Q429" i="3"/>
  <c r="P437" i="3"/>
  <c r="O445" i="3"/>
  <c r="U461" i="3"/>
  <c r="T469" i="3"/>
  <c r="S477" i="3"/>
  <c r="R485" i="3"/>
  <c r="Q493" i="3"/>
  <c r="P501" i="3"/>
  <c r="O509" i="3"/>
  <c r="U525" i="3"/>
  <c r="S541" i="3"/>
  <c r="R549" i="3"/>
  <c r="Q558" i="3"/>
  <c r="P566" i="3"/>
  <c r="O574" i="3"/>
  <c r="U590" i="3"/>
  <c r="T598" i="3"/>
  <c r="S606" i="3"/>
  <c r="R614" i="3"/>
  <c r="Q622" i="3"/>
  <c r="P630" i="3"/>
  <c r="O638" i="3"/>
  <c r="U654" i="3"/>
  <c r="T662" i="3"/>
  <c r="S670" i="3"/>
  <c r="R678" i="3"/>
  <c r="Q686" i="3"/>
  <c r="O694" i="3"/>
  <c r="U764" i="3"/>
  <c r="U772" i="3"/>
  <c r="U780" i="3"/>
  <c r="U788" i="3"/>
  <c r="U796" i="3"/>
  <c r="U804" i="3"/>
  <c r="U812" i="3"/>
  <c r="U820" i="3"/>
  <c r="U828" i="3"/>
  <c r="U836" i="3"/>
  <c r="U844" i="3"/>
  <c r="U852" i="3"/>
  <c r="U860" i="3"/>
  <c r="U868" i="3"/>
  <c r="U876" i="3"/>
  <c r="U884" i="3"/>
  <c r="U892" i="3"/>
  <c r="P11" i="3"/>
  <c r="O19" i="3"/>
  <c r="U35" i="3"/>
  <c r="T53" i="3"/>
  <c r="S61" i="3"/>
  <c r="S69" i="3"/>
  <c r="R78" i="3"/>
  <c r="Q87" i="3"/>
  <c r="P96" i="3"/>
  <c r="P104" i="3"/>
  <c r="O113" i="3"/>
  <c r="U122" i="3"/>
  <c r="T130" i="3"/>
  <c r="T146" i="3"/>
  <c r="U226" i="3"/>
  <c r="T249" i="3"/>
  <c r="R265" i="3"/>
  <c r="P281" i="3"/>
  <c r="U314" i="3"/>
  <c r="P338" i="3"/>
  <c r="S354" i="3"/>
  <c r="P387" i="3"/>
  <c r="T406" i="3"/>
  <c r="Q446" i="3"/>
  <c r="U462" i="3"/>
  <c r="P534" i="3"/>
  <c r="U550" i="3"/>
  <c r="Q591" i="3"/>
  <c r="Q703" i="3"/>
  <c r="S805" i="3"/>
  <c r="U877" i="3"/>
  <c r="U9" i="3"/>
  <c r="T17" i="3"/>
  <c r="R33" i="3"/>
  <c r="Q41" i="3"/>
  <c r="P51" i="3"/>
  <c r="O59" i="3"/>
  <c r="U76" i="3"/>
  <c r="T85" i="3"/>
  <c r="S94" i="3"/>
  <c r="R102" i="3"/>
  <c r="Q111" i="3"/>
  <c r="P120" i="3"/>
  <c r="O128" i="3"/>
  <c r="U144" i="3"/>
  <c r="T152" i="3"/>
  <c r="R160" i="3"/>
  <c r="S168" i="3"/>
  <c r="Q176" i="3"/>
  <c r="U208" i="3"/>
  <c r="R235" i="3"/>
  <c r="S237" i="3"/>
  <c r="O247" i="3"/>
  <c r="U263" i="3"/>
  <c r="T271" i="3"/>
  <c r="R279" i="3"/>
  <c r="S288" i="3"/>
  <c r="Q296" i="3"/>
  <c r="O304" i="3"/>
  <c r="O312" i="3"/>
  <c r="U328" i="3"/>
  <c r="T336" i="3"/>
  <c r="R344" i="3"/>
  <c r="S352" i="3"/>
  <c r="Q360" i="3"/>
  <c r="O368" i="3"/>
  <c r="U386" i="3"/>
  <c r="T390" i="3"/>
  <c r="S404" i="3"/>
  <c r="Q412" i="3"/>
  <c r="Q420" i="3"/>
  <c r="Q428" i="3"/>
  <c r="Q436" i="3"/>
  <c r="U452" i="3"/>
  <c r="T460" i="3"/>
  <c r="S468" i="3"/>
  <c r="R476" i="3"/>
  <c r="Q484" i="3"/>
  <c r="O492" i="3"/>
  <c r="Q500" i="3"/>
  <c r="U516" i="3"/>
  <c r="T524" i="3"/>
  <c r="S532" i="3"/>
  <c r="R540" i="3"/>
  <c r="Q548" i="3"/>
  <c r="Q557" i="3"/>
  <c r="O565" i="3"/>
  <c r="U581" i="3"/>
  <c r="T589" i="3"/>
  <c r="S597" i="3"/>
  <c r="R605" i="3"/>
  <c r="Q613" i="3"/>
  <c r="P621" i="3"/>
  <c r="O629" i="3"/>
  <c r="U645" i="3"/>
  <c r="S661" i="3"/>
  <c r="R669" i="3"/>
  <c r="Q677" i="3"/>
  <c r="P685" i="3"/>
  <c r="U701" i="3"/>
  <c r="T763" i="3"/>
  <c r="T771" i="3"/>
  <c r="T779" i="3"/>
  <c r="T787" i="3"/>
  <c r="T795" i="3"/>
  <c r="T803" i="3"/>
  <c r="T811" i="3"/>
  <c r="T819" i="3"/>
  <c r="T827" i="3"/>
  <c r="T835" i="3"/>
  <c r="T843" i="3"/>
  <c r="T851" i="3"/>
  <c r="T859" i="3"/>
  <c r="T867" i="3"/>
  <c r="T875" i="3"/>
  <c r="T883" i="3"/>
  <c r="T891" i="3"/>
  <c r="U26" i="3"/>
  <c r="T34" i="3"/>
  <c r="R42" i="3"/>
  <c r="S52" i="3"/>
  <c r="Q60" i="3"/>
  <c r="O77" i="3"/>
  <c r="U95" i="3"/>
  <c r="T103" i="3"/>
  <c r="R112" i="3"/>
  <c r="S121" i="3"/>
  <c r="P137" i="3"/>
  <c r="O145" i="3"/>
  <c r="U161" i="3"/>
  <c r="T169" i="3"/>
  <c r="R177" i="3"/>
  <c r="T238" i="3"/>
  <c r="P248" i="3"/>
  <c r="Q256" i="3"/>
  <c r="U280" i="3"/>
  <c r="T289" i="3"/>
  <c r="S297" i="3"/>
  <c r="Q305" i="3"/>
  <c r="Q313" i="3"/>
  <c r="P321" i="3"/>
  <c r="O329" i="3"/>
  <c r="U345" i="3"/>
  <c r="T353" i="3"/>
  <c r="S361" i="3"/>
  <c r="R369" i="3"/>
  <c r="Q393" i="3"/>
  <c r="U405" i="3"/>
  <c r="T413" i="3"/>
  <c r="S421" i="3"/>
  <c r="R429" i="3"/>
  <c r="Q437" i="3"/>
  <c r="P445" i="3"/>
  <c r="O453" i="3"/>
  <c r="T477" i="3"/>
  <c r="S485" i="3"/>
  <c r="R493" i="3"/>
  <c r="Q501" i="3"/>
  <c r="P509" i="3"/>
  <c r="O517" i="3"/>
  <c r="T533" i="3"/>
  <c r="T541" i="3"/>
  <c r="S549" i="3"/>
  <c r="R558" i="3"/>
  <c r="Q566" i="3"/>
  <c r="P574" i="3"/>
  <c r="O582" i="3"/>
  <c r="S614" i="3"/>
  <c r="R622" i="3"/>
  <c r="Q630" i="3"/>
  <c r="P638" i="3"/>
  <c r="O646" i="3"/>
  <c r="U662" i="3"/>
  <c r="T670" i="3"/>
  <c r="T678" i="3"/>
  <c r="R686" i="3"/>
  <c r="P694" i="3"/>
  <c r="O702" i="3"/>
  <c r="Q11" i="3"/>
  <c r="P19" i="3"/>
  <c r="O27" i="3"/>
  <c r="O35" i="3"/>
  <c r="U43" i="3"/>
  <c r="T69" i="3"/>
  <c r="S78" i="3"/>
  <c r="R87" i="3"/>
  <c r="Q96" i="3"/>
  <c r="Q104" i="3"/>
  <c r="P113" i="3"/>
  <c r="O122" i="3"/>
  <c r="U130" i="3"/>
  <c r="U138" i="3"/>
  <c r="U178" i="3"/>
  <c r="T187" i="3"/>
  <c r="O239" i="3"/>
  <c r="U249" i="3"/>
  <c r="T265" i="3"/>
  <c r="U281" i="3"/>
  <c r="R322" i="3"/>
  <c r="T338" i="3"/>
  <c r="S387" i="3"/>
  <c r="P518" i="3"/>
  <c r="T534" i="3"/>
  <c r="Q575" i="3"/>
  <c r="U591" i="3"/>
  <c r="R615" i="3"/>
  <c r="P639" i="3"/>
  <c r="U663" i="3"/>
  <c r="R773" i="3"/>
  <c r="U886" i="3"/>
  <c r="U878" i="3"/>
  <c r="U870" i="3"/>
  <c r="U862" i="3"/>
  <c r="U854" i="3"/>
  <c r="U846" i="3"/>
  <c r="U838" i="3"/>
  <c r="U830" i="3"/>
  <c r="U822" i="3"/>
  <c r="U814" i="3"/>
  <c r="U806" i="3"/>
  <c r="U798" i="3"/>
  <c r="U790" i="3"/>
  <c r="U782" i="3"/>
  <c r="U774" i="3"/>
  <c r="U766" i="3"/>
  <c r="T680" i="3"/>
  <c r="R672" i="3"/>
  <c r="T664" i="3"/>
  <c r="U656" i="3"/>
  <c r="O640" i="3"/>
  <c r="Q624" i="3"/>
  <c r="R616" i="3"/>
  <c r="R608" i="3"/>
  <c r="U600" i="3"/>
  <c r="T592" i="3"/>
  <c r="O576" i="3"/>
  <c r="P568" i="3"/>
  <c r="Q560" i="3"/>
  <c r="R551" i="3"/>
  <c r="R543" i="3"/>
  <c r="U535" i="3"/>
  <c r="T527" i="3"/>
  <c r="O511" i="3"/>
  <c r="P503" i="3"/>
  <c r="Q495" i="3"/>
  <c r="R487" i="3"/>
  <c r="R479" i="3"/>
  <c r="U471" i="3"/>
  <c r="T463" i="3"/>
  <c r="T455" i="3"/>
  <c r="O447" i="3"/>
  <c r="P439" i="3"/>
  <c r="Q431" i="3"/>
  <c r="R423" i="3"/>
  <c r="R415" i="3"/>
  <c r="U407" i="3"/>
  <c r="U399" i="3"/>
  <c r="Q378" i="3"/>
  <c r="P371" i="3"/>
  <c r="R363" i="3"/>
  <c r="R355" i="3"/>
  <c r="T347" i="3"/>
  <c r="U339" i="3"/>
  <c r="O323" i="3"/>
  <c r="P315" i="3"/>
  <c r="P307" i="3"/>
  <c r="R299" i="3"/>
  <c r="R291" i="3"/>
  <c r="T282" i="3"/>
  <c r="U274" i="3"/>
  <c r="O258" i="3"/>
  <c r="P250" i="3"/>
  <c r="Q242" i="3"/>
  <c r="S240" i="3"/>
  <c r="U227" i="3"/>
  <c r="P201" i="3"/>
  <c r="Q188" i="3"/>
  <c r="S179" i="3"/>
  <c r="R171" i="3"/>
  <c r="T163" i="3"/>
  <c r="O139" i="3"/>
  <c r="P131" i="3"/>
  <c r="Q123" i="3"/>
  <c r="S114" i="3"/>
  <c r="R105" i="3"/>
  <c r="U89" i="3"/>
  <c r="O70" i="3"/>
  <c r="P62" i="3"/>
  <c r="Q54" i="3"/>
  <c r="R45" i="3"/>
  <c r="R36" i="3"/>
  <c r="T28" i="3"/>
  <c r="U20" i="3"/>
  <c r="T885" i="3"/>
  <c r="S877" i="3"/>
  <c r="S869" i="3"/>
  <c r="S861" i="3"/>
  <c r="S853" i="3"/>
  <c r="R845" i="3"/>
  <c r="R837" i="3"/>
  <c r="R829" i="3"/>
  <c r="Q821" i="3"/>
  <c r="Q813" i="3"/>
  <c r="Q805" i="3"/>
  <c r="Q797" i="3"/>
  <c r="R789" i="3"/>
  <c r="Q781" i="3"/>
  <c r="Q773" i="3"/>
  <c r="P765" i="3"/>
  <c r="O703" i="3"/>
  <c r="P695" i="3"/>
  <c r="R679" i="3"/>
  <c r="S671" i="3"/>
  <c r="S663" i="3"/>
  <c r="T655" i="3"/>
  <c r="U647" i="3"/>
  <c r="O623" i="3"/>
  <c r="P615" i="3"/>
  <c r="R607" i="3"/>
  <c r="Q599" i="3"/>
  <c r="R591" i="3"/>
  <c r="S583" i="3"/>
  <c r="U575" i="3"/>
  <c r="U567" i="3"/>
  <c r="T559" i="3"/>
  <c r="O534" i="3"/>
  <c r="O526" i="3"/>
  <c r="Q518" i="3"/>
  <c r="P510" i="3"/>
  <c r="R502" i="3"/>
  <c r="S494" i="3"/>
  <c r="U486" i="3"/>
  <c r="T470" i="3"/>
  <c r="P454" i="3"/>
  <c r="R446" i="3"/>
  <c r="P438" i="3"/>
  <c r="P430" i="3"/>
  <c r="Q422" i="3"/>
  <c r="S414" i="3"/>
  <c r="S406" i="3"/>
  <c r="T387" i="3"/>
  <c r="P362" i="3"/>
  <c r="Q354" i="3"/>
  <c r="Q346" i="3"/>
  <c r="R338" i="3"/>
  <c r="S330" i="3"/>
  <c r="T322" i="3"/>
  <c r="U298" i="3"/>
  <c r="O290" i="3"/>
  <c r="O281" i="3"/>
  <c r="P273" i="3"/>
  <c r="Q265" i="3"/>
  <c r="S257" i="3"/>
  <c r="S249" i="3"/>
  <c r="T886" i="3"/>
  <c r="T878" i="3"/>
  <c r="R870" i="3"/>
  <c r="S862" i="3"/>
  <c r="T854" i="3"/>
  <c r="T846" i="3"/>
  <c r="R838" i="3"/>
  <c r="T830" i="3"/>
  <c r="T822" i="3"/>
  <c r="T814" i="3"/>
  <c r="R806" i="3"/>
  <c r="S798" i="3"/>
  <c r="T790" i="3"/>
  <c r="T782" i="3"/>
  <c r="R774" i="3"/>
  <c r="S766" i="3"/>
  <c r="Q680" i="3"/>
  <c r="S672" i="3"/>
  <c r="R664" i="3"/>
  <c r="R656" i="3"/>
  <c r="U648" i="3"/>
  <c r="P624" i="3"/>
  <c r="Q616" i="3"/>
  <c r="S608" i="3"/>
  <c r="R600" i="3"/>
  <c r="U592" i="3"/>
  <c r="T584" i="3"/>
  <c r="O568" i="3"/>
  <c r="P560" i="3"/>
  <c r="Q551" i="3"/>
  <c r="S543" i="3"/>
  <c r="R535" i="3"/>
  <c r="U527" i="3"/>
  <c r="T519" i="3"/>
  <c r="O503" i="3"/>
  <c r="P495" i="3"/>
  <c r="Q487" i="3"/>
  <c r="S479" i="3"/>
  <c r="R471" i="3"/>
  <c r="U463" i="3"/>
  <c r="U455" i="3"/>
  <c r="O439" i="3"/>
  <c r="P431" i="3"/>
  <c r="Q423" i="3"/>
  <c r="S415" i="3"/>
  <c r="R407" i="3"/>
  <c r="T394" i="3"/>
  <c r="O378" i="3"/>
  <c r="Q371" i="3"/>
  <c r="Q363" i="3"/>
  <c r="S355" i="3"/>
  <c r="S347" i="3"/>
  <c r="T339" i="3"/>
  <c r="U331" i="3"/>
  <c r="O315" i="3"/>
  <c r="O307" i="3"/>
  <c r="Q299" i="3"/>
  <c r="S291" i="3"/>
  <c r="R282" i="3"/>
  <c r="T274" i="3"/>
  <c r="U266" i="3"/>
  <c r="O250" i="3"/>
  <c r="P242" i="3"/>
  <c r="R240" i="3"/>
  <c r="T227" i="3"/>
  <c r="O201" i="3"/>
  <c r="P188" i="3"/>
  <c r="Q179" i="3"/>
  <c r="S171" i="3"/>
  <c r="R163" i="3"/>
  <c r="U147" i="3"/>
  <c r="O131" i="3"/>
  <c r="P123" i="3"/>
  <c r="Q114" i="3"/>
  <c r="S105" i="3"/>
  <c r="T89" i="3"/>
  <c r="U79" i="3"/>
  <c r="O62" i="3"/>
  <c r="P54" i="3"/>
  <c r="Q45" i="3"/>
  <c r="S36" i="3"/>
  <c r="S28" i="3"/>
  <c r="T20" i="3"/>
  <c r="U12" i="3"/>
  <c r="S885" i="3"/>
  <c r="R877" i="3"/>
  <c r="R869" i="3"/>
  <c r="R861" i="3"/>
  <c r="Q853" i="3"/>
  <c r="Q845" i="3"/>
  <c r="P837" i="3"/>
  <c r="Q829" i="3"/>
  <c r="R821" i="3"/>
  <c r="P813" i="3"/>
  <c r="P805" i="3"/>
  <c r="P797" i="3"/>
  <c r="P789" i="3"/>
  <c r="O781" i="3"/>
  <c r="O773" i="3"/>
  <c r="O765" i="3"/>
  <c r="U703" i="3"/>
  <c r="O695" i="3"/>
  <c r="Q679" i="3"/>
  <c r="Q671" i="3"/>
  <c r="R663" i="3"/>
  <c r="S655" i="3"/>
  <c r="T647" i="3"/>
  <c r="U639" i="3"/>
  <c r="U631" i="3"/>
  <c r="O615" i="3"/>
  <c r="P607" i="3"/>
  <c r="P599" i="3"/>
  <c r="P591" i="3"/>
  <c r="R583" i="3"/>
  <c r="S575" i="3"/>
  <c r="S567" i="3"/>
  <c r="U559" i="3"/>
  <c r="T550" i="3"/>
  <c r="Q526" i="3"/>
  <c r="O518" i="3"/>
  <c r="R510" i="3"/>
  <c r="P502" i="3"/>
  <c r="R494" i="3"/>
  <c r="S486" i="3"/>
  <c r="U478" i="3"/>
  <c r="U470" i="3"/>
  <c r="T462" i="3"/>
  <c r="O446" i="3"/>
  <c r="O438" i="3"/>
  <c r="Q430" i="3"/>
  <c r="R422" i="3"/>
  <c r="Q414" i="3"/>
  <c r="Q406" i="3"/>
  <c r="U387" i="3"/>
  <c r="O362" i="3"/>
  <c r="P354" i="3"/>
  <c r="O346" i="3"/>
  <c r="Q338" i="3"/>
  <c r="R330" i="3"/>
  <c r="S322" i="3"/>
  <c r="S314" i="3"/>
  <c r="T306" i="3"/>
  <c r="U290" i="3"/>
  <c r="O273" i="3"/>
  <c r="P265" i="3"/>
  <c r="Q257" i="3"/>
  <c r="Q249" i="3"/>
  <c r="R886" i="3"/>
  <c r="R878" i="3"/>
  <c r="S870" i="3"/>
  <c r="R862" i="3"/>
  <c r="R854" i="3"/>
  <c r="R846" i="3"/>
  <c r="T838" i="3"/>
  <c r="S830" i="3"/>
  <c r="R822" i="3"/>
  <c r="R814" i="3"/>
  <c r="S806" i="3"/>
  <c r="R798" i="3"/>
  <c r="R790" i="3"/>
  <c r="R782" i="3"/>
  <c r="S774" i="3"/>
  <c r="R766" i="3"/>
  <c r="P680" i="3"/>
  <c r="Q672" i="3"/>
  <c r="S664" i="3"/>
  <c r="S656" i="3"/>
  <c r="T648" i="3"/>
  <c r="U640" i="3"/>
  <c r="O624" i="3"/>
  <c r="P616" i="3"/>
  <c r="Q608" i="3"/>
  <c r="S600" i="3"/>
  <c r="R592" i="3"/>
  <c r="U584" i="3"/>
  <c r="T576" i="3"/>
  <c r="O560" i="3"/>
  <c r="P551" i="3"/>
  <c r="Q543" i="3"/>
  <c r="S535" i="3"/>
  <c r="R527" i="3"/>
  <c r="U519" i="3"/>
  <c r="T511" i="3"/>
  <c r="O495" i="3"/>
  <c r="P487" i="3"/>
  <c r="Q479" i="3"/>
  <c r="S471" i="3"/>
  <c r="R463" i="3"/>
  <c r="T447" i="3"/>
  <c r="O431" i="3"/>
  <c r="P423" i="3"/>
  <c r="Q415" i="3"/>
  <c r="S407" i="3"/>
  <c r="R399" i="3"/>
  <c r="U394" i="3"/>
  <c r="O371" i="3"/>
  <c r="P363" i="3"/>
  <c r="Q355" i="3"/>
  <c r="Q347" i="3"/>
  <c r="S339" i="3"/>
  <c r="T331" i="3"/>
  <c r="U323" i="3"/>
  <c r="R307" i="3"/>
  <c r="P299" i="3"/>
  <c r="Q291" i="3"/>
  <c r="S282" i="3"/>
  <c r="S274" i="3"/>
  <c r="T266" i="3"/>
  <c r="U258" i="3"/>
  <c r="O242" i="3"/>
  <c r="Q240" i="3"/>
  <c r="R227" i="3"/>
  <c r="O188" i="3"/>
  <c r="P179" i="3"/>
  <c r="Q171" i="3"/>
  <c r="S163" i="3"/>
  <c r="T147" i="3"/>
  <c r="U139" i="3"/>
  <c r="O123" i="3"/>
  <c r="P114" i="3"/>
  <c r="Q105" i="3"/>
  <c r="R89" i="3"/>
  <c r="T79" i="3"/>
  <c r="U70" i="3"/>
  <c r="O54" i="3"/>
  <c r="P45" i="3"/>
  <c r="Q36" i="3"/>
  <c r="R28" i="3"/>
  <c r="S20" i="3"/>
  <c r="T12" i="3"/>
  <c r="R885" i="3"/>
  <c r="P877" i="3"/>
  <c r="P869" i="3"/>
  <c r="Q861" i="3"/>
  <c r="R853" i="3"/>
  <c r="P845" i="3"/>
  <c r="Q837" i="3"/>
  <c r="P829" i="3"/>
  <c r="P821" i="3"/>
  <c r="O813" i="3"/>
  <c r="O805" i="3"/>
  <c r="O797" i="3"/>
  <c r="O789" i="3"/>
  <c r="P679" i="3"/>
  <c r="R671" i="3"/>
  <c r="P663" i="3"/>
  <c r="R655" i="3"/>
  <c r="S647" i="3"/>
  <c r="T639" i="3"/>
  <c r="T631" i="3"/>
  <c r="T623" i="3"/>
  <c r="T615" i="3"/>
  <c r="O607" i="3"/>
  <c r="O599" i="3"/>
  <c r="S886" i="3"/>
  <c r="S878" i="3"/>
  <c r="T870" i="3"/>
  <c r="T862" i="3"/>
  <c r="S854" i="3"/>
  <c r="S846" i="3"/>
  <c r="S838" i="3"/>
  <c r="R830" i="3"/>
  <c r="S822" i="3"/>
  <c r="S814" i="3"/>
  <c r="Q806" i="3"/>
  <c r="T798" i="3"/>
  <c r="S790" i="3"/>
  <c r="S782" i="3"/>
  <c r="Q774" i="3"/>
  <c r="T766" i="3"/>
  <c r="O680" i="3"/>
  <c r="P672" i="3"/>
  <c r="Q664" i="3"/>
  <c r="Q656" i="3"/>
  <c r="S648" i="3"/>
  <c r="T640" i="3"/>
  <c r="O616" i="3"/>
  <c r="P608" i="3"/>
  <c r="Q600" i="3"/>
  <c r="S592" i="3"/>
  <c r="S584" i="3"/>
  <c r="U576" i="3"/>
  <c r="T568" i="3"/>
  <c r="T560" i="3"/>
  <c r="O551" i="3"/>
  <c r="P543" i="3"/>
  <c r="Q535" i="3"/>
  <c r="S527" i="3"/>
  <c r="S519" i="3"/>
  <c r="U511" i="3"/>
  <c r="T503" i="3"/>
  <c r="T495" i="3"/>
  <c r="O487" i="3"/>
  <c r="P479" i="3"/>
  <c r="Q471" i="3"/>
  <c r="S463" i="3"/>
  <c r="S455" i="3"/>
  <c r="U447" i="3"/>
  <c r="T439" i="3"/>
  <c r="O423" i="3"/>
  <c r="P415" i="3"/>
  <c r="P407" i="3"/>
  <c r="S399" i="3"/>
  <c r="S394" i="3"/>
  <c r="T378" i="3"/>
  <c r="O363" i="3"/>
  <c r="P355" i="3"/>
  <c r="R347" i="3"/>
  <c r="Q339" i="3"/>
  <c r="S331" i="3"/>
  <c r="T323" i="3"/>
  <c r="U315" i="3"/>
  <c r="O299" i="3"/>
  <c r="P291" i="3"/>
  <c r="Q282" i="3"/>
  <c r="R274" i="3"/>
  <c r="S266" i="3"/>
  <c r="T258" i="3"/>
  <c r="U250" i="3"/>
  <c r="P240" i="3"/>
  <c r="S227" i="3"/>
  <c r="U201" i="3"/>
  <c r="O179" i="3"/>
  <c r="P171" i="3"/>
  <c r="Q163" i="3"/>
  <c r="R147" i="3"/>
  <c r="T139" i="3"/>
  <c r="U131" i="3"/>
  <c r="O114" i="3"/>
  <c r="P105" i="3"/>
  <c r="S89" i="3"/>
  <c r="S79" i="3"/>
  <c r="T70" i="3"/>
  <c r="U62" i="3"/>
  <c r="O45" i="3"/>
  <c r="P36" i="3"/>
  <c r="Q28" i="3"/>
  <c r="R20" i="3"/>
  <c r="R12" i="3"/>
  <c r="Q885" i="3"/>
  <c r="Q877" i="3"/>
  <c r="Q869" i="3"/>
  <c r="P861" i="3"/>
  <c r="P853" i="3"/>
  <c r="O845" i="3"/>
  <c r="O837" i="3"/>
  <c r="O829" i="3"/>
  <c r="O821" i="3"/>
  <c r="U781" i="3"/>
  <c r="U773" i="3"/>
  <c r="U765" i="3"/>
  <c r="T703" i="3"/>
  <c r="U695" i="3"/>
  <c r="O679" i="3"/>
  <c r="P671" i="3"/>
  <c r="Q663" i="3"/>
  <c r="P655" i="3"/>
  <c r="R647" i="3"/>
  <c r="S639" i="3"/>
  <c r="S631" i="3"/>
  <c r="U623" i="3"/>
  <c r="U615" i="3"/>
  <c r="T607" i="3"/>
  <c r="O591" i="3"/>
  <c r="P583" i="3"/>
  <c r="R575" i="3"/>
  <c r="O567" i="3"/>
  <c r="R559" i="3"/>
  <c r="S550" i="3"/>
  <c r="U534" i="3"/>
  <c r="T526" i="3"/>
  <c r="O510" i="3"/>
  <c r="Q502" i="3"/>
  <c r="O494" i="3"/>
  <c r="Q486" i="3"/>
  <c r="Q478" i="3"/>
  <c r="R470" i="3"/>
  <c r="S462" i="3"/>
  <c r="U454" i="3"/>
  <c r="T446" i="3"/>
  <c r="T438" i="3"/>
  <c r="O422" i="3"/>
  <c r="R414" i="3"/>
  <c r="O406" i="3"/>
  <c r="Q387" i="3"/>
  <c r="T362" i="3"/>
  <c r="U354" i="3"/>
  <c r="O338" i="3"/>
  <c r="O330" i="3"/>
  <c r="Q322" i="3"/>
  <c r="Q314" i="3"/>
  <c r="R306" i="3"/>
  <c r="S298" i="3"/>
  <c r="T290" i="3"/>
  <c r="T281" i="3"/>
  <c r="U273" i="3"/>
  <c r="U265" i="3"/>
  <c r="O257" i="3"/>
  <c r="O249" i="3"/>
  <c r="S239" i="3"/>
  <c r="R226" i="3"/>
  <c r="U187" i="3"/>
  <c r="O178" i="3"/>
  <c r="Q886" i="3"/>
  <c r="Q878" i="3"/>
  <c r="Q870" i="3"/>
  <c r="Q862" i="3"/>
  <c r="Q854" i="3"/>
  <c r="Q846" i="3"/>
  <c r="Q838" i="3"/>
  <c r="Q830" i="3"/>
  <c r="Q822" i="3"/>
  <c r="Q814" i="3"/>
  <c r="P806" i="3"/>
  <c r="Q798" i="3"/>
  <c r="Q790" i="3"/>
  <c r="Q782" i="3"/>
  <c r="T774" i="3"/>
  <c r="Q766" i="3"/>
  <c r="U680" i="3"/>
  <c r="O672" i="3"/>
  <c r="P664" i="3"/>
  <c r="T656" i="3"/>
  <c r="R648" i="3"/>
  <c r="R640" i="3"/>
  <c r="T624" i="3"/>
  <c r="T616" i="3"/>
  <c r="O608" i="3"/>
  <c r="P600" i="3"/>
  <c r="Q592" i="3"/>
  <c r="R584" i="3"/>
  <c r="R576" i="3"/>
  <c r="U568" i="3"/>
  <c r="O543" i="3"/>
  <c r="P535" i="3"/>
  <c r="Q527" i="3"/>
  <c r="R519" i="3"/>
  <c r="R511" i="3"/>
  <c r="U503" i="3"/>
  <c r="U495" i="3"/>
  <c r="T487" i="3"/>
  <c r="O479" i="3"/>
  <c r="P471" i="3"/>
  <c r="Q463" i="3"/>
  <c r="R455" i="3"/>
  <c r="R447" i="3"/>
  <c r="U439" i="3"/>
  <c r="T431" i="3"/>
  <c r="O415" i="3"/>
  <c r="Q407" i="3"/>
  <c r="P399" i="3"/>
  <c r="R394" i="3"/>
  <c r="U378" i="3"/>
  <c r="T371" i="3"/>
  <c r="O355" i="3"/>
  <c r="P347" i="3"/>
  <c r="P339" i="3"/>
  <c r="R331" i="3"/>
  <c r="R323" i="3"/>
  <c r="T315" i="3"/>
  <c r="U307" i="3"/>
  <c r="O291" i="3"/>
  <c r="P282" i="3"/>
  <c r="Q274" i="3"/>
  <c r="R266" i="3"/>
  <c r="R258" i="3"/>
  <c r="T250" i="3"/>
  <c r="U242" i="3"/>
  <c r="O240" i="3"/>
  <c r="Q227" i="3"/>
  <c r="T201" i="3"/>
  <c r="U188" i="3"/>
  <c r="O171" i="3"/>
  <c r="P163" i="3"/>
  <c r="S147" i="3"/>
  <c r="R139" i="3"/>
  <c r="T131" i="3"/>
  <c r="U123" i="3"/>
  <c r="O105" i="3"/>
  <c r="Q89" i="3"/>
  <c r="R79" i="3"/>
  <c r="R70" i="3"/>
  <c r="T62" i="3"/>
  <c r="U54" i="3"/>
  <c r="O36" i="3"/>
  <c r="P28" i="3"/>
  <c r="Q20" i="3"/>
  <c r="S12" i="3"/>
  <c r="P885" i="3"/>
  <c r="O877" i="3"/>
  <c r="O869" i="3"/>
  <c r="O861" i="3"/>
  <c r="O853" i="3"/>
  <c r="U813" i="3"/>
  <c r="U805" i="3"/>
  <c r="U797" i="3"/>
  <c r="U789" i="3"/>
  <c r="T781" i="3"/>
  <c r="T773" i="3"/>
  <c r="T765" i="3"/>
  <c r="S703" i="3"/>
  <c r="T695" i="3"/>
  <c r="U679" i="3"/>
  <c r="O671" i="3"/>
  <c r="O663" i="3"/>
  <c r="Q655" i="3"/>
  <c r="Q647" i="3"/>
  <c r="R639" i="3"/>
  <c r="R631" i="3"/>
  <c r="S623" i="3"/>
  <c r="U607" i="3"/>
  <c r="T599" i="3"/>
  <c r="O583" i="3"/>
  <c r="P575" i="3"/>
  <c r="Q567" i="3"/>
  <c r="Q559" i="3"/>
  <c r="R550" i="3"/>
  <c r="S534" i="3"/>
  <c r="U526" i="3"/>
  <c r="T518" i="3"/>
  <c r="Q494" i="3"/>
  <c r="P486" i="3"/>
  <c r="P478" i="3"/>
  <c r="Q470" i="3"/>
  <c r="R462" i="3"/>
  <c r="S454" i="3"/>
  <c r="U446" i="3"/>
  <c r="U438" i="3"/>
  <c r="T430" i="3"/>
  <c r="O414" i="3"/>
  <c r="P406" i="3"/>
  <c r="R387" i="3"/>
  <c r="U346" i="3"/>
  <c r="P330" i="3"/>
  <c r="P322" i="3"/>
  <c r="P314" i="3"/>
  <c r="Q306" i="3"/>
  <c r="R298" i="3"/>
  <c r="R290" i="3"/>
  <c r="R281" i="3"/>
  <c r="T273" i="3"/>
  <c r="P886" i="3"/>
  <c r="P878" i="3"/>
  <c r="P870" i="3"/>
  <c r="P862" i="3"/>
  <c r="P854" i="3"/>
  <c r="P846" i="3"/>
  <c r="P838" i="3"/>
  <c r="P830" i="3"/>
  <c r="P822" i="3"/>
  <c r="P814" i="3"/>
  <c r="T806" i="3"/>
  <c r="P798" i="3"/>
  <c r="P790" i="3"/>
  <c r="P782" i="3"/>
  <c r="P774" i="3"/>
  <c r="P766" i="3"/>
  <c r="O664" i="3"/>
  <c r="P656" i="3"/>
  <c r="Q648" i="3"/>
  <c r="S640" i="3"/>
  <c r="U624" i="3"/>
  <c r="U616" i="3"/>
  <c r="O600" i="3"/>
  <c r="P592" i="3"/>
  <c r="Q584" i="3"/>
  <c r="S576" i="3"/>
  <c r="R568" i="3"/>
  <c r="U560" i="3"/>
  <c r="T551" i="3"/>
  <c r="O535" i="3"/>
  <c r="P527" i="3"/>
  <c r="Q519" i="3"/>
  <c r="S511" i="3"/>
  <c r="R503" i="3"/>
  <c r="O471" i="3"/>
  <c r="P463" i="3"/>
  <c r="Q455" i="3"/>
  <c r="S447" i="3"/>
  <c r="R439" i="3"/>
  <c r="U431" i="3"/>
  <c r="T423" i="3"/>
  <c r="O407" i="3"/>
  <c r="O399" i="3"/>
  <c r="Q394" i="3"/>
  <c r="R378" i="3"/>
  <c r="U371" i="3"/>
  <c r="U363" i="3"/>
  <c r="O347" i="3"/>
  <c r="R339" i="3"/>
  <c r="Q331" i="3"/>
  <c r="S323" i="3"/>
  <c r="S315" i="3"/>
  <c r="T307" i="3"/>
  <c r="U299" i="3"/>
  <c r="O282" i="3"/>
  <c r="P274" i="3"/>
  <c r="Q266" i="3"/>
  <c r="S258" i="3"/>
  <c r="R250" i="3"/>
  <c r="T242" i="3"/>
  <c r="P227" i="3"/>
  <c r="S201" i="3"/>
  <c r="T188" i="3"/>
  <c r="U179" i="3"/>
  <c r="O163" i="3"/>
  <c r="Q147" i="3"/>
  <c r="S139" i="3"/>
  <c r="R131" i="3"/>
  <c r="T123" i="3"/>
  <c r="U114" i="3"/>
  <c r="P89" i="3"/>
  <c r="Q79" i="3"/>
  <c r="S70" i="3"/>
  <c r="S62" i="3"/>
  <c r="T54" i="3"/>
  <c r="U45" i="3"/>
  <c r="O28" i="3"/>
  <c r="P20" i="3"/>
  <c r="Q12" i="3"/>
  <c r="O885" i="3"/>
  <c r="U845" i="3"/>
  <c r="U837" i="3"/>
  <c r="U829" i="3"/>
  <c r="U821" i="3"/>
  <c r="T813" i="3"/>
  <c r="T805" i="3"/>
  <c r="T797" i="3"/>
  <c r="T789" i="3"/>
  <c r="S781" i="3"/>
  <c r="S773" i="3"/>
  <c r="S765" i="3"/>
  <c r="R703" i="3"/>
  <c r="S695" i="3"/>
  <c r="U671" i="3"/>
  <c r="O655" i="3"/>
  <c r="P647" i="3"/>
  <c r="Q639" i="3"/>
  <c r="P631" i="3"/>
  <c r="R623" i="3"/>
  <c r="S615" i="3"/>
  <c r="U599" i="3"/>
  <c r="T591" i="3"/>
  <c r="O575" i="3"/>
  <c r="P567" i="3"/>
  <c r="P559" i="3"/>
  <c r="Q550" i="3"/>
  <c r="R534" i="3"/>
  <c r="S526" i="3"/>
  <c r="U518" i="3"/>
  <c r="T510" i="3"/>
  <c r="T502" i="3"/>
  <c r="O486" i="3"/>
  <c r="O478" i="3"/>
  <c r="P470" i="3"/>
  <c r="P462" i="3"/>
  <c r="R454" i="3"/>
  <c r="S446" i="3"/>
  <c r="S438" i="3"/>
  <c r="U430" i="3"/>
  <c r="T422" i="3"/>
  <c r="O387" i="3"/>
  <c r="S362" i="3"/>
  <c r="T354" i="3"/>
  <c r="T346" i="3"/>
  <c r="U338" i="3"/>
  <c r="U330" i="3"/>
  <c r="O322" i="3"/>
  <c r="O314" i="3"/>
  <c r="P306" i="3"/>
  <c r="P298" i="3"/>
  <c r="S290" i="3"/>
  <c r="S281" i="3"/>
  <c r="O886" i="3"/>
  <c r="O878" i="3"/>
  <c r="O870" i="3"/>
  <c r="O862" i="3"/>
  <c r="O854" i="3"/>
  <c r="O846" i="3"/>
  <c r="O838" i="3"/>
  <c r="O830" i="3"/>
  <c r="O822" i="3"/>
  <c r="O814" i="3"/>
  <c r="O806" i="3"/>
  <c r="O798" i="3"/>
  <c r="O790" i="3"/>
  <c r="O782" i="3"/>
  <c r="O774" i="3"/>
  <c r="O766" i="3"/>
  <c r="S680" i="3"/>
  <c r="U672" i="3"/>
  <c r="O656" i="3"/>
  <c r="P648" i="3"/>
  <c r="Q640" i="3"/>
  <c r="R624" i="3"/>
  <c r="T608" i="3"/>
  <c r="O592" i="3"/>
  <c r="P584" i="3"/>
  <c r="Q576" i="3"/>
  <c r="S568" i="3"/>
  <c r="R560" i="3"/>
  <c r="U551" i="3"/>
  <c r="T543" i="3"/>
  <c r="O527" i="3"/>
  <c r="P519" i="3"/>
  <c r="Q511" i="3"/>
  <c r="S503" i="3"/>
  <c r="R495" i="3"/>
  <c r="U487" i="3"/>
  <c r="T479" i="3"/>
  <c r="O463" i="3"/>
  <c r="P455" i="3"/>
  <c r="Q447" i="3"/>
  <c r="S439" i="3"/>
  <c r="R431" i="3"/>
  <c r="U423" i="3"/>
  <c r="T415" i="3"/>
  <c r="Q399" i="3"/>
  <c r="P394" i="3"/>
  <c r="S378" i="3"/>
  <c r="R371" i="3"/>
  <c r="T363" i="3"/>
  <c r="U355" i="3"/>
  <c r="O339" i="3"/>
  <c r="P331" i="3"/>
  <c r="Q323" i="3"/>
  <c r="Q315" i="3"/>
  <c r="S307" i="3"/>
  <c r="T299" i="3"/>
  <c r="U291" i="3"/>
  <c r="O274" i="3"/>
  <c r="P266" i="3"/>
  <c r="Q258" i="3"/>
  <c r="S250" i="3"/>
  <c r="S242" i="3"/>
  <c r="U240" i="3"/>
  <c r="O227" i="3"/>
  <c r="Q201" i="3"/>
  <c r="S188" i="3"/>
  <c r="T179" i="3"/>
  <c r="U171" i="3"/>
  <c r="P147" i="3"/>
  <c r="Q139" i="3"/>
  <c r="S131" i="3"/>
  <c r="R123" i="3"/>
  <c r="T114" i="3"/>
  <c r="U105" i="3"/>
  <c r="O89" i="3"/>
  <c r="P79" i="3"/>
  <c r="Q70" i="3"/>
  <c r="R62" i="3"/>
  <c r="R54" i="3"/>
  <c r="T45" i="3"/>
  <c r="U36" i="3"/>
  <c r="O20" i="3"/>
  <c r="P12" i="3"/>
  <c r="R680" i="3"/>
  <c r="T672" i="3"/>
  <c r="U664" i="3"/>
  <c r="O648" i="3"/>
  <c r="P640" i="3"/>
  <c r="S624" i="3"/>
  <c r="S616" i="3"/>
  <c r="U608" i="3"/>
  <c r="T600" i="3"/>
  <c r="O584" i="3"/>
  <c r="P576" i="3"/>
  <c r="Q568" i="3"/>
  <c r="S560" i="3"/>
  <c r="S551" i="3"/>
  <c r="U543" i="3"/>
  <c r="T535" i="3"/>
  <c r="O519" i="3"/>
  <c r="P511" i="3"/>
  <c r="Q503" i="3"/>
  <c r="S495" i="3"/>
  <c r="S487" i="3"/>
  <c r="U479" i="3"/>
  <c r="T471" i="3"/>
  <c r="O455" i="3"/>
  <c r="P447" i="3"/>
  <c r="Q439" i="3"/>
  <c r="S431" i="3"/>
  <c r="S423" i="3"/>
  <c r="U415" i="3"/>
  <c r="T407" i="3"/>
  <c r="T399" i="3"/>
  <c r="O394" i="3"/>
  <c r="P378" i="3"/>
  <c r="S371" i="3"/>
  <c r="S363" i="3"/>
  <c r="T355" i="3"/>
  <c r="U347" i="3"/>
  <c r="O331" i="3"/>
  <c r="P323" i="3"/>
  <c r="R315" i="3"/>
  <c r="Q307" i="3"/>
  <c r="S299" i="3"/>
  <c r="T291" i="3"/>
  <c r="U282" i="3"/>
  <c r="O266" i="3"/>
  <c r="P258" i="3"/>
  <c r="Q250" i="3"/>
  <c r="R242" i="3"/>
  <c r="T240" i="3"/>
  <c r="R201" i="3"/>
  <c r="R188" i="3"/>
  <c r="R179" i="3"/>
  <c r="T171" i="3"/>
  <c r="U163" i="3"/>
  <c r="O147" i="3"/>
  <c r="P139" i="3"/>
  <c r="Q131" i="3"/>
  <c r="S123" i="3"/>
  <c r="R114" i="3"/>
  <c r="T105" i="3"/>
  <c r="O79" i="3"/>
  <c r="P70" i="3"/>
  <c r="Q62" i="3"/>
  <c r="S54" i="3"/>
  <c r="S45" i="3"/>
  <c r="T36" i="3"/>
  <c r="U28" i="3"/>
  <c r="O12" i="3"/>
  <c r="U885" i="3"/>
  <c r="T877" i="3"/>
  <c r="T869" i="3"/>
  <c r="T861" i="3"/>
  <c r="T853" i="3"/>
  <c r="S845" i="3"/>
  <c r="S837" i="3"/>
  <c r="S829" i="3"/>
  <c r="S821" i="3"/>
  <c r="R813" i="3"/>
  <c r="R805" i="3"/>
  <c r="R797" i="3"/>
  <c r="Q789" i="3"/>
  <c r="P781" i="3"/>
  <c r="P773" i="3"/>
  <c r="Q765" i="3"/>
  <c r="P703" i="3"/>
  <c r="R695" i="3"/>
  <c r="S679" i="3"/>
  <c r="T671" i="3"/>
  <c r="T663" i="3"/>
  <c r="U655" i="3"/>
  <c r="O639" i="3"/>
  <c r="O631" i="3"/>
  <c r="Q623" i="3"/>
  <c r="Q615" i="3"/>
  <c r="Q607" i="3"/>
  <c r="R599" i="3"/>
  <c r="S591" i="3"/>
  <c r="U583" i="3"/>
  <c r="T575" i="3"/>
  <c r="T567" i="3"/>
  <c r="P550" i="3"/>
  <c r="Q534" i="3"/>
  <c r="P526" i="3"/>
  <c r="R518" i="3"/>
  <c r="S510" i="3"/>
  <c r="S502" i="3"/>
  <c r="U494" i="3"/>
  <c r="T478" i="3"/>
  <c r="O462" i="3"/>
  <c r="O454" i="3"/>
  <c r="P446" i="3"/>
  <c r="Q438" i="3"/>
  <c r="R430" i="3"/>
  <c r="S422" i="3"/>
  <c r="U414" i="3"/>
  <c r="U406" i="3"/>
  <c r="Q362" i="3"/>
  <c r="R354" i="3"/>
  <c r="R346" i="3"/>
  <c r="S338" i="3"/>
  <c r="T330" i="3"/>
  <c r="T314" i="3"/>
  <c r="U306" i="3"/>
  <c r="Q298" i="3"/>
  <c r="P290" i="3"/>
  <c r="Q281" i="3"/>
  <c r="Q273" i="3"/>
  <c r="S265" i="3"/>
  <c r="R257" i="3"/>
  <c r="R249" i="3"/>
  <c r="U17" i="3"/>
  <c r="S33" i="3"/>
  <c r="R41" i="3"/>
  <c r="Q51" i="3"/>
  <c r="P59" i="3"/>
  <c r="O67" i="3"/>
  <c r="U85" i="3"/>
  <c r="T94" i="3"/>
  <c r="S102" i="3"/>
  <c r="S111" i="3"/>
  <c r="Q120" i="3"/>
  <c r="P128" i="3"/>
  <c r="O136" i="3"/>
  <c r="U152" i="3"/>
  <c r="T160" i="3"/>
  <c r="R168" i="3"/>
  <c r="S176" i="3"/>
  <c r="T235" i="3"/>
  <c r="R237" i="3"/>
  <c r="P247" i="3"/>
  <c r="O255" i="3"/>
  <c r="U271" i="3"/>
  <c r="T279" i="3"/>
  <c r="R288" i="3"/>
  <c r="S296" i="3"/>
  <c r="Q304" i="3"/>
  <c r="P312" i="3"/>
  <c r="P320" i="3"/>
  <c r="U336" i="3"/>
  <c r="T344" i="3"/>
  <c r="R352" i="3"/>
  <c r="S360" i="3"/>
  <c r="Q368" i="3"/>
  <c r="U390" i="3"/>
  <c r="T404" i="3"/>
  <c r="S412" i="3"/>
  <c r="R420" i="3"/>
  <c r="O428" i="3"/>
  <c r="O436" i="3"/>
  <c r="P444" i="3"/>
  <c r="U460" i="3"/>
  <c r="T468" i="3"/>
  <c r="S476" i="3"/>
  <c r="R484" i="3"/>
  <c r="P492" i="3"/>
  <c r="O500" i="3"/>
  <c r="P508" i="3"/>
  <c r="S540" i="3"/>
  <c r="R548" i="3"/>
  <c r="O557" i="3"/>
  <c r="P565" i="3"/>
  <c r="O573" i="3"/>
  <c r="T597" i="3"/>
  <c r="S605" i="3"/>
  <c r="R613" i="3"/>
  <c r="Q621" i="3"/>
  <c r="P629" i="3"/>
  <c r="O637" i="3"/>
  <c r="T653" i="3"/>
  <c r="T661" i="3"/>
  <c r="S669" i="3"/>
  <c r="R677" i="3"/>
  <c r="Q685" i="3"/>
  <c r="O693" i="3"/>
  <c r="U763" i="3"/>
  <c r="U771" i="3"/>
  <c r="U779" i="3"/>
  <c r="U787" i="3"/>
  <c r="U795" i="3"/>
  <c r="U803" i="3"/>
  <c r="U811" i="3"/>
  <c r="U819" i="3"/>
  <c r="U827" i="3"/>
  <c r="U835" i="3"/>
  <c r="U843" i="3"/>
  <c r="U851" i="3"/>
  <c r="U859" i="3"/>
  <c r="U867" i="3"/>
  <c r="U875" i="3"/>
  <c r="U883" i="3"/>
  <c r="U891" i="3"/>
  <c r="O18" i="3"/>
  <c r="U34" i="3"/>
  <c r="T42" i="3"/>
  <c r="R52" i="3"/>
  <c r="S60" i="3"/>
  <c r="P77" i="3"/>
  <c r="O86" i="3"/>
  <c r="U103" i="3"/>
  <c r="T112" i="3"/>
  <c r="R121" i="3"/>
  <c r="Q137" i="3"/>
  <c r="P145" i="3"/>
  <c r="O153" i="3"/>
  <c r="U169" i="3"/>
  <c r="T177" i="3"/>
  <c r="U238" i="3"/>
  <c r="Q248" i="3"/>
  <c r="P256" i="3"/>
  <c r="O272" i="3"/>
  <c r="U289" i="3"/>
  <c r="T297" i="3"/>
  <c r="S305" i="3"/>
  <c r="R313" i="3"/>
  <c r="Q321" i="3"/>
  <c r="P329" i="3"/>
  <c r="O337" i="3"/>
  <c r="U353" i="3"/>
  <c r="T361" i="3"/>
  <c r="S369" i="3"/>
  <c r="O393" i="3"/>
  <c r="Q397" i="3"/>
  <c r="U413" i="3"/>
  <c r="T421" i="3"/>
  <c r="S429" i="3"/>
  <c r="R437" i="3"/>
  <c r="Q445" i="3"/>
  <c r="P453" i="3"/>
  <c r="O461" i="3"/>
  <c r="U469" i="3"/>
  <c r="U477" i="3"/>
  <c r="T485" i="3"/>
  <c r="S493" i="3"/>
  <c r="R501" i="3"/>
  <c r="Q509" i="3"/>
  <c r="P517" i="3"/>
  <c r="O525" i="3"/>
  <c r="U533" i="3"/>
  <c r="T549" i="3"/>
  <c r="S558" i="3"/>
  <c r="R566" i="3"/>
  <c r="Q574" i="3"/>
  <c r="P582" i="3"/>
  <c r="O590" i="3"/>
  <c r="U598" i="3"/>
  <c r="T606" i="3"/>
  <c r="T614" i="3"/>
  <c r="S622" i="3"/>
  <c r="R630" i="3"/>
  <c r="Q638" i="3"/>
  <c r="P646" i="3"/>
  <c r="O654" i="3"/>
  <c r="S678" i="3"/>
  <c r="T686" i="3"/>
  <c r="Q694" i="3"/>
  <c r="P702" i="3"/>
  <c r="O764" i="3"/>
  <c r="O772" i="3"/>
  <c r="O780" i="3"/>
  <c r="O788" i="3"/>
  <c r="O796" i="3"/>
  <c r="O804" i="3"/>
  <c r="O812" i="3"/>
  <c r="O820" i="3"/>
  <c r="O828" i="3"/>
  <c r="O836" i="3"/>
  <c r="O844" i="3"/>
  <c r="O852" i="3"/>
  <c r="O860" i="3"/>
  <c r="O868" i="3"/>
  <c r="O876" i="3"/>
  <c r="O884" i="3"/>
  <c r="O892" i="3"/>
  <c r="R11" i="3"/>
  <c r="Q19" i="3"/>
  <c r="P27" i="3"/>
  <c r="P35" i="3"/>
  <c r="O43" i="3"/>
  <c r="U53" i="3"/>
  <c r="T61" i="3"/>
  <c r="T78" i="3"/>
  <c r="S87" i="3"/>
  <c r="R96" i="3"/>
  <c r="S104" i="3"/>
  <c r="Q113" i="3"/>
  <c r="P122" i="3"/>
  <c r="O130" i="3"/>
  <c r="O138" i="3"/>
  <c r="U146" i="3"/>
  <c r="P239" i="3"/>
  <c r="P257" i="3"/>
  <c r="O306" i="3"/>
  <c r="P414" i="3"/>
  <c r="O430" i="3"/>
  <c r="R486" i="3"/>
  <c r="O502" i="3"/>
  <c r="S518" i="3"/>
  <c r="S813" i="3"/>
  <c r="U853" i="3"/>
  <c r="O9" i="3"/>
  <c r="T33" i="3"/>
  <c r="S41" i="3"/>
  <c r="R51" i="3"/>
  <c r="Q59" i="3"/>
  <c r="P67" i="3"/>
  <c r="O76" i="3"/>
  <c r="U94" i="3"/>
  <c r="T102" i="3"/>
  <c r="R111" i="3"/>
  <c r="S120" i="3"/>
  <c r="Q128" i="3"/>
  <c r="P136" i="3"/>
  <c r="O144" i="3"/>
  <c r="U160" i="3"/>
  <c r="T168" i="3"/>
  <c r="R176" i="3"/>
  <c r="O208" i="3"/>
  <c r="U235" i="3"/>
  <c r="T237" i="3"/>
  <c r="Q247" i="3"/>
  <c r="P255" i="3"/>
  <c r="O263" i="3"/>
  <c r="U279" i="3"/>
  <c r="T288" i="3"/>
  <c r="R296" i="3"/>
  <c r="S304" i="3"/>
  <c r="Q312" i="3"/>
  <c r="O320" i="3"/>
  <c r="O328" i="3"/>
  <c r="U344" i="3"/>
  <c r="T352" i="3"/>
  <c r="R360" i="3"/>
  <c r="R368" i="3"/>
  <c r="O386" i="3"/>
  <c r="U404" i="3"/>
  <c r="T412" i="3"/>
  <c r="S420" i="3"/>
  <c r="R428" i="3"/>
  <c r="P436" i="3"/>
  <c r="O444" i="3"/>
  <c r="O452" i="3"/>
  <c r="T476" i="3"/>
  <c r="S484" i="3"/>
  <c r="R492" i="3"/>
  <c r="P500" i="3"/>
  <c r="O508" i="3"/>
  <c r="P516" i="3"/>
  <c r="U524" i="3"/>
  <c r="T532" i="3"/>
  <c r="T540" i="3"/>
  <c r="S548" i="3"/>
  <c r="R557" i="3"/>
  <c r="Q565" i="3"/>
  <c r="P573" i="3"/>
  <c r="P581" i="3"/>
  <c r="U589" i="3"/>
  <c r="T605" i="3"/>
  <c r="S613" i="3"/>
  <c r="R621" i="3"/>
  <c r="Q629" i="3"/>
  <c r="P637" i="3"/>
  <c r="P645" i="3"/>
  <c r="U653" i="3"/>
  <c r="U661" i="3"/>
  <c r="T669" i="3"/>
  <c r="S677" i="3"/>
  <c r="R685" i="3"/>
  <c r="P693" i="3"/>
  <c r="P701" i="3"/>
  <c r="P18" i="3"/>
  <c r="O26" i="3"/>
  <c r="U42" i="3"/>
  <c r="T52" i="3"/>
  <c r="R60" i="3"/>
  <c r="Q77" i="3"/>
  <c r="P86" i="3"/>
  <c r="O95" i="3"/>
  <c r="U112" i="3"/>
  <c r="T121" i="3"/>
  <c r="S137" i="3"/>
  <c r="Q145" i="3"/>
  <c r="P153" i="3"/>
  <c r="O161" i="3"/>
  <c r="U177" i="3"/>
  <c r="S248" i="3"/>
  <c r="R256" i="3"/>
  <c r="P272" i="3"/>
  <c r="O280" i="3"/>
  <c r="U297" i="3"/>
  <c r="T305" i="3"/>
  <c r="S313" i="3"/>
  <c r="R321" i="3"/>
  <c r="Q329" i="3"/>
  <c r="P337" i="3"/>
  <c r="O345" i="3"/>
  <c r="U361" i="3"/>
  <c r="T369" i="3"/>
  <c r="P393" i="3"/>
  <c r="O397" i="3"/>
  <c r="O405" i="3"/>
  <c r="U421" i="3"/>
  <c r="T429" i="3"/>
  <c r="S437" i="3"/>
  <c r="R445" i="3"/>
  <c r="Q453" i="3"/>
  <c r="P461" i="3"/>
  <c r="O469" i="3"/>
  <c r="U485" i="3"/>
  <c r="T493" i="3"/>
  <c r="S501" i="3"/>
  <c r="R509" i="3"/>
  <c r="Q517" i="3"/>
  <c r="P525" i="3"/>
  <c r="O533" i="3"/>
  <c r="U541" i="3"/>
  <c r="U549" i="3"/>
  <c r="T558" i="3"/>
  <c r="S566" i="3"/>
  <c r="R574" i="3"/>
  <c r="Q582" i="3"/>
  <c r="P590" i="3"/>
  <c r="O598" i="3"/>
  <c r="U606" i="3"/>
  <c r="U614" i="3"/>
  <c r="T622" i="3"/>
  <c r="S630" i="3"/>
  <c r="R638" i="3"/>
  <c r="Q646" i="3"/>
  <c r="P654" i="3"/>
  <c r="O662" i="3"/>
  <c r="U670" i="3"/>
  <c r="U678" i="3"/>
  <c r="S686" i="3"/>
  <c r="R694" i="3"/>
  <c r="Q702" i="3"/>
  <c r="P764" i="3"/>
  <c r="P772" i="3"/>
  <c r="P780" i="3"/>
  <c r="P788" i="3"/>
  <c r="P796" i="3"/>
  <c r="P804" i="3"/>
  <c r="P812" i="3"/>
  <c r="P820" i="3"/>
  <c r="P828" i="3"/>
  <c r="P836" i="3"/>
  <c r="P844" i="3"/>
  <c r="P852" i="3"/>
  <c r="P860" i="3"/>
  <c r="P868" i="3"/>
  <c r="P876" i="3"/>
  <c r="P884" i="3"/>
  <c r="P892" i="3"/>
  <c r="S11" i="3"/>
  <c r="R19" i="3"/>
  <c r="Q27" i="3"/>
  <c r="Q35" i="3"/>
  <c r="P43" i="3"/>
  <c r="O53" i="3"/>
  <c r="U61" i="3"/>
  <c r="U69" i="3"/>
  <c r="T87" i="3"/>
  <c r="S96" i="3"/>
  <c r="R104" i="3"/>
  <c r="S113" i="3"/>
  <c r="Q122" i="3"/>
  <c r="P130" i="3"/>
  <c r="P138" i="3"/>
  <c r="O146" i="3"/>
  <c r="P178" i="3"/>
  <c r="O187" i="3"/>
  <c r="O226" i="3"/>
  <c r="Q239" i="3"/>
  <c r="T257" i="3"/>
  <c r="Q290" i="3"/>
  <c r="S306" i="3"/>
  <c r="U322" i="3"/>
  <c r="R362" i="3"/>
  <c r="T414" i="3"/>
  <c r="S430" i="3"/>
  <c r="Q454" i="3"/>
  <c r="O470" i="3"/>
  <c r="U502" i="3"/>
  <c r="O559" i="3"/>
  <c r="R781" i="3"/>
  <c r="T821" i="3"/>
  <c r="P9" i="3"/>
  <c r="O17" i="3"/>
  <c r="U33" i="3"/>
  <c r="T41" i="3"/>
  <c r="S51" i="3"/>
  <c r="R59" i="3"/>
  <c r="Q67" i="3"/>
  <c r="P76" i="3"/>
  <c r="O85" i="3"/>
  <c r="U102" i="3"/>
  <c r="T111" i="3"/>
  <c r="R120" i="3"/>
  <c r="S128" i="3"/>
  <c r="Q136" i="3"/>
  <c r="P144" i="3"/>
  <c r="O152" i="3"/>
  <c r="U168" i="3"/>
  <c r="T176" i="3"/>
  <c r="P208" i="3"/>
  <c r="U237" i="3"/>
  <c r="S247" i="3"/>
  <c r="Q255" i="3"/>
  <c r="P263" i="3"/>
  <c r="O271" i="3"/>
  <c r="U288" i="3"/>
  <c r="T296" i="3"/>
  <c r="R304" i="3"/>
  <c r="S312" i="3"/>
  <c r="Q320" i="3"/>
  <c r="P328" i="3"/>
  <c r="P336" i="3"/>
  <c r="U352" i="3"/>
  <c r="T360" i="3"/>
  <c r="S368" i="3"/>
  <c r="P386" i="3"/>
  <c r="P390" i="3"/>
  <c r="U412" i="3"/>
  <c r="T420" i="3"/>
  <c r="S428" i="3"/>
  <c r="R436" i="3"/>
  <c r="Q444" i="3"/>
  <c r="P452" i="3"/>
  <c r="P460" i="3"/>
  <c r="U468" i="3"/>
  <c r="U476" i="3"/>
  <c r="T484" i="3"/>
  <c r="S492" i="3"/>
  <c r="R500" i="3"/>
  <c r="Q508" i="3"/>
  <c r="O516" i="3"/>
  <c r="P524" i="3"/>
  <c r="U532" i="3"/>
  <c r="U540" i="3"/>
  <c r="T548" i="3"/>
  <c r="S557" i="3"/>
  <c r="R565" i="3"/>
  <c r="Q573" i="3"/>
  <c r="O581" i="3"/>
  <c r="O589" i="3"/>
  <c r="U597" i="3"/>
  <c r="U605" i="3"/>
  <c r="T613" i="3"/>
  <c r="S621" i="3"/>
  <c r="R629" i="3"/>
  <c r="Q637" i="3"/>
  <c r="O645" i="3"/>
  <c r="O653" i="3"/>
  <c r="U669" i="3"/>
  <c r="T677" i="3"/>
  <c r="S685" i="3"/>
  <c r="Q693" i="3"/>
  <c r="O701" i="3"/>
  <c r="P763" i="3"/>
  <c r="O771" i="3"/>
  <c r="O779" i="3"/>
  <c r="O787" i="3"/>
  <c r="P795" i="3"/>
  <c r="O803" i="3"/>
  <c r="O811" i="3"/>
  <c r="O819" i="3"/>
  <c r="P827" i="3"/>
  <c r="O835" i="3"/>
  <c r="O843" i="3"/>
  <c r="O851" i="3"/>
  <c r="P859" i="3"/>
  <c r="O867" i="3"/>
  <c r="O875" i="3"/>
  <c r="O883" i="3"/>
  <c r="O891" i="3"/>
  <c r="Q18" i="3"/>
  <c r="P26" i="3"/>
  <c r="O34" i="3"/>
  <c r="U52" i="3"/>
  <c r="T60" i="3"/>
  <c r="S77" i="3"/>
  <c r="Q86" i="3"/>
  <c r="P95" i="3"/>
  <c r="O103" i="3"/>
  <c r="U121" i="3"/>
  <c r="R137" i="3"/>
  <c r="S145" i="3"/>
  <c r="Q153" i="3"/>
  <c r="P161" i="3"/>
  <c r="O169" i="3"/>
  <c r="O238" i="3"/>
  <c r="T248" i="3"/>
  <c r="S256" i="3"/>
  <c r="Q272" i="3"/>
  <c r="Q280" i="3"/>
  <c r="O289" i="3"/>
  <c r="U305" i="3"/>
  <c r="T313" i="3"/>
  <c r="S321" i="3"/>
  <c r="R329" i="3"/>
  <c r="R337" i="3"/>
  <c r="P345" i="3"/>
  <c r="O353" i="3"/>
  <c r="U369" i="3"/>
  <c r="R393" i="3"/>
  <c r="P397" i="3"/>
  <c r="P405" i="3"/>
  <c r="O413" i="3"/>
  <c r="U429" i="3"/>
  <c r="T437" i="3"/>
  <c r="S445" i="3"/>
  <c r="R453" i="3"/>
  <c r="Q461" i="3"/>
  <c r="P469" i="3"/>
  <c r="O477" i="3"/>
  <c r="U493" i="3"/>
  <c r="T501" i="3"/>
  <c r="S509" i="3"/>
  <c r="R517" i="3"/>
  <c r="Q525" i="3"/>
  <c r="P533" i="3"/>
  <c r="O541" i="3"/>
  <c r="U558" i="3"/>
  <c r="T566" i="3"/>
  <c r="S574" i="3"/>
  <c r="R582" i="3"/>
  <c r="Q590" i="3"/>
  <c r="P598" i="3"/>
  <c r="O606" i="3"/>
  <c r="U622" i="3"/>
  <c r="T630" i="3"/>
  <c r="S638" i="3"/>
  <c r="R646" i="3"/>
  <c r="Q654" i="3"/>
  <c r="P662" i="3"/>
  <c r="O670" i="3"/>
  <c r="U686" i="3"/>
  <c r="S694" i="3"/>
  <c r="R702" i="3"/>
  <c r="Q764" i="3"/>
  <c r="Q772" i="3"/>
  <c r="Q780" i="3"/>
  <c r="Q788" i="3"/>
  <c r="Q796" i="3"/>
  <c r="Q804" i="3"/>
  <c r="Q812" i="3"/>
  <c r="Q820" i="3"/>
  <c r="Q828" i="3"/>
  <c r="Q836" i="3"/>
  <c r="Q844" i="3"/>
  <c r="Q852" i="3"/>
  <c r="Q860" i="3"/>
  <c r="Q868" i="3"/>
  <c r="Q876" i="3"/>
  <c r="Q884" i="3"/>
  <c r="Q892" i="3"/>
  <c r="T11" i="3"/>
  <c r="S19" i="3"/>
  <c r="R27" i="3"/>
  <c r="R35" i="3"/>
  <c r="Q43" i="3"/>
  <c r="P53" i="3"/>
  <c r="O61" i="3"/>
  <c r="O69" i="3"/>
  <c r="U78" i="3"/>
  <c r="U87" i="3"/>
  <c r="T96" i="3"/>
  <c r="T104" i="3"/>
  <c r="R113" i="3"/>
  <c r="S122" i="3"/>
  <c r="Q130" i="3"/>
  <c r="Q138" i="3"/>
  <c r="P146" i="3"/>
  <c r="Q178" i="3"/>
  <c r="P187" i="3"/>
  <c r="P226" i="3"/>
  <c r="R239" i="3"/>
  <c r="S273" i="3"/>
  <c r="P346" i="3"/>
  <c r="T454" i="3"/>
  <c r="S470" i="3"/>
  <c r="T486" i="3"/>
  <c r="S559" i="3"/>
  <c r="Q583" i="3"/>
  <c r="S599" i="3"/>
  <c r="P623" i="3"/>
  <c r="O647" i="3"/>
  <c r="S789" i="3"/>
  <c r="U861" i="3"/>
  <c r="Q9" i="3"/>
  <c r="P17" i="3"/>
  <c r="U41" i="3"/>
  <c r="T51" i="3"/>
  <c r="S59" i="3"/>
  <c r="R67" i="3"/>
  <c r="Q76" i="3"/>
  <c r="P85" i="3"/>
  <c r="O94" i="3"/>
  <c r="U111" i="3"/>
  <c r="T120" i="3"/>
  <c r="R128" i="3"/>
  <c r="S136" i="3"/>
  <c r="Q144" i="3"/>
  <c r="P152" i="3"/>
  <c r="O160" i="3"/>
  <c r="U176" i="3"/>
  <c r="Q208" i="3"/>
  <c r="O235" i="3"/>
  <c r="R247" i="3"/>
  <c r="S255" i="3"/>
  <c r="Q263" i="3"/>
  <c r="P271" i="3"/>
  <c r="O279" i="3"/>
  <c r="U296" i="3"/>
  <c r="T304" i="3"/>
  <c r="R312" i="3"/>
  <c r="S320" i="3"/>
  <c r="Q328" i="3"/>
  <c r="O336" i="3"/>
  <c r="O344" i="3"/>
  <c r="U360" i="3"/>
  <c r="T368" i="3"/>
  <c r="Q386" i="3"/>
  <c r="O390" i="3"/>
  <c r="O404" i="3"/>
  <c r="U420" i="3"/>
  <c r="T428" i="3"/>
  <c r="S436" i="3"/>
  <c r="R444" i="3"/>
  <c r="Q452" i="3"/>
  <c r="Q460" i="3"/>
  <c r="Q468" i="3"/>
  <c r="U484" i="3"/>
  <c r="T492" i="3"/>
  <c r="S500" i="3"/>
  <c r="R508" i="3"/>
  <c r="Q516" i="3"/>
  <c r="Q524" i="3"/>
  <c r="P532" i="3"/>
  <c r="U548" i="3"/>
  <c r="T557" i="3"/>
  <c r="S565" i="3"/>
  <c r="R573" i="3"/>
  <c r="Q581" i="3"/>
  <c r="P589" i="3"/>
  <c r="O597" i="3"/>
  <c r="U613" i="3"/>
  <c r="T621" i="3"/>
  <c r="S629" i="3"/>
  <c r="R637" i="3"/>
  <c r="Q645" i="3"/>
  <c r="P653" i="3"/>
  <c r="O661" i="3"/>
  <c r="U677" i="3"/>
  <c r="T685" i="3"/>
  <c r="R693" i="3"/>
  <c r="Q701" i="3"/>
  <c r="O763" i="3"/>
  <c r="P771" i="3"/>
  <c r="P779" i="3"/>
  <c r="P787" i="3"/>
  <c r="O795" i="3"/>
  <c r="P803" i="3"/>
  <c r="P811" i="3"/>
  <c r="P819" i="3"/>
  <c r="O827" i="3"/>
  <c r="P835" i="3"/>
  <c r="P843" i="3"/>
  <c r="P851" i="3"/>
  <c r="O859" i="3"/>
  <c r="P867" i="3"/>
  <c r="P875" i="3"/>
  <c r="P883" i="3"/>
  <c r="P891" i="3"/>
  <c r="R18" i="3"/>
  <c r="Q26" i="3"/>
  <c r="P34" i="3"/>
  <c r="O42" i="3"/>
  <c r="U60" i="3"/>
  <c r="R77" i="3"/>
  <c r="S86" i="3"/>
  <c r="S95" i="3"/>
  <c r="P103" i="3"/>
  <c r="O112" i="3"/>
  <c r="T137" i="3"/>
  <c r="R145" i="3"/>
  <c r="S153" i="3"/>
  <c r="Q161" i="3"/>
  <c r="P169" i="3"/>
  <c r="O177" i="3"/>
  <c r="P238" i="3"/>
  <c r="U248" i="3"/>
  <c r="T256" i="3"/>
  <c r="R272" i="3"/>
  <c r="P280" i="3"/>
  <c r="P289" i="3"/>
  <c r="O297" i="3"/>
  <c r="U313" i="3"/>
  <c r="T321" i="3"/>
  <c r="S329" i="3"/>
  <c r="Q337" i="3"/>
  <c r="Q345" i="3"/>
  <c r="P353" i="3"/>
  <c r="Q361" i="3"/>
  <c r="S393" i="3"/>
  <c r="R397" i="3"/>
  <c r="Q405" i="3"/>
  <c r="P413" i="3"/>
  <c r="O421" i="3"/>
  <c r="U437" i="3"/>
  <c r="T445" i="3"/>
  <c r="S453" i="3"/>
  <c r="R461" i="3"/>
  <c r="Q469" i="3"/>
  <c r="P477" i="3"/>
  <c r="O485" i="3"/>
  <c r="U501" i="3"/>
  <c r="T509" i="3"/>
  <c r="S517" i="3"/>
  <c r="R525" i="3"/>
  <c r="Q533" i="3"/>
  <c r="P541" i="3"/>
  <c r="O549" i="3"/>
  <c r="U566" i="3"/>
  <c r="T574" i="3"/>
  <c r="S582" i="3"/>
  <c r="R590" i="3"/>
  <c r="Q598" i="3"/>
  <c r="P606" i="3"/>
  <c r="O614" i="3"/>
  <c r="U630" i="3"/>
  <c r="T638" i="3"/>
  <c r="S646" i="3"/>
  <c r="R654" i="3"/>
  <c r="Q662" i="3"/>
  <c r="P670" i="3"/>
  <c r="O678" i="3"/>
  <c r="T694" i="3"/>
  <c r="T702" i="3"/>
  <c r="R764" i="3"/>
  <c r="R772" i="3"/>
  <c r="R780" i="3"/>
  <c r="R788" i="3"/>
  <c r="R796" i="3"/>
  <c r="R804" i="3"/>
  <c r="R812" i="3"/>
  <c r="R820" i="3"/>
  <c r="R828" i="3"/>
  <c r="R836" i="3"/>
  <c r="R844" i="3"/>
  <c r="R852" i="3"/>
  <c r="R860" i="3"/>
  <c r="R868" i="3"/>
  <c r="R876" i="3"/>
  <c r="R884" i="3"/>
  <c r="R892" i="3"/>
  <c r="U11" i="3"/>
  <c r="T19" i="3"/>
  <c r="S27" i="3"/>
  <c r="S35" i="3"/>
  <c r="R43" i="3"/>
  <c r="Q53" i="3"/>
  <c r="P61" i="3"/>
  <c r="P69" i="3"/>
  <c r="O78" i="3"/>
  <c r="U96" i="3"/>
  <c r="T113" i="3"/>
  <c r="R122" i="3"/>
  <c r="S130" i="3"/>
  <c r="S138" i="3"/>
  <c r="Q146" i="3"/>
  <c r="S178" i="3"/>
  <c r="Q187" i="3"/>
  <c r="Q226" i="3"/>
  <c r="T239" i="3"/>
  <c r="U257" i="3"/>
  <c r="R273" i="3"/>
  <c r="Q330" i="3"/>
  <c r="S346" i="3"/>
  <c r="U362" i="3"/>
  <c r="Q510" i="3"/>
  <c r="R526" i="3"/>
  <c r="T583" i="3"/>
  <c r="T679" i="3"/>
  <c r="Q695" i="3"/>
  <c r="T829" i="3"/>
  <c r="R9" i="3"/>
  <c r="Q17" i="3"/>
  <c r="O33" i="3"/>
  <c r="U51" i="3"/>
  <c r="T59" i="3"/>
  <c r="S67" i="3"/>
  <c r="R76" i="3"/>
  <c r="Q85" i="3"/>
  <c r="P94" i="3"/>
  <c r="O102" i="3"/>
  <c r="U120" i="3"/>
  <c r="T128" i="3"/>
  <c r="R136" i="3"/>
  <c r="S144" i="3"/>
  <c r="Q152" i="3"/>
  <c r="P160" i="3"/>
  <c r="O168" i="3"/>
  <c r="S208" i="3"/>
  <c r="P235" i="3"/>
  <c r="O237" i="3"/>
  <c r="T247" i="3"/>
  <c r="R255" i="3"/>
  <c r="S263" i="3"/>
  <c r="Q271" i="3"/>
  <c r="P279" i="3"/>
  <c r="O288" i="3"/>
  <c r="U304" i="3"/>
  <c r="T312" i="3"/>
  <c r="R320" i="3"/>
  <c r="S328" i="3"/>
  <c r="Q336" i="3"/>
  <c r="P344" i="3"/>
  <c r="P352" i="3"/>
  <c r="U368" i="3"/>
  <c r="R386" i="3"/>
  <c r="Q390" i="3"/>
  <c r="P404" i="3"/>
  <c r="P412" i="3"/>
  <c r="U428" i="3"/>
  <c r="T436" i="3"/>
  <c r="S444" i="3"/>
  <c r="R452" i="3"/>
  <c r="O460" i="3"/>
  <c r="O468" i="3"/>
  <c r="P476" i="3"/>
  <c r="U492" i="3"/>
  <c r="T500" i="3"/>
  <c r="S508" i="3"/>
  <c r="R516" i="3"/>
  <c r="O524" i="3"/>
  <c r="Q532" i="3"/>
  <c r="P540" i="3"/>
  <c r="U557" i="3"/>
  <c r="T565" i="3"/>
  <c r="S573" i="3"/>
  <c r="R581" i="3"/>
  <c r="Q589" i="3"/>
  <c r="P597" i="3"/>
  <c r="O605" i="3"/>
  <c r="U621" i="3"/>
  <c r="T629" i="3"/>
  <c r="S637" i="3"/>
  <c r="R645" i="3"/>
  <c r="Q653" i="3"/>
  <c r="P661" i="3"/>
  <c r="O669" i="3"/>
  <c r="U685" i="3"/>
  <c r="S693" i="3"/>
  <c r="R701" i="3"/>
  <c r="Q763" i="3"/>
  <c r="Q771" i="3"/>
  <c r="Q779" i="3"/>
  <c r="Q787" i="3"/>
  <c r="Q795" i="3"/>
  <c r="Q803" i="3"/>
  <c r="Q811" i="3"/>
  <c r="Q819" i="3"/>
  <c r="Q827" i="3"/>
  <c r="Q835" i="3"/>
  <c r="Q843" i="3"/>
  <c r="Q851" i="3"/>
  <c r="Q859" i="3"/>
  <c r="Q867" i="3"/>
  <c r="Q875" i="3"/>
  <c r="Q883" i="3"/>
  <c r="Q891" i="3"/>
  <c r="S18" i="3"/>
  <c r="R26" i="3"/>
  <c r="Q34" i="3"/>
  <c r="P42" i="3"/>
  <c r="O52" i="3"/>
  <c r="T77" i="3"/>
  <c r="R86" i="3"/>
  <c r="Q95" i="3"/>
  <c r="Q103" i="3"/>
  <c r="P112" i="3"/>
  <c r="O121" i="3"/>
  <c r="U137" i="3"/>
  <c r="T145" i="3"/>
  <c r="R153" i="3"/>
  <c r="S161" i="3"/>
  <c r="Q169" i="3"/>
  <c r="P177" i="3"/>
  <c r="Q238" i="3"/>
  <c r="U256" i="3"/>
  <c r="S272" i="3"/>
  <c r="R280" i="3"/>
  <c r="Q289" i="3"/>
  <c r="R297" i="3"/>
  <c r="O305" i="3"/>
  <c r="U321" i="3"/>
  <c r="T329" i="3"/>
  <c r="S337" i="3"/>
  <c r="R345" i="3"/>
  <c r="Q353" i="3"/>
  <c r="O361" i="3"/>
  <c r="O369" i="3"/>
  <c r="T393" i="3"/>
  <c r="S397" i="3"/>
  <c r="R405" i="3"/>
  <c r="Q413" i="3"/>
  <c r="P421" i="3"/>
  <c r="O429" i="3"/>
  <c r="T453" i="3"/>
  <c r="S461" i="3"/>
  <c r="R469" i="3"/>
  <c r="Q477" i="3"/>
  <c r="P485" i="3"/>
  <c r="O493" i="3"/>
  <c r="U509" i="3"/>
  <c r="T517" i="3"/>
  <c r="S525" i="3"/>
  <c r="R533" i="3"/>
  <c r="Q541" i="3"/>
  <c r="P549" i="3"/>
  <c r="O558" i="3"/>
  <c r="U574" i="3"/>
  <c r="T582" i="3"/>
  <c r="S590" i="3"/>
  <c r="R598" i="3"/>
  <c r="Q606" i="3"/>
  <c r="P614" i="3"/>
  <c r="O622" i="3"/>
  <c r="U638" i="3"/>
  <c r="T646" i="3"/>
  <c r="S654" i="3"/>
  <c r="R662" i="3"/>
  <c r="Q670" i="3"/>
  <c r="P678" i="3"/>
  <c r="O686" i="3"/>
  <c r="U694" i="3"/>
  <c r="S702" i="3"/>
  <c r="T764" i="3"/>
  <c r="T772" i="3"/>
  <c r="S780" i="3"/>
  <c r="S788" i="3"/>
  <c r="T796" i="3"/>
  <c r="T804" i="3"/>
  <c r="S812" i="3"/>
  <c r="S820" i="3"/>
  <c r="T828" i="3"/>
  <c r="T836" i="3"/>
  <c r="S844" i="3"/>
  <c r="S852" i="3"/>
  <c r="T860" i="3"/>
  <c r="T868" i="3"/>
  <c r="S876" i="3"/>
  <c r="S884" i="3"/>
  <c r="T892" i="3"/>
  <c r="U19" i="3"/>
  <c r="T27" i="3"/>
  <c r="T35" i="3"/>
  <c r="S43" i="3"/>
  <c r="R53" i="3"/>
  <c r="Q61" i="3"/>
  <c r="Q69" i="3"/>
  <c r="P78" i="3"/>
  <c r="O87" i="3"/>
  <c r="U104" i="3"/>
  <c r="R130" i="3"/>
  <c r="R138" i="3"/>
  <c r="S146" i="3"/>
  <c r="R178" i="3"/>
  <c r="S187" i="3"/>
  <c r="S226" i="3"/>
  <c r="P249" i="3"/>
  <c r="O298" i="3"/>
  <c r="R314" i="3"/>
  <c r="P422" i="3"/>
  <c r="R438" i="3"/>
  <c r="R478" i="3"/>
  <c r="P494" i="3"/>
  <c r="U510" i="3"/>
  <c r="S607" i="3"/>
  <c r="S797" i="3"/>
  <c r="U869" i="3"/>
  <c r="T385" i="3"/>
  <c r="U13" i="3"/>
  <c r="T21" i="3"/>
  <c r="S29" i="3"/>
  <c r="S37" i="3"/>
  <c r="R46" i="3"/>
  <c r="Q55" i="3"/>
  <c r="O63" i="3"/>
  <c r="P71" i="3"/>
  <c r="P80" i="3"/>
  <c r="U98" i="3"/>
  <c r="U106" i="3"/>
  <c r="T115" i="3"/>
  <c r="R124" i="3"/>
  <c r="S132" i="3"/>
  <c r="Q148" i="3"/>
  <c r="O156" i="3"/>
  <c r="O164" i="3"/>
  <c r="U189" i="3"/>
  <c r="T202" i="3"/>
  <c r="T204" i="3"/>
  <c r="P243" i="3"/>
  <c r="U267" i="3"/>
  <c r="T275" i="3"/>
  <c r="R283" i="3"/>
  <c r="R292" i="3"/>
  <c r="S300" i="3"/>
  <c r="Q308" i="3"/>
  <c r="P316" i="3"/>
  <c r="P324" i="3"/>
  <c r="O332" i="3"/>
  <c r="U348" i="3"/>
  <c r="U356" i="3"/>
  <c r="T364" i="3"/>
  <c r="R384" i="3"/>
  <c r="Q388" i="3"/>
  <c r="P400" i="3"/>
  <c r="O408" i="3"/>
  <c r="O416" i="3"/>
  <c r="T432" i="3"/>
  <c r="U440" i="3"/>
  <c r="U448" i="3"/>
  <c r="S456" i="3"/>
  <c r="R464" i="3"/>
  <c r="Q472" i="3"/>
  <c r="P488" i="3"/>
  <c r="P496" i="3"/>
  <c r="T504" i="3"/>
  <c r="T520" i="3"/>
  <c r="U528" i="3"/>
  <c r="S536" i="3"/>
  <c r="S544" i="3"/>
  <c r="R552" i="3"/>
  <c r="Q561" i="3"/>
  <c r="P569" i="3"/>
  <c r="P577" i="3"/>
  <c r="O585" i="3"/>
  <c r="T601" i="3"/>
  <c r="O767" i="3"/>
  <c r="P775" i="3"/>
  <c r="Q783" i="3"/>
  <c r="S791" i="3"/>
  <c r="U799" i="3"/>
  <c r="P823" i="3"/>
  <c r="Q831" i="3"/>
  <c r="R839" i="3"/>
  <c r="S847" i="3"/>
  <c r="T855" i="3"/>
  <c r="U863" i="3"/>
  <c r="T871" i="3"/>
  <c r="T879" i="3"/>
  <c r="O30" i="3"/>
  <c r="S72" i="3"/>
  <c r="R81" i="3"/>
  <c r="Q91" i="3"/>
  <c r="Q116" i="3"/>
  <c r="O157" i="3"/>
  <c r="O190" i="3"/>
  <c r="Q205" i="3"/>
  <c r="T210" i="3"/>
  <c r="O260" i="3"/>
  <c r="P268" i="3"/>
  <c r="P276" i="3"/>
  <c r="P301" i="3"/>
  <c r="R309" i="3"/>
  <c r="O333" i="3"/>
  <c r="R341" i="3"/>
  <c r="U365" i="3"/>
  <c r="S409" i="3"/>
  <c r="S433" i="3"/>
  <c r="O457" i="3"/>
  <c r="O481" i="3"/>
  <c r="S505" i="3"/>
  <c r="R513" i="3"/>
  <c r="O537" i="3"/>
  <c r="S562" i="3"/>
  <c r="O586" i="3"/>
  <c r="R594" i="3"/>
  <c r="T618" i="3"/>
  <c r="R642" i="3"/>
  <c r="P666" i="3"/>
  <c r="Q768" i="3"/>
  <c r="S792" i="3"/>
  <c r="Q832" i="3"/>
  <c r="P856" i="3"/>
  <c r="R92" i="3"/>
  <c r="O182" i="3"/>
  <c r="T206" i="3"/>
  <c r="Q286" i="3"/>
  <c r="U21" i="3"/>
  <c r="T29" i="3"/>
  <c r="T37" i="3"/>
  <c r="S46" i="3"/>
  <c r="R55" i="3"/>
  <c r="P63" i="3"/>
  <c r="Q71" i="3"/>
  <c r="O80" i="3"/>
  <c r="O90" i="3"/>
  <c r="U115" i="3"/>
  <c r="T124" i="3"/>
  <c r="R132" i="3"/>
  <c r="S148" i="3"/>
  <c r="Q156" i="3"/>
  <c r="Q164" i="3"/>
  <c r="O180" i="3"/>
  <c r="U202" i="3"/>
  <c r="U204" i="3"/>
  <c r="O243" i="3"/>
  <c r="O251" i="3"/>
  <c r="O259" i="3"/>
  <c r="U275" i="3"/>
  <c r="T283" i="3"/>
  <c r="T292" i="3"/>
  <c r="R300" i="3"/>
  <c r="S308" i="3"/>
  <c r="Q316" i="3"/>
  <c r="Q324" i="3"/>
  <c r="P332" i="3"/>
  <c r="O340" i="3"/>
  <c r="U364" i="3"/>
  <c r="S384" i="3"/>
  <c r="R388" i="3"/>
  <c r="Q400" i="3"/>
  <c r="P408" i="3"/>
  <c r="P416" i="3"/>
  <c r="O424" i="3"/>
  <c r="T440" i="3"/>
  <c r="T448" i="3"/>
  <c r="U456" i="3"/>
  <c r="S464" i="3"/>
  <c r="R472" i="3"/>
  <c r="Q488" i="3"/>
  <c r="O496" i="3"/>
  <c r="O504" i="3"/>
  <c r="O512" i="3"/>
  <c r="T528" i="3"/>
  <c r="U536" i="3"/>
  <c r="U544" i="3"/>
  <c r="S552" i="3"/>
  <c r="R561" i="3"/>
  <c r="Q569" i="3"/>
  <c r="Q577" i="3"/>
  <c r="P585" i="3"/>
  <c r="O593" i="3"/>
  <c r="O641" i="3"/>
  <c r="O649" i="3"/>
  <c r="P657" i="3"/>
  <c r="O665" i="3"/>
  <c r="O673" i="3"/>
  <c r="O697" i="3"/>
  <c r="P767" i="3"/>
  <c r="Q775" i="3"/>
  <c r="R783" i="3"/>
  <c r="T791" i="3"/>
  <c r="O815" i="3"/>
  <c r="Q823" i="3"/>
  <c r="R831" i="3"/>
  <c r="S839" i="3"/>
  <c r="U847" i="3"/>
  <c r="P887" i="3"/>
  <c r="O14" i="3"/>
  <c r="O22" i="3"/>
  <c r="P30" i="3"/>
  <c r="R64" i="3"/>
  <c r="Q72" i="3"/>
  <c r="Q81" i="3"/>
  <c r="O107" i="3"/>
  <c r="T116" i="3"/>
  <c r="O149" i="3"/>
  <c r="P157" i="3"/>
  <c r="S190" i="3"/>
  <c r="T205" i="3"/>
  <c r="P260" i="3"/>
  <c r="R268" i="3"/>
  <c r="Q276" i="3"/>
  <c r="Q301" i="3"/>
  <c r="T309" i="3"/>
  <c r="R333" i="3"/>
  <c r="R409" i="3"/>
  <c r="U433" i="3"/>
  <c r="P457" i="3"/>
  <c r="Q481" i="3"/>
  <c r="R505" i="3"/>
  <c r="T513" i="3"/>
  <c r="Q537" i="3"/>
  <c r="U562" i="3"/>
  <c r="T570" i="3"/>
  <c r="Q586" i="3"/>
  <c r="S634" i="3"/>
  <c r="U642" i="3"/>
  <c r="Q666" i="3"/>
  <c r="P792" i="3"/>
  <c r="P816" i="3"/>
  <c r="S856" i="3"/>
  <c r="P880" i="3"/>
  <c r="R23" i="3"/>
  <c r="S334" i="3"/>
  <c r="P13" i="3"/>
  <c r="U29" i="3"/>
  <c r="U37" i="3"/>
  <c r="T46" i="3"/>
  <c r="S55" i="3"/>
  <c r="R63" i="3"/>
  <c r="R71" i="3"/>
  <c r="Q80" i="3"/>
  <c r="P90" i="3"/>
  <c r="Q98" i="3"/>
  <c r="O106" i="3"/>
  <c r="U124" i="3"/>
  <c r="T132" i="3"/>
  <c r="R148" i="3"/>
  <c r="S156" i="3"/>
  <c r="P164" i="3"/>
  <c r="P180" i="3"/>
  <c r="O189" i="3"/>
  <c r="Q243" i="3"/>
  <c r="P251" i="3"/>
  <c r="P259" i="3"/>
  <c r="P267" i="3"/>
  <c r="U283" i="3"/>
  <c r="U292" i="3"/>
  <c r="T300" i="3"/>
  <c r="R308" i="3"/>
  <c r="S316" i="3"/>
  <c r="S324" i="3"/>
  <c r="Q332" i="3"/>
  <c r="P340" i="3"/>
  <c r="O348" i="3"/>
  <c r="O356" i="3"/>
  <c r="U384" i="3"/>
  <c r="S388" i="3"/>
  <c r="R400" i="3"/>
  <c r="Q408" i="3"/>
  <c r="Q416" i="3"/>
  <c r="P424" i="3"/>
  <c r="O432" i="3"/>
  <c r="T456" i="3"/>
  <c r="U464" i="3"/>
  <c r="S472" i="3"/>
  <c r="R488" i="3"/>
  <c r="Q496" i="3"/>
  <c r="P504" i="3"/>
  <c r="P512" i="3"/>
  <c r="O520" i="3"/>
  <c r="T536" i="3"/>
  <c r="T544" i="3"/>
  <c r="U552" i="3"/>
  <c r="S561" i="3"/>
  <c r="R569" i="3"/>
  <c r="R577" i="3"/>
  <c r="Q585" i="3"/>
  <c r="P593" i="3"/>
  <c r="O601" i="3"/>
  <c r="O617" i="3"/>
  <c r="O625" i="3"/>
  <c r="O633" i="3"/>
  <c r="P641" i="3"/>
  <c r="Q649" i="3"/>
  <c r="Q657" i="3"/>
  <c r="P665" i="3"/>
  <c r="P673" i="3"/>
  <c r="O681" i="3"/>
  <c r="O689" i="3"/>
  <c r="P697" i="3"/>
  <c r="Q767" i="3"/>
  <c r="R775" i="3"/>
  <c r="U783" i="3"/>
  <c r="O807" i="3"/>
  <c r="P815" i="3"/>
  <c r="R823" i="3"/>
  <c r="S831" i="3"/>
  <c r="U839" i="3"/>
  <c r="O855" i="3"/>
  <c r="O863" i="3"/>
  <c r="O871" i="3"/>
  <c r="O879" i="3"/>
  <c r="Q887" i="3"/>
  <c r="P14" i="3"/>
  <c r="P22" i="3"/>
  <c r="Q30" i="3"/>
  <c r="O56" i="3"/>
  <c r="Q64" i="3"/>
  <c r="R72" i="3"/>
  <c r="T81" i="3"/>
  <c r="P107" i="3"/>
  <c r="U116" i="3"/>
  <c r="O141" i="3"/>
  <c r="P149" i="3"/>
  <c r="R157" i="3"/>
  <c r="Q190" i="3"/>
  <c r="P252" i="3"/>
  <c r="R260" i="3"/>
  <c r="S268" i="3"/>
  <c r="S293" i="3"/>
  <c r="T301" i="3"/>
  <c r="U309" i="3"/>
  <c r="S325" i="3"/>
  <c r="S333" i="3"/>
  <c r="P401" i="3"/>
  <c r="T409" i="3"/>
  <c r="P425" i="3"/>
  <c r="T433" i="3"/>
  <c r="Q449" i="3"/>
  <c r="R457" i="3"/>
  <c r="O473" i="3"/>
  <c r="U481" i="3"/>
  <c r="P497" i="3"/>
  <c r="U505" i="3"/>
  <c r="O529" i="3"/>
  <c r="T537" i="3"/>
  <c r="O553" i="3"/>
  <c r="T562" i="3"/>
  <c r="R586" i="3"/>
  <c r="R634" i="3"/>
  <c r="P658" i="3"/>
  <c r="T666" i="3"/>
  <c r="P682" i="3"/>
  <c r="P698" i="3"/>
  <c r="P776" i="3"/>
  <c r="Q816" i="3"/>
  <c r="P840" i="3"/>
  <c r="S880" i="3"/>
  <c r="O49" i="3"/>
  <c r="T74" i="3"/>
  <c r="Q166" i="3"/>
  <c r="S269" i="3"/>
  <c r="O358" i="3"/>
  <c r="O13" i="3"/>
  <c r="P21" i="3"/>
  <c r="U46" i="3"/>
  <c r="T55" i="3"/>
  <c r="S63" i="3"/>
  <c r="S71" i="3"/>
  <c r="R80" i="3"/>
  <c r="Q90" i="3"/>
  <c r="O98" i="3"/>
  <c r="P106" i="3"/>
  <c r="P115" i="3"/>
  <c r="U132" i="3"/>
  <c r="T148" i="3"/>
  <c r="R156" i="3"/>
  <c r="S164" i="3"/>
  <c r="Q180" i="3"/>
  <c r="P189" i="3"/>
  <c r="O202" i="3"/>
  <c r="O204" i="3"/>
  <c r="S243" i="3"/>
  <c r="Q251" i="3"/>
  <c r="Q259" i="3"/>
  <c r="O267" i="3"/>
  <c r="P275" i="3"/>
  <c r="U300" i="3"/>
  <c r="T308" i="3"/>
  <c r="R316" i="3"/>
  <c r="R324" i="3"/>
  <c r="S332" i="3"/>
  <c r="Q340" i="3"/>
  <c r="P348" i="3"/>
  <c r="P356" i="3"/>
  <c r="O364" i="3"/>
  <c r="T384" i="3"/>
  <c r="U388" i="3"/>
  <c r="S400" i="3"/>
  <c r="R408" i="3"/>
  <c r="R416" i="3"/>
  <c r="Q424" i="3"/>
  <c r="P432" i="3"/>
  <c r="O440" i="3"/>
  <c r="O448" i="3"/>
  <c r="T464" i="3"/>
  <c r="U472" i="3"/>
  <c r="S488" i="3"/>
  <c r="R496" i="3"/>
  <c r="Q504" i="3"/>
  <c r="Q512" i="3"/>
  <c r="P520" i="3"/>
  <c r="O528" i="3"/>
  <c r="T552" i="3"/>
  <c r="U561" i="3"/>
  <c r="S569" i="3"/>
  <c r="S577" i="3"/>
  <c r="R585" i="3"/>
  <c r="Q593" i="3"/>
  <c r="P601" i="3"/>
  <c r="P617" i="3"/>
  <c r="P625" i="3"/>
  <c r="P633" i="3"/>
  <c r="R641" i="3"/>
  <c r="R649" i="3"/>
  <c r="R657" i="3"/>
  <c r="Q665" i="3"/>
  <c r="Q673" i="3"/>
  <c r="P681" i="3"/>
  <c r="P689" i="3"/>
  <c r="Q697" i="3"/>
  <c r="R767" i="3"/>
  <c r="U775" i="3"/>
  <c r="T783" i="3"/>
  <c r="O799" i="3"/>
  <c r="P807" i="3"/>
  <c r="Q815" i="3"/>
  <c r="S823" i="3"/>
  <c r="T831" i="3"/>
  <c r="P855" i="3"/>
  <c r="P863" i="3"/>
  <c r="P871" i="3"/>
  <c r="P879" i="3"/>
  <c r="R887" i="3"/>
  <c r="S14" i="3"/>
  <c r="R22" i="3"/>
  <c r="T30" i="3"/>
  <c r="Q56" i="3"/>
  <c r="S64" i="3"/>
  <c r="T72" i="3"/>
  <c r="O99" i="3"/>
  <c r="U107" i="3"/>
  <c r="P141" i="3"/>
  <c r="R149" i="3"/>
  <c r="Q157" i="3"/>
  <c r="T190" i="3"/>
  <c r="O244" i="3"/>
  <c r="R252" i="3"/>
  <c r="Q260" i="3"/>
  <c r="T268" i="3"/>
  <c r="R293" i="3"/>
  <c r="U301" i="3"/>
  <c r="R325" i="3"/>
  <c r="T333" i="3"/>
  <c r="O349" i="3"/>
  <c r="S401" i="3"/>
  <c r="Q425" i="3"/>
  <c r="P449" i="3"/>
  <c r="Q473" i="3"/>
  <c r="S497" i="3"/>
  <c r="Q529" i="3"/>
  <c r="S553" i="3"/>
  <c r="P578" i="3"/>
  <c r="U586" i="3"/>
  <c r="O602" i="3"/>
  <c r="O626" i="3"/>
  <c r="U634" i="3"/>
  <c r="Q658" i="3"/>
  <c r="S682" i="3"/>
  <c r="S698" i="3"/>
  <c r="Q776" i="3"/>
  <c r="P800" i="3"/>
  <c r="Q840" i="3"/>
  <c r="P864" i="3"/>
  <c r="T7" i="3"/>
  <c r="Q100" i="3"/>
  <c r="T318" i="3"/>
  <c r="Q13" i="3"/>
  <c r="O21" i="3"/>
  <c r="O29" i="3"/>
  <c r="O37" i="3"/>
  <c r="U55" i="3"/>
  <c r="T63" i="3"/>
  <c r="T71" i="3"/>
  <c r="S80" i="3"/>
  <c r="R90" i="3"/>
  <c r="P98" i="3"/>
  <c r="Q106" i="3"/>
  <c r="O115" i="3"/>
  <c r="P124" i="3"/>
  <c r="U148" i="3"/>
  <c r="T156" i="3"/>
  <c r="R164" i="3"/>
  <c r="S180" i="3"/>
  <c r="Q189" i="3"/>
  <c r="Q202" i="3"/>
  <c r="P204" i="3"/>
  <c r="R243" i="3"/>
  <c r="S251" i="3"/>
  <c r="S259" i="3"/>
  <c r="Q267" i="3"/>
  <c r="O275" i="3"/>
  <c r="O283" i="3"/>
  <c r="O292" i="3"/>
  <c r="U308" i="3"/>
  <c r="T316" i="3"/>
  <c r="T324" i="3"/>
  <c r="R332" i="3"/>
  <c r="S340" i="3"/>
  <c r="Q348" i="3"/>
  <c r="Q356" i="3"/>
  <c r="P364" i="3"/>
  <c r="T388" i="3"/>
  <c r="U400" i="3"/>
  <c r="S408" i="3"/>
  <c r="S416" i="3"/>
  <c r="R424" i="3"/>
  <c r="Q432" i="3"/>
  <c r="P440" i="3"/>
  <c r="P448" i="3"/>
  <c r="O456" i="3"/>
  <c r="T472" i="3"/>
  <c r="U488" i="3"/>
  <c r="S496" i="3"/>
  <c r="R504" i="3"/>
  <c r="R512" i="3"/>
  <c r="Q520" i="3"/>
  <c r="P528" i="3"/>
  <c r="O536" i="3"/>
  <c r="O544" i="3"/>
  <c r="U569" i="3"/>
  <c r="U577" i="3"/>
  <c r="S585" i="3"/>
  <c r="R593" i="3"/>
  <c r="Q601" i="3"/>
  <c r="Q617" i="3"/>
  <c r="Q625" i="3"/>
  <c r="R633" i="3"/>
  <c r="S641" i="3"/>
  <c r="S649" i="3"/>
  <c r="S657" i="3"/>
  <c r="R665" i="3"/>
  <c r="R673" i="3"/>
  <c r="Q681" i="3"/>
  <c r="Q689" i="3"/>
  <c r="R697" i="3"/>
  <c r="T767" i="3"/>
  <c r="T775" i="3"/>
  <c r="O791" i="3"/>
  <c r="P799" i="3"/>
  <c r="Q807" i="3"/>
  <c r="R815" i="3"/>
  <c r="U823" i="3"/>
  <c r="O847" i="3"/>
  <c r="Q855" i="3"/>
  <c r="Q863" i="3"/>
  <c r="Q871" i="3"/>
  <c r="Q879" i="3"/>
  <c r="S887" i="3"/>
  <c r="R14" i="3"/>
  <c r="Q22" i="3"/>
  <c r="P47" i="3"/>
  <c r="S56" i="3"/>
  <c r="U64" i="3"/>
  <c r="P99" i="3"/>
  <c r="T107" i="3"/>
  <c r="P133" i="3"/>
  <c r="Q141" i="3"/>
  <c r="S149" i="3"/>
  <c r="S173" i="3"/>
  <c r="U190" i="3"/>
  <c r="O210" i="3"/>
  <c r="S244" i="3"/>
  <c r="Q252" i="3"/>
  <c r="T260" i="3"/>
  <c r="O285" i="3"/>
  <c r="U293" i="3"/>
  <c r="Q325" i="3"/>
  <c r="S349" i="3"/>
  <c r="O395" i="3"/>
  <c r="Q401" i="3"/>
  <c r="T425" i="3"/>
  <c r="U449" i="3"/>
  <c r="P473" i="3"/>
  <c r="U497" i="3"/>
  <c r="T505" i="3"/>
  <c r="P521" i="3"/>
  <c r="R529" i="3"/>
  <c r="T553" i="3"/>
  <c r="S578" i="3"/>
  <c r="P602" i="3"/>
  <c r="S626" i="3"/>
  <c r="O650" i="3"/>
  <c r="R658" i="3"/>
  <c r="U682" i="3"/>
  <c r="U698" i="3"/>
  <c r="Q800" i="3"/>
  <c r="P824" i="3"/>
  <c r="Q864" i="3"/>
  <c r="S888" i="3"/>
  <c r="Q31" i="3"/>
  <c r="S150" i="3"/>
  <c r="U253" i="3"/>
  <c r="R342" i="3"/>
  <c r="R13" i="3"/>
  <c r="Q21" i="3"/>
  <c r="Q29" i="3"/>
  <c r="P37" i="3"/>
  <c r="O46" i="3"/>
  <c r="U63" i="3"/>
  <c r="U71" i="3"/>
  <c r="T80" i="3"/>
  <c r="S90" i="3"/>
  <c r="R98" i="3"/>
  <c r="R106" i="3"/>
  <c r="Q115" i="3"/>
  <c r="O124" i="3"/>
  <c r="O132" i="3"/>
  <c r="U156" i="3"/>
  <c r="T164" i="3"/>
  <c r="R180" i="3"/>
  <c r="S189" i="3"/>
  <c r="P202" i="3"/>
  <c r="Q204" i="3"/>
  <c r="T243" i="3"/>
  <c r="R251" i="3"/>
  <c r="R259" i="3"/>
  <c r="S267" i="3"/>
  <c r="Q275" i="3"/>
  <c r="P283" i="3"/>
  <c r="P292" i="3"/>
  <c r="O300" i="3"/>
  <c r="U316" i="3"/>
  <c r="U324" i="3"/>
  <c r="T332" i="3"/>
  <c r="R340" i="3"/>
  <c r="S348" i="3"/>
  <c r="S356" i="3"/>
  <c r="Q364" i="3"/>
  <c r="O384" i="3"/>
  <c r="T400" i="3"/>
  <c r="U408" i="3"/>
  <c r="U416" i="3"/>
  <c r="S424" i="3"/>
  <c r="R432" i="3"/>
  <c r="Q440" i="3"/>
  <c r="Q448" i="3"/>
  <c r="P456" i="3"/>
  <c r="O464" i="3"/>
  <c r="T488" i="3"/>
  <c r="S504" i="3"/>
  <c r="S512" i="3"/>
  <c r="R520" i="3"/>
  <c r="Q528" i="3"/>
  <c r="P536" i="3"/>
  <c r="P544" i="3"/>
  <c r="O552" i="3"/>
  <c r="T561" i="3"/>
  <c r="T577" i="3"/>
  <c r="U585" i="3"/>
  <c r="S593" i="3"/>
  <c r="R601" i="3"/>
  <c r="R617" i="3"/>
  <c r="S625" i="3"/>
  <c r="S633" i="3"/>
  <c r="U641" i="3"/>
  <c r="T649" i="3"/>
  <c r="U657" i="3"/>
  <c r="S665" i="3"/>
  <c r="S673" i="3"/>
  <c r="R681" i="3"/>
  <c r="R689" i="3"/>
  <c r="U697" i="3"/>
  <c r="U767" i="3"/>
  <c r="P791" i="3"/>
  <c r="Q799" i="3"/>
  <c r="R807" i="3"/>
  <c r="S815" i="3"/>
  <c r="O839" i="3"/>
  <c r="P847" i="3"/>
  <c r="R855" i="3"/>
  <c r="R863" i="3"/>
  <c r="R871" i="3"/>
  <c r="R879" i="3"/>
  <c r="U887" i="3"/>
  <c r="Q14" i="3"/>
  <c r="S22" i="3"/>
  <c r="S47" i="3"/>
  <c r="T56" i="3"/>
  <c r="O91" i="3"/>
  <c r="Q99" i="3"/>
  <c r="R133" i="3"/>
  <c r="R141" i="3"/>
  <c r="T149" i="3"/>
  <c r="P173" i="3"/>
  <c r="S205" i="3"/>
  <c r="P210" i="3"/>
  <c r="Q244" i="3"/>
  <c r="U252" i="3"/>
  <c r="S285" i="3"/>
  <c r="T293" i="3"/>
  <c r="S317" i="3"/>
  <c r="T325" i="3"/>
  <c r="R349" i="3"/>
  <c r="R395" i="3"/>
  <c r="S417" i="3"/>
  <c r="P441" i="3"/>
  <c r="T449" i="3"/>
  <c r="Q465" i="3"/>
  <c r="T473" i="3"/>
  <c r="P489" i="3"/>
  <c r="T497" i="3"/>
  <c r="Q521" i="3"/>
  <c r="P545" i="3"/>
  <c r="Q570" i="3"/>
  <c r="U578" i="3"/>
  <c r="S602" i="3"/>
  <c r="U626" i="3"/>
  <c r="Q650" i="3"/>
  <c r="O674" i="3"/>
  <c r="Q690" i="3"/>
  <c r="T698" i="3"/>
  <c r="P784" i="3"/>
  <c r="Q824" i="3"/>
  <c r="P848" i="3"/>
  <c r="P888" i="3"/>
  <c r="P174" i="3"/>
  <c r="R277" i="3"/>
  <c r="O366" i="3"/>
  <c r="O890" i="3"/>
  <c r="O882" i="3"/>
  <c r="O874" i="3"/>
  <c r="O866" i="3"/>
  <c r="O858" i="3"/>
  <c r="O850" i="3"/>
  <c r="O842" i="3"/>
  <c r="O834" i="3"/>
  <c r="O826" i="3"/>
  <c r="O818" i="3"/>
  <c r="O810" i="3"/>
  <c r="O802" i="3"/>
  <c r="O794" i="3"/>
  <c r="O786" i="3"/>
  <c r="O778" i="3"/>
  <c r="O770" i="3"/>
  <c r="O762" i="3"/>
  <c r="P707" i="3"/>
  <c r="Q700" i="3"/>
  <c r="R692" i="3"/>
  <c r="T684" i="3"/>
  <c r="U676" i="3"/>
  <c r="O660" i="3"/>
  <c r="P652" i="3"/>
  <c r="Q644" i="3"/>
  <c r="R636" i="3"/>
  <c r="T628" i="3"/>
  <c r="T620" i="3"/>
  <c r="U612" i="3"/>
  <c r="O596" i="3"/>
  <c r="P588" i="3"/>
  <c r="Q580" i="3"/>
  <c r="R572" i="3"/>
  <c r="T564" i="3"/>
  <c r="T556" i="3"/>
  <c r="U547" i="3"/>
  <c r="P531" i="3"/>
  <c r="O523" i="3"/>
  <c r="Q515" i="3"/>
  <c r="R507" i="3"/>
  <c r="T499" i="3"/>
  <c r="T491" i="3"/>
  <c r="U483" i="3"/>
  <c r="O467" i="3"/>
  <c r="Q459" i="3"/>
  <c r="P451" i="3"/>
  <c r="R443" i="3"/>
  <c r="T435" i="3"/>
  <c r="T427" i="3"/>
  <c r="U419" i="3"/>
  <c r="O403" i="3"/>
  <c r="P396" i="3"/>
  <c r="R392" i="3"/>
  <c r="T367" i="3"/>
  <c r="O343" i="3"/>
  <c r="P335" i="3"/>
  <c r="R327" i="3"/>
  <c r="Q319" i="3"/>
  <c r="T311" i="3"/>
  <c r="T303" i="3"/>
  <c r="U295" i="3"/>
  <c r="O278" i="3"/>
  <c r="P270" i="3"/>
  <c r="R262" i="3"/>
  <c r="R254" i="3"/>
  <c r="T246" i="3"/>
  <c r="O234" i="3"/>
  <c r="R207" i="3"/>
  <c r="T183" i="3"/>
  <c r="O159" i="3"/>
  <c r="P151" i="3"/>
  <c r="Q143" i="3"/>
  <c r="Q135" i="3"/>
  <c r="T127" i="3"/>
  <c r="T118" i="3"/>
  <c r="U110" i="3"/>
  <c r="O93" i="3"/>
  <c r="P83" i="3"/>
  <c r="Q75" i="3"/>
  <c r="T66" i="3"/>
  <c r="T50" i="3"/>
  <c r="U40" i="3"/>
  <c r="P16" i="3"/>
  <c r="O889" i="3"/>
  <c r="O881" i="3"/>
  <c r="O873" i="3"/>
  <c r="O865" i="3"/>
  <c r="O857" i="3"/>
  <c r="O849" i="3"/>
  <c r="O841" i="3"/>
  <c r="O833" i="3"/>
  <c r="O825" i="3"/>
  <c r="O817" i="3"/>
  <c r="O809" i="3"/>
  <c r="O801" i="3"/>
  <c r="O793" i="3"/>
  <c r="O785" i="3"/>
  <c r="O777" i="3"/>
  <c r="O769" i="3"/>
  <c r="O761" i="3"/>
  <c r="P706" i="3"/>
  <c r="Q699" i="3"/>
  <c r="R691" i="3"/>
  <c r="T683" i="3"/>
  <c r="U675" i="3"/>
  <c r="O659" i="3"/>
  <c r="Q643" i="3"/>
  <c r="R635" i="3"/>
  <c r="S627" i="3"/>
  <c r="T619" i="3"/>
  <c r="U611" i="3"/>
  <c r="O595" i="3"/>
  <c r="P587" i="3"/>
  <c r="Q579" i="3"/>
  <c r="R571" i="3"/>
  <c r="S563" i="3"/>
  <c r="T555" i="3"/>
  <c r="U546" i="3"/>
  <c r="P530" i="3"/>
  <c r="O522" i="3"/>
  <c r="Q514" i="3"/>
  <c r="R506" i="3"/>
  <c r="S498" i="3"/>
  <c r="T490" i="3"/>
  <c r="U482" i="3"/>
  <c r="O466" i="3"/>
  <c r="Q458" i="3"/>
  <c r="P450" i="3"/>
  <c r="R442" i="3"/>
  <c r="S434" i="3"/>
  <c r="T426" i="3"/>
  <c r="U418" i="3"/>
  <c r="O402" i="3"/>
  <c r="Q389" i="3"/>
  <c r="P385" i="3"/>
  <c r="T366" i="3"/>
  <c r="U358" i="3"/>
  <c r="Q342" i="3"/>
  <c r="P334" i="3"/>
  <c r="R326" i="3"/>
  <c r="R318" i="3"/>
  <c r="S310" i="3"/>
  <c r="T302" i="3"/>
  <c r="O277" i="3"/>
  <c r="P269" i="3"/>
  <c r="Q261" i="3"/>
  <c r="R253" i="3"/>
  <c r="S245" i="3"/>
  <c r="Q206" i="3"/>
  <c r="S191" i="3"/>
  <c r="T182" i="3"/>
  <c r="U174" i="3"/>
  <c r="O158" i="3"/>
  <c r="P150" i="3"/>
  <c r="R134" i="3"/>
  <c r="S126" i="3"/>
  <c r="U109" i="3"/>
  <c r="O92" i="3"/>
  <c r="Q74" i="3"/>
  <c r="U65" i="3"/>
  <c r="T57" i="3"/>
  <c r="S49" i="3"/>
  <c r="U39" i="3"/>
  <c r="O23" i="3"/>
  <c r="Q7" i="3"/>
  <c r="T888" i="3"/>
  <c r="T880" i="3"/>
  <c r="T872" i="3"/>
  <c r="U864" i="3"/>
  <c r="T856" i="3"/>
  <c r="T848" i="3"/>
  <c r="T840" i="3"/>
  <c r="U832" i="3"/>
  <c r="T824" i="3"/>
  <c r="T816" i="3"/>
  <c r="T808" i="3"/>
  <c r="U800" i="3"/>
  <c r="T792" i="3"/>
  <c r="T784" i="3"/>
  <c r="T776" i="3"/>
  <c r="U768" i="3"/>
  <c r="O698" i="3"/>
  <c r="P690" i="3"/>
  <c r="R682" i="3"/>
  <c r="U674" i="3"/>
  <c r="U666" i="3"/>
  <c r="T658" i="3"/>
  <c r="O642" i="3"/>
  <c r="P634" i="3"/>
  <c r="Q626" i="3"/>
  <c r="R618" i="3"/>
  <c r="U602" i="3"/>
  <c r="T594" i="3"/>
  <c r="O578" i="3"/>
  <c r="P570" i="3"/>
  <c r="Q562" i="3"/>
  <c r="R553" i="3"/>
  <c r="U545" i="3"/>
  <c r="U537" i="3"/>
  <c r="T529" i="3"/>
  <c r="P513" i="3"/>
  <c r="O505" i="3"/>
  <c r="Q497" i="3"/>
  <c r="R489" i="3"/>
  <c r="R481" i="3"/>
  <c r="U473" i="3"/>
  <c r="T465" i="3"/>
  <c r="T457" i="3"/>
  <c r="O449" i="3"/>
  <c r="Q441" i="3"/>
  <c r="P433" i="3"/>
  <c r="S425" i="3"/>
  <c r="U417" i="3"/>
  <c r="U409" i="3"/>
  <c r="T401" i="3"/>
  <c r="S365" i="3"/>
  <c r="U349" i="3"/>
  <c r="U341" i="3"/>
  <c r="O325" i="3"/>
  <c r="P317" i="3"/>
  <c r="S309" i="3"/>
  <c r="S301" i="3"/>
  <c r="Q293" i="3"/>
  <c r="U285" i="3"/>
  <c r="U276" i="3"/>
  <c r="S260" i="3"/>
  <c r="S252" i="3"/>
  <c r="P244" i="3"/>
  <c r="O205" i="3"/>
  <c r="R190" i="3"/>
  <c r="R173" i="3"/>
  <c r="U157" i="3"/>
  <c r="S141" i="3"/>
  <c r="S133" i="3"/>
  <c r="S116" i="3"/>
  <c r="R107" i="3"/>
  <c r="U99" i="3"/>
  <c r="U91" i="3"/>
  <c r="O72" i="3"/>
  <c r="P64" i="3"/>
  <c r="R56" i="3"/>
  <c r="Q47" i="3"/>
  <c r="U30" i="3"/>
  <c r="U22" i="3"/>
  <c r="O707" i="3"/>
  <c r="P700" i="3"/>
  <c r="S684" i="3"/>
  <c r="T676" i="3"/>
  <c r="U668" i="3"/>
  <c r="O652" i="3"/>
  <c r="P644" i="3"/>
  <c r="Q636" i="3"/>
  <c r="R628" i="3"/>
  <c r="S620" i="3"/>
  <c r="T612" i="3"/>
  <c r="U604" i="3"/>
  <c r="O588" i="3"/>
  <c r="P580" i="3"/>
  <c r="Q572" i="3"/>
  <c r="R564" i="3"/>
  <c r="S556" i="3"/>
  <c r="T547" i="3"/>
  <c r="U539" i="3"/>
  <c r="P523" i="3"/>
  <c r="O515" i="3"/>
  <c r="P507" i="3"/>
  <c r="R499" i="3"/>
  <c r="S491" i="3"/>
  <c r="T483" i="3"/>
  <c r="U475" i="3"/>
  <c r="O459" i="3"/>
  <c r="Q451" i="3"/>
  <c r="P443" i="3"/>
  <c r="R435" i="3"/>
  <c r="S427" i="3"/>
  <c r="T419" i="3"/>
  <c r="U411" i="3"/>
  <c r="O396" i="3"/>
  <c r="P392" i="3"/>
  <c r="S367" i="3"/>
  <c r="T359" i="3"/>
  <c r="U351" i="3"/>
  <c r="O335" i="3"/>
  <c r="P327" i="3"/>
  <c r="P319" i="3"/>
  <c r="R311" i="3"/>
  <c r="S303" i="3"/>
  <c r="T295" i="3"/>
  <c r="U287" i="3"/>
  <c r="O270" i="3"/>
  <c r="P262" i="3"/>
  <c r="Q254" i="3"/>
  <c r="Q246" i="3"/>
  <c r="U236" i="3"/>
  <c r="P207" i="3"/>
  <c r="S183" i="3"/>
  <c r="U167" i="3"/>
  <c r="O151" i="3"/>
  <c r="P143" i="3"/>
  <c r="P135" i="3"/>
  <c r="Q127" i="3"/>
  <c r="S118" i="3"/>
  <c r="T110" i="3"/>
  <c r="U101" i="3"/>
  <c r="O83" i="3"/>
  <c r="P75" i="3"/>
  <c r="R66" i="3"/>
  <c r="S50" i="3"/>
  <c r="T40" i="3"/>
  <c r="U32" i="3"/>
  <c r="O16" i="3"/>
  <c r="O706" i="3"/>
  <c r="P699" i="3"/>
  <c r="Q691" i="3"/>
  <c r="S683" i="3"/>
  <c r="T675" i="3"/>
  <c r="U667" i="3"/>
  <c r="P643" i="3"/>
  <c r="Q635" i="3"/>
  <c r="R627" i="3"/>
  <c r="S619" i="3"/>
  <c r="T611" i="3"/>
  <c r="U603" i="3"/>
  <c r="O587" i="3"/>
  <c r="P579" i="3"/>
  <c r="Q571" i="3"/>
  <c r="R563" i="3"/>
  <c r="S555" i="3"/>
  <c r="T546" i="3"/>
  <c r="U538" i="3"/>
  <c r="P522" i="3"/>
  <c r="O514" i="3"/>
  <c r="Q506" i="3"/>
  <c r="R498" i="3"/>
  <c r="S490" i="3"/>
  <c r="T482" i="3"/>
  <c r="U474" i="3"/>
  <c r="O458" i="3"/>
  <c r="Q450" i="3"/>
  <c r="P442" i="3"/>
  <c r="R434" i="3"/>
  <c r="S426" i="3"/>
  <c r="T418" i="3"/>
  <c r="U410" i="3"/>
  <c r="O389" i="3"/>
  <c r="O385" i="3"/>
  <c r="S366" i="3"/>
  <c r="T358" i="3"/>
  <c r="U350" i="3"/>
  <c r="O334" i="3"/>
  <c r="O326" i="3"/>
  <c r="Q318" i="3"/>
  <c r="R310" i="3"/>
  <c r="S302" i="3"/>
  <c r="T286" i="3"/>
  <c r="O269" i="3"/>
  <c r="P261" i="3"/>
  <c r="Q253" i="3"/>
  <c r="R245" i="3"/>
  <c r="P206" i="3"/>
  <c r="R191" i="3"/>
  <c r="S182" i="3"/>
  <c r="T174" i="3"/>
  <c r="T166" i="3"/>
  <c r="O150" i="3"/>
  <c r="Q134" i="3"/>
  <c r="R126" i="3"/>
  <c r="T109" i="3"/>
  <c r="S100" i="3"/>
  <c r="P74" i="3"/>
  <c r="Q65" i="3"/>
  <c r="R57" i="3"/>
  <c r="T49" i="3"/>
  <c r="T39" i="3"/>
  <c r="S31" i="3"/>
  <c r="P7" i="3"/>
  <c r="U888" i="3"/>
  <c r="U880" i="3"/>
  <c r="U872" i="3"/>
  <c r="T864" i="3"/>
  <c r="U856" i="3"/>
  <c r="U848" i="3"/>
  <c r="U840" i="3"/>
  <c r="T832" i="3"/>
  <c r="U824" i="3"/>
  <c r="U816" i="3"/>
  <c r="U808" i="3"/>
  <c r="T800" i="3"/>
  <c r="U792" i="3"/>
  <c r="U784" i="3"/>
  <c r="U776" i="3"/>
  <c r="T768" i="3"/>
  <c r="O690" i="3"/>
  <c r="Q682" i="3"/>
  <c r="Q674" i="3"/>
  <c r="R666" i="3"/>
  <c r="U658" i="3"/>
  <c r="U650" i="3"/>
  <c r="O634" i="3"/>
  <c r="P626" i="3"/>
  <c r="Q618" i="3"/>
  <c r="R602" i="3"/>
  <c r="U594" i="3"/>
  <c r="T586" i="3"/>
  <c r="T578" i="3"/>
  <c r="O570" i="3"/>
  <c r="P562" i="3"/>
  <c r="Q553" i="3"/>
  <c r="Q545" i="3"/>
  <c r="R537" i="3"/>
  <c r="U529" i="3"/>
  <c r="T521" i="3"/>
  <c r="P505" i="3"/>
  <c r="O497" i="3"/>
  <c r="Q489" i="3"/>
  <c r="P481" i="3"/>
  <c r="R473" i="3"/>
  <c r="U465" i="3"/>
  <c r="U457" i="3"/>
  <c r="O441" i="3"/>
  <c r="Q433" i="3"/>
  <c r="R425" i="3"/>
  <c r="R417" i="3"/>
  <c r="Q409" i="3"/>
  <c r="U401" i="3"/>
  <c r="T395" i="3"/>
  <c r="R365" i="3"/>
  <c r="Q349" i="3"/>
  <c r="T341" i="3"/>
  <c r="U333" i="3"/>
  <c r="O317" i="3"/>
  <c r="P309" i="3"/>
  <c r="R301" i="3"/>
  <c r="P293" i="3"/>
  <c r="Q285" i="3"/>
  <c r="T276" i="3"/>
  <c r="U268" i="3"/>
  <c r="O252" i="3"/>
  <c r="R244" i="3"/>
  <c r="U210" i="3"/>
  <c r="P190" i="3"/>
  <c r="Q173" i="3"/>
  <c r="T157" i="3"/>
  <c r="U149" i="3"/>
  <c r="O133" i="3"/>
  <c r="R116" i="3"/>
  <c r="Q107" i="3"/>
  <c r="S99" i="3"/>
  <c r="T91" i="3"/>
  <c r="U81" i="3"/>
  <c r="O64" i="3"/>
  <c r="P56" i="3"/>
  <c r="R47" i="3"/>
  <c r="S30" i="3"/>
  <c r="T22" i="3"/>
  <c r="U14" i="3"/>
  <c r="O887" i="3"/>
  <c r="T847" i="3"/>
  <c r="T839" i="3"/>
  <c r="U831" i="3"/>
  <c r="T823" i="3"/>
  <c r="U815" i="3"/>
  <c r="U807" i="3"/>
  <c r="T799" i="3"/>
  <c r="U791" i="3"/>
  <c r="S783" i="3"/>
  <c r="S775" i="3"/>
  <c r="S767" i="3"/>
  <c r="S697" i="3"/>
  <c r="S689" i="3"/>
  <c r="U681" i="3"/>
  <c r="O657" i="3"/>
  <c r="P649" i="3"/>
  <c r="Q641" i="3"/>
  <c r="Q633" i="3"/>
  <c r="R625" i="3"/>
  <c r="S617" i="3"/>
  <c r="U890" i="3"/>
  <c r="U882" i="3"/>
  <c r="U874" i="3"/>
  <c r="U866" i="3"/>
  <c r="U858" i="3"/>
  <c r="U850" i="3"/>
  <c r="U842" i="3"/>
  <c r="U834" i="3"/>
  <c r="U826" i="3"/>
  <c r="U818" i="3"/>
  <c r="U810" i="3"/>
  <c r="U802" i="3"/>
  <c r="U794" i="3"/>
  <c r="U786" i="3"/>
  <c r="U778" i="3"/>
  <c r="U770" i="3"/>
  <c r="U762" i="3"/>
  <c r="O700" i="3"/>
  <c r="P692" i="3"/>
  <c r="R684" i="3"/>
  <c r="S676" i="3"/>
  <c r="T668" i="3"/>
  <c r="U660" i="3"/>
  <c r="O644" i="3"/>
  <c r="P636" i="3"/>
  <c r="Q628" i="3"/>
  <c r="R620" i="3"/>
  <c r="S612" i="3"/>
  <c r="T604" i="3"/>
  <c r="U596" i="3"/>
  <c r="O580" i="3"/>
  <c r="P572" i="3"/>
  <c r="Q564" i="3"/>
  <c r="R556" i="3"/>
  <c r="S547" i="3"/>
  <c r="S539" i="3"/>
  <c r="U531" i="3"/>
  <c r="P515" i="3"/>
  <c r="Q507" i="3"/>
  <c r="P499" i="3"/>
  <c r="R491" i="3"/>
  <c r="S483" i="3"/>
  <c r="T475" i="3"/>
  <c r="U467" i="3"/>
  <c r="O451" i="3"/>
  <c r="Q443" i="3"/>
  <c r="P435" i="3"/>
  <c r="R427" i="3"/>
  <c r="S419" i="3"/>
  <c r="S411" i="3"/>
  <c r="U403" i="3"/>
  <c r="O392" i="3"/>
  <c r="Q367" i="3"/>
  <c r="S359" i="3"/>
  <c r="T351" i="3"/>
  <c r="U343" i="3"/>
  <c r="O327" i="3"/>
  <c r="T319" i="3"/>
  <c r="Q311" i="3"/>
  <c r="Q303" i="3"/>
  <c r="S295" i="3"/>
  <c r="S287" i="3"/>
  <c r="U278" i="3"/>
  <c r="O262" i="3"/>
  <c r="P254" i="3"/>
  <c r="R246" i="3"/>
  <c r="T236" i="3"/>
  <c r="U234" i="3"/>
  <c r="O207" i="3"/>
  <c r="Q183" i="3"/>
  <c r="S167" i="3"/>
  <c r="U159" i="3"/>
  <c r="O143" i="3"/>
  <c r="R135" i="3"/>
  <c r="P127" i="3"/>
  <c r="Q118" i="3"/>
  <c r="S110" i="3"/>
  <c r="T101" i="3"/>
  <c r="U93" i="3"/>
  <c r="O75" i="3"/>
  <c r="P66" i="3"/>
  <c r="Q50" i="3"/>
  <c r="S40" i="3"/>
  <c r="S32" i="3"/>
  <c r="U889" i="3"/>
  <c r="U881" i="3"/>
  <c r="U873" i="3"/>
  <c r="U865" i="3"/>
  <c r="U857" i="3"/>
  <c r="U849" i="3"/>
  <c r="U841" i="3"/>
  <c r="U833" i="3"/>
  <c r="U825" i="3"/>
  <c r="U817" i="3"/>
  <c r="U809" i="3"/>
  <c r="U801" i="3"/>
  <c r="U793" i="3"/>
  <c r="U785" i="3"/>
  <c r="U777" i="3"/>
  <c r="U769" i="3"/>
  <c r="U761" i="3"/>
  <c r="O699" i="3"/>
  <c r="P691" i="3"/>
  <c r="R683" i="3"/>
  <c r="S675" i="3"/>
  <c r="T667" i="3"/>
  <c r="U659" i="3"/>
  <c r="O643" i="3"/>
  <c r="P635" i="3"/>
  <c r="Q627" i="3"/>
  <c r="R619" i="3"/>
  <c r="S611" i="3"/>
  <c r="T603" i="3"/>
  <c r="U595" i="3"/>
  <c r="O579" i="3"/>
  <c r="P571" i="3"/>
  <c r="Q563" i="3"/>
  <c r="R555" i="3"/>
  <c r="S546" i="3"/>
  <c r="T538" i="3"/>
  <c r="U530" i="3"/>
  <c r="P514" i="3"/>
  <c r="O506" i="3"/>
  <c r="Q498" i="3"/>
  <c r="R490" i="3"/>
  <c r="S482" i="3"/>
  <c r="T474" i="3"/>
  <c r="U466" i="3"/>
  <c r="O450" i="3"/>
  <c r="Q442" i="3"/>
  <c r="P434" i="3"/>
  <c r="R426" i="3"/>
  <c r="S418" i="3"/>
  <c r="T410" i="3"/>
  <c r="U402" i="3"/>
  <c r="Q385" i="3"/>
  <c r="R366" i="3"/>
  <c r="S358" i="3"/>
  <c r="T350" i="3"/>
  <c r="U342" i="3"/>
  <c r="Q326" i="3"/>
  <c r="P318" i="3"/>
  <c r="P310" i="3"/>
  <c r="R302" i="3"/>
  <c r="U286" i="3"/>
  <c r="U277" i="3"/>
  <c r="O261" i="3"/>
  <c r="P253" i="3"/>
  <c r="Q245" i="3"/>
  <c r="U231" i="3"/>
  <c r="O206" i="3"/>
  <c r="Q191" i="3"/>
  <c r="R182" i="3"/>
  <c r="S174" i="3"/>
  <c r="S166" i="3"/>
  <c r="U158" i="3"/>
  <c r="P134" i="3"/>
  <c r="Q126" i="3"/>
  <c r="S109" i="3"/>
  <c r="U100" i="3"/>
  <c r="U92" i="3"/>
  <c r="O74" i="3"/>
  <c r="P65" i="3"/>
  <c r="Q57" i="3"/>
  <c r="R49" i="3"/>
  <c r="S39" i="3"/>
  <c r="T31" i="3"/>
  <c r="U23" i="3"/>
  <c r="R888" i="3"/>
  <c r="R880" i="3"/>
  <c r="R872" i="3"/>
  <c r="S864" i="3"/>
  <c r="R856" i="3"/>
  <c r="R848" i="3"/>
  <c r="R840" i="3"/>
  <c r="S832" i="3"/>
  <c r="R824" i="3"/>
  <c r="R816" i="3"/>
  <c r="R808" i="3"/>
  <c r="S800" i="3"/>
  <c r="R792" i="3"/>
  <c r="R784" i="3"/>
  <c r="R776" i="3"/>
  <c r="S768" i="3"/>
  <c r="T890" i="3"/>
  <c r="T882" i="3"/>
  <c r="T874" i="3"/>
  <c r="T866" i="3"/>
  <c r="T858" i="3"/>
  <c r="T850" i="3"/>
  <c r="T842" i="3"/>
  <c r="T834" i="3"/>
  <c r="T826" i="3"/>
  <c r="T818" i="3"/>
  <c r="T810" i="3"/>
  <c r="T802" i="3"/>
  <c r="T794" i="3"/>
  <c r="T786" i="3"/>
  <c r="T778" i="3"/>
  <c r="T770" i="3"/>
  <c r="T762" i="3"/>
  <c r="U707" i="3"/>
  <c r="O692" i="3"/>
  <c r="Q684" i="3"/>
  <c r="R676" i="3"/>
  <c r="S668" i="3"/>
  <c r="T660" i="3"/>
  <c r="U652" i="3"/>
  <c r="U644" i="3"/>
  <c r="O636" i="3"/>
  <c r="P628" i="3"/>
  <c r="Q620" i="3"/>
  <c r="R612" i="3"/>
  <c r="S604" i="3"/>
  <c r="T596" i="3"/>
  <c r="U588" i="3"/>
  <c r="O572" i="3"/>
  <c r="P564" i="3"/>
  <c r="Q556" i="3"/>
  <c r="R547" i="3"/>
  <c r="T539" i="3"/>
  <c r="S531" i="3"/>
  <c r="U523" i="3"/>
  <c r="O507" i="3"/>
  <c r="Q499" i="3"/>
  <c r="P491" i="3"/>
  <c r="R483" i="3"/>
  <c r="S475" i="3"/>
  <c r="T467" i="3"/>
  <c r="U459" i="3"/>
  <c r="O443" i="3"/>
  <c r="Q435" i="3"/>
  <c r="P427" i="3"/>
  <c r="Q419" i="3"/>
  <c r="T411" i="3"/>
  <c r="S403" i="3"/>
  <c r="U396" i="3"/>
  <c r="R367" i="3"/>
  <c r="Q359" i="3"/>
  <c r="S351" i="3"/>
  <c r="T343" i="3"/>
  <c r="U335" i="3"/>
  <c r="O319" i="3"/>
  <c r="P311" i="3"/>
  <c r="R303" i="3"/>
  <c r="Q295" i="3"/>
  <c r="R287" i="3"/>
  <c r="S278" i="3"/>
  <c r="U270" i="3"/>
  <c r="O254" i="3"/>
  <c r="P246" i="3"/>
  <c r="S236" i="3"/>
  <c r="T234" i="3"/>
  <c r="R183" i="3"/>
  <c r="Q167" i="3"/>
  <c r="S159" i="3"/>
  <c r="U151" i="3"/>
  <c r="O135" i="3"/>
  <c r="R127" i="3"/>
  <c r="R118" i="3"/>
  <c r="R110" i="3"/>
  <c r="S101" i="3"/>
  <c r="T93" i="3"/>
  <c r="U83" i="3"/>
  <c r="O66" i="3"/>
  <c r="R50" i="3"/>
  <c r="R40" i="3"/>
  <c r="T32" i="3"/>
  <c r="U16" i="3"/>
  <c r="T889" i="3"/>
  <c r="T881" i="3"/>
  <c r="T873" i="3"/>
  <c r="T865" i="3"/>
  <c r="T857" i="3"/>
  <c r="T849" i="3"/>
  <c r="T841" i="3"/>
  <c r="T833" i="3"/>
  <c r="T825" i="3"/>
  <c r="T817" i="3"/>
  <c r="T809" i="3"/>
  <c r="T801" i="3"/>
  <c r="T793" i="3"/>
  <c r="T785" i="3"/>
  <c r="T777" i="3"/>
  <c r="T769" i="3"/>
  <c r="T761" i="3"/>
  <c r="U706" i="3"/>
  <c r="O691" i="3"/>
  <c r="Q683" i="3"/>
  <c r="R675" i="3"/>
  <c r="S667" i="3"/>
  <c r="T659" i="3"/>
  <c r="O635" i="3"/>
  <c r="P627" i="3"/>
  <c r="Q619" i="3"/>
  <c r="R611" i="3"/>
  <c r="S603" i="3"/>
  <c r="T595" i="3"/>
  <c r="U587" i="3"/>
  <c r="O571" i="3"/>
  <c r="P563" i="3"/>
  <c r="Q555" i="3"/>
  <c r="R546" i="3"/>
  <c r="S538" i="3"/>
  <c r="T530" i="3"/>
  <c r="U522" i="3"/>
  <c r="P506" i="3"/>
  <c r="O498" i="3"/>
  <c r="Q490" i="3"/>
  <c r="R482" i="3"/>
  <c r="S474" i="3"/>
  <c r="T466" i="3"/>
  <c r="U458" i="3"/>
  <c r="O442" i="3"/>
  <c r="Q434" i="3"/>
  <c r="P426" i="3"/>
  <c r="R418" i="3"/>
  <c r="S410" i="3"/>
  <c r="T402" i="3"/>
  <c r="U389" i="3"/>
  <c r="P366" i="3"/>
  <c r="R358" i="3"/>
  <c r="S350" i="3"/>
  <c r="T342" i="3"/>
  <c r="U334" i="3"/>
  <c r="O318" i="3"/>
  <c r="Q310" i="3"/>
  <c r="Q302" i="3"/>
  <c r="S286" i="3"/>
  <c r="T277" i="3"/>
  <c r="U269" i="3"/>
  <c r="O253" i="3"/>
  <c r="P245" i="3"/>
  <c r="T231" i="3"/>
  <c r="P191" i="3"/>
  <c r="Q182" i="3"/>
  <c r="R174" i="3"/>
  <c r="U166" i="3"/>
  <c r="T158" i="3"/>
  <c r="U150" i="3"/>
  <c r="O134" i="3"/>
  <c r="P126" i="3"/>
  <c r="R109" i="3"/>
  <c r="T100" i="3"/>
  <c r="S92" i="3"/>
  <c r="O65" i="3"/>
  <c r="P57" i="3"/>
  <c r="Q49" i="3"/>
  <c r="R39" i="3"/>
  <c r="U31" i="3"/>
  <c r="S23" i="3"/>
  <c r="Q888" i="3"/>
  <c r="Q880" i="3"/>
  <c r="S872" i="3"/>
  <c r="R864" i="3"/>
  <c r="Q856" i="3"/>
  <c r="S848" i="3"/>
  <c r="S840" i="3"/>
  <c r="R832" i="3"/>
  <c r="S824" i="3"/>
  <c r="S816" i="3"/>
  <c r="S808" i="3"/>
  <c r="R800" i="3"/>
  <c r="Q792" i="3"/>
  <c r="Q784" i="3"/>
  <c r="S776" i="3"/>
  <c r="R768" i="3"/>
  <c r="R698" i="3"/>
  <c r="T690" i="3"/>
  <c r="O682" i="3"/>
  <c r="S674" i="3"/>
  <c r="S666" i="3"/>
  <c r="S658" i="3"/>
  <c r="S650" i="3"/>
  <c r="T642" i="3"/>
  <c r="T634" i="3"/>
  <c r="O618" i="3"/>
  <c r="Q602" i="3"/>
  <c r="S594" i="3"/>
  <c r="S586" i="3"/>
  <c r="R578" i="3"/>
  <c r="P553" i="3"/>
  <c r="S545" i="3"/>
  <c r="S537" i="3"/>
  <c r="S529" i="3"/>
  <c r="S521" i="3"/>
  <c r="U513" i="3"/>
  <c r="O489" i="3"/>
  <c r="S481" i="3"/>
  <c r="S473" i="3"/>
  <c r="S465" i="3"/>
  <c r="S457" i="3"/>
  <c r="R449" i="3"/>
  <c r="T441" i="3"/>
  <c r="O425" i="3"/>
  <c r="O417" i="3"/>
  <c r="P409" i="3"/>
  <c r="R401" i="3"/>
  <c r="Q395" i="3"/>
  <c r="O365" i="3"/>
  <c r="P349" i="3"/>
  <c r="Q341" i="3"/>
  <c r="Q333" i="3"/>
  <c r="U325" i="3"/>
  <c r="T317" i="3"/>
  <c r="O301" i="3"/>
  <c r="O293" i="3"/>
  <c r="P285" i="3"/>
  <c r="S276" i="3"/>
  <c r="Q268" i="3"/>
  <c r="U260" i="3"/>
  <c r="T252" i="3"/>
  <c r="Q210" i="3"/>
  <c r="U205" i="3"/>
  <c r="O173" i="3"/>
  <c r="S157" i="3"/>
  <c r="Q149" i="3"/>
  <c r="U141" i="3"/>
  <c r="T133" i="3"/>
  <c r="O116" i="3"/>
  <c r="S107" i="3"/>
  <c r="R99" i="3"/>
  <c r="S91" i="3"/>
  <c r="S81" i="3"/>
  <c r="U72" i="3"/>
  <c r="T64" i="3"/>
  <c r="O47" i="3"/>
  <c r="R30" i="3"/>
  <c r="S890" i="3"/>
  <c r="S882" i="3"/>
  <c r="S874" i="3"/>
  <c r="S866" i="3"/>
  <c r="S858" i="3"/>
  <c r="S850" i="3"/>
  <c r="S842" i="3"/>
  <c r="S834" i="3"/>
  <c r="S826" i="3"/>
  <c r="S818" i="3"/>
  <c r="S810" i="3"/>
  <c r="S802" i="3"/>
  <c r="S794" i="3"/>
  <c r="S786" i="3"/>
  <c r="S778" i="3"/>
  <c r="S770" i="3"/>
  <c r="S762" i="3"/>
  <c r="T707" i="3"/>
  <c r="U700" i="3"/>
  <c r="P684" i="3"/>
  <c r="Q676" i="3"/>
  <c r="R668" i="3"/>
  <c r="S660" i="3"/>
  <c r="S652" i="3"/>
  <c r="S644" i="3"/>
  <c r="O628" i="3"/>
  <c r="P620" i="3"/>
  <c r="Q612" i="3"/>
  <c r="R604" i="3"/>
  <c r="S596" i="3"/>
  <c r="T588" i="3"/>
  <c r="U580" i="3"/>
  <c r="O564" i="3"/>
  <c r="O556" i="3"/>
  <c r="Q547" i="3"/>
  <c r="R539" i="3"/>
  <c r="T531" i="3"/>
  <c r="T523" i="3"/>
  <c r="U515" i="3"/>
  <c r="O499" i="3"/>
  <c r="Q491" i="3"/>
  <c r="P483" i="3"/>
  <c r="R475" i="3"/>
  <c r="S467" i="3"/>
  <c r="T459" i="3"/>
  <c r="U451" i="3"/>
  <c r="O435" i="3"/>
  <c r="Q427" i="3"/>
  <c r="R419" i="3"/>
  <c r="Q411" i="3"/>
  <c r="T403" i="3"/>
  <c r="T396" i="3"/>
  <c r="U392" i="3"/>
  <c r="P367" i="3"/>
  <c r="R359" i="3"/>
  <c r="R351" i="3"/>
  <c r="S343" i="3"/>
  <c r="T335" i="3"/>
  <c r="U327" i="3"/>
  <c r="O311" i="3"/>
  <c r="P303" i="3"/>
  <c r="R295" i="3"/>
  <c r="Q287" i="3"/>
  <c r="T278" i="3"/>
  <c r="T270" i="3"/>
  <c r="U262" i="3"/>
  <c r="O246" i="3"/>
  <c r="Q236" i="3"/>
  <c r="S234" i="3"/>
  <c r="U207" i="3"/>
  <c r="P183" i="3"/>
  <c r="T167" i="3"/>
  <c r="T159" i="3"/>
  <c r="T151" i="3"/>
  <c r="U143" i="3"/>
  <c r="O127" i="3"/>
  <c r="P118" i="3"/>
  <c r="Q110" i="3"/>
  <c r="Q101" i="3"/>
  <c r="S93" i="3"/>
  <c r="T83" i="3"/>
  <c r="U75" i="3"/>
  <c r="P50" i="3"/>
  <c r="Q40" i="3"/>
  <c r="Q32" i="3"/>
  <c r="S16" i="3"/>
  <c r="S889" i="3"/>
  <c r="S881" i="3"/>
  <c r="S873" i="3"/>
  <c r="S865" i="3"/>
  <c r="S857" i="3"/>
  <c r="S849" i="3"/>
  <c r="S841" i="3"/>
  <c r="S833" i="3"/>
  <c r="S825" i="3"/>
  <c r="S817" i="3"/>
  <c r="S809" i="3"/>
  <c r="S801" i="3"/>
  <c r="S793" i="3"/>
  <c r="S785" i="3"/>
  <c r="S777" i="3"/>
  <c r="S769" i="3"/>
  <c r="S761" i="3"/>
  <c r="T706" i="3"/>
  <c r="U699" i="3"/>
  <c r="P683" i="3"/>
  <c r="Q675" i="3"/>
  <c r="R667" i="3"/>
  <c r="S659" i="3"/>
  <c r="U643" i="3"/>
  <c r="O627" i="3"/>
  <c r="P619" i="3"/>
  <c r="Q611" i="3"/>
  <c r="R603" i="3"/>
  <c r="S595" i="3"/>
  <c r="T587" i="3"/>
  <c r="U579" i="3"/>
  <c r="O563" i="3"/>
  <c r="P555" i="3"/>
  <c r="Q546" i="3"/>
  <c r="R538" i="3"/>
  <c r="S530" i="3"/>
  <c r="T522" i="3"/>
  <c r="U514" i="3"/>
  <c r="P498" i="3"/>
  <c r="P490" i="3"/>
  <c r="Q482" i="3"/>
  <c r="R474" i="3"/>
  <c r="S466" i="3"/>
  <c r="T458" i="3"/>
  <c r="U450" i="3"/>
  <c r="O434" i="3"/>
  <c r="Q426" i="3"/>
  <c r="P418" i="3"/>
  <c r="R410" i="3"/>
  <c r="S402" i="3"/>
  <c r="T389" i="3"/>
  <c r="U385" i="3"/>
  <c r="Q366" i="3"/>
  <c r="P358" i="3"/>
  <c r="Q350" i="3"/>
  <c r="S342" i="3"/>
  <c r="T334" i="3"/>
  <c r="U326" i="3"/>
  <c r="O310" i="3"/>
  <c r="P302" i="3"/>
  <c r="R286" i="3"/>
  <c r="S277" i="3"/>
  <c r="T269" i="3"/>
  <c r="U261" i="3"/>
  <c r="O245" i="3"/>
  <c r="S231" i="3"/>
  <c r="U206" i="3"/>
  <c r="O191" i="3"/>
  <c r="P182" i="3"/>
  <c r="Q174" i="3"/>
  <c r="R166" i="3"/>
  <c r="S158" i="3"/>
  <c r="T150" i="3"/>
  <c r="O126" i="3"/>
  <c r="Q109" i="3"/>
  <c r="R100" i="3"/>
  <c r="T92" i="3"/>
  <c r="U74" i="3"/>
  <c r="O57" i="3"/>
  <c r="P49" i="3"/>
  <c r="Q39" i="3"/>
  <c r="R31" i="3"/>
  <c r="T23" i="3"/>
  <c r="U7" i="3"/>
  <c r="R890" i="3"/>
  <c r="R882" i="3"/>
  <c r="R874" i="3"/>
  <c r="R866" i="3"/>
  <c r="R858" i="3"/>
  <c r="R850" i="3"/>
  <c r="R842" i="3"/>
  <c r="R834" i="3"/>
  <c r="R826" i="3"/>
  <c r="R818" i="3"/>
  <c r="R810" i="3"/>
  <c r="R802" i="3"/>
  <c r="R794" i="3"/>
  <c r="R786" i="3"/>
  <c r="R778" i="3"/>
  <c r="R770" i="3"/>
  <c r="R762" i="3"/>
  <c r="S707" i="3"/>
  <c r="T700" i="3"/>
  <c r="U692" i="3"/>
  <c r="O684" i="3"/>
  <c r="P676" i="3"/>
  <c r="Q668" i="3"/>
  <c r="R660" i="3"/>
  <c r="T652" i="3"/>
  <c r="U636" i="3"/>
  <c r="O620" i="3"/>
  <c r="P612" i="3"/>
  <c r="Q604" i="3"/>
  <c r="R596" i="3"/>
  <c r="S588" i="3"/>
  <c r="T580" i="3"/>
  <c r="U572" i="3"/>
  <c r="P556" i="3"/>
  <c r="O547" i="3"/>
  <c r="Q539" i="3"/>
  <c r="R531" i="3"/>
  <c r="S523" i="3"/>
  <c r="T515" i="3"/>
  <c r="U507" i="3"/>
  <c r="O491" i="3"/>
  <c r="Q483" i="3"/>
  <c r="P475" i="3"/>
  <c r="R467" i="3"/>
  <c r="S459" i="3"/>
  <c r="T451" i="3"/>
  <c r="U443" i="3"/>
  <c r="O427" i="3"/>
  <c r="P419" i="3"/>
  <c r="R411" i="3"/>
  <c r="Q403" i="3"/>
  <c r="S396" i="3"/>
  <c r="T392" i="3"/>
  <c r="O367" i="3"/>
  <c r="P359" i="3"/>
  <c r="Q351" i="3"/>
  <c r="R343" i="3"/>
  <c r="S335" i="3"/>
  <c r="T327" i="3"/>
  <c r="U319" i="3"/>
  <c r="O303" i="3"/>
  <c r="P295" i="3"/>
  <c r="T287" i="3"/>
  <c r="Q278" i="3"/>
  <c r="S270" i="3"/>
  <c r="T262" i="3"/>
  <c r="U254" i="3"/>
  <c r="P236" i="3"/>
  <c r="R234" i="3"/>
  <c r="T207" i="3"/>
  <c r="O183" i="3"/>
  <c r="P167" i="3"/>
  <c r="Q159" i="3"/>
  <c r="S151" i="3"/>
  <c r="T143" i="3"/>
  <c r="U135" i="3"/>
  <c r="O118" i="3"/>
  <c r="P110" i="3"/>
  <c r="P101" i="3"/>
  <c r="Q93" i="3"/>
  <c r="S83" i="3"/>
  <c r="T75" i="3"/>
  <c r="U66" i="3"/>
  <c r="O50" i="3"/>
  <c r="P40" i="3"/>
  <c r="P32" i="3"/>
  <c r="T16" i="3"/>
  <c r="R889" i="3"/>
  <c r="R881" i="3"/>
  <c r="R873" i="3"/>
  <c r="R865" i="3"/>
  <c r="R857" i="3"/>
  <c r="R849" i="3"/>
  <c r="R841" i="3"/>
  <c r="R833" i="3"/>
  <c r="R825" i="3"/>
  <c r="R817" i="3"/>
  <c r="R809" i="3"/>
  <c r="R801" i="3"/>
  <c r="R793" i="3"/>
  <c r="R785" i="3"/>
  <c r="R777" i="3"/>
  <c r="R769" i="3"/>
  <c r="R761" i="3"/>
  <c r="S706" i="3"/>
  <c r="T699" i="3"/>
  <c r="U691" i="3"/>
  <c r="O683" i="3"/>
  <c r="P675" i="3"/>
  <c r="Q667" i="3"/>
  <c r="R659" i="3"/>
  <c r="T643" i="3"/>
  <c r="U635" i="3"/>
  <c r="O619" i="3"/>
  <c r="P611" i="3"/>
  <c r="Q603" i="3"/>
  <c r="R595" i="3"/>
  <c r="S587" i="3"/>
  <c r="T579" i="3"/>
  <c r="U571" i="3"/>
  <c r="O555" i="3"/>
  <c r="O546" i="3"/>
  <c r="Q538" i="3"/>
  <c r="R530" i="3"/>
  <c r="S522" i="3"/>
  <c r="T514" i="3"/>
  <c r="U506" i="3"/>
  <c r="O490" i="3"/>
  <c r="O482" i="3"/>
  <c r="P474" i="3"/>
  <c r="R466" i="3"/>
  <c r="S458" i="3"/>
  <c r="T450" i="3"/>
  <c r="U442" i="3"/>
  <c r="O426" i="3"/>
  <c r="O418" i="3"/>
  <c r="P410" i="3"/>
  <c r="R402" i="3"/>
  <c r="S389" i="3"/>
  <c r="Q890" i="3"/>
  <c r="Q882" i="3"/>
  <c r="Q874" i="3"/>
  <c r="Q866" i="3"/>
  <c r="Q858" i="3"/>
  <c r="Q850" i="3"/>
  <c r="Q842" i="3"/>
  <c r="Q834" i="3"/>
  <c r="Q826" i="3"/>
  <c r="Q818" i="3"/>
  <c r="Q810" i="3"/>
  <c r="Q802" i="3"/>
  <c r="Q794" i="3"/>
  <c r="Q786" i="3"/>
  <c r="Q778" i="3"/>
  <c r="Q770" i="3"/>
  <c r="Q762" i="3"/>
  <c r="R707" i="3"/>
  <c r="S700" i="3"/>
  <c r="T692" i="3"/>
  <c r="O676" i="3"/>
  <c r="P668" i="3"/>
  <c r="Q660" i="3"/>
  <c r="R652" i="3"/>
  <c r="T644" i="3"/>
  <c r="T636" i="3"/>
  <c r="U628" i="3"/>
  <c r="O612" i="3"/>
  <c r="P604" i="3"/>
  <c r="Q596" i="3"/>
  <c r="R588" i="3"/>
  <c r="S580" i="3"/>
  <c r="S572" i="3"/>
  <c r="U564" i="3"/>
  <c r="P547" i="3"/>
  <c r="O539" i="3"/>
  <c r="Q531" i="3"/>
  <c r="R523" i="3"/>
  <c r="S515" i="3"/>
  <c r="S507" i="3"/>
  <c r="U499" i="3"/>
  <c r="O483" i="3"/>
  <c r="Q475" i="3"/>
  <c r="P467" i="3"/>
  <c r="R459" i="3"/>
  <c r="S451" i="3"/>
  <c r="S443" i="3"/>
  <c r="U435" i="3"/>
  <c r="O419" i="3"/>
  <c r="P411" i="3"/>
  <c r="R403" i="3"/>
  <c r="Q396" i="3"/>
  <c r="S392" i="3"/>
  <c r="O359" i="3"/>
  <c r="P351" i="3"/>
  <c r="Q343" i="3"/>
  <c r="Q335" i="3"/>
  <c r="S327" i="3"/>
  <c r="S319" i="3"/>
  <c r="U311" i="3"/>
  <c r="O295" i="3"/>
  <c r="P287" i="3"/>
  <c r="R278" i="3"/>
  <c r="R270" i="3"/>
  <c r="S262" i="3"/>
  <c r="S254" i="3"/>
  <c r="U246" i="3"/>
  <c r="R236" i="3"/>
  <c r="Q234" i="3"/>
  <c r="S207" i="3"/>
  <c r="R167" i="3"/>
  <c r="P159" i="3"/>
  <c r="Q151" i="3"/>
  <c r="S143" i="3"/>
  <c r="S135" i="3"/>
  <c r="U127" i="3"/>
  <c r="O110" i="3"/>
  <c r="R101" i="3"/>
  <c r="R93" i="3"/>
  <c r="Q83" i="3"/>
  <c r="S75" i="3"/>
  <c r="S66" i="3"/>
  <c r="O40" i="3"/>
  <c r="O32" i="3"/>
  <c r="Q16" i="3"/>
  <c r="Q889" i="3"/>
  <c r="Q881" i="3"/>
  <c r="Q873" i="3"/>
  <c r="Q865" i="3"/>
  <c r="Q857" i="3"/>
  <c r="Q849" i="3"/>
  <c r="Q841" i="3"/>
  <c r="Q833" i="3"/>
  <c r="Q825" i="3"/>
  <c r="Q817" i="3"/>
  <c r="Q809" i="3"/>
  <c r="Q801" i="3"/>
  <c r="Q793" i="3"/>
  <c r="Q785" i="3"/>
  <c r="Q777" i="3"/>
  <c r="Q769" i="3"/>
  <c r="Q761" i="3"/>
  <c r="R706" i="3"/>
  <c r="S699" i="3"/>
  <c r="T691" i="3"/>
  <c r="O675" i="3"/>
  <c r="P667" i="3"/>
  <c r="Q659" i="3"/>
  <c r="S643" i="3"/>
  <c r="T635" i="3"/>
  <c r="U627" i="3"/>
  <c r="O611" i="3"/>
  <c r="P603" i="3"/>
  <c r="Q595" i="3"/>
  <c r="R587" i="3"/>
  <c r="S579" i="3"/>
  <c r="T571" i="3"/>
  <c r="U563" i="3"/>
  <c r="P546" i="3"/>
  <c r="O538" i="3"/>
  <c r="Q530" i="3"/>
  <c r="R522" i="3"/>
  <c r="S514" i="3"/>
  <c r="T506" i="3"/>
  <c r="U498" i="3"/>
  <c r="P482" i="3"/>
  <c r="Q474" i="3"/>
  <c r="P466" i="3"/>
  <c r="R458" i="3"/>
  <c r="S450" i="3"/>
  <c r="T442" i="3"/>
  <c r="U434" i="3"/>
  <c r="Q418" i="3"/>
  <c r="Q410" i="3"/>
  <c r="Q402" i="3"/>
  <c r="R389" i="3"/>
  <c r="S385" i="3"/>
  <c r="Q358" i="3"/>
  <c r="O350" i="3"/>
  <c r="P342" i="3"/>
  <c r="R334" i="3"/>
  <c r="S326" i="3"/>
  <c r="S318" i="3"/>
  <c r="U310" i="3"/>
  <c r="P286" i="3"/>
  <c r="Q277" i="3"/>
  <c r="R269" i="3"/>
  <c r="S261" i="3"/>
  <c r="T253" i="3"/>
  <c r="U245" i="3"/>
  <c r="Q231" i="3"/>
  <c r="S206" i="3"/>
  <c r="U191" i="3"/>
  <c r="O174" i="3"/>
  <c r="P166" i="3"/>
  <c r="Q158" i="3"/>
  <c r="R150" i="3"/>
  <c r="T134" i="3"/>
  <c r="U126" i="3"/>
  <c r="O109" i="3"/>
  <c r="P100" i="3"/>
  <c r="Q92" i="3"/>
  <c r="S74" i="3"/>
  <c r="T65" i="3"/>
  <c r="U57" i="3"/>
  <c r="O39" i="3"/>
  <c r="P31" i="3"/>
  <c r="Q23" i="3"/>
  <c r="S7" i="3"/>
  <c r="O888" i="3"/>
  <c r="O880" i="3"/>
  <c r="O872" i="3"/>
  <c r="O864" i="3"/>
  <c r="O856" i="3"/>
  <c r="O848" i="3"/>
  <c r="O840" i="3"/>
  <c r="O832" i="3"/>
  <c r="O824" i="3"/>
  <c r="O816" i="3"/>
  <c r="O808" i="3"/>
  <c r="O800" i="3"/>
  <c r="O792" i="3"/>
  <c r="O784" i="3"/>
  <c r="O776" i="3"/>
  <c r="O768" i="3"/>
  <c r="Q698" i="3"/>
  <c r="S690" i="3"/>
  <c r="T682" i="3"/>
  <c r="T674" i="3"/>
  <c r="O658" i="3"/>
  <c r="P650" i="3"/>
  <c r="S642" i="3"/>
  <c r="Q634" i="3"/>
  <c r="R626" i="3"/>
  <c r="U618" i="3"/>
  <c r="O594" i="3"/>
  <c r="P586" i="3"/>
  <c r="Q578" i="3"/>
  <c r="S570" i="3"/>
  <c r="R562" i="3"/>
  <c r="U553" i="3"/>
  <c r="T545" i="3"/>
  <c r="P529" i="3"/>
  <c r="O521" i="3"/>
  <c r="S513" i="3"/>
  <c r="Q505" i="3"/>
  <c r="R497" i="3"/>
  <c r="U489" i="3"/>
  <c r="T481" i="3"/>
  <c r="O465" i="3"/>
  <c r="Q457" i="3"/>
  <c r="S449" i="3"/>
  <c r="S441" i="3"/>
  <c r="R433" i="3"/>
  <c r="U425" i="3"/>
  <c r="T417" i="3"/>
  <c r="O401" i="3"/>
  <c r="P395" i="3"/>
  <c r="T365" i="3"/>
  <c r="O341" i="3"/>
  <c r="P333" i="3"/>
  <c r="P325" i="3"/>
  <c r="R317" i="3"/>
  <c r="P890" i="3"/>
  <c r="P882" i="3"/>
  <c r="P874" i="3"/>
  <c r="P866" i="3"/>
  <c r="P858" i="3"/>
  <c r="P850" i="3"/>
  <c r="P842" i="3"/>
  <c r="P834" i="3"/>
  <c r="P826" i="3"/>
  <c r="P818" i="3"/>
  <c r="P810" i="3"/>
  <c r="P802" i="3"/>
  <c r="P794" i="3"/>
  <c r="P786" i="3"/>
  <c r="P778" i="3"/>
  <c r="P770" i="3"/>
  <c r="P762" i="3"/>
  <c r="Q707" i="3"/>
  <c r="R700" i="3"/>
  <c r="S692" i="3"/>
  <c r="U684" i="3"/>
  <c r="O668" i="3"/>
  <c r="P660" i="3"/>
  <c r="Q652" i="3"/>
  <c r="R644" i="3"/>
  <c r="S636" i="3"/>
  <c r="S628" i="3"/>
  <c r="U620" i="3"/>
  <c r="O604" i="3"/>
  <c r="P596" i="3"/>
  <c r="Q588" i="3"/>
  <c r="R580" i="3"/>
  <c r="T572" i="3"/>
  <c r="S564" i="3"/>
  <c r="U556" i="3"/>
  <c r="P539" i="3"/>
  <c r="O531" i="3"/>
  <c r="Q523" i="3"/>
  <c r="R515" i="3"/>
  <c r="T507" i="3"/>
  <c r="S499" i="3"/>
  <c r="U491" i="3"/>
  <c r="O475" i="3"/>
  <c r="Q467" i="3"/>
  <c r="P459" i="3"/>
  <c r="R451" i="3"/>
  <c r="T443" i="3"/>
  <c r="S435" i="3"/>
  <c r="U427" i="3"/>
  <c r="O411" i="3"/>
  <c r="P403" i="3"/>
  <c r="R396" i="3"/>
  <c r="Q392" i="3"/>
  <c r="U367" i="3"/>
  <c r="U359" i="3"/>
  <c r="O351" i="3"/>
  <c r="P343" i="3"/>
  <c r="R335" i="3"/>
  <c r="Q327" i="3"/>
  <c r="R319" i="3"/>
  <c r="S311" i="3"/>
  <c r="U303" i="3"/>
  <c r="O287" i="3"/>
  <c r="P278" i="3"/>
  <c r="Q270" i="3"/>
  <c r="Q262" i="3"/>
  <c r="T254" i="3"/>
  <c r="S246" i="3"/>
  <c r="O236" i="3"/>
  <c r="P234" i="3"/>
  <c r="Q207" i="3"/>
  <c r="U183" i="3"/>
  <c r="O167" i="3"/>
  <c r="R159" i="3"/>
  <c r="R151" i="3"/>
  <c r="R143" i="3"/>
  <c r="T135" i="3"/>
  <c r="S127" i="3"/>
  <c r="U118" i="3"/>
  <c r="O101" i="3"/>
  <c r="P93" i="3"/>
  <c r="R83" i="3"/>
  <c r="R75" i="3"/>
  <c r="Q66" i="3"/>
  <c r="U50" i="3"/>
  <c r="R32" i="3"/>
  <c r="R16" i="3"/>
  <c r="P889" i="3"/>
  <c r="P881" i="3"/>
  <c r="P873" i="3"/>
  <c r="P865" i="3"/>
  <c r="P857" i="3"/>
  <c r="P849" i="3"/>
  <c r="P841" i="3"/>
  <c r="P833" i="3"/>
  <c r="P825" i="3"/>
  <c r="P817" i="3"/>
  <c r="P809" i="3"/>
  <c r="P801" i="3"/>
  <c r="P793" i="3"/>
  <c r="P785" i="3"/>
  <c r="P777" i="3"/>
  <c r="P769" i="3"/>
  <c r="P761" i="3"/>
  <c r="Q706" i="3"/>
  <c r="R699" i="3"/>
  <c r="S691" i="3"/>
  <c r="U683" i="3"/>
  <c r="O667" i="3"/>
  <c r="P659" i="3"/>
  <c r="R643" i="3"/>
  <c r="S635" i="3"/>
  <c r="T627" i="3"/>
  <c r="U619" i="3"/>
  <c r="O603" i="3"/>
  <c r="P595" i="3"/>
  <c r="Q587" i="3"/>
  <c r="R579" i="3"/>
  <c r="S571" i="3"/>
  <c r="T563" i="3"/>
  <c r="U555" i="3"/>
  <c r="P538" i="3"/>
  <c r="O530" i="3"/>
  <c r="Q522" i="3"/>
  <c r="R514" i="3"/>
  <c r="S506" i="3"/>
  <c r="T498" i="3"/>
  <c r="U490" i="3"/>
  <c r="O474" i="3"/>
  <c r="Q466" i="3"/>
  <c r="P458" i="3"/>
  <c r="R450" i="3"/>
  <c r="S442" i="3"/>
  <c r="T434" i="3"/>
  <c r="U426" i="3"/>
  <c r="O410" i="3"/>
  <c r="P402" i="3"/>
  <c r="P389" i="3"/>
  <c r="R385" i="3"/>
  <c r="U366" i="3"/>
  <c r="R350" i="3"/>
  <c r="O342" i="3"/>
  <c r="Q334" i="3"/>
  <c r="P326" i="3"/>
  <c r="U318" i="3"/>
  <c r="T310" i="3"/>
  <c r="U302" i="3"/>
  <c r="O286" i="3"/>
  <c r="P277" i="3"/>
  <c r="Q269" i="3"/>
  <c r="R261" i="3"/>
  <c r="S253" i="3"/>
  <c r="T245" i="3"/>
  <c r="P231" i="3"/>
  <c r="R206" i="3"/>
  <c r="T191" i="3"/>
  <c r="U182" i="3"/>
  <c r="O166" i="3"/>
  <c r="P158" i="3"/>
  <c r="Q150" i="3"/>
  <c r="S134" i="3"/>
  <c r="T126" i="3"/>
  <c r="O100" i="3"/>
  <c r="P92" i="3"/>
  <c r="R74" i="3"/>
  <c r="R65" i="3"/>
  <c r="S57" i="3"/>
  <c r="U49" i="3"/>
  <c r="O31" i="3"/>
  <c r="P23" i="3"/>
  <c r="R7" i="3"/>
  <c r="S13" i="3"/>
  <c r="R21" i="3"/>
  <c r="P29" i="3"/>
  <c r="Q37" i="3"/>
  <c r="P46" i="3"/>
  <c r="O55" i="3"/>
  <c r="U80" i="3"/>
  <c r="T90" i="3"/>
  <c r="S98" i="3"/>
  <c r="S106" i="3"/>
  <c r="S115" i="3"/>
  <c r="Q124" i="3"/>
  <c r="P132" i="3"/>
  <c r="P148" i="3"/>
  <c r="U164" i="3"/>
  <c r="T180" i="3"/>
  <c r="R189" i="3"/>
  <c r="S202" i="3"/>
  <c r="S204" i="3"/>
  <c r="U243" i="3"/>
  <c r="T251" i="3"/>
  <c r="T259" i="3"/>
  <c r="R267" i="3"/>
  <c r="S275" i="3"/>
  <c r="Q283" i="3"/>
  <c r="Q292" i="3"/>
  <c r="P300" i="3"/>
  <c r="O308" i="3"/>
  <c r="U332" i="3"/>
  <c r="T340" i="3"/>
  <c r="R348" i="3"/>
  <c r="R356" i="3"/>
  <c r="S364" i="3"/>
  <c r="P384" i="3"/>
  <c r="O388" i="3"/>
  <c r="T408" i="3"/>
  <c r="T416" i="3"/>
  <c r="U424" i="3"/>
  <c r="S432" i="3"/>
  <c r="R440" i="3"/>
  <c r="R448" i="3"/>
  <c r="Q456" i="3"/>
  <c r="P464" i="3"/>
  <c r="O472" i="3"/>
  <c r="U496" i="3"/>
  <c r="U504" i="3"/>
  <c r="U512" i="3"/>
  <c r="S520" i="3"/>
  <c r="R528" i="3"/>
  <c r="Q536" i="3"/>
  <c r="Q544" i="3"/>
  <c r="P552" i="3"/>
  <c r="O561" i="3"/>
  <c r="T569" i="3"/>
  <c r="T585" i="3"/>
  <c r="U593" i="3"/>
  <c r="S601" i="3"/>
  <c r="U617" i="3"/>
  <c r="U625" i="3"/>
  <c r="U633" i="3"/>
  <c r="T641" i="3"/>
  <c r="U649" i="3"/>
  <c r="T657" i="3"/>
  <c r="U665" i="3"/>
  <c r="U673" i="3"/>
  <c r="S681" i="3"/>
  <c r="U689" i="3"/>
  <c r="T697" i="3"/>
  <c r="O783" i="3"/>
  <c r="Q791" i="3"/>
  <c r="R799" i="3"/>
  <c r="S807" i="3"/>
  <c r="T815" i="3"/>
  <c r="O831" i="3"/>
  <c r="P839" i="3"/>
  <c r="Q847" i="3"/>
  <c r="S855" i="3"/>
  <c r="S863" i="3"/>
  <c r="S871" i="3"/>
  <c r="S879" i="3"/>
  <c r="T887" i="3"/>
  <c r="T14" i="3"/>
  <c r="T47" i="3"/>
  <c r="U56" i="3"/>
  <c r="O81" i="3"/>
  <c r="P91" i="3"/>
  <c r="T99" i="3"/>
  <c r="Q133" i="3"/>
  <c r="T141" i="3"/>
  <c r="U173" i="3"/>
  <c r="P205" i="3"/>
  <c r="R210" i="3"/>
  <c r="T244" i="3"/>
  <c r="O276" i="3"/>
  <c r="R285" i="3"/>
  <c r="O309" i="3"/>
  <c r="Q317" i="3"/>
  <c r="P341" i="3"/>
  <c r="T349" i="3"/>
  <c r="P365" i="3"/>
  <c r="S395" i="3"/>
  <c r="P417" i="3"/>
  <c r="R441" i="3"/>
  <c r="P465" i="3"/>
  <c r="S489" i="3"/>
  <c r="O513" i="3"/>
  <c r="R521" i="3"/>
  <c r="O545" i="3"/>
  <c r="R570" i="3"/>
  <c r="P594" i="3"/>
  <c r="T602" i="3"/>
  <c r="P618" i="3"/>
  <c r="T626" i="3"/>
  <c r="P642" i="3"/>
  <c r="R650" i="3"/>
  <c r="P674" i="3"/>
  <c r="R690" i="3"/>
  <c r="S784" i="3"/>
  <c r="P808" i="3"/>
  <c r="Q848" i="3"/>
  <c r="P872" i="3"/>
  <c r="P109" i="3"/>
  <c r="U134" i="3"/>
  <c r="R231" i="3"/>
  <c r="O302" i="3"/>
  <c r="T326" i="3"/>
  <c r="T13" i="3"/>
  <c r="S21" i="3"/>
  <c r="R29" i="3"/>
  <c r="R37" i="3"/>
  <c r="Q46" i="3"/>
  <c r="P55" i="3"/>
  <c r="Q63" i="3"/>
  <c r="O71" i="3"/>
  <c r="U90" i="3"/>
  <c r="T98" i="3"/>
  <c r="T106" i="3"/>
  <c r="R115" i="3"/>
  <c r="S124" i="3"/>
  <c r="Q132" i="3"/>
  <c r="O148" i="3"/>
  <c r="P156" i="3"/>
  <c r="U180" i="3"/>
  <c r="T189" i="3"/>
  <c r="R202" i="3"/>
  <c r="R204" i="3"/>
  <c r="U251" i="3"/>
  <c r="U259" i="3"/>
  <c r="T267" i="3"/>
  <c r="R275" i="3"/>
  <c r="S283" i="3"/>
  <c r="S292" i="3"/>
  <c r="Q300" i="3"/>
  <c r="P308" i="3"/>
  <c r="O316" i="3"/>
  <c r="O324" i="3"/>
  <c r="U340" i="3"/>
  <c r="T348" i="3"/>
  <c r="T356" i="3"/>
  <c r="R364" i="3"/>
  <c r="Q384" i="3"/>
  <c r="P388" i="3"/>
  <c r="O400" i="3"/>
  <c r="T424" i="3"/>
  <c r="U432" i="3"/>
  <c r="S440" i="3"/>
  <c r="S448" i="3"/>
  <c r="R456" i="3"/>
  <c r="Q464" i="3"/>
  <c r="P472" i="3"/>
  <c r="O488" i="3"/>
  <c r="T496" i="3"/>
  <c r="T512" i="3"/>
  <c r="U520" i="3"/>
  <c r="S528" i="3"/>
  <c r="R536" i="3"/>
  <c r="R544" i="3"/>
  <c r="Q552" i="3"/>
  <c r="P561" i="3"/>
  <c r="O569" i="3"/>
  <c r="O577" i="3"/>
  <c r="T593" i="3"/>
  <c r="U601" i="3"/>
  <c r="T617" i="3"/>
  <c r="T625" i="3"/>
  <c r="T633" i="3"/>
  <c r="T665" i="3"/>
  <c r="T673" i="3"/>
  <c r="T681" i="3"/>
  <c r="T689" i="3"/>
  <c r="O775" i="3"/>
  <c r="P783" i="3"/>
  <c r="R791" i="3"/>
  <c r="S799" i="3"/>
  <c r="T807" i="3"/>
  <c r="O823" i="3"/>
  <c r="P831" i="3"/>
  <c r="Q839" i="3"/>
  <c r="R847" i="3"/>
  <c r="U855" i="3"/>
  <c r="T863" i="3"/>
  <c r="U871" i="3"/>
  <c r="U879" i="3"/>
  <c r="U47" i="3"/>
  <c r="P72" i="3"/>
  <c r="P81" i="3"/>
  <c r="R91" i="3"/>
  <c r="P116" i="3"/>
  <c r="U133" i="3"/>
  <c r="T173" i="3"/>
  <c r="R205" i="3"/>
  <c r="S210" i="3"/>
  <c r="U244" i="3"/>
  <c r="O268" i="3"/>
  <c r="R276" i="3"/>
  <c r="T285" i="3"/>
  <c r="Q309" i="3"/>
  <c r="U317" i="3"/>
  <c r="S341" i="3"/>
  <c r="Q365" i="3"/>
  <c r="U395" i="3"/>
  <c r="O409" i="3"/>
  <c r="Q417" i="3"/>
  <c r="O433" i="3"/>
  <c r="U441" i="3"/>
  <c r="R465" i="3"/>
  <c r="T489" i="3"/>
  <c r="Q513" i="3"/>
  <c r="U521" i="3"/>
  <c r="P537" i="3"/>
  <c r="R545" i="3"/>
  <c r="O562" i="3"/>
  <c r="U570" i="3"/>
  <c r="Q594" i="3"/>
  <c r="S618" i="3"/>
  <c r="Q642" i="3"/>
  <c r="T650" i="3"/>
  <c r="O666" i="3"/>
  <c r="R674" i="3"/>
  <c r="U690" i="3"/>
  <c r="P768" i="3"/>
  <c r="Q808" i="3"/>
  <c r="P832" i="3"/>
  <c r="Q872" i="3"/>
  <c r="P39" i="3"/>
  <c r="S65" i="3"/>
  <c r="R158" i="3"/>
  <c r="T261" i="3"/>
  <c r="P350" i="3"/>
</calcChain>
</file>

<file path=xl/sharedStrings.xml><?xml version="1.0" encoding="utf-8"?>
<sst xmlns="http://schemas.openxmlformats.org/spreadsheetml/2006/main" count="9409" uniqueCount="1577">
  <si>
    <t>FORSIDE</t>
  </si>
  <si>
    <r>
      <t xml:space="preserve">
</t>
    </r>
    <r>
      <rPr>
        <b/>
        <sz val="26"/>
        <rFont val="Arial"/>
        <family val="2"/>
      </rPr>
      <t xml:space="preserve">LEVERANCESPECIFIKATION 
</t>
    </r>
    <r>
      <rPr>
        <b/>
        <sz val="16"/>
        <rFont val="Arial"/>
        <family val="2"/>
      </rPr>
      <t xml:space="preserve">FOR 
BYGNINGSMODELLER
</t>
    </r>
    <r>
      <rPr>
        <sz val="12"/>
        <rFont val="Arial"/>
        <family val="2"/>
      </rPr>
      <t xml:space="preserve">
</t>
    </r>
    <r>
      <rPr>
        <b/>
        <sz val="12"/>
        <rFont val="Arial"/>
        <family val="2"/>
      </rPr>
      <t xml:space="preserve">Revsion 0
Februar 2024
</t>
    </r>
    <r>
      <rPr>
        <sz val="12"/>
        <rFont val="Arial"/>
        <family val="2"/>
      </rPr>
      <t xml:space="preserve">
Leverancespecifikationen er resultatet af et samarbejde mellem:</t>
    </r>
  </si>
  <si>
    <t>KOLOFON</t>
  </si>
  <si>
    <t>INTRODUKTION</t>
  </si>
  <si>
    <t>VEJLEDNING</t>
  </si>
  <si>
    <t>DETALJERET VEJLEDNING</t>
  </si>
  <si>
    <r>
      <rPr>
        <sz val="10"/>
        <color theme="1"/>
        <rFont val="Arial"/>
        <family val="2"/>
      </rPr>
      <t xml:space="preserve">Leverancespecifikationen er opbygget i følgende dele:
</t>
    </r>
    <r>
      <rPr>
        <b/>
        <sz val="10"/>
        <color theme="1"/>
        <rFont val="Arial"/>
        <family val="2"/>
      </rPr>
      <t xml:space="preserve">
</t>
    </r>
    <r>
      <rPr>
        <b/>
        <sz val="12"/>
        <color theme="1"/>
        <rFont val="Arial"/>
        <family val="2"/>
      </rPr>
      <t xml:space="preserve">- ID
- BYGNINGSDELE
- PROJEKT
- AKTØRER
- FASER, AKTØRER OG LOD-NIVEAUER
</t>
    </r>
    <r>
      <rPr>
        <sz val="10"/>
        <color theme="1"/>
        <rFont val="Arial"/>
        <family val="2"/>
      </rPr>
      <t xml:space="preserve">
Delene beskrives detaljeret i nedenstående.
</t>
    </r>
    <r>
      <rPr>
        <b/>
        <sz val="10"/>
        <color theme="1"/>
        <rFont val="Arial"/>
        <family val="2"/>
      </rPr>
      <t xml:space="preserve">
</t>
    </r>
  </si>
  <si>
    <r>
      <rPr>
        <b/>
        <u/>
        <sz val="12"/>
        <color theme="1"/>
        <rFont val="Arial"/>
        <family val="2"/>
      </rPr>
      <t>ID</t>
    </r>
    <r>
      <rPr>
        <sz val="10"/>
        <color theme="1"/>
        <rFont val="Arial"/>
        <family val="2"/>
      </rPr>
      <t xml:space="preserve">
ID forsyner bygningsdele med unikke ID’er, hvilket understøtter ensartet sortering og mulighed for henvisning til specifikke bygningsdele. ID’er anvendes i excel-arkets formler, så er nødvendig for arkets funktioner. Tilføjes projektspecifikke bygningsdele påføres relevant ID eks. 023.1. Herved sorteres 023 og 023.1 sammen.</t>
    </r>
  </si>
  <si>
    <r>
      <rPr>
        <b/>
        <u/>
        <sz val="12"/>
        <color theme="1"/>
        <rFont val="Arial"/>
        <family val="2"/>
      </rPr>
      <t>BYGNINGSDELE</t>
    </r>
    <r>
      <rPr>
        <sz val="10"/>
        <color theme="1"/>
        <rFont val="Arial"/>
        <family val="2"/>
      </rPr>
      <t xml:space="preserve">
BYGNINGSDELE udgør leverancespecifikationens grundstruktur. Bygningsdele består af gruppering, bygningsdele og reference til Bygningsdelsspecifkation. 
</t>
    </r>
    <r>
      <rPr>
        <b/>
        <sz val="10"/>
        <color theme="1"/>
        <rFont val="Arial"/>
        <family val="2"/>
      </rPr>
      <t>Gruppering:</t>
    </r>
    <r>
      <rPr>
        <sz val="10"/>
        <color theme="1"/>
        <rFont val="Arial"/>
        <family val="2"/>
      </rPr>
      <t xml:space="preserve">
Gruppering (GR.) udgør Leverancespecifikationens heiraki med mulighed for at filtrere på op til 5 grupperinger. 
-   Gruppe 1 (Mørkeblå) udgør overskrifter
-   Gruppe 2 (Grå) deloverskrifter
-   Gruppe 3 kan både udgøre deloverskrifter (Lyseblå) og bygningsdele
-   Gruppe 4 og 5 udgør udelukkende bygningsdele
Tilføjes projektspecifikke bygningsdele tilføjes gruppering ligeledes jf. ovenstående systematik.
</t>
    </r>
    <r>
      <rPr>
        <b/>
        <sz val="10"/>
        <color theme="1"/>
        <rFont val="Arial"/>
        <family val="2"/>
      </rPr>
      <t xml:space="preserve">
</t>
    </r>
  </si>
  <si>
    <r>
      <rPr>
        <b/>
        <u/>
        <sz val="12"/>
        <color theme="1"/>
        <rFont val="Arial"/>
        <family val="2"/>
      </rPr>
      <t>FASER, AKTØRER OG LOD-NIVEAUER</t>
    </r>
    <r>
      <rPr>
        <sz val="10"/>
        <color theme="1"/>
        <rFont val="Arial"/>
        <family val="2"/>
      </rPr>
      <t xml:space="preserve">
</t>
    </r>
    <r>
      <rPr>
        <b/>
        <sz val="10"/>
        <color theme="1"/>
        <rFont val="Arial"/>
        <family val="2"/>
      </rPr>
      <t xml:space="preserve">
Faser</t>
    </r>
    <r>
      <rPr>
        <sz val="10"/>
        <color theme="1"/>
        <rFont val="Arial"/>
        <family val="2"/>
      </rPr>
      <t xml:space="preserve">
Faserne (1) er repræsenteret af byggeriets forslags- og projektfaser jf. YBL18, hvilket ligeledes er grundlag for den præudfyldte Leverancespecifikation. Faserne udførelse, aflevering, eksisterende forhold og drift tilføjes projektspecifikt. Under hver fase specificeres aktør og LOD-niveau efter projektets behov.
Ydermere eksisterer Milepæle (2) før hver fase i Leverancespecifikationen. Milepæle anvendes projektspecifikt hvis modelleverancer ikke kan placeres i byggeriets forslags- og projektfaser jf. YBL18 men er nødvendige for fx delleverancer på projektet.
</t>
    </r>
    <r>
      <rPr>
        <b/>
        <sz val="10"/>
        <color theme="1"/>
        <rFont val="Arial"/>
        <family val="2"/>
      </rPr>
      <t xml:space="preserve">
Aktører</t>
    </r>
    <r>
      <rPr>
        <sz val="10"/>
        <color theme="1"/>
        <rFont val="Arial"/>
        <family val="2"/>
      </rPr>
      <t xml:space="preserve">
Aktører som indgår i Leverancespecifikationen er defineret med afsæt i byggeriets praksis og primære leverandører af bygningsmodeller til projekterne.
Angives en aktør på en bygningsdel med et valgt LOD-niveau, har aktøren til opgave at levere en bygningsmodel indeholdende bygningsdelen ved udgangen af den aktuelle fase ell. milepæl. Farven på aktøren ændre automatisk.
</t>
    </r>
  </si>
  <si>
    <r>
      <rPr>
        <b/>
        <sz val="10"/>
        <color theme="1"/>
        <rFont val="Arial"/>
        <family val="2"/>
      </rPr>
      <t>LOD-Niveauer</t>
    </r>
    <r>
      <rPr>
        <sz val="10"/>
        <color theme="1"/>
        <rFont val="Arial"/>
        <family val="2"/>
      </rPr>
      <t xml:space="preserve">
Bygningsdelenes LOD-niveauer angives jf. Bygningsdelsspecifikationerne. 
LOD-niveauer består i sin helhed af hhv. LOR-, LOG- og LOI-niveau.
LOD-niveauer kan sammensættes med forskellige LOR-, LOG- og LOI-niveauer for de enkelte bygningsdele. I så fald beskrives LOD niveauet med følgende syntaks: |200|325|300|, hvor første cifre (her 200) angiver LOR niveauet, næste cifre (her 325) angiver LOG niveauet og sidste cifre (her 300) angiver LOI niveauet. Farven på LOD-niveauet følger aktøren.</t>
    </r>
  </si>
  <si>
    <r>
      <rPr>
        <b/>
        <sz val="18"/>
        <color theme="0"/>
        <rFont val="Arial"/>
        <family val="2"/>
      </rPr>
      <t>ID</t>
    </r>
    <r>
      <rPr>
        <b/>
        <sz val="9"/>
        <color theme="0"/>
        <rFont val="Arial"/>
        <family val="2"/>
      </rPr>
      <t xml:space="preserve">
</t>
    </r>
  </si>
  <si>
    <r>
      <rPr>
        <b/>
        <sz val="18"/>
        <color theme="0"/>
        <rFont val="Arial"/>
        <family val="2"/>
      </rPr>
      <t>BYGNINGSDELE</t>
    </r>
    <r>
      <rPr>
        <b/>
        <sz val="13"/>
        <color theme="0"/>
        <rFont val="Arial"/>
        <family val="2"/>
      </rPr>
      <t xml:space="preserve">
</t>
    </r>
    <r>
      <rPr>
        <i/>
        <sz val="9"/>
        <color rgb="FFCCD3D7"/>
        <rFont val="Arial"/>
        <family val="2"/>
      </rPr>
      <t>Gruppering, Bygningsdele og reference til Bygningsdelsspecifikation</t>
    </r>
  </si>
  <si>
    <r>
      <t xml:space="preserve">AKTØRER
</t>
    </r>
    <r>
      <rPr>
        <i/>
        <sz val="9"/>
        <color theme="2"/>
        <rFont val="Arial"/>
        <family val="2"/>
      </rPr>
      <t>Aktør indgår i leverance af bygningsdelen.</t>
    </r>
  </si>
  <si>
    <r>
      <rPr>
        <b/>
        <sz val="18"/>
        <color theme="0"/>
        <rFont val="Arial"/>
        <family val="2"/>
      </rPr>
      <t>FASER, AKTØRER OG LOD-NIVEAUER</t>
    </r>
    <r>
      <rPr>
        <b/>
        <sz val="13"/>
        <color theme="0"/>
        <rFont val="Arial"/>
        <family val="2"/>
      </rPr>
      <t xml:space="preserve">
</t>
    </r>
    <r>
      <rPr>
        <i/>
        <sz val="9"/>
        <color rgb="FFCCD3D7"/>
        <rFont val="Arial"/>
        <family val="2"/>
      </rPr>
      <t xml:space="preserve">Byggeriets forslags- og projektfaser jf. YBL18, Aktører og LOD-niveauer jf. Bygningsdelsspecifikationerne.
</t>
    </r>
  </si>
  <si>
    <r>
      <rPr>
        <b/>
        <sz val="18"/>
        <color theme="0"/>
        <rFont val="Arial"/>
        <family val="2"/>
      </rPr>
      <t>ØVRIGE</t>
    </r>
    <r>
      <rPr>
        <b/>
        <sz val="16"/>
        <color theme="0"/>
        <rFont val="Arial"/>
        <family val="2"/>
      </rPr>
      <t xml:space="preserve">
</t>
    </r>
    <r>
      <rPr>
        <sz val="9"/>
        <color rgb="FFCCD3D7"/>
        <rFont val="Arial"/>
        <family val="2"/>
      </rPr>
      <t>Eksisterende forhold, drift og bemærkninger</t>
    </r>
  </si>
  <si>
    <t>MILEPÆLE DISPOSITIONSFORSLAG</t>
  </si>
  <si>
    <t>DISPOSITIONSFORSLAG</t>
  </si>
  <si>
    <t>MILEPÆLE PROJEKTFORSLAG</t>
  </si>
  <si>
    <t>PROJEKTFORSLAG</t>
  </si>
  <si>
    <t>MYNDIGHEDSPROJEKT</t>
  </si>
  <si>
    <t>MILEPÆLE UDBUDSPROJEKT</t>
  </si>
  <si>
    <t>UDBUDSPROJEKT</t>
  </si>
  <si>
    <t>MILEPÆLE UDFØRELSESPROJEKT</t>
  </si>
  <si>
    <t>UDFØRELSESPROJEKT</t>
  </si>
  <si>
    <t>MILEPÆLE UDFØRELSE</t>
  </si>
  <si>
    <t>UDFØRELSE</t>
  </si>
  <si>
    <t>MILEPÆLE AFLEVERING</t>
  </si>
  <si>
    <t>AFLEVERING</t>
  </si>
  <si>
    <t>EKSISTERENDE FORHOLD</t>
  </si>
  <si>
    <t>DRIFT</t>
  </si>
  <si>
    <t>ID</t>
  </si>
  <si>
    <t>ID-Bygningsdel</t>
  </si>
  <si>
    <t>BIM7AA</t>
  </si>
  <si>
    <t>BIMTypeCode</t>
  </si>
  <si>
    <t>CCI</t>
  </si>
  <si>
    <t>CCS</t>
  </si>
  <si>
    <t>FVK</t>
  </si>
  <si>
    <t>Kolonne1</t>
  </si>
  <si>
    <t>GR.</t>
  </si>
  <si>
    <t>BYGNINGSDELE</t>
  </si>
  <si>
    <t>BYGNINGSDELS-
SPECIFIKATION</t>
  </si>
  <si>
    <t>PROJEKT
SPECIFIK (P)</t>
  </si>
  <si>
    <t>ARK</t>
  </si>
  <si>
    <t>KON</t>
  </si>
  <si>
    <t>EL</t>
  </si>
  <si>
    <t>VVS</t>
  </si>
  <si>
    <t>VEN</t>
  </si>
  <si>
    <t>ENT</t>
  </si>
  <si>
    <t>Disp
Milepæl 1
AKTØR</t>
  </si>
  <si>
    <t>Disp
Milepæl 1
LOD DK</t>
  </si>
  <si>
    <t>Disp
Milepæl 2
AKTØR</t>
  </si>
  <si>
    <t>Disp
Milepæl 2
LOD DK</t>
  </si>
  <si>
    <t>Disp
Milepæl 3
AKTØR</t>
  </si>
  <si>
    <t>Disp
Milepæl 3
LOD DK</t>
  </si>
  <si>
    <t>DISP
AKTØR</t>
  </si>
  <si>
    <t>DISP
LOD DK</t>
  </si>
  <si>
    <t>PF
Milepæl 1
AKTØR</t>
  </si>
  <si>
    <t>PF
Milepæl 1
LOD DK</t>
  </si>
  <si>
    <t>PF
Milepæl 2
AKTØR</t>
  </si>
  <si>
    <t>PF
Milepæl 2
LOD DK</t>
  </si>
  <si>
    <t>PF
Milepæl 3
AKTØR</t>
  </si>
  <si>
    <t>PF
Milepæl 3
LOD DK</t>
  </si>
  <si>
    <t>PF
AKTØR</t>
  </si>
  <si>
    <t>PF
LOD DK</t>
  </si>
  <si>
    <t>MYN
AKTØR</t>
  </si>
  <si>
    <t>MYN
LOD DK</t>
  </si>
  <si>
    <t>UDB
Milepæl 1
AKTØR</t>
  </si>
  <si>
    <t>UDB
Milepæl 1
LOD DK</t>
  </si>
  <si>
    <t>UDB
Milepæl 2
AKTØR</t>
  </si>
  <si>
    <t>UDB
Milepæl 2
LOD DK</t>
  </si>
  <si>
    <t>UDB
Milepæl 3
AKTØR</t>
  </si>
  <si>
    <t>UDB
Milepæl 3
LOD DK</t>
  </si>
  <si>
    <t>UDB
AKTØR</t>
  </si>
  <si>
    <t>UDB
LOD DK</t>
  </si>
  <si>
    <t>UDP
Milepæl 1
AKTØR</t>
  </si>
  <si>
    <t>UDP
Milepæl 1
LOD DK</t>
  </si>
  <si>
    <t>UDP
Milepæl 2
AKTØR</t>
  </si>
  <si>
    <t>UDP
Milepæl 2
LOD DK</t>
  </si>
  <si>
    <t>UDP
Milepæl 3
AKTØR</t>
  </si>
  <si>
    <t>UDP
Milepæl 3
LOD DK</t>
  </si>
  <si>
    <t>UDP
AKTØR</t>
  </si>
  <si>
    <t>UDP
LOD DK</t>
  </si>
  <si>
    <t>UDF
Milepæl 1
AKTØR</t>
  </si>
  <si>
    <t>UDF
Milepæl 1
LOD DK</t>
  </si>
  <si>
    <t>UDF
Milepæl 2
AKTØR</t>
  </si>
  <si>
    <t>UDF
Milepæl 2
LOD DK</t>
  </si>
  <si>
    <t>UDF
Milepæl 3
AKTØR</t>
  </si>
  <si>
    <t>UDF
Milepæl 3
LOD DK</t>
  </si>
  <si>
    <t>UDF
AKTØR</t>
  </si>
  <si>
    <t>UDF
LOD DK</t>
  </si>
  <si>
    <t>BEMÆRKNINGER</t>
  </si>
  <si>
    <t>Kolonne2</t>
  </si>
  <si>
    <t>AFL
Milepæl 1
AKTØR</t>
  </si>
  <si>
    <t>AFL
Milepæl 1
LOD DK</t>
  </si>
  <si>
    <t>AFL
Milepæl 2
AKTØR</t>
  </si>
  <si>
    <t>AFL
Milepæl 2
LOD DK</t>
  </si>
  <si>
    <t>AFL
Milepæl 3
AKTØR</t>
  </si>
  <si>
    <t>AFL
Milepæl 3
LOD DK</t>
  </si>
  <si>
    <t>AFL
AKTØR</t>
  </si>
  <si>
    <r>
      <t xml:space="preserve">AFL
LOD DK
</t>
    </r>
    <r>
      <rPr>
        <b/>
        <i/>
        <sz val="9"/>
        <color theme="3"/>
        <rFont val="Calibri"/>
        <family val="2"/>
        <scheme val="minor"/>
      </rPr>
      <t>omfang iht. kontrakt</t>
    </r>
  </si>
  <si>
    <t>Kolonne5</t>
  </si>
  <si>
    <t>EKSIST
AKTØR</t>
  </si>
  <si>
    <t>EKSIST
LOD DK</t>
  </si>
  <si>
    <t>DRIFT
AKTØR</t>
  </si>
  <si>
    <t>DRIFT
LOD DK</t>
  </si>
  <si>
    <t>BEMÆRKNINGER ØVRIGE</t>
  </si>
  <si>
    <t>001</t>
  </si>
  <si>
    <t>Bygningsbasis</t>
  </si>
  <si>
    <t>X</t>
  </si>
  <si>
    <t>002</t>
  </si>
  <si>
    <t>Terræn</t>
  </si>
  <si>
    <t>003</t>
  </si>
  <si>
    <t>-</t>
  </si>
  <si>
    <t>004</t>
  </si>
  <si>
    <t>Forberedt grund</t>
  </si>
  <si>
    <t>005</t>
  </si>
  <si>
    <t>006</t>
  </si>
  <si>
    <t>Byggegrube</t>
  </si>
  <si>
    <t>007</t>
  </si>
  <si>
    <t>Spunsvægge</t>
  </si>
  <si>
    <t>Væg</t>
  </si>
  <si>
    <t>Mindre geometriske afvigelser mellem det modellerede og det udførte arbejde vil forekomme.</t>
  </si>
  <si>
    <t>008</t>
  </si>
  <si>
    <t>Sekantpælevægge</t>
  </si>
  <si>
    <t>009</t>
  </si>
  <si>
    <t>Udgravning</t>
  </si>
  <si>
    <t>010</t>
  </si>
  <si>
    <t>Drænsystem</t>
  </si>
  <si>
    <t>011</t>
  </si>
  <si>
    <t>Byggeplads</t>
  </si>
  <si>
    <t>012</t>
  </si>
  <si>
    <t>Forsyninger</t>
  </si>
  <si>
    <t>013</t>
  </si>
  <si>
    <t>Adgangsveje</t>
  </si>
  <si>
    <t>014</t>
  </si>
  <si>
    <t>Kraner</t>
  </si>
  <si>
    <t>015</t>
  </si>
  <si>
    <t>Lifte</t>
  </si>
  <si>
    <t>016</t>
  </si>
  <si>
    <t>Interrimslukninger</t>
  </si>
  <si>
    <t>017</t>
  </si>
  <si>
    <t>Stilladser</t>
  </si>
  <si>
    <t>018</t>
  </si>
  <si>
    <t>Totaloverdækninger</t>
  </si>
  <si>
    <t>019</t>
  </si>
  <si>
    <t>Skurby</t>
  </si>
  <si>
    <t>020</t>
  </si>
  <si>
    <t>Råhus</t>
  </si>
  <si>
    <t>021</t>
  </si>
  <si>
    <t>Fundament</t>
  </si>
  <si>
    <t>022</t>
  </si>
  <si>
    <t>Fundamenter</t>
  </si>
  <si>
    <t xml:space="preserve">Fundament </t>
  </si>
  <si>
    <t>023</t>
  </si>
  <si>
    <t>Stribefundamenter</t>
  </si>
  <si>
    <t>Inkl. plinte og støbte sokler.</t>
  </si>
  <si>
    <t>024</t>
  </si>
  <si>
    <t>Punktfundamenter</t>
  </si>
  <si>
    <t>Inkl. plinte, støbte sokler og pælehoveder.</t>
  </si>
  <si>
    <t>025</t>
  </si>
  <si>
    <t>Pladefundamenter</t>
  </si>
  <si>
    <t>026</t>
  </si>
  <si>
    <t>Brøndfundamenter</t>
  </si>
  <si>
    <t>027</t>
  </si>
  <si>
    <t>Grovbeton</t>
  </si>
  <si>
    <t>Modellering af grovbeton er forbundet med en vis usikkerhed. Afvigelser mellem det modellerede og udformningen på pladsen vil forekomme.</t>
  </si>
  <si>
    <t>028</t>
  </si>
  <si>
    <t>Fundamenter, isolering</t>
  </si>
  <si>
    <t xml:space="preserve">Isolering modelleres på overordent niveau, med det formål at sikre pladsreservation og bruttomængder. Overlap kan forekomme, yderligere detaljering kan fremgå af 2D-detaljer. </t>
  </si>
  <si>
    <t>029</t>
  </si>
  <si>
    <t>Pæle</t>
  </si>
  <si>
    <t>030</t>
  </si>
  <si>
    <t>Borede pæle</t>
  </si>
  <si>
    <t>031</t>
  </si>
  <si>
    <t>Rammede pæle</t>
  </si>
  <si>
    <t>032</t>
  </si>
  <si>
    <t>Jordankre</t>
  </si>
  <si>
    <t>b</t>
  </si>
  <si>
    <t>033</t>
  </si>
  <si>
    <t>034</t>
  </si>
  <si>
    <t>Vægge</t>
  </si>
  <si>
    <t>035</t>
  </si>
  <si>
    <t>Generiske vægge</t>
  </si>
  <si>
    <t>036</t>
  </si>
  <si>
    <t>Betonvægge, præfabrikerede</t>
  </si>
  <si>
    <t xml:space="preserve">Betonvæg </t>
  </si>
  <si>
    <t>037</t>
  </si>
  <si>
    <t>Betonvægge, præfabrikerede A113, 3R</t>
  </si>
  <si>
    <t>?</t>
  </si>
  <si>
    <t>Betonfalse modelleres ved 400.</t>
  </si>
  <si>
    <t>038</t>
  </si>
  <si>
    <t>Betonvægge, præfabrikerede A113, 4LK (DP=Ent.)</t>
  </si>
  <si>
    <t>Betonfalse modelleres ved 400. Entreprenørprojekterende udarbejder BIM-model til erstatning for KON-rådgivers BIM-model. Rådgiver vedligeholder som udgangspunkt ikke geometriændringer efter aflevering af model til entreprenør.</t>
  </si>
  <si>
    <t>039</t>
  </si>
  <si>
    <t>Betonvægge, præfabrikerede A113, 4LK (DP=Rådg.)</t>
  </si>
  <si>
    <t>Betonfalse modelleres ved 400. Entreprenørprojekterende udarbejder ikke BIM-model. KON-ingeniør opdaterer hovedgeometri inkl. åbninger, men ikke elementinddeling.</t>
  </si>
  <si>
    <t>040</t>
  </si>
  <si>
    <t>Filigranvægge A113, 3R</t>
  </si>
  <si>
    <t>Betonfalse modelleres ved 400</t>
  </si>
  <si>
    <t>041</t>
  </si>
  <si>
    <t>Filigranvægge A113, 4LK (DP=Ent.)</t>
  </si>
  <si>
    <t>Betonfalse modelleres ved 325. Entreprenørprojekterende udarbejder BIM-model til erstatning for KON-rådgivers BIM-model. Rådgiver vedligeholder som udgangspunkt ikke geometriændringer efter aflevering af model til entreprenør.</t>
  </si>
  <si>
    <t>042</t>
  </si>
  <si>
    <t>Filigranvægge A113, 4LK (DP=Rådg.)</t>
  </si>
  <si>
    <t>Betonfalse modelleres ved 325. Entreprenørprojekterende udarbejder ikke BIM-model. KON-ingeniør opdaterer hovedgeometri inkl. åbninger, men ikke elementinddeling.</t>
  </si>
  <si>
    <t>043</t>
  </si>
  <si>
    <t>Betonvægge, pladsstøbte</t>
  </si>
  <si>
    <t>Betonfalse modelleres ved 325.</t>
  </si>
  <si>
    <t>044</t>
  </si>
  <si>
    <t>Opmurede vægge</t>
  </si>
  <si>
    <t>045</t>
  </si>
  <si>
    <t>Skeletkonstruerede vægge</t>
  </si>
  <si>
    <t>046</t>
  </si>
  <si>
    <t>Glasvægge</t>
  </si>
  <si>
    <t>Glas- / systemvægge</t>
  </si>
  <si>
    <t>047</t>
  </si>
  <si>
    <t>Trævægge, bærende</t>
  </si>
  <si>
    <t>Eksempelvis CLT-elementer</t>
  </si>
  <si>
    <t>048</t>
  </si>
  <si>
    <t>Mobilvægge</t>
  </si>
  <si>
    <t>049</t>
  </si>
  <si>
    <t>Isolering, vægge</t>
  </si>
  <si>
    <t>050</t>
  </si>
  <si>
    <t>Vægge, isolering, under terræn</t>
  </si>
  <si>
    <t>Isolering modelleres på overordent niveau. Overlap kan forekomme og yderligere detaljering kan fremgå af 2D-detaljer.</t>
  </si>
  <si>
    <t>051</t>
  </si>
  <si>
    <t>Vægge, isolering, over terræn</t>
  </si>
  <si>
    <t xml:space="preserve">Isolering modelleres på overordent niveau. Yderligere detaljering kan fremgå af 2D-detaljer.
Isolering i betonelementer følger forpladen. </t>
  </si>
  <si>
    <t>052</t>
  </si>
  <si>
    <t>Facader</t>
  </si>
  <si>
    <t>053</t>
  </si>
  <si>
    <t>Generiske facader</t>
  </si>
  <si>
    <t>054</t>
  </si>
  <si>
    <t>Sandwichelementer</t>
  </si>
  <si>
    <t>055</t>
  </si>
  <si>
    <t>Sandwichelementer, beton, 
Bagvægge A113, 3R</t>
  </si>
  <si>
    <t>Betonfalse modelleres ved 325</t>
  </si>
  <si>
    <t>056</t>
  </si>
  <si>
    <t>Sandwichelementer, beton, 
Bagvægge A113, 4LK (DP=Ent.)</t>
  </si>
  <si>
    <t>057</t>
  </si>
  <si>
    <t>Sandwichelementer, beton, 
Bagvægge A113, 4LK (DP=Rådg.)</t>
  </si>
  <si>
    <t xml:space="preserve">Betonfalse modelleres ved 325. </t>
  </si>
  <si>
    <t>058</t>
  </si>
  <si>
    <t>Sandwichelementer, beton, 
Formure/plade og isolering</t>
  </si>
  <si>
    <t>059</t>
  </si>
  <si>
    <t>Glasfacadesystem</t>
  </si>
  <si>
    <t>060</t>
  </si>
  <si>
    <t>Isoleringsvægssystemer</t>
  </si>
  <si>
    <t>061</t>
  </si>
  <si>
    <t>Opmurede facader</t>
  </si>
  <si>
    <t>062</t>
  </si>
  <si>
    <t>Bjælker</t>
  </si>
  <si>
    <t>063</t>
  </si>
  <si>
    <t>Betonelementbjælker</t>
  </si>
  <si>
    <t>Betonbjælke</t>
  </si>
  <si>
    <t>064</t>
  </si>
  <si>
    <t>Betonelementbjælker A113, 3R</t>
  </si>
  <si>
    <t>065</t>
  </si>
  <si>
    <t>Betonelementbjælker A113, 4LK (DP=Ent.)</t>
  </si>
  <si>
    <t>Entreprenørprojekterende udarbejder BIM-model til erstatning for KON-rådgivers BIM-model.</t>
  </si>
  <si>
    <t>066</t>
  </si>
  <si>
    <t>Betonelementbjælker A113, 4LK (DP=Rådg.)</t>
  </si>
  <si>
    <t>Entreprenørprojekterende udarbejder IKKE BIM-model. KON-ingeniør opdaterer hovedgeometri.</t>
  </si>
  <si>
    <t>067</t>
  </si>
  <si>
    <t>Betonbjælke, pladsstøbt</t>
  </si>
  <si>
    <t>068</t>
  </si>
  <si>
    <t>Stålbjælker</t>
  </si>
  <si>
    <t>Stålbjælke</t>
  </si>
  <si>
    <t xml:space="preserve">Brandisolering modelleres ved 325 på et overordent niveau med fokus på pladsreservation, overlap kan forekomme. Brandmaling modelleres ikke. Yderligere detaljering omkring brandisolering kan fremgå af 2D-detaljer.  </t>
  </si>
  <si>
    <t>069</t>
  </si>
  <si>
    <t>Kompositbjælker, Stål-beton</t>
  </si>
  <si>
    <t>070</t>
  </si>
  <si>
    <t>071</t>
  </si>
  <si>
    <t>072</t>
  </si>
  <si>
    <t>Træbjælker</t>
  </si>
  <si>
    <t>073</t>
  </si>
  <si>
    <t>Træbjælker, Bærende</t>
  </si>
  <si>
    <t>074</t>
  </si>
  <si>
    <t>Træbjælker, Ikke bærende</t>
  </si>
  <si>
    <t>075</t>
  </si>
  <si>
    <t>Søjler</t>
  </si>
  <si>
    <t>076</t>
  </si>
  <si>
    <t>Generiske søjler</t>
  </si>
  <si>
    <t>077</t>
  </si>
  <si>
    <t>Betonsøjler, præfabrikerede</t>
  </si>
  <si>
    <t>Betonsøjle</t>
  </si>
  <si>
    <t>078</t>
  </si>
  <si>
    <t>Betonsøjler, præfabrikerede A113, 3R</t>
  </si>
  <si>
    <t>079</t>
  </si>
  <si>
    <t>Betonsøjler, præfabrikerede A113, 4LK (DP=Ent.)</t>
  </si>
  <si>
    <t>080</t>
  </si>
  <si>
    <t>Betonsøjler, præfabrikerede A113, 4LK (DP=Rådg.)</t>
  </si>
  <si>
    <t>Entreprenørprojekterende udarbejder IKKE BIM-model. KON-ingeniør opdaterer hovedgeometri inkl. eventuelle åbninger.</t>
  </si>
  <si>
    <t>081</t>
  </si>
  <si>
    <t>Betonsøjle, pladsstøbt</t>
  </si>
  <si>
    <t>082</t>
  </si>
  <si>
    <t>Stålsøjler</t>
  </si>
  <si>
    <t>Stålsøjle</t>
  </si>
  <si>
    <t>083</t>
  </si>
  <si>
    <t>Kompositsøjler, Stål-beton</t>
  </si>
  <si>
    <t>084</t>
  </si>
  <si>
    <t>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t>
  </si>
  <si>
    <t>085</t>
  </si>
  <si>
    <t>086</t>
  </si>
  <si>
    <t>Træsøjler</t>
  </si>
  <si>
    <t>087</t>
  </si>
  <si>
    <t>Træsøjler, Bærende</t>
  </si>
  <si>
    <t>088</t>
  </si>
  <si>
    <t>Træsøjler, Ikke bærende</t>
  </si>
  <si>
    <t>089</t>
  </si>
  <si>
    <t xml:space="preserve">Dæk </t>
  </si>
  <si>
    <t>090</t>
  </si>
  <si>
    <t>Generisk dæk/etageadskillelse</t>
  </si>
  <si>
    <t>Gulv</t>
  </si>
  <si>
    <t>091</t>
  </si>
  <si>
    <t>Terrændæk</t>
  </si>
  <si>
    <t>Betondæk</t>
  </si>
  <si>
    <t>092</t>
  </si>
  <si>
    <t xml:space="preserve">Betondæk, Pladsstøbt </t>
  </si>
  <si>
    <t>093</t>
  </si>
  <si>
    <t>Betondæk, Elementer</t>
  </si>
  <si>
    <t>094</t>
  </si>
  <si>
    <t>Massive dæk, Elementer, A113, 4LK (DP=Ent.)</t>
  </si>
  <si>
    <t>Entreprenørprojekterende udarbejder BIM-model til erstatning for KON-rådgivers BIM-model. Rådgiver vedligeholder som udgangspunkt ikke geometriændringer efter aflevering af model til entreprenør.</t>
  </si>
  <si>
    <t>095</t>
  </si>
  <si>
    <t>Massive dæk, Elementer, A113, 4LK (DP=Rådg.)</t>
  </si>
  <si>
    <t>Entreprenørprojekterende udarbejder IKKE BIM-model. KON-ingeniør opdaterer hovedgeometri inkl. eventuelle åbninger. Elementinddeling fra Entreprenørprojekterende tilbageføres ikke til rådgivermodel.</t>
  </si>
  <si>
    <t>096</t>
  </si>
  <si>
    <t>Huldæk A113, 4LK (DP=Ent.)</t>
  </si>
  <si>
    <t>097</t>
  </si>
  <si>
    <t>Huldæk A113, 4LK (DP=Rådg.)</t>
  </si>
  <si>
    <t>098</t>
  </si>
  <si>
    <t>Filigrandæk A113, 4LK (DP=Ent.)</t>
  </si>
  <si>
    <t>099</t>
  </si>
  <si>
    <t>Filigrandæk A113, 4LK (DP=Rådg.)</t>
  </si>
  <si>
    <t>Entreprenørprojekterende udarbejder ikke BIM-model. KON-ingeniør opdaterer hovedgeometri inkl. eventuelle åbninger. Elementinddeling fra Entreprenørprojekterende tilbageføres ikke til rådgivermodel.</t>
  </si>
  <si>
    <t>100</t>
  </si>
  <si>
    <t>Konstruktiv overbeton</t>
  </si>
  <si>
    <t>101</t>
  </si>
  <si>
    <t>Stabiliserende trædæk</t>
  </si>
  <si>
    <t>102</t>
  </si>
  <si>
    <t>Afretning</t>
  </si>
  <si>
    <t>103</t>
  </si>
  <si>
    <t>Trapezplader</t>
  </si>
  <si>
    <t>Omfatter dæk og tagkonstruktionerer (lastbærende og stabiliserende).</t>
  </si>
  <si>
    <t>104</t>
  </si>
  <si>
    <t>Skeletkonstruerede dæk</t>
  </si>
  <si>
    <t>Omfatter også dørkplader og ristedæk. Omfatter ikke gitterdæk i installationsskakt.</t>
  </si>
  <si>
    <t>105</t>
  </si>
  <si>
    <t>Membraner ved dæk</t>
  </si>
  <si>
    <t>106</t>
  </si>
  <si>
    <t>Membraner ved dæk under terræn</t>
  </si>
  <si>
    <t>107</t>
  </si>
  <si>
    <t>Membraner ved dæk over terræn</t>
  </si>
  <si>
    <t>108</t>
  </si>
  <si>
    <t>Tage</t>
  </si>
  <si>
    <t>109</t>
  </si>
  <si>
    <t>Generiske Tage</t>
  </si>
  <si>
    <t xml:space="preserve">Tag </t>
  </si>
  <si>
    <t>110</t>
  </si>
  <si>
    <t>Spærtage</t>
  </si>
  <si>
    <t>111</t>
  </si>
  <si>
    <t>Tagkassetter</t>
  </si>
  <si>
    <t>112</t>
  </si>
  <si>
    <t>Varme tage</t>
  </si>
  <si>
    <t>113</t>
  </si>
  <si>
    <t>Glastagssystemer</t>
  </si>
  <si>
    <t>114</t>
  </si>
  <si>
    <t>Mobile tage</t>
  </si>
  <si>
    <t>115</t>
  </si>
  <si>
    <t>Baldakiner og overdækninger</t>
  </si>
  <si>
    <t>116</t>
  </si>
  <si>
    <t>Altaner og altangange</t>
  </si>
  <si>
    <t>117</t>
  </si>
  <si>
    <t>Generiske Altaner/Svalegange</t>
  </si>
  <si>
    <t>118</t>
  </si>
  <si>
    <t>Altaner</t>
  </si>
  <si>
    <t>119</t>
  </si>
  <si>
    <t>Svalegang</t>
  </si>
  <si>
    <t>120</t>
  </si>
  <si>
    <t>Trapper og ramper</t>
  </si>
  <si>
    <t>121</t>
  </si>
  <si>
    <t>Elementtrapper, Beton</t>
  </si>
  <si>
    <t>Trappe, Rampe</t>
  </si>
  <si>
    <t>122</t>
  </si>
  <si>
    <t>Elementtrapper, Beton A113, 5 (DP=Ent.)</t>
  </si>
  <si>
    <t xml:space="preserve">Entreprenørprojekterende udarbejder BIM-model til erstatning for arkitekts BIM-model. Rådgiver vedligeholder som udgangspunkt ikke geometriændringer efter aflevering af model til entreprenør. </t>
  </si>
  <si>
    <t>123</t>
  </si>
  <si>
    <t>Elementtrapper, Beton A113, 5 (DP=Rådg.)</t>
  </si>
  <si>
    <t xml:space="preserve">Entreprenørprojekterende udarbejder IKKE BIM-model. Arkitekt opdaterer hovedgeometri. Elementinddeling, Konsoller ol. fra Entreprenørprojekterende tilbageføres ikke til rådgivermodel. </t>
  </si>
  <si>
    <t>124</t>
  </si>
  <si>
    <t>Pladsstøbte betontrapper</t>
  </si>
  <si>
    <t>Niveauet beskriver udelukkende modellering. Øvrigt arbejde forbundet med bygningsdelen vartages som udgangspunkt ikke af ARK.
For generelt ansvar for bygningsdelen henvises til YBL18 og projektes ydelsesfordelings- og grænseflade skema.</t>
  </si>
  <si>
    <t>125</t>
  </si>
  <si>
    <t>Ståltrapper</t>
  </si>
  <si>
    <t>126</t>
  </si>
  <si>
    <t>Trætrapper</t>
  </si>
  <si>
    <t>127</t>
  </si>
  <si>
    <t>Stiger og lejdere</t>
  </si>
  <si>
    <t>128</t>
  </si>
  <si>
    <t>Ramper, Beton, Prefabrikeret A113, 3R</t>
  </si>
  <si>
    <t>Ramper i relation til råhus.</t>
  </si>
  <si>
    <t>129</t>
  </si>
  <si>
    <t>Ramper, Beton, Pladsstøbt</t>
  </si>
  <si>
    <t>130</t>
  </si>
  <si>
    <t>Ramper, Stål, Alu, Sammensatte</t>
  </si>
  <si>
    <t>131</t>
  </si>
  <si>
    <t>Sammensatte bygningsdele</t>
  </si>
  <si>
    <t>132</t>
  </si>
  <si>
    <t>Badekabiner</t>
  </si>
  <si>
    <t>133</t>
  </si>
  <si>
    <t>Øvrige Konstruktionsobjekter</t>
  </si>
  <si>
    <t>134</t>
  </si>
  <si>
    <t>Trækforbindelser</t>
  </si>
  <si>
    <t>135</t>
  </si>
  <si>
    <t>Korrugerede rør og trækforbindelser i betonelementer</t>
  </si>
  <si>
    <t>136</t>
  </si>
  <si>
    <t xml:space="preserve">Korrugerede rør inkl. armering og trækforbindelser i betonelementer </t>
  </si>
  <si>
    <t>137</t>
  </si>
  <si>
    <t>Fugelåse</t>
  </si>
  <si>
    <t>138</t>
  </si>
  <si>
    <t>Fugelåse - Hovedgeometri med udsparinger og fugebredder</t>
  </si>
  <si>
    <t>139</t>
  </si>
  <si>
    <t xml:space="preserve">Fugelåse - Hovedgeometri med udsparinger og fugebredder inkl. wirebokse, wireløkker og U-bøjler </t>
  </si>
  <si>
    <t>140</t>
  </si>
  <si>
    <t>Understøbninger under betonelementer</t>
  </si>
  <si>
    <t>141</t>
  </si>
  <si>
    <t>Kant- og dækudstøbninger</t>
  </si>
  <si>
    <t>142</t>
  </si>
  <si>
    <t>Dorne til trapper, reposser og ramper</t>
  </si>
  <si>
    <t>143</t>
  </si>
  <si>
    <t>Dilatationsfuger i dæk og vægge</t>
  </si>
  <si>
    <t>144</t>
  </si>
  <si>
    <t>Lejer- og lejeplader</t>
  </si>
  <si>
    <t>145</t>
  </si>
  <si>
    <t>Komplettering</t>
  </si>
  <si>
    <t>146</t>
  </si>
  <si>
    <t>Døre, vinduer og Porte</t>
  </si>
  <si>
    <t>147</t>
  </si>
  <si>
    <t>Vinduer</t>
  </si>
  <si>
    <t xml:space="preserve">Vindue </t>
  </si>
  <si>
    <t>Inkl. lettefalse ved 325.</t>
  </si>
  <si>
    <t>148</t>
  </si>
  <si>
    <t>Ovenlys, røg- og taglemme</t>
  </si>
  <si>
    <t>149</t>
  </si>
  <si>
    <t>Døre</t>
  </si>
  <si>
    <t>Dør</t>
  </si>
  <si>
    <t>150</t>
  </si>
  <si>
    <t>Karruseldøre</t>
  </si>
  <si>
    <t>151</t>
  </si>
  <si>
    <t>Porte</t>
  </si>
  <si>
    <t>152</t>
  </si>
  <si>
    <t>Jalousier og gitre</t>
  </si>
  <si>
    <t>153</t>
  </si>
  <si>
    <t>Facadekomplettering</t>
  </si>
  <si>
    <t>154</t>
  </si>
  <si>
    <t>Solafkærmning</t>
  </si>
  <si>
    <t>155</t>
  </si>
  <si>
    <t>Staffage som Rammer, absorbenter, effekter.</t>
  </si>
  <si>
    <t>156</t>
  </si>
  <si>
    <t>Tage, komplementering</t>
  </si>
  <si>
    <t>157</t>
  </si>
  <si>
    <t>Kviste</t>
  </si>
  <si>
    <t>158</t>
  </si>
  <si>
    <t>Faldsikring</t>
  </si>
  <si>
    <t>159</t>
  </si>
  <si>
    <t>Inddækninger</t>
  </si>
  <si>
    <t>160</t>
  </si>
  <si>
    <t xml:space="preserve">Tagrender og nedløb </t>
  </si>
  <si>
    <t xml:space="preserve">Kun arbejder der falder ind under blikkenslagerarbejde, øvrig skal placers i rette kategorier under VVS. </t>
  </si>
  <si>
    <t>161</t>
  </si>
  <si>
    <t>Værn, afskærmninger og riste</t>
  </si>
  <si>
    <t>162</t>
  </si>
  <si>
    <t xml:space="preserve">Værn og håndlister </t>
  </si>
  <si>
    <t>163</t>
  </si>
  <si>
    <t>Lofter</t>
  </si>
  <si>
    <t>164</t>
  </si>
  <si>
    <t>Faste lofter</t>
  </si>
  <si>
    <t>Loft</t>
  </si>
  <si>
    <t>165</t>
  </si>
  <si>
    <t>Nedhængte lofter</t>
  </si>
  <si>
    <t>166</t>
  </si>
  <si>
    <t>Gulve</t>
  </si>
  <si>
    <t>167</t>
  </si>
  <si>
    <t>Opbyggede gulve</t>
  </si>
  <si>
    <t>168</t>
  </si>
  <si>
    <t>Svømmende gulve</t>
  </si>
  <si>
    <t>169</t>
  </si>
  <si>
    <t>Ikke bærende riste.</t>
  </si>
  <si>
    <t>170</t>
  </si>
  <si>
    <t>Støbte- og flydende gulve</t>
  </si>
  <si>
    <t>171</t>
  </si>
  <si>
    <t>Systemgulve</t>
  </si>
  <si>
    <t>172</t>
  </si>
  <si>
    <t>Overflader</t>
  </si>
  <si>
    <t>173</t>
  </si>
  <si>
    <t>Påmurede/påklædte overflader</t>
  </si>
  <si>
    <t xml:space="preserve">Som fliser. Klinker som ikke er i væggens fulde udstrækning. </t>
  </si>
  <si>
    <t>174</t>
  </si>
  <si>
    <t>Beklædninger, monteret</t>
  </si>
  <si>
    <t xml:space="preserve">Som absorbenter. Plade som ikke er i væggens fulde udstrækning. </t>
  </si>
  <si>
    <t>175</t>
  </si>
  <si>
    <t>Landskab</t>
  </si>
  <si>
    <t>176</t>
  </si>
  <si>
    <t>177</t>
  </si>
  <si>
    <t>Asfalt belægninger</t>
  </si>
  <si>
    <t>178</t>
  </si>
  <si>
    <t>Betonstøbte belægninger</t>
  </si>
  <si>
    <t>179</t>
  </si>
  <si>
    <t>180</t>
  </si>
  <si>
    <t>Flise -og stenbelægninger</t>
  </si>
  <si>
    <t>181</t>
  </si>
  <si>
    <t>Skærver og grus</t>
  </si>
  <si>
    <t>182</t>
  </si>
  <si>
    <t>Kantbegrænsninger</t>
  </si>
  <si>
    <t>183</t>
  </si>
  <si>
    <t>Afstribninger og markeringer</t>
  </si>
  <si>
    <t>184</t>
  </si>
  <si>
    <t>185</t>
  </si>
  <si>
    <t>186</t>
  </si>
  <si>
    <t>Træer</t>
  </si>
  <si>
    <t>187</t>
  </si>
  <si>
    <t>Buske og hække</t>
  </si>
  <si>
    <t>188</t>
  </si>
  <si>
    <t>189</t>
  </si>
  <si>
    <t>Bunddække og stauder</t>
  </si>
  <si>
    <t>190</t>
  </si>
  <si>
    <t>191</t>
  </si>
  <si>
    <t>Ekstensive beplantningssystemer</t>
  </si>
  <si>
    <t>192</t>
  </si>
  <si>
    <t>Intensive opbygninger på tage</t>
  </si>
  <si>
    <t>193</t>
  </si>
  <si>
    <t>194</t>
  </si>
  <si>
    <t>195</t>
  </si>
  <si>
    <t>196</t>
  </si>
  <si>
    <t>197</t>
  </si>
  <si>
    <t>198</t>
  </si>
  <si>
    <t>199</t>
  </si>
  <si>
    <t>Hegn og afskærmninger</t>
  </si>
  <si>
    <t>200</t>
  </si>
  <si>
    <t>Trapper i terræn</t>
  </si>
  <si>
    <t>201</t>
  </si>
  <si>
    <t>Ramper i terræn</t>
  </si>
  <si>
    <t>202</t>
  </si>
  <si>
    <t>203</t>
  </si>
  <si>
    <t>204</t>
  </si>
  <si>
    <t>205</t>
  </si>
  <si>
    <t>206</t>
  </si>
  <si>
    <t>Overflader i terræn</t>
  </si>
  <si>
    <t>207</t>
  </si>
  <si>
    <t>El</t>
  </si>
  <si>
    <t>208</t>
  </si>
  <si>
    <t>Analytiske rum og systemer</t>
  </si>
  <si>
    <t>209</t>
  </si>
  <si>
    <t>Kan kombineres med andre Spaces.</t>
  </si>
  <si>
    <t>210</t>
  </si>
  <si>
    <t>211</t>
  </si>
  <si>
    <t>Føringsveje</t>
  </si>
  <si>
    <t>212</t>
  </si>
  <si>
    <t>Bakker/stiger/Kanaler/Kabler/Trækrør</t>
  </si>
  <si>
    <t>213</t>
  </si>
  <si>
    <t>Teknikrum/Teknikområder</t>
  </si>
  <si>
    <t>El-føringsvej</t>
  </si>
  <si>
    <t>214</t>
  </si>
  <si>
    <t>Skakte (lodrette hovedføringsveje)</t>
  </si>
  <si>
    <t>215</t>
  </si>
  <si>
    <t>Vandrette hoved- og fordelingsføringsveje</t>
  </si>
  <si>
    <t>216</t>
  </si>
  <si>
    <t>Føring til Komponenter og tilslutninger i rum</t>
  </si>
  <si>
    <t>217</t>
  </si>
  <si>
    <t>Kabelrør/trækrør &lt; 50 mm</t>
  </si>
  <si>
    <t>218</t>
  </si>
  <si>
    <t>Kabelrør/trækrør ≥ 50 mm</t>
  </si>
  <si>
    <t>219</t>
  </si>
  <si>
    <t>Bæringer</t>
  </si>
  <si>
    <t>220</t>
  </si>
  <si>
    <t>Konsoller</t>
  </si>
  <si>
    <t>221</t>
  </si>
  <si>
    <t>Stativer</t>
  </si>
  <si>
    <t>222</t>
  </si>
  <si>
    <t>Hul- og recesobjekter</t>
  </si>
  <si>
    <t>Reces- og hulobjekter</t>
  </si>
  <si>
    <t>223</t>
  </si>
  <si>
    <t>Hullukninger</t>
  </si>
  <si>
    <t>Gælder for bl.a. brandtætning og lydtætning.</t>
  </si>
  <si>
    <t>224</t>
  </si>
  <si>
    <t>Kabling</t>
  </si>
  <si>
    <t>225</t>
  </si>
  <si>
    <t>Ledninger i terræn</t>
  </si>
  <si>
    <t>226</t>
  </si>
  <si>
    <t>Luftledninger for højspændingsanlæg</t>
  </si>
  <si>
    <t>227</t>
  </si>
  <si>
    <t>Ledninger i jord for højspændingsanlæg</t>
  </si>
  <si>
    <t>228</t>
  </si>
  <si>
    <t>Luftledninger for lavspændingsanlæg</t>
  </si>
  <si>
    <t>229</t>
  </si>
  <si>
    <t>Ledninger i jord for lavspændingsanlæg</t>
  </si>
  <si>
    <t>230</t>
  </si>
  <si>
    <t>Ledninger for elektronik- og svagstrømsanlæg</t>
  </si>
  <si>
    <t>231</t>
  </si>
  <si>
    <t>Kommunikation</t>
  </si>
  <si>
    <t>232</t>
  </si>
  <si>
    <t>Information</t>
  </si>
  <si>
    <t>233</t>
  </si>
  <si>
    <t>Audio, video og antenner</t>
  </si>
  <si>
    <t>234</t>
  </si>
  <si>
    <t>IT-infrastrukturer</t>
  </si>
  <si>
    <t>235</t>
  </si>
  <si>
    <t>Adgangssikringer (AIA/ADK/ITV)</t>
  </si>
  <si>
    <t>236</t>
  </si>
  <si>
    <t>Sikringsanlæg (ABA/AGA/ABDL/ARS/AVS/ABV)</t>
  </si>
  <si>
    <t>237</t>
  </si>
  <si>
    <t>Personsikringer (VAR)</t>
  </si>
  <si>
    <t>238</t>
  </si>
  <si>
    <t>Bygningsautomation (BMS/CTS/IBI)</t>
  </si>
  <si>
    <t>239</t>
  </si>
  <si>
    <t>Overspændingsbeskyttelse</t>
  </si>
  <si>
    <t>240</t>
  </si>
  <si>
    <t>Lynbeskyttelser</t>
  </si>
  <si>
    <t>241</t>
  </si>
  <si>
    <t>Udligningsforbindelser</t>
  </si>
  <si>
    <t>242</t>
  </si>
  <si>
    <t>Hovedudligningsforbindelser</t>
  </si>
  <si>
    <t>243</t>
  </si>
  <si>
    <t>Lokal udligningsforbindelse uden jordforbindelser</t>
  </si>
  <si>
    <t>244</t>
  </si>
  <si>
    <t>Supplerende udligningsforbindelser</t>
  </si>
  <si>
    <t>245</t>
  </si>
  <si>
    <t>Fundamentsjording</t>
  </si>
  <si>
    <t>246</t>
  </si>
  <si>
    <t>Eltracing</t>
  </si>
  <si>
    <t>247</t>
  </si>
  <si>
    <t>Central- og tavle Anlæg</t>
  </si>
  <si>
    <t>248</t>
  </si>
  <si>
    <t>Forsyninger - ekstern</t>
  </si>
  <si>
    <t>El-komponent</t>
  </si>
  <si>
    <t>249</t>
  </si>
  <si>
    <t>Stikledninger / Kanalskinner</t>
  </si>
  <si>
    <t>250</t>
  </si>
  <si>
    <t>Transformeranlæg</t>
  </si>
  <si>
    <t>251</t>
  </si>
  <si>
    <t>Stationstavler</t>
  </si>
  <si>
    <t>252</t>
  </si>
  <si>
    <t>Nød- og reserveforsyningsanlæg/UPS</t>
  </si>
  <si>
    <t>253</t>
  </si>
  <si>
    <t>Fasekompenseringsanlæg</t>
  </si>
  <si>
    <t>254</t>
  </si>
  <si>
    <t>Frekvensomformeranlæg</t>
  </si>
  <si>
    <t>255</t>
  </si>
  <si>
    <t>Fordeling</t>
  </si>
  <si>
    <t>256</t>
  </si>
  <si>
    <t>Hovedledninger / Kanalskinner</t>
  </si>
  <si>
    <t>257</t>
  </si>
  <si>
    <t>Hovedtavler</t>
  </si>
  <si>
    <t>258</t>
  </si>
  <si>
    <t>Fordelingstavler</t>
  </si>
  <si>
    <t>259</t>
  </si>
  <si>
    <t>Undertavler</t>
  </si>
  <si>
    <t>260</t>
  </si>
  <si>
    <t>Gruppetavler</t>
  </si>
  <si>
    <t>261</t>
  </si>
  <si>
    <t>Målertavler</t>
  </si>
  <si>
    <t>262</t>
  </si>
  <si>
    <t>IT-tavler</t>
  </si>
  <si>
    <t>263</t>
  </si>
  <si>
    <t>Afgangstavler</t>
  </si>
  <si>
    <t>264</t>
  </si>
  <si>
    <t>Øvrige tavler</t>
  </si>
  <si>
    <t>265</t>
  </si>
  <si>
    <t>Vedvarende energi</t>
  </si>
  <si>
    <t>266</t>
  </si>
  <si>
    <t>Solceller</t>
  </si>
  <si>
    <t>267</t>
  </si>
  <si>
    <t>Invertere</t>
  </si>
  <si>
    <t>268</t>
  </si>
  <si>
    <t>269</t>
  </si>
  <si>
    <t>X-felter</t>
  </si>
  <si>
    <t>270</t>
  </si>
  <si>
    <t>Managementsystemer</t>
  </si>
  <si>
    <t>271</t>
  </si>
  <si>
    <t>BMS-Anlæg</t>
  </si>
  <si>
    <t>272</t>
  </si>
  <si>
    <t>Central tilstandsstyring</t>
  </si>
  <si>
    <t>273</t>
  </si>
  <si>
    <t>CTS-anlæg</t>
  </si>
  <si>
    <t>274</t>
  </si>
  <si>
    <t>IBI-anlæg med central styring</t>
  </si>
  <si>
    <t>275</t>
  </si>
  <si>
    <t>Decentral tilstandsstyring</t>
  </si>
  <si>
    <t>276</t>
  </si>
  <si>
    <t>IBI-anlæg med distribueret styring</t>
  </si>
  <si>
    <t>277</t>
  </si>
  <si>
    <t>Komponenter/armaturer</t>
  </si>
  <si>
    <t>278</t>
  </si>
  <si>
    <t>Installationer for apparater og maskiner</t>
  </si>
  <si>
    <t>279</t>
  </si>
  <si>
    <t>Installationer for termiske anlæg</t>
  </si>
  <si>
    <t>280</t>
  </si>
  <si>
    <t>Installationer for belysning</t>
  </si>
  <si>
    <t>281</t>
  </si>
  <si>
    <t xml:space="preserve">Anlæg for almen belysning </t>
  </si>
  <si>
    <t>282</t>
  </si>
  <si>
    <t>Anlæg for lavvoltsbelysning</t>
  </si>
  <si>
    <t>283</t>
  </si>
  <si>
    <t xml:space="preserve">Anlæg for sikkerhedsbelysning </t>
  </si>
  <si>
    <t>284</t>
  </si>
  <si>
    <t xml:space="preserve">Anlæg for særbelysning </t>
  </si>
  <si>
    <t>285</t>
  </si>
  <si>
    <t>Lysstyringsanlæg</t>
  </si>
  <si>
    <t>286</t>
  </si>
  <si>
    <t>Belysningsarmaturer</t>
  </si>
  <si>
    <t>287</t>
  </si>
  <si>
    <t xml:space="preserve">Armatur – Almen belysning </t>
  </si>
  <si>
    <t>288</t>
  </si>
  <si>
    <t xml:space="preserve">Armatur – Sikkerhedsbelysning </t>
  </si>
  <si>
    <t>289</t>
  </si>
  <si>
    <t>Armatur – Special belysning</t>
  </si>
  <si>
    <t>290</t>
  </si>
  <si>
    <t>Monteringsmateriel for kraftinstallationer</t>
  </si>
  <si>
    <t>291</t>
  </si>
  <si>
    <t>Stikkontakter</t>
  </si>
  <si>
    <t>292</t>
  </si>
  <si>
    <t>Arbejdsstationer/Gulvbokse</t>
  </si>
  <si>
    <t>293</t>
  </si>
  <si>
    <t>Udtag</t>
  </si>
  <si>
    <t>294</t>
  </si>
  <si>
    <t>Forsyning til brugsgenstande</t>
  </si>
  <si>
    <t>295</t>
  </si>
  <si>
    <t>Sengestuepaneler/Betjeningspaneler</t>
  </si>
  <si>
    <t>296</t>
  </si>
  <si>
    <t xml:space="preserve">Monteringsmateriel for Vedvarende energi </t>
  </si>
  <si>
    <t>297</t>
  </si>
  <si>
    <t>Forsyning til Solcelleanlæg</t>
  </si>
  <si>
    <t>Skal rådgiver vedligeholde EL-model for entreprenør aftales dette projektspecifikt.</t>
  </si>
  <si>
    <t>298</t>
  </si>
  <si>
    <t>Monteringsmateriel for Kommunikationsanlæg</t>
  </si>
  <si>
    <t>299</t>
  </si>
  <si>
    <t>Telefonanlæg</t>
  </si>
  <si>
    <t>300</t>
  </si>
  <si>
    <t>Radioanlæg</t>
  </si>
  <si>
    <t>301</t>
  </si>
  <si>
    <t>Dør- og porttelefoner</t>
  </si>
  <si>
    <t>302</t>
  </si>
  <si>
    <t>Monteringsmateriel for Informationsanlæg</t>
  </si>
  <si>
    <t>303</t>
  </si>
  <si>
    <t>Optagetanlæg</t>
  </si>
  <si>
    <t>304</t>
  </si>
  <si>
    <t>Ringeanlæg</t>
  </si>
  <si>
    <t>305</t>
  </si>
  <si>
    <t>Ur-anlæg</t>
  </si>
  <si>
    <t>306</t>
  </si>
  <si>
    <t>Monteringsmateriel for Audio, video og antenneanlæg</t>
  </si>
  <si>
    <t>307</t>
  </si>
  <si>
    <t>Højttaleranlæg</t>
  </si>
  <si>
    <t>308</t>
  </si>
  <si>
    <t>Mikrofonanlæg</t>
  </si>
  <si>
    <t>309</t>
  </si>
  <si>
    <t>Teleslyngeanlæg</t>
  </si>
  <si>
    <t>310</t>
  </si>
  <si>
    <t>Videoanlæg</t>
  </si>
  <si>
    <t>311</t>
  </si>
  <si>
    <t>Antenneanlæg</t>
  </si>
  <si>
    <t>312</t>
  </si>
  <si>
    <t>AV-anlæg</t>
  </si>
  <si>
    <t>313</t>
  </si>
  <si>
    <t>Monteringsmateriel IT-infrastrukturanlæg</t>
  </si>
  <si>
    <t>314</t>
  </si>
  <si>
    <t>IT – antenneanlæg (PDS-Udtag)</t>
  </si>
  <si>
    <t>315</t>
  </si>
  <si>
    <t>Positioneringssystem (Accesspoint)</t>
  </si>
  <si>
    <t>316</t>
  </si>
  <si>
    <t>Monteringsmateriel for Adgangssikringsanlæg</t>
  </si>
  <si>
    <t>317</t>
  </si>
  <si>
    <t>Automatisk indbrudsalarmanlæg (AIA-anlæg)</t>
  </si>
  <si>
    <t>318</t>
  </si>
  <si>
    <t>Automatisk adgangsdørkontrolanlæg (ADK-anlæg)</t>
  </si>
  <si>
    <t>319</t>
  </si>
  <si>
    <t>Internt TV-overvågningsanlæg (ITV-anlæg)</t>
  </si>
  <si>
    <t>320</t>
  </si>
  <si>
    <t>Monteringsmateriel for Sikringsanlæg</t>
  </si>
  <si>
    <t>321</t>
  </si>
  <si>
    <t>Automatisk brandalarmanlæg (ABA-anlæg)</t>
  </si>
  <si>
    <t>322</t>
  </si>
  <si>
    <t>Automatisk branddørlukningsanlæg (ABDL-anlæg)</t>
  </si>
  <si>
    <t>323</t>
  </si>
  <si>
    <t>Automatisk gasalarmsanlæg (AGA-anlæg)</t>
  </si>
  <si>
    <t>324</t>
  </si>
  <si>
    <t>Automatisk rumslukningsanlæg (ARS-anlæg)</t>
  </si>
  <si>
    <t>325</t>
  </si>
  <si>
    <t>Automatisk vandslukningsanlæg (AVS-anlæg)</t>
  </si>
  <si>
    <t>326</t>
  </si>
  <si>
    <t>Automatisk brandventilationsanlæg (ABV-anlæg)</t>
  </si>
  <si>
    <t>327</t>
  </si>
  <si>
    <t>Monteringsmateriel for Personsikringsanlæg</t>
  </si>
  <si>
    <t>328</t>
  </si>
  <si>
    <t>Varslingsanlæg (VAR-anlæg)</t>
  </si>
  <si>
    <t>329</t>
  </si>
  <si>
    <t>Nødkaldeanlæg</t>
  </si>
  <si>
    <t>330</t>
  </si>
  <si>
    <t>Alarmanlæg i køle- og fryserum</t>
  </si>
  <si>
    <t>331</t>
  </si>
  <si>
    <t>Detektoranlæg for personsikring</t>
  </si>
  <si>
    <t>332</t>
  </si>
  <si>
    <t>Overfaldsalarm</t>
  </si>
  <si>
    <t>333</t>
  </si>
  <si>
    <t>Patientkaldeanlæg</t>
  </si>
  <si>
    <t>334</t>
  </si>
  <si>
    <t>Monteringsmateriel for Automatikkomponenter</t>
  </si>
  <si>
    <t>335</t>
  </si>
  <si>
    <t>Luft/Gas transmitter, switche mv.</t>
  </si>
  <si>
    <t>336</t>
  </si>
  <si>
    <t>Væske transmitter, switche mv.</t>
  </si>
  <si>
    <t>337</t>
  </si>
  <si>
    <t>Temperatur transmitter, switche mv.</t>
  </si>
  <si>
    <t>338</t>
  </si>
  <si>
    <t>Lys/bevægelse transmitter, switche mv.</t>
  </si>
  <si>
    <t>339</t>
  </si>
  <si>
    <t>Brand transmitter, switche mv.</t>
  </si>
  <si>
    <t>340</t>
  </si>
  <si>
    <t>Person-, materiale- og servicetransport</t>
  </si>
  <si>
    <t>341</t>
  </si>
  <si>
    <t>Forsyning til Persontransport</t>
  </si>
  <si>
    <t>342</t>
  </si>
  <si>
    <t>Forsyning til elevatorer</t>
  </si>
  <si>
    <t>343</t>
  </si>
  <si>
    <t>Forsyning til lifte</t>
  </si>
  <si>
    <t>344</t>
  </si>
  <si>
    <t>Forsyning til rullende trapper</t>
  </si>
  <si>
    <t>345</t>
  </si>
  <si>
    <t>Forsyning til rullende fortove</t>
  </si>
  <si>
    <t>346</t>
  </si>
  <si>
    <t>Forsyning til Gods- og materialetransport</t>
  </si>
  <si>
    <t>347</t>
  </si>
  <si>
    <t>348</t>
  </si>
  <si>
    <t>Forsyning til lifte og sakseborde</t>
  </si>
  <si>
    <t>349</t>
  </si>
  <si>
    <t>Forsyning til transportbånd</t>
  </si>
  <si>
    <t>350</t>
  </si>
  <si>
    <t>Forsyning til kraner og taljer</t>
  </si>
  <si>
    <t>351</t>
  </si>
  <si>
    <t>Forsyning til servicetransport</t>
  </si>
  <si>
    <t>352</t>
  </si>
  <si>
    <t>Forsyning til servicesystemer</t>
  </si>
  <si>
    <t>353</t>
  </si>
  <si>
    <t>354</t>
  </si>
  <si>
    <t>AV-udstyr</t>
  </si>
  <si>
    <t xml:space="preserve">Inventar </t>
  </si>
  <si>
    <t>Særlig udstyr. Skal være tilvalgt i YBL18 9.40.</t>
  </si>
  <si>
    <t>355</t>
  </si>
  <si>
    <t>IT-udstyr</t>
  </si>
  <si>
    <t>356</t>
  </si>
  <si>
    <t>Løs belysning</t>
  </si>
  <si>
    <t>357</t>
  </si>
  <si>
    <t>Automater</t>
  </si>
  <si>
    <t>358</t>
  </si>
  <si>
    <t>Brandslukningsudstyr</t>
  </si>
  <si>
    <t>359</t>
  </si>
  <si>
    <t>Hårde hvidevarer</t>
  </si>
  <si>
    <t>360</t>
  </si>
  <si>
    <t>Elevatorer og Lifte</t>
  </si>
  <si>
    <t>361</t>
  </si>
  <si>
    <t>362</t>
  </si>
  <si>
    <t>363</t>
  </si>
  <si>
    <t>Vaskemaskiner og tørretublmere</t>
  </si>
  <si>
    <t>364</t>
  </si>
  <si>
    <t>Vaskeri og betalingsautomater</t>
  </si>
  <si>
    <t>365</t>
  </si>
  <si>
    <t>366</t>
  </si>
  <si>
    <t>367</t>
  </si>
  <si>
    <t>368</t>
  </si>
  <si>
    <t>369</t>
  </si>
  <si>
    <t>370</t>
  </si>
  <si>
    <t>371</t>
  </si>
  <si>
    <t>372</t>
  </si>
  <si>
    <t>373</t>
  </si>
  <si>
    <t>374</t>
  </si>
  <si>
    <t>375</t>
  </si>
  <si>
    <t>376</t>
  </si>
  <si>
    <t>377</t>
  </si>
  <si>
    <t>378</t>
  </si>
  <si>
    <t>379</t>
  </si>
  <si>
    <t>380</t>
  </si>
  <si>
    <t>381</t>
  </si>
  <si>
    <t>382</t>
  </si>
  <si>
    <t>383</t>
  </si>
  <si>
    <t>384</t>
  </si>
  <si>
    <t>385</t>
  </si>
  <si>
    <t>386</t>
  </si>
  <si>
    <t xml:space="preserve">Kloak/LAR systemer udenfor fundament </t>
  </si>
  <si>
    <t>387</t>
  </si>
  <si>
    <t>Hoved- og fordelingsføringsveje</t>
  </si>
  <si>
    <t>VVS-føringsvej</t>
  </si>
  <si>
    <t>388</t>
  </si>
  <si>
    <t>Kloak/LAR systemer under bygning (Fra terrændæk og ned)</t>
  </si>
  <si>
    <t>389</t>
  </si>
  <si>
    <t>390</t>
  </si>
  <si>
    <t>Føring til komponenter og tilslutninger</t>
  </si>
  <si>
    <t>391</t>
  </si>
  <si>
    <t>Afløb /Tagvand (i bygning)</t>
  </si>
  <si>
    <t>392</t>
  </si>
  <si>
    <t>393</t>
  </si>
  <si>
    <t>394</t>
  </si>
  <si>
    <t>395</t>
  </si>
  <si>
    <t>Føring til komponenter og tilslutninger i rum</t>
  </si>
  <si>
    <t>396</t>
  </si>
  <si>
    <t>Koblingsledninger (Pexrør) i gulv</t>
  </si>
  <si>
    <t>397</t>
  </si>
  <si>
    <t>Koblingsledninger (Pexrør) i vægge</t>
  </si>
  <si>
    <t>398</t>
  </si>
  <si>
    <t>Teknisk isolering</t>
  </si>
  <si>
    <t>399</t>
  </si>
  <si>
    <t>400</t>
  </si>
  <si>
    <t>401</t>
  </si>
  <si>
    <t>402</t>
  </si>
  <si>
    <t>403</t>
  </si>
  <si>
    <t>404</t>
  </si>
  <si>
    <t>Vand</t>
  </si>
  <si>
    <t>405</t>
  </si>
  <si>
    <t>406</t>
  </si>
  <si>
    <t>407</t>
  </si>
  <si>
    <t>408</t>
  </si>
  <si>
    <t>409</t>
  </si>
  <si>
    <t>410</t>
  </si>
  <si>
    <t>411</t>
  </si>
  <si>
    <t>412</t>
  </si>
  <si>
    <t>413</t>
  </si>
  <si>
    <t>414</t>
  </si>
  <si>
    <t>415</t>
  </si>
  <si>
    <t>416</t>
  </si>
  <si>
    <t>417</t>
  </si>
  <si>
    <t>Luftarter</t>
  </si>
  <si>
    <t>418</t>
  </si>
  <si>
    <t>419</t>
  </si>
  <si>
    <t>420</t>
  </si>
  <si>
    <t>421</t>
  </si>
  <si>
    <t>føring til Komponenter og tilslutninger i rum</t>
  </si>
  <si>
    <t>422</t>
  </si>
  <si>
    <t>423</t>
  </si>
  <si>
    <t>424</t>
  </si>
  <si>
    <t>425</t>
  </si>
  <si>
    <t>426</t>
  </si>
  <si>
    <t>427</t>
  </si>
  <si>
    <t>428</t>
  </si>
  <si>
    <t>429</t>
  </si>
  <si>
    <t>430</t>
  </si>
  <si>
    <t>Køling</t>
  </si>
  <si>
    <t>431</t>
  </si>
  <si>
    <t>432</t>
  </si>
  <si>
    <t>433</t>
  </si>
  <si>
    <t>434</t>
  </si>
  <si>
    <t>435</t>
  </si>
  <si>
    <t>436</t>
  </si>
  <si>
    <t>437</t>
  </si>
  <si>
    <t>438</t>
  </si>
  <si>
    <t>439</t>
  </si>
  <si>
    <t>440</t>
  </si>
  <si>
    <t>441</t>
  </si>
  <si>
    <t>442</t>
  </si>
  <si>
    <t>443</t>
  </si>
  <si>
    <t>Varme</t>
  </si>
  <si>
    <t>444</t>
  </si>
  <si>
    <t>445</t>
  </si>
  <si>
    <t>446</t>
  </si>
  <si>
    <t>447</t>
  </si>
  <si>
    <t>448</t>
  </si>
  <si>
    <t>449</t>
  </si>
  <si>
    <t>450</t>
  </si>
  <si>
    <t>451</t>
  </si>
  <si>
    <t>452</t>
  </si>
  <si>
    <t>453</t>
  </si>
  <si>
    <t>454</t>
  </si>
  <si>
    <t>455</t>
  </si>
  <si>
    <t>456</t>
  </si>
  <si>
    <t>Sprinkler</t>
  </si>
  <si>
    <t>457</t>
  </si>
  <si>
    <t>458</t>
  </si>
  <si>
    <t>459</t>
  </si>
  <si>
    <t>460</t>
  </si>
  <si>
    <t>461</t>
  </si>
  <si>
    <t>462</t>
  </si>
  <si>
    <t>463</t>
  </si>
  <si>
    <t>464</t>
  </si>
  <si>
    <t>465</t>
  </si>
  <si>
    <t>466</t>
  </si>
  <si>
    <t>467</t>
  </si>
  <si>
    <t>Mekanisk udstyr</t>
  </si>
  <si>
    <t>468</t>
  </si>
  <si>
    <t>Kloak / LAR systemer undenfor fundament</t>
  </si>
  <si>
    <t>469</t>
  </si>
  <si>
    <t>Brønde</t>
  </si>
  <si>
    <t>VVS-komponent</t>
  </si>
  <si>
    <t>470</t>
  </si>
  <si>
    <t>Udskillere (Olie, fedt, benzin o.l.)</t>
  </si>
  <si>
    <t>471</t>
  </si>
  <si>
    <t>Bassiner</t>
  </si>
  <si>
    <t>472</t>
  </si>
  <si>
    <t>Spejlbassiner</t>
  </si>
  <si>
    <t>473</t>
  </si>
  <si>
    <t>Overløbsbassiner</t>
  </si>
  <si>
    <t>474</t>
  </si>
  <si>
    <t>Springvand</t>
  </si>
  <si>
    <t>475</t>
  </si>
  <si>
    <t>Kloak / LAR systemer under bygning (Fra terrændæk og ned)</t>
  </si>
  <si>
    <t>476</t>
  </si>
  <si>
    <t>477</t>
  </si>
  <si>
    <t>478</t>
  </si>
  <si>
    <t>479</t>
  </si>
  <si>
    <t>Målerarrangement</t>
  </si>
  <si>
    <t>480</t>
  </si>
  <si>
    <t>Cirkulationspumper</t>
  </si>
  <si>
    <t>481</t>
  </si>
  <si>
    <t>Fordelerrør til vand</t>
  </si>
  <si>
    <t>482</t>
  </si>
  <si>
    <t>Trykforøgeranlæg</t>
  </si>
  <si>
    <t>483</t>
  </si>
  <si>
    <t>Produktionsanlæg</t>
  </si>
  <si>
    <t>484</t>
  </si>
  <si>
    <t>Filtreringsanlæg</t>
  </si>
  <si>
    <t>485</t>
  </si>
  <si>
    <t>Vandbehandlingsanlæg</t>
  </si>
  <si>
    <t>486</t>
  </si>
  <si>
    <t>487</t>
  </si>
  <si>
    <t xml:space="preserve">Overvågningsenheder </t>
  </si>
  <si>
    <t>488</t>
  </si>
  <si>
    <t xml:space="preserve">Nødafspærringsbokse </t>
  </si>
  <si>
    <t>489</t>
  </si>
  <si>
    <t xml:space="preserve">Nødforsyningsenheder </t>
  </si>
  <si>
    <t>490</t>
  </si>
  <si>
    <t xml:space="preserve">Gasregulatorer </t>
  </si>
  <si>
    <t>491</t>
  </si>
  <si>
    <t>Målerarrangementer</t>
  </si>
  <si>
    <t>492</t>
  </si>
  <si>
    <t xml:space="preserve">Trykluftskompressorer </t>
  </si>
  <si>
    <t>493</t>
  </si>
  <si>
    <t>Vakumanlæg</t>
  </si>
  <si>
    <t>494</t>
  </si>
  <si>
    <t>Gasflasker</t>
  </si>
  <si>
    <t>495</t>
  </si>
  <si>
    <t>Tanke</t>
  </si>
  <si>
    <t>496</t>
  </si>
  <si>
    <t>Kedler</t>
  </si>
  <si>
    <t>497</t>
  </si>
  <si>
    <t>Kondensater</t>
  </si>
  <si>
    <t>498</t>
  </si>
  <si>
    <t>499</t>
  </si>
  <si>
    <t>500</t>
  </si>
  <si>
    <t xml:space="preserve">Cirkulationspumper </t>
  </si>
  <si>
    <t>501</t>
  </si>
  <si>
    <t xml:space="preserve">Fordelerrør til køling </t>
  </si>
  <si>
    <t>502</t>
  </si>
  <si>
    <t>Køleblandesløjfer</t>
  </si>
  <si>
    <t>503</t>
  </si>
  <si>
    <t>Kølevekslere</t>
  </si>
  <si>
    <t>504</t>
  </si>
  <si>
    <t>Beholdere/Tanke</t>
  </si>
  <si>
    <t>505</t>
  </si>
  <si>
    <t xml:space="preserve">Kølecentraler </t>
  </si>
  <si>
    <t>506</t>
  </si>
  <si>
    <t>Chillere</t>
  </si>
  <si>
    <t>507</t>
  </si>
  <si>
    <t>Frikølere</t>
  </si>
  <si>
    <t>508</t>
  </si>
  <si>
    <t>Tørkølere</t>
  </si>
  <si>
    <t>509</t>
  </si>
  <si>
    <t>Kølekompressorer</t>
  </si>
  <si>
    <t>510</t>
  </si>
  <si>
    <t>511</t>
  </si>
  <si>
    <t>512</t>
  </si>
  <si>
    <t>Pumper</t>
  </si>
  <si>
    <t>513</t>
  </si>
  <si>
    <t xml:space="preserve">Fordelerrør til varme/Gulvvarmeshunt o.l. </t>
  </si>
  <si>
    <t>514</t>
  </si>
  <si>
    <t>Varmeblandesløjfer</t>
  </si>
  <si>
    <t>515</t>
  </si>
  <si>
    <t>Varmevekslere</t>
  </si>
  <si>
    <t>516</t>
  </si>
  <si>
    <t>Ekspansionsbeholdere</t>
  </si>
  <si>
    <t>517</t>
  </si>
  <si>
    <t>Brugsvandvekslere</t>
  </si>
  <si>
    <t>518</t>
  </si>
  <si>
    <t>Varmtvandsbeholdere</t>
  </si>
  <si>
    <t>519</t>
  </si>
  <si>
    <t>Gasfyr</t>
  </si>
  <si>
    <t>520</t>
  </si>
  <si>
    <t>Oliefyr</t>
  </si>
  <si>
    <t>521</t>
  </si>
  <si>
    <t>Pillefyr</t>
  </si>
  <si>
    <t>522</t>
  </si>
  <si>
    <t>Halmfyr</t>
  </si>
  <si>
    <t>523</t>
  </si>
  <si>
    <t>Varmepumper</t>
  </si>
  <si>
    <t>524</t>
  </si>
  <si>
    <t>525</t>
  </si>
  <si>
    <t>Tryktanke</t>
  </si>
  <si>
    <t>526</t>
  </si>
  <si>
    <t>Trykbeholderpumper</t>
  </si>
  <si>
    <t>527</t>
  </si>
  <si>
    <t>Alarmventiler</t>
  </si>
  <si>
    <t>528</t>
  </si>
  <si>
    <t>Flowswitche</t>
  </si>
  <si>
    <t>529</t>
  </si>
  <si>
    <t>Komponenter</t>
  </si>
  <si>
    <t>530</t>
  </si>
  <si>
    <t xml:space="preserve">Kloak / LAR systemer under bygning </t>
  </si>
  <si>
    <t>531</t>
  </si>
  <si>
    <t>Vandlåse</t>
  </si>
  <si>
    <t>532</t>
  </si>
  <si>
    <t>Afløb</t>
  </si>
  <si>
    <t>533</t>
  </si>
  <si>
    <t>Spildevand, tilslutninger</t>
  </si>
  <si>
    <t>534</t>
  </si>
  <si>
    <t>Toiletter, tilslutninger</t>
  </si>
  <si>
    <t>535</t>
  </si>
  <si>
    <t>Vaske, tilslutninger</t>
  </si>
  <si>
    <t>536</t>
  </si>
  <si>
    <t>Vand- og afløb, tilslutninger</t>
  </si>
  <si>
    <t>537</t>
  </si>
  <si>
    <t>Vand- og afløb, tilslutninger til teknisk udstyr</t>
  </si>
  <si>
    <t>538</t>
  </si>
  <si>
    <t>Vand- og afløb, tilslutninger til lab. Udstyr</t>
  </si>
  <si>
    <t>539</t>
  </si>
  <si>
    <t>Regnvand, tilslutninger</t>
  </si>
  <si>
    <t>540</t>
  </si>
  <si>
    <t>541</t>
  </si>
  <si>
    <t>Rensestykker</t>
  </si>
  <si>
    <t>542</t>
  </si>
  <si>
    <t>543</t>
  </si>
  <si>
    <t>544</t>
  </si>
  <si>
    <t>Vand tilslutninger (Brusere/Spulehaner/Aftap/mv.)</t>
  </si>
  <si>
    <t>545</t>
  </si>
  <si>
    <t>Slangevindere</t>
  </si>
  <si>
    <t>546</t>
  </si>
  <si>
    <t>Brandposter</t>
  </si>
  <si>
    <t>547</t>
  </si>
  <si>
    <t>Storz kobling til brandstigrør</t>
  </si>
  <si>
    <t>548</t>
  </si>
  <si>
    <t>549</t>
  </si>
  <si>
    <t>Afspærringsventiler</t>
  </si>
  <si>
    <t>550</t>
  </si>
  <si>
    <t xml:space="preserve">Indregulerende ventiler </t>
  </si>
  <si>
    <t>551</t>
  </si>
  <si>
    <t>Øvrige Ventiler</t>
  </si>
  <si>
    <t>552</t>
  </si>
  <si>
    <t>Filter/Termometer/Manomenter/Kompensator/mv.</t>
  </si>
  <si>
    <t>553</t>
  </si>
  <si>
    <t>Koblingsdåser</t>
  </si>
  <si>
    <t>554</t>
  </si>
  <si>
    <t>Målere/Væskedetektorer</t>
  </si>
  <si>
    <t>555</t>
  </si>
  <si>
    <t>556</t>
  </si>
  <si>
    <t>Luftartsudtag</t>
  </si>
  <si>
    <t>557</t>
  </si>
  <si>
    <t>558</t>
  </si>
  <si>
    <t>Indregulerende ventiler</t>
  </si>
  <si>
    <t>559</t>
  </si>
  <si>
    <t>560</t>
  </si>
  <si>
    <t>561</t>
  </si>
  <si>
    <t>562</t>
  </si>
  <si>
    <t>Målere</t>
  </si>
  <si>
    <t>563</t>
  </si>
  <si>
    <t>564</t>
  </si>
  <si>
    <t xml:space="preserve">Fordamperer </t>
  </si>
  <si>
    <t>565</t>
  </si>
  <si>
    <t xml:space="preserve">Køleflader </t>
  </si>
  <si>
    <t>566</t>
  </si>
  <si>
    <t xml:space="preserve">Fancoils </t>
  </si>
  <si>
    <t>567</t>
  </si>
  <si>
    <t>Kølebafler</t>
  </si>
  <si>
    <t>568</t>
  </si>
  <si>
    <t>569</t>
  </si>
  <si>
    <t>Indregulerende ventiler /termostatventiler</t>
  </si>
  <si>
    <t>570</t>
  </si>
  <si>
    <t>571</t>
  </si>
  <si>
    <t>572</t>
  </si>
  <si>
    <t>573</t>
  </si>
  <si>
    <t>574</t>
  </si>
  <si>
    <t>575</t>
  </si>
  <si>
    <t>Varmeflader</t>
  </si>
  <si>
    <t>576</t>
  </si>
  <si>
    <t>Radiatorer</t>
  </si>
  <si>
    <t>577</t>
  </si>
  <si>
    <t>Gulvvarme</t>
  </si>
  <si>
    <t>578</t>
  </si>
  <si>
    <t>Strålevarmepaneler</t>
  </si>
  <si>
    <t>579</t>
  </si>
  <si>
    <t>Konvektorer</t>
  </si>
  <si>
    <t>580</t>
  </si>
  <si>
    <t>Varmluftstæpper</t>
  </si>
  <si>
    <t>581</t>
  </si>
  <si>
    <t>Varme kalorieferer</t>
  </si>
  <si>
    <t>582</t>
  </si>
  <si>
    <t>Rørradiatorer</t>
  </si>
  <si>
    <t>583</t>
  </si>
  <si>
    <t>584</t>
  </si>
  <si>
    <t>Indregulerende ventiler /Radiatorventil og -termostat</t>
  </si>
  <si>
    <t>585</t>
  </si>
  <si>
    <t>586</t>
  </si>
  <si>
    <t>587</t>
  </si>
  <si>
    <t>588</t>
  </si>
  <si>
    <t>589</t>
  </si>
  <si>
    <t>590</t>
  </si>
  <si>
    <t>Nedhængt sprinklerdyser</t>
  </si>
  <si>
    <t>591</t>
  </si>
  <si>
    <t xml:space="preserve">Skjult, nedhængt sprinklerdyser </t>
  </si>
  <si>
    <t>592</t>
  </si>
  <si>
    <t>Pendant sprinklerdyser</t>
  </si>
  <si>
    <t>593</t>
  </si>
  <si>
    <t>Vægmonterede sprinklerdyser</t>
  </si>
  <si>
    <t>594</t>
  </si>
  <si>
    <t>595</t>
  </si>
  <si>
    <t xml:space="preserve">Ventilation </t>
  </si>
  <si>
    <t>596</t>
  </si>
  <si>
    <t>597</t>
  </si>
  <si>
    <t>Kanaler</t>
  </si>
  <si>
    <t>598</t>
  </si>
  <si>
    <t>Ventilationsføringsvej</t>
  </si>
  <si>
    <t>599</t>
  </si>
  <si>
    <t>600</t>
  </si>
  <si>
    <t>Vandrette hovedføringsveje</t>
  </si>
  <si>
    <t>601</t>
  </si>
  <si>
    <t>Vandrette fordelingsføringsveje</t>
  </si>
  <si>
    <t>602</t>
  </si>
  <si>
    <t>603</t>
  </si>
  <si>
    <t>Flexkanalaler</t>
  </si>
  <si>
    <t>604</t>
  </si>
  <si>
    <t>Kanalisolering</t>
  </si>
  <si>
    <t>605</t>
  </si>
  <si>
    <t>Isolering, Brand</t>
  </si>
  <si>
    <t>606</t>
  </si>
  <si>
    <t>Isolering, Varme</t>
  </si>
  <si>
    <t>607</t>
  </si>
  <si>
    <t>Isolering, Kondens</t>
  </si>
  <si>
    <t>608</t>
  </si>
  <si>
    <t>Isolering, Lyd</t>
  </si>
  <si>
    <t>609</t>
  </si>
  <si>
    <t>Øvrig, ventilation</t>
  </si>
  <si>
    <t>610</t>
  </si>
  <si>
    <t>Følere</t>
  </si>
  <si>
    <t>Ventilationskomponent</t>
  </si>
  <si>
    <t>611</t>
  </si>
  <si>
    <t>Renselemme</t>
  </si>
  <si>
    <t>612</t>
  </si>
  <si>
    <t>Bæringer, udsparinger og øvrige</t>
  </si>
  <si>
    <t>613</t>
  </si>
  <si>
    <t>614</t>
  </si>
  <si>
    <t>615</t>
  </si>
  <si>
    <t>616</t>
  </si>
  <si>
    <t>617</t>
  </si>
  <si>
    <t>618</t>
  </si>
  <si>
    <t>619</t>
  </si>
  <si>
    <t>Anlæg, køle- og varmeflader, vekslere</t>
  </si>
  <si>
    <t>620</t>
  </si>
  <si>
    <t xml:space="preserve">Ventilationsanlæg </t>
  </si>
  <si>
    <t>621</t>
  </si>
  <si>
    <t xml:space="preserve">Varmeflader </t>
  </si>
  <si>
    <t>622</t>
  </si>
  <si>
    <t>Køleflader</t>
  </si>
  <si>
    <t>623</t>
  </si>
  <si>
    <t xml:space="preserve">Væskekoblet vekslere </t>
  </si>
  <si>
    <t>624</t>
  </si>
  <si>
    <t xml:space="preserve">Varmegenvinding </t>
  </si>
  <si>
    <t>625</t>
  </si>
  <si>
    <t xml:space="preserve">Varmevekslere </t>
  </si>
  <si>
    <t>626</t>
  </si>
  <si>
    <t>Befugtere</t>
  </si>
  <si>
    <t>627</t>
  </si>
  <si>
    <t>Affugtere</t>
  </si>
  <si>
    <t>628</t>
  </si>
  <si>
    <t>Ventilatorer</t>
  </si>
  <si>
    <t>629</t>
  </si>
  <si>
    <t>Impulsventilatorer</t>
  </si>
  <si>
    <t>630</t>
  </si>
  <si>
    <t>Axialventilatorer</t>
  </si>
  <si>
    <t>631</t>
  </si>
  <si>
    <t>Boksventilatorer</t>
  </si>
  <si>
    <t>632</t>
  </si>
  <si>
    <t>Kanalventilatorer</t>
  </si>
  <si>
    <t>633</t>
  </si>
  <si>
    <t xml:space="preserve">Procesudsugningsventilatorer </t>
  </si>
  <si>
    <t>634</t>
  </si>
  <si>
    <t>Tag ventilatorer</t>
  </si>
  <si>
    <t>635</t>
  </si>
  <si>
    <t>Vådrumsventilatorer</t>
  </si>
  <si>
    <t>636</t>
  </si>
  <si>
    <t xml:space="preserve">Vægventilatorer </t>
  </si>
  <si>
    <t>637</t>
  </si>
  <si>
    <t>638</t>
  </si>
  <si>
    <t>Kanal tilbehør</t>
  </si>
  <si>
    <t>639</t>
  </si>
  <si>
    <t>Lyddæmpere</t>
  </si>
  <si>
    <t>640</t>
  </si>
  <si>
    <t xml:space="preserve">Flamme- og røgspjæld </t>
  </si>
  <si>
    <t>641</t>
  </si>
  <si>
    <t xml:space="preserve">Brand- og røgspjæld </t>
  </si>
  <si>
    <t>642</t>
  </si>
  <si>
    <t>Overtryksspjæld</t>
  </si>
  <si>
    <t>643</t>
  </si>
  <si>
    <t>Røgspjæld</t>
  </si>
  <si>
    <t>644</t>
  </si>
  <si>
    <t>Spjæld on / off</t>
  </si>
  <si>
    <t>645</t>
  </si>
  <si>
    <t>Volumenstrømsregulatorer</t>
  </si>
  <si>
    <t>646</t>
  </si>
  <si>
    <t xml:space="preserve">Eksterne filterkasser </t>
  </si>
  <si>
    <t>647</t>
  </si>
  <si>
    <t>Ventilationsarmaturer</t>
  </si>
  <si>
    <t>648</t>
  </si>
  <si>
    <t>Dyser</t>
  </si>
  <si>
    <t>649</t>
  </si>
  <si>
    <t xml:space="preserve">Fortrængningsarmaturer </t>
  </si>
  <si>
    <t>650</t>
  </si>
  <si>
    <t>Loftsarmaturer</t>
  </si>
  <si>
    <t>651</t>
  </si>
  <si>
    <t>Overtryksventiler</t>
  </si>
  <si>
    <t>652</t>
  </si>
  <si>
    <t xml:space="preserve">Renrumsarmaturer </t>
  </si>
  <si>
    <t>653</t>
  </si>
  <si>
    <t>Riste / Vægarmarturer</t>
  </si>
  <si>
    <t>654</t>
  </si>
  <si>
    <t xml:space="preserve">Indblæsningsposer </t>
  </si>
  <si>
    <t>655</t>
  </si>
  <si>
    <t xml:space="preserve">Kontrolventiler </t>
  </si>
  <si>
    <t>656</t>
  </si>
  <si>
    <t>Tilslutninger til udstyr</t>
  </si>
  <si>
    <t>657</t>
  </si>
  <si>
    <t>Emhætter</t>
  </si>
  <si>
    <t>658</t>
  </si>
  <si>
    <t>Punktsug</t>
  </si>
  <si>
    <t>659</t>
  </si>
  <si>
    <t xml:space="preserve">Kemikalieskabe </t>
  </si>
  <si>
    <t>660</t>
  </si>
  <si>
    <t>Stinkskabe</t>
  </si>
  <si>
    <t>661</t>
  </si>
  <si>
    <t>Lafbænke</t>
  </si>
  <si>
    <t>662</t>
  </si>
  <si>
    <t>Sluser</t>
  </si>
  <si>
    <t>663</t>
  </si>
  <si>
    <t xml:space="preserve">Aftrækskasser </t>
  </si>
  <si>
    <t>664</t>
  </si>
  <si>
    <t>Dekontaminatorer</t>
  </si>
  <si>
    <t>665</t>
  </si>
  <si>
    <t>Taghætter/gennemføringer</t>
  </si>
  <si>
    <t>666</t>
  </si>
  <si>
    <t>Afkasthætter</t>
  </si>
  <si>
    <t>667</t>
  </si>
  <si>
    <t>Indtagshætter</t>
  </si>
  <si>
    <t>668</t>
  </si>
  <si>
    <t>Afkastsskorstene</t>
  </si>
  <si>
    <t>669</t>
  </si>
  <si>
    <t>Indtagsskorstene</t>
  </si>
  <si>
    <t>670</t>
  </si>
  <si>
    <t>Indtagsriste i vægge</t>
  </si>
  <si>
    <t>671</t>
  </si>
  <si>
    <t>Taggennemføringer</t>
  </si>
  <si>
    <t>672</t>
  </si>
  <si>
    <t>Membrangennemføringer</t>
  </si>
  <si>
    <t>673</t>
  </si>
  <si>
    <t>Inventar</t>
  </si>
  <si>
    <t>674</t>
  </si>
  <si>
    <t>675</t>
  </si>
  <si>
    <t>676</t>
  </si>
  <si>
    <t>677</t>
  </si>
  <si>
    <t>678</t>
  </si>
  <si>
    <t>679</t>
  </si>
  <si>
    <t>680</t>
  </si>
  <si>
    <t>681</t>
  </si>
  <si>
    <t>682</t>
  </si>
  <si>
    <t>Inventar, fast</t>
  </si>
  <si>
    <t>683</t>
  </si>
  <si>
    <t>Skabe, skuffer</t>
  </si>
  <si>
    <t>684</t>
  </si>
  <si>
    <t>Reoler, hylder</t>
  </si>
  <si>
    <t>685</t>
  </si>
  <si>
    <t>Siddemøbler, liggemøbler</t>
  </si>
  <si>
    <t>686</t>
  </si>
  <si>
    <t>Gardiner, persienner, skærmvægge, forhæng</t>
  </si>
  <si>
    <t>687</t>
  </si>
  <si>
    <t>Borde, bordplader</t>
  </si>
  <si>
    <t>688</t>
  </si>
  <si>
    <t>Skilte, tavler</t>
  </si>
  <si>
    <t>689</t>
  </si>
  <si>
    <t>Garniture</t>
  </si>
  <si>
    <t>690</t>
  </si>
  <si>
    <t>Inventar, løst</t>
  </si>
  <si>
    <t>691</t>
  </si>
  <si>
    <t>692</t>
  </si>
  <si>
    <t>Reoler</t>
  </si>
  <si>
    <t>693</t>
  </si>
  <si>
    <t>694</t>
  </si>
  <si>
    <t>Skærmvægge, forhæng</t>
  </si>
  <si>
    <t>695</t>
  </si>
  <si>
    <t>Borde</t>
  </si>
  <si>
    <t>696</t>
  </si>
  <si>
    <t>Stativer, hylder</t>
  </si>
  <si>
    <t>697</t>
  </si>
  <si>
    <t>Måtter, tæpper, løbere</t>
  </si>
  <si>
    <t>698</t>
  </si>
  <si>
    <t>Øvrige</t>
  </si>
  <si>
    <t>699</t>
  </si>
  <si>
    <t>Rum &amp; Arealer</t>
  </si>
  <si>
    <t>700</t>
  </si>
  <si>
    <t>Bygværkets Bruttoarealer</t>
  </si>
  <si>
    <t>701</t>
  </si>
  <si>
    <t>Rum Nettoarealer</t>
  </si>
  <si>
    <t>Rum</t>
  </si>
  <si>
    <t>702</t>
  </si>
  <si>
    <t>Projektspecifikke</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</si>
  <si>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</si>
  <si>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</si>
  <si>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</si>
  <si>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</si>
  <si>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</si>
  <si>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</si>
  <si>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</si>
  <si>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</si>
  <si>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</si>
  <si>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</si>
  <si>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</si>
  <si>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</si>
  <si>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</si>
  <si>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</si>
  <si>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</si>
  <si>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</si>
  <si>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</si>
  <si>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</si>
  <si>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</si>
  <si>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</si>
  <si>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</si>
  <si>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</si>
  <si>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</si>
  <si>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</si>
  <si>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</si>
  <si>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</si>
  <si>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</si>
  <si>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</si>
  <si>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</si>
  <si>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</si>
  <si>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</si>
  <si>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</si>
  <si>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</si>
  <si>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</si>
  <si>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</si>
  <si>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</si>
  <si>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</si>
  <si>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</si>
  <si>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</si>
  <si>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</si>
  <si>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</si>
  <si>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</si>
  <si>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</si>
  <si>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</si>
  <si>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</si>
  <si>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</si>
  <si>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</si>
  <si>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751</t>
  </si>
  <si>
    <t>752</t>
  </si>
  <si>
    <t>753</t>
  </si>
  <si>
    <r>
      <rPr>
        <b/>
        <sz val="18"/>
        <color theme="0"/>
        <rFont val="Arial"/>
        <family val="2"/>
      </rPr>
      <t>BYGNINGSDELE</t>
    </r>
    <r>
      <rPr>
        <b/>
        <sz val="13"/>
        <color theme="0"/>
        <rFont val="Arial"/>
        <family val="2"/>
      </rPr>
      <t xml:space="preserve">
</t>
    </r>
    <r>
      <rPr>
        <i/>
        <sz val="9"/>
        <color rgb="FFCCD3D7"/>
        <rFont val="Arial"/>
        <family val="2"/>
      </rPr>
      <t>Bygningsdele og bygningsdelsspecifikation/kort jf. Bygningsdelsspecifikationerne</t>
    </r>
    <r>
      <rPr>
        <i/>
        <sz val="9"/>
        <color theme="0"/>
        <rFont val="Arial"/>
        <family val="2"/>
      </rPr>
      <t>.</t>
    </r>
  </si>
  <si>
    <r>
      <t xml:space="preserve">PROJEKT
</t>
    </r>
    <r>
      <rPr>
        <i/>
        <sz val="9"/>
        <color rgb="FFCCD3D7"/>
        <rFont val="Arial"/>
        <family val="2"/>
      </rPr>
      <t>Projektspecifik tilpasning fortaget (automatisk genereret) og angivelse hvorvidt bygningsdelen modelleres, skal afklares eller ikke modelleres.</t>
    </r>
  </si>
  <si>
    <r>
      <t xml:space="preserve">AKTØRER
</t>
    </r>
    <r>
      <rPr>
        <i/>
        <sz val="9"/>
        <color theme="2"/>
        <rFont val="Arial"/>
        <family val="2"/>
      </rPr>
      <t xml:space="preserve">Markeret aktør indgår i leverance af bygningsdelen. 
</t>
    </r>
    <r>
      <rPr>
        <i/>
        <sz val="8"/>
        <color theme="2"/>
        <rFont val="Arial"/>
        <family val="2"/>
      </rPr>
      <t>(automatisk genereret)</t>
    </r>
  </si>
  <si>
    <r>
      <rPr>
        <b/>
        <sz val="18"/>
        <color theme="0"/>
        <rFont val="Arial"/>
        <family val="2"/>
      </rPr>
      <t>FASER OG LOD-NIVEAUER</t>
    </r>
    <r>
      <rPr>
        <b/>
        <sz val="13"/>
        <color theme="0"/>
        <rFont val="Arial"/>
        <family val="2"/>
      </rPr>
      <t xml:space="preserve">
</t>
    </r>
    <r>
      <rPr>
        <i/>
        <sz val="9"/>
        <color rgb="FFCCD3D7"/>
        <rFont val="Arial"/>
        <family val="2"/>
      </rPr>
      <t xml:space="preserve">Byggeriets forslags- og projektfaser jf. YBL18 og LOD-niveauer jf. Bygningsdelsspecifikationerne.
</t>
    </r>
  </si>
  <si>
    <t>SOM UDFØRT</t>
  </si>
  <si>
    <t>Fagområder</t>
  </si>
  <si>
    <t>Bygningsdelskort</t>
  </si>
  <si>
    <t>Aktiv</t>
  </si>
  <si>
    <t>LOD niveauer</t>
  </si>
  <si>
    <t>Aktører</t>
  </si>
  <si>
    <t xml:space="preserve">Arkitekt </t>
  </si>
  <si>
    <t>Arkitekt</t>
  </si>
  <si>
    <t>#D8E4BC</t>
  </si>
  <si>
    <t>#8EA9DB</t>
  </si>
  <si>
    <t xml:space="preserve">Entreprenør </t>
  </si>
  <si>
    <t>#DA9694</t>
  </si>
  <si>
    <t>Konstruktioner</t>
  </si>
  <si>
    <t>#BFBFBF</t>
  </si>
  <si>
    <t>#FCD5B4</t>
  </si>
  <si>
    <t>Ventilation</t>
  </si>
  <si>
    <t>#E0EBF8</t>
  </si>
  <si>
    <t>#C5D9F1</t>
  </si>
  <si>
    <t xml:space="preserve">Værn </t>
  </si>
  <si>
    <t>#ECCB74</t>
  </si>
  <si>
    <t>Ventilationsanlæg og ventilatorer</t>
  </si>
  <si>
    <t xml:space="preserve"> </t>
  </si>
  <si>
    <t>VVS mekanisk udstyr og anlæg</t>
  </si>
  <si>
    <t>Tværfaglige</t>
  </si>
  <si>
    <t>Spaces</t>
  </si>
  <si>
    <t>Data fra "5. Basis"</t>
  </si>
  <si>
    <t>Data fra "5. Basis"2</t>
  </si>
  <si>
    <t>Data fra "5. Basis"3</t>
  </si>
  <si>
    <t>Data fra "3. Leverancespecifikation"</t>
  </si>
  <si>
    <t>Data fra "3. Leverancespecifikation"3</t>
  </si>
  <si>
    <t>Data fra "3. Leverancespecifikation"4</t>
  </si>
  <si>
    <r>
      <rPr>
        <sz val="24"/>
        <color theme="1"/>
        <rFont val="Calibri"/>
        <family val="2"/>
        <scheme val="minor"/>
      </rPr>
      <t xml:space="preserve">Kilde: </t>
    </r>
    <r>
      <rPr>
        <i/>
        <sz val="24"/>
        <color theme="1"/>
        <rFont val="Calibri"/>
        <family val="2"/>
        <scheme val="minor"/>
      </rPr>
      <t>3. Leverancespecifikation</t>
    </r>
    <r>
      <rPr>
        <sz val="36"/>
        <color theme="1"/>
        <rFont val="Calibri"/>
        <family val="2"/>
        <scheme val="minor"/>
      </rPr>
      <t xml:space="preserve">
Kolonne C</t>
    </r>
  </si>
  <si>
    <r>
      <rPr>
        <sz val="24"/>
        <color theme="1"/>
        <rFont val="Calibri"/>
        <family val="2"/>
        <scheme val="minor"/>
      </rPr>
      <t>Kilde:</t>
    </r>
    <r>
      <rPr>
        <i/>
        <sz val="24"/>
        <color theme="1"/>
        <rFont val="Calibri"/>
        <family val="2"/>
        <scheme val="minor"/>
      </rPr>
      <t xml:space="preserve"> 3. Leverancespecifikation</t>
    </r>
    <r>
      <rPr>
        <sz val="36"/>
        <color theme="1"/>
        <rFont val="Calibri"/>
        <family val="2"/>
        <scheme val="minor"/>
      </rPr>
      <t xml:space="preserve">
Sammenkædning af kolonnerne (Vxx:BJxx) &amp; (BNxx:BZxx)</t>
    </r>
  </si>
  <si>
    <t>En kvist kan være tegnet som væg-, tag- og vindues-objekter.</t>
  </si>
  <si>
    <t>Systemer - Vand</t>
  </si>
  <si>
    <t>Spaces - Vand</t>
  </si>
  <si>
    <t>Spaces - Luftarter</t>
  </si>
  <si>
    <t>Systemer - Luftarter</t>
  </si>
  <si>
    <t>Spaces - Køling</t>
  </si>
  <si>
    <t>Systemer - Køling</t>
  </si>
  <si>
    <t>Spaces - Varme</t>
  </si>
  <si>
    <t>Systemer - Varme</t>
  </si>
  <si>
    <t>Spaces - Ventilation</t>
  </si>
  <si>
    <t>Systemer - Ventilation</t>
  </si>
  <si>
    <t>Spaces - Sprinkling</t>
  </si>
  <si>
    <t>Systemer - Sprinkling</t>
  </si>
  <si>
    <t>Spaces - Afløb og Sanitet</t>
  </si>
  <si>
    <t>Systemer - Afløb og Sanitet</t>
  </si>
  <si>
    <t>Spaces -  EL-Installationer</t>
  </si>
  <si>
    <t>Systemer - EL-Installationer</t>
  </si>
  <si>
    <t>Solitær beplantning</t>
  </si>
  <si>
    <t>Konstruktionselementer i terræn</t>
  </si>
  <si>
    <t>Inventar i terræn</t>
  </si>
  <si>
    <t>Beplantningstypologi</t>
  </si>
  <si>
    <t>LAN</t>
  </si>
  <si>
    <t>Belægninger på dæk inkl opbygning</t>
  </si>
  <si>
    <t>Øvrige belægninger</t>
  </si>
  <si>
    <t>Vandelementer i terræn</t>
  </si>
  <si>
    <t>Bundopbygning / bundsikring og bærelag</t>
  </si>
  <si>
    <t>Muld-,vækstlag</t>
  </si>
  <si>
    <t>Riste/Liniedræn/Sokkelaffugter med tilslutning</t>
  </si>
  <si>
    <t>Riste/Liniedræn/Sokkelaffugter uden tilslutning</t>
  </si>
  <si>
    <t>Beplantningstypologier</t>
  </si>
  <si>
    <t>Skovrejsning</t>
  </si>
  <si>
    <t>Frøblandinger</t>
  </si>
  <si>
    <t>Støttemure &gt; 1meter</t>
  </si>
  <si>
    <t>Støttemure &lt; 1meter</t>
  </si>
  <si>
    <t>Opmurede elementer</t>
  </si>
  <si>
    <t>Insitustøbt elementer</t>
  </si>
  <si>
    <t>Uisolerede bygværker i terræn</t>
  </si>
  <si>
    <t>Installationer i terræn</t>
  </si>
  <si>
    <t>Fast inventar</t>
  </si>
  <si>
    <t>Løst inventar</t>
  </si>
  <si>
    <t>Belysning i terræn</t>
  </si>
  <si>
    <t>Håndlister/værn i terræn</t>
  </si>
  <si>
    <t>754</t>
  </si>
  <si>
    <t>755</t>
  </si>
  <si>
    <t>756</t>
  </si>
  <si>
    <t>757</t>
  </si>
  <si>
    <t>758</t>
  </si>
  <si>
    <t>759</t>
  </si>
  <si>
    <t>760</t>
  </si>
  <si>
    <t>761</t>
  </si>
  <si>
    <t>Riste, måtterammer</t>
  </si>
  <si>
    <t>MODELLERES             (X)
SKAL AFKLARES         (?)
MODELLERES IKKE   (-)</t>
  </si>
  <si>
    <r>
      <t xml:space="preserve">PROJEKT
</t>
    </r>
    <r>
      <rPr>
        <i/>
        <sz val="9"/>
        <color rgb="FFCCD3D7"/>
        <rFont val="Arial"/>
        <family val="2"/>
      </rPr>
      <t>Projektspecifik (P) tilpasning og status på modelleverance (X), (?) ell. (-)</t>
    </r>
  </si>
  <si>
    <t>Vej-ingeniør: dimensionering og input til beskrivelse</t>
  </si>
  <si>
    <t>Konstruktion: dimensionerer og input til beskrivelse</t>
  </si>
  <si>
    <t>Arkitekt: Tagmenbran og isolering samt evt dræn i isolering</t>
  </si>
  <si>
    <t>Ingeinør: vand-tæthed og afledning</t>
  </si>
  <si>
    <t>Vejingeniør:</t>
  </si>
  <si>
    <t>Landskab: Geometri, Konstruktion: konstruktion</t>
  </si>
  <si>
    <t>Landskab: Geometri, Konstruktion: konstruktion Arkitekt:murværk</t>
  </si>
  <si>
    <t xml:space="preserve">Ind-, overdækninger, skuer, drivhuse mv. </t>
  </si>
  <si>
    <t>fx, mekaniske pulleter, ladestandere ventilations installationer mv.</t>
  </si>
  <si>
    <t>fx Pullerter, flagstænger mv.</t>
  </si>
  <si>
    <t>Landskab: Geometri, EL:Verificerer, placering og armaturvalg</t>
  </si>
  <si>
    <t>Sanitet- og regnvandstilslutninger</t>
  </si>
  <si>
    <t>Armaturer og vandgenstande</t>
  </si>
  <si>
    <t>Storkøkken</t>
  </si>
  <si>
    <t>Inventar, Teknisk-, IT- og AV-udstyr</t>
  </si>
  <si>
    <t>Ovne, kogeplader, køleskabe, frysere, opvaskemaskiner</t>
  </si>
  <si>
    <t>Løse belysninsganstande som en det af indretningen. Eksempel bord- og gulvlamper.</t>
  </si>
  <si>
    <r>
      <rPr>
        <b/>
        <u/>
        <sz val="11"/>
        <rFont val="Arial"/>
        <family val="2"/>
      </rPr>
      <t xml:space="preserve">
</t>
    </r>
    <r>
      <rPr>
        <b/>
        <u/>
        <sz val="16"/>
        <rFont val="Arial"/>
        <family val="2"/>
      </rPr>
      <t>HURTIGT I GANG - 9 STEPS</t>
    </r>
    <r>
      <rPr>
        <b/>
        <u/>
        <sz val="11"/>
        <rFont val="Arial"/>
        <family val="2"/>
      </rPr>
      <t xml:space="preserve">
</t>
    </r>
    <r>
      <rPr>
        <b/>
        <sz val="11"/>
        <rFont val="Arial"/>
        <family val="2"/>
      </rPr>
      <t xml:space="preserve">1.   </t>
    </r>
    <r>
      <rPr>
        <sz val="11"/>
        <rFont val="Arial"/>
        <family val="2"/>
      </rPr>
      <t xml:space="preserve">Vær opmærksom på sammenhængen mellem Bygningsdelsspecifikationens LOD-niveauer og Leverancespecifikationen
</t>
    </r>
    <r>
      <rPr>
        <b/>
        <sz val="11"/>
        <rFont val="Arial"/>
        <family val="2"/>
      </rPr>
      <t xml:space="preserve">2.   </t>
    </r>
    <r>
      <rPr>
        <sz val="11"/>
        <rFont val="Arial"/>
        <family val="2"/>
      </rPr>
      <t xml:space="preserve">Placer Leverancespecifikationen i projektets aftalegrundlag evt. bilag til IKT-specifikationerne
</t>
    </r>
    <r>
      <rPr>
        <b/>
        <sz val="11"/>
        <rFont val="Arial"/>
        <family val="2"/>
      </rPr>
      <t xml:space="preserve">3.   </t>
    </r>
    <r>
      <rPr>
        <sz val="11"/>
        <rFont val="Arial"/>
        <family val="2"/>
      </rPr>
      <t xml:space="preserve">Udfyld Leverancespecifikationens projektinformation
</t>
    </r>
    <r>
      <rPr>
        <b/>
        <sz val="11"/>
        <rFont val="Arial"/>
        <family val="2"/>
      </rPr>
      <t xml:space="preserve">4.   </t>
    </r>
    <r>
      <rPr>
        <sz val="11"/>
        <rFont val="Arial"/>
        <family val="2"/>
      </rPr>
      <t xml:space="preserve">Tilpas bygningsdele i samarbejde med projektets aktører med afsæt i projektets behov. Vær opmærksom på bygningsdele markeret med "? - Skal afklares".
</t>
    </r>
    <r>
      <rPr>
        <b/>
        <sz val="11"/>
        <rFont val="Arial"/>
        <family val="2"/>
      </rPr>
      <t xml:space="preserve">5.   </t>
    </r>
    <r>
      <rPr>
        <sz val="11"/>
        <rFont val="Arial"/>
        <family val="2"/>
      </rPr>
      <t xml:space="preserve">Tilføj projektspecifikke bygningsdele i foruddefinerede rækker
</t>
    </r>
    <r>
      <rPr>
        <b/>
        <sz val="11"/>
        <rFont val="Arial"/>
        <family val="2"/>
      </rPr>
      <t xml:space="preserve">6.   </t>
    </r>
    <r>
      <rPr>
        <sz val="11"/>
        <rFont val="Arial"/>
        <family val="2"/>
      </rPr>
      <t xml:space="preserve">Tilpas Aktører og LOD-niveauer for projektets bygningsdele
</t>
    </r>
    <r>
      <rPr>
        <b/>
        <sz val="11"/>
        <rFont val="Arial"/>
        <family val="2"/>
      </rPr>
      <t xml:space="preserve">7.   </t>
    </r>
    <r>
      <rPr>
        <sz val="11"/>
        <rFont val="Arial"/>
        <family val="2"/>
      </rPr>
      <t xml:space="preserve">Tilføj eventuelle yderligere bemærkninger med projektspecifikke præciseringer
</t>
    </r>
    <r>
      <rPr>
        <b/>
        <sz val="11"/>
        <rFont val="Arial"/>
        <family val="2"/>
      </rPr>
      <t xml:space="preserve">8.   </t>
    </r>
    <r>
      <rPr>
        <sz val="11"/>
        <rFont val="Arial"/>
        <family val="2"/>
      </rPr>
      <t xml:space="preserve">Udfyld eventuelle modelleverancer for udførelse, aflevering, eksisterende forhold og drift
</t>
    </r>
    <r>
      <rPr>
        <b/>
        <sz val="11"/>
        <rFont val="Arial"/>
        <family val="2"/>
      </rPr>
      <t xml:space="preserve">9.   </t>
    </r>
    <r>
      <rPr>
        <sz val="11"/>
        <rFont val="Arial"/>
        <family val="2"/>
      </rPr>
      <t xml:space="preserve">Anvend filtringsfunktioner for relevante visninger
</t>
    </r>
  </si>
  <si>
    <r>
      <rPr>
        <b/>
        <sz val="10"/>
        <color theme="1"/>
        <rFont val="Arial"/>
        <family val="2"/>
      </rPr>
      <t>Bygningsdele:</t>
    </r>
    <r>
      <rPr>
        <sz val="10"/>
        <color theme="1"/>
        <rFont val="Arial"/>
        <family val="2"/>
      </rPr>
      <t xml:space="preserve">
Bygningsdele udgør en beskrivende reference til modelleverancen. 
Ændres præudfyldte bygningsdele markeres disse automatisk med projektspecifik (P) i kolonne M. 
Tilføjes projektspecifikke bygningsdele foretages dette via foruddefinerede rækker sidst i leverancespecifikationen
</t>
    </r>
    <r>
      <rPr>
        <b/>
        <sz val="10"/>
        <color theme="1"/>
        <rFont val="Arial"/>
        <family val="2"/>
      </rPr>
      <t xml:space="preserve">Bygningsdelsspecifkation:
</t>
    </r>
    <r>
      <rPr>
        <sz val="10"/>
        <color theme="1"/>
        <rFont val="Arial"/>
        <family val="2"/>
      </rPr>
      <t>Bygningsdelsspecifikation refererer til specifikationer for bygningsdele i Bygningsdelsspecifikationen som indeholder bygningsdeles LOD-niveauer opdelt i pålidelighed (LOR), geometriske repræsentation (LOG) og tilhørende egenskabsdata (LOI). 
Bygningsdelsspecifikationen er som udgangspunkt gældende i sin helhed. Eventuelle afvigelser og projekttilpasninger er ikke muligt hvorfor disse beskrives i Leverancespecifikationens bemærkninger eller i selvstændigt bilag. 
Bygningsdelsspecifikationen kan hentes gratis på: https://anvisninger.molio.dk/Gratis-vaerktojer/Bygningsdelsspecifikationer.</t>
    </r>
  </si>
  <si>
    <t>Generiske overflader</t>
  </si>
  <si>
    <t>Filigranvægge</t>
  </si>
  <si>
    <t>750</t>
  </si>
  <si>
    <t>Sanitet</t>
  </si>
  <si>
    <t>Regnvandsgenstande</t>
  </si>
  <si>
    <r>
      <t xml:space="preserve">
</t>
    </r>
    <r>
      <rPr>
        <b/>
        <sz val="18"/>
        <rFont val="Arial"/>
        <family val="2"/>
      </rPr>
      <t>Leverancespecifikation</t>
    </r>
    <r>
      <rPr>
        <b/>
        <sz val="11"/>
        <rFont val="Arial"/>
        <family val="2"/>
      </rPr>
      <t xml:space="preserve">
</t>
    </r>
    <r>
      <rPr>
        <i/>
        <sz val="14"/>
        <rFont val="Arial"/>
        <family val="2"/>
      </rPr>
      <t xml:space="preserve"> - for bygningsmodeller</t>
    </r>
    <r>
      <rPr>
        <i/>
        <sz val="10"/>
        <rFont val="Arial"/>
        <family val="2"/>
      </rPr>
      <t xml:space="preserve">
</t>
    </r>
    <r>
      <rPr>
        <sz val="11"/>
        <rFont val="Arial"/>
        <family val="2"/>
      </rPr>
      <t xml:space="preserve">
Revision 0
© Molio, DiKon, og BIM7AA februar 2024
Første udgivelse: Februar 2024
</t>
    </r>
    <r>
      <rPr>
        <b/>
        <sz val="11"/>
        <rFont val="Arial"/>
        <family val="2"/>
      </rPr>
      <t xml:space="preserve">Udgiver: </t>
    </r>
    <r>
      <rPr>
        <sz val="11"/>
        <rFont val="Arial"/>
        <family val="2"/>
      </rPr>
      <t xml:space="preserve">
Molio
Lyskær 1, 2730 Herlev
Telefon: 70 12 06 00
E-mail: info@molio.dk
Web: molio.dk
Denne publikation er udarbejdet i Molio-, DiKon-, og BIM7AA -regi, og Molio, DiKon, og BIM7AA har enhver ret – herunder ophavsret – til publikationen såvel i papirudgave som i digital form.
Publikationen forudsættes anvendt af personer, der er teknisk sagkyndige på de enkelte områder, og anvendelsen fritager ikke brugerne af publikationen for deres sædvanlige ansvar.
Anvendelsen sker altså helt på brugerens eget ansvar, på samme måde som individuelt udarbejdede løsninger. Hverken Molio, DiKon, BIM7AA eller de fagfolk, der har deltaget i udarbejdelsen af publikationen, kan gøres ansvarlige for anvendelsen af publikationen i praksis.
Med venlig hilsen
Molio, DiKon, og BIM7AA</t>
    </r>
  </si>
  <si>
    <r>
      <t xml:space="preserve">Molio, BIM7AA og DiKon Leverancespecifikationen anvendes typisk i forbindelse med aftalesituationer hvor der mellem aktører ønskes enighed om bygningsdeles pålidelighed, geometriske repræsentation og tilhørende egenskabsdata i bygningsmodeller på et givent tidspunkt i projektet. 
Centralt for Leverancespecifikationen er derfor:
</t>
    </r>
    <r>
      <rPr>
        <b/>
        <sz val="11"/>
        <rFont val="Arial"/>
        <family val="2"/>
      </rPr>
      <t xml:space="preserve">    -   Bygningsdele
    -   LOD-niveauer
    -   Aktører
    -   Projektets faser og milepæle
</t>
    </r>
    <r>
      <rPr>
        <sz val="11"/>
        <rFont val="Arial"/>
        <family val="2"/>
      </rPr>
      <t xml:space="preserve">
Leverancespecifikationen er præudfyldt med afsæt i Ydelsesbeskrivelsen for Byggeri og Landskab 2018 (herefter YBL18) og udfolder dermed termerne i YBL18 på bygningsdelsniveau. Jf. YBL18 eksisterer der ikke modellevereancer i faserne "Myndighedsprojekt", "Aflevering (som udført)" og "Drift" hvorfor disse ikke udfyldt i den præudfyldte udgave. Faserne kan udfyldes projektspecifikt. Den præudfyldte er ligeledes udfyldt med udgangspunkt i byggeriets praksis. 
Leverancespecifikationen anbefales som bilag til fx IKT-specifikation eller øvrigt kontraktgrundlag hvor bygningsmodeller indgår i leverancen.
Leverancespecifikationen skal tilpasses det enkelte projekt og/eller organisations behov, og bør ikke anvendes uden stillingtagen til indholdet. De præudfyldte LOD-niveauer skal betragtes som et afsæt for den projektspecifikke Leverancespecifikation.
I Leverancespecifikationen specificeres hvilke LOD-niveauer bygningsdelene skal opnå gennem projektets faser fx ved afslutningen af en given fase eller projektspecifik milepæl.
Det angivne LOD-niveau specificerer niveauet i det omfang bygningsdelene modelleres. Omfang angives fx i IKT-specifikation eller øvrigt kontraktgrundlag. 
LOD-niveauer er defineret og beskrevet i Bygningsdelsspecifikationen. 
</t>
    </r>
    <r>
      <rPr>
        <b/>
        <u/>
        <sz val="11"/>
        <rFont val="Arial"/>
        <family val="2"/>
      </rPr>
      <t>BYGNINGSDELSSPECIFIKATIONEN</t>
    </r>
    <r>
      <rPr>
        <sz val="11"/>
        <rFont val="Arial"/>
        <family val="2"/>
      </rPr>
      <t xml:space="preserve">
I Leverancespecifikationen refereres der på bygningsdele til Bygningsdelsspecifikationen, hvorfor denne skal anvendes i samspil med Leverancespecifikationen. 
Bygningsdelsspecifikationen kan hentes gratis på: https://anvisninger.molio.dk/Gratis-vaerktojer/Bygningsdelsspecifikationer
Bygningsdelsspecifikationen er som udgangspunkt gældende i sin helhed. Eventuelle afvigelser og projekttilpasninger beskrives i selvstændigt bilag.</t>
    </r>
  </si>
  <si>
    <r>
      <rPr>
        <b/>
        <u/>
        <sz val="12"/>
        <color theme="1"/>
        <rFont val="Arial"/>
        <family val="2"/>
      </rPr>
      <t>PROJEKT</t>
    </r>
    <r>
      <rPr>
        <b/>
        <sz val="10"/>
        <color theme="1"/>
        <rFont val="Arial"/>
        <family val="2"/>
      </rPr>
      <t xml:space="preserve">
Projektspecifik
</t>
    </r>
    <r>
      <rPr>
        <sz val="10"/>
        <color theme="1"/>
        <rFont val="Arial"/>
        <family val="2"/>
      </rPr>
      <t>Indholdet i kolonnen markerer om bygningsdelen er en del af den præudfyldte (</t>
    </r>
    <r>
      <rPr>
        <i/>
        <sz val="10"/>
        <color theme="1"/>
        <rFont val="Arial"/>
        <family val="2"/>
      </rPr>
      <t>blank</t>
    </r>
    <r>
      <rPr>
        <sz val="10"/>
        <color theme="1"/>
        <rFont val="Arial"/>
        <family val="2"/>
      </rPr>
      <t xml:space="preserve">) eller tilpasset projektspecifik (P). Ændres indhold i den præudfyldte version betragtes det som en projektspecifik ændring, hvorfor (P) vil optræde. 
Kolonnen muliggør overblik over ændringer samt sortering på disse.
</t>
    </r>
    <r>
      <rPr>
        <b/>
        <sz val="10"/>
        <color theme="1"/>
        <rFont val="Arial"/>
        <family val="2"/>
      </rPr>
      <t xml:space="preserve">
Modelleres, Modelleres ikke og skal afklares</t>
    </r>
    <r>
      <rPr>
        <sz val="10"/>
        <color theme="1"/>
        <rFont val="Arial"/>
        <family val="2"/>
      </rPr>
      <t xml:space="preserve">
Indholdet i kolonnen markerer om bygningsdelen modelleres (X), skal afklares (?) eller modelleres ikke (-), og dermed om bygningsdelen indgår i den endelige leverancespecifikation eller ej. 
</t>
    </r>
  </si>
  <si>
    <t>MODELLERES             (X)
SKAL AFKLARES         (?)
MODELLERES IKKE     (-)</t>
  </si>
  <si>
    <r>
      <rPr>
        <b/>
        <u/>
        <sz val="12"/>
        <color theme="1"/>
        <rFont val="Arial"/>
        <family val="2"/>
      </rPr>
      <t>PROJEKT</t>
    </r>
    <r>
      <rPr>
        <b/>
        <sz val="10"/>
        <color theme="1"/>
        <rFont val="Arial"/>
        <family val="2"/>
      </rPr>
      <t xml:space="preserve">
Projektspecifik
</t>
    </r>
    <r>
      <rPr>
        <sz val="10"/>
        <color theme="1"/>
        <rFont val="Arial"/>
        <family val="2"/>
      </rPr>
      <t>Indholdet i kolonnen markerer om bygningsdelen er en del af den præudfyldte (</t>
    </r>
    <r>
      <rPr>
        <i/>
        <sz val="10"/>
        <color theme="1"/>
        <rFont val="Arial"/>
        <family val="2"/>
      </rPr>
      <t>blank</t>
    </r>
    <r>
      <rPr>
        <sz val="10"/>
        <color theme="1"/>
        <rFont val="Arial"/>
        <family val="2"/>
      </rPr>
      <t xml:space="preserve">) eller tilpasset projektspecifik (P). Ændres indhold i den præudfyldte version betragtes det som en projektspecifik ændring, hvorfor (P) vil optræde. 
Kolonnen muliggør overblik over ændringer samt sortering på disse.
</t>
    </r>
    <r>
      <rPr>
        <b/>
        <sz val="10"/>
        <color theme="1"/>
        <rFont val="Arial"/>
        <family val="2"/>
      </rPr>
      <t xml:space="preserve">
Modelleres, Modelleres ikke og skal afklares</t>
    </r>
    <r>
      <rPr>
        <sz val="10"/>
        <color theme="1"/>
        <rFont val="Arial"/>
        <family val="2"/>
      </rPr>
      <t xml:space="preserve">
Indholdet i kolonnen markerer om bygningsdelen modelleres </t>
    </r>
    <r>
      <rPr>
        <b/>
        <sz val="10"/>
        <color theme="1"/>
        <rFont val="Arial"/>
        <family val="2"/>
      </rPr>
      <t>(X)</t>
    </r>
    <r>
      <rPr>
        <sz val="10"/>
        <color theme="1"/>
        <rFont val="Arial"/>
        <family val="2"/>
      </rPr>
      <t xml:space="preserve">, skal afklares </t>
    </r>
    <r>
      <rPr>
        <b/>
        <sz val="10"/>
        <color theme="1"/>
        <rFont val="Arial"/>
        <family val="2"/>
      </rPr>
      <t>(?)</t>
    </r>
    <r>
      <rPr>
        <sz val="10"/>
        <color theme="1"/>
        <rFont val="Arial"/>
        <family val="2"/>
      </rPr>
      <t xml:space="preserve"> eller modelleres ikke </t>
    </r>
    <r>
      <rPr>
        <b/>
        <sz val="10"/>
        <color theme="1"/>
        <rFont val="Arial"/>
        <family val="2"/>
      </rPr>
      <t>(-)</t>
    </r>
    <r>
      <rPr>
        <sz val="10"/>
        <color theme="1"/>
        <rFont val="Arial"/>
        <family val="2"/>
      </rPr>
      <t xml:space="preserve">, og dermed om bygningsdelen indgår i den endelige leverancespecifikation eller ej. 
</t>
    </r>
    <r>
      <rPr>
        <b/>
        <sz val="10"/>
        <color theme="1"/>
        <rFont val="Arial"/>
        <family val="2"/>
      </rPr>
      <t xml:space="preserve">
(X)</t>
    </r>
    <r>
      <rPr>
        <sz val="10"/>
        <color theme="1"/>
        <rFont val="Arial"/>
        <family val="2"/>
      </rPr>
      <t xml:space="preserve"> modelleres. Kræver dog at ydelsen er tilkøbt, og en del af projektet.</t>
    </r>
    <r>
      <rPr>
        <b/>
        <sz val="10"/>
        <color theme="1"/>
        <rFont val="Arial"/>
        <family val="2"/>
      </rPr>
      <t xml:space="preserve">
</t>
    </r>
    <r>
      <rPr>
        <b/>
        <sz val="10"/>
        <color theme="5"/>
        <rFont val="Arial"/>
        <family val="2"/>
      </rPr>
      <t>(?)</t>
    </r>
    <r>
      <rPr>
        <sz val="10"/>
        <color theme="1"/>
        <rFont val="Arial"/>
        <family val="2"/>
      </rPr>
      <t xml:space="preserve"> skal modelleres men AKTØR, LOD-niveau eller A113-model skal afklares. Kræver dog at ydelsen er tilkøbt og en del af projektet.
</t>
    </r>
    <r>
      <rPr>
        <b/>
        <sz val="10"/>
        <color theme="0" tint="-0.249977111117893"/>
        <rFont val="Arial"/>
        <family val="2"/>
      </rPr>
      <t>(-)</t>
    </r>
    <r>
      <rPr>
        <sz val="10"/>
        <color theme="1"/>
        <rFont val="Arial"/>
        <family val="2"/>
      </rPr>
      <t xml:space="preserve"> skal ikke modelleres, men kan aftales projektspecitfikt. Hvorvidt tilvalg afleder til en merydelse eller ej, er altid op til projektet.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</si>
</sst>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71"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sz val="10"/>
      <color theme="1"/>
      <name val="Arial"/>
      <family val="2"/>
    </font>
    <font>
      <sz val="9"/>
      <color theme="1"/>
      <name val="Arial"/>
      <family val="2"/>
    </font>
    <font>
      <b/>
      <sz val="9"/>
      <color theme="1"/>
      <name val="Arial"/>
      <family val="2"/>
    </font>
    <font>
      <b/>
      <sz val="9"/>
      <color theme="0"/>
      <name val="Arial"/>
      <family val="2"/>
    </font>
    <font>
      <b/>
      <sz val="10"/>
      <color theme="0"/>
      <name val="Arial"/>
      <family val="2"/>
    </font>
    <font>
      <b/>
      <sz val="12"/>
      <color theme="0"/>
      <name val="Arial"/>
      <family val="2"/>
    </font>
    <font>
      <sz val="12"/>
      <color theme="1"/>
      <name val="Arial"/>
      <family val="2"/>
    </font>
    <font>
      <sz val="13"/>
      <color theme="1"/>
      <name val="Arial"/>
      <family val="2"/>
    </font>
    <font>
      <b/>
      <sz val="13"/>
      <color theme="0"/>
      <name val="Arial"/>
      <family val="2"/>
    </font>
    <font>
      <b/>
      <sz val="13"/>
      <color rgb="FF000000"/>
      <name val="Arial"/>
      <family val="2"/>
    </font>
    <font>
      <b/>
      <sz val="16"/>
      <color theme="0"/>
      <name val="Arial"/>
      <family val="2"/>
    </font>
    <font>
      <b/>
      <sz val="18"/>
      <color theme="0"/>
      <name val="Arial"/>
      <family val="2"/>
    </font>
    <font>
      <b/>
      <sz val="10"/>
      <color rgb="FF3E5665"/>
      <name val="Arial"/>
      <family val="2"/>
    </font>
    <font>
      <sz val="9"/>
      <color rgb="FFCCD3D7"/>
      <name val="Arial"/>
      <family val="2"/>
    </font>
    <font>
      <b/>
      <sz val="8"/>
      <color theme="1"/>
      <name val="Arial"/>
      <family val="2"/>
    </font>
    <font>
      <sz val="10"/>
      <color rgb="FFFF0000"/>
      <name val="Arial"/>
      <family val="2"/>
    </font>
    <font>
      <u/>
      <sz val="10"/>
      <color rgb="FF00B050"/>
      <name val="Arial"/>
      <family val="2"/>
    </font>
    <font>
      <sz val="9"/>
      <color theme="0"/>
      <name val="Arial"/>
      <family val="2"/>
    </font>
    <font>
      <sz val="11"/>
      <color theme="1"/>
      <name val="Arial"/>
      <family val="2"/>
    </font>
    <font>
      <sz val="10"/>
      <color theme="0"/>
      <name val="Arial"/>
      <family val="2"/>
    </font>
    <font>
      <sz val="13"/>
      <color theme="0"/>
      <name val="Arial"/>
      <family val="2"/>
    </font>
    <font>
      <b/>
      <sz val="9"/>
      <color theme="3"/>
      <name val="Arial"/>
      <family val="2"/>
    </font>
    <font>
      <b/>
      <sz val="10"/>
      <name val="Arial"/>
      <family val="2"/>
    </font>
    <font>
      <strike/>
      <sz val="9"/>
      <color theme="0"/>
      <name val="Arial"/>
      <family val="2"/>
    </font>
    <font>
      <strike/>
      <sz val="9"/>
      <color theme="1"/>
      <name val="Arial"/>
      <family val="2"/>
    </font>
    <font>
      <sz val="8"/>
      <name val="Calibri"/>
      <family val="2"/>
      <scheme val="minor"/>
    </font>
    <font>
      <sz val="9"/>
      <color rgb="FFFFC000"/>
      <name val="Arial"/>
      <family val="2"/>
    </font>
    <font>
      <sz val="9"/>
      <color theme="3"/>
      <name val="Arial"/>
      <family val="2"/>
    </font>
    <font>
      <u/>
      <sz val="11"/>
      <color theme="10"/>
      <name val="Calibri"/>
      <family val="2"/>
      <scheme val="minor"/>
    </font>
    <font>
      <i/>
      <sz val="9"/>
      <color rgb="FFCCD3D7"/>
      <name val="Arial"/>
      <family val="2"/>
    </font>
    <font>
      <i/>
      <sz val="9"/>
      <color theme="2"/>
      <name val="Arial"/>
      <family val="2"/>
    </font>
    <font>
      <u/>
      <sz val="11"/>
      <color theme="10"/>
      <name val="Calibri"/>
      <family val="2"/>
    </font>
    <font>
      <sz val="11"/>
      <color rgb="FF000000"/>
      <name val="Calibri"/>
      <family val="2"/>
    </font>
    <font>
      <b/>
      <sz val="11"/>
      <color theme="1"/>
      <name val="Calibri"/>
      <family val="2"/>
      <scheme val="minor"/>
    </font>
    <font>
      <b/>
      <sz val="11"/>
      <color rgb="FF3E5665"/>
      <name val="Calibri"/>
      <family val="2"/>
      <scheme val="minor"/>
    </font>
    <font>
      <b/>
      <sz val="10"/>
      <color theme="3"/>
      <name val="Arial"/>
      <family val="2"/>
    </font>
    <font>
      <b/>
      <i/>
      <sz val="9"/>
      <color theme="3"/>
      <name val="Calibri"/>
      <family val="2"/>
      <scheme val="minor"/>
    </font>
    <font>
      <b/>
      <sz val="9"/>
      <color rgb="FF3E5665"/>
      <name val="Arial"/>
      <family val="2"/>
    </font>
    <font>
      <sz val="9"/>
      <color rgb="FF3E5665"/>
      <name val="Arial"/>
      <family val="2"/>
    </font>
    <font>
      <i/>
      <sz val="9"/>
      <color theme="0"/>
      <name val="Arial"/>
      <family val="2"/>
    </font>
    <font>
      <i/>
      <sz val="8"/>
      <color rgb="FF3E5665"/>
      <name val="Arial"/>
      <family val="2"/>
    </font>
    <font>
      <sz val="8"/>
      <color theme="1"/>
      <name val="Arial"/>
      <family val="2"/>
    </font>
    <font>
      <b/>
      <sz val="8"/>
      <color rgb="FF3E5665"/>
      <name val="Arial"/>
      <family val="2"/>
    </font>
    <font>
      <sz val="8"/>
      <color theme="0"/>
      <name val="Arial"/>
      <family val="2"/>
    </font>
    <font>
      <sz val="9"/>
      <name val="Arial"/>
      <family val="2"/>
    </font>
    <font>
      <i/>
      <sz val="8"/>
      <color theme="2"/>
      <name val="Arial"/>
      <family val="2"/>
    </font>
    <font>
      <sz val="24"/>
      <color theme="1"/>
      <name val="Calibri"/>
      <family val="2"/>
      <scheme val="minor"/>
    </font>
    <font>
      <sz val="36"/>
      <color theme="1"/>
      <name val="Calibri"/>
      <family val="2"/>
      <scheme val="minor"/>
    </font>
    <font>
      <i/>
      <sz val="24"/>
      <color theme="1"/>
      <name val="Calibri"/>
      <family val="2"/>
      <scheme val="minor"/>
    </font>
    <font>
      <sz val="12"/>
      <name val="Arial"/>
      <family val="2"/>
    </font>
    <font>
      <b/>
      <sz val="26"/>
      <name val="Arial"/>
      <family val="2"/>
    </font>
    <font>
      <b/>
      <sz val="16"/>
      <name val="Arial"/>
      <family val="2"/>
    </font>
    <font>
      <b/>
      <sz val="12"/>
      <name val="Arial"/>
      <family val="2"/>
    </font>
    <font>
      <sz val="11"/>
      <name val="Arial"/>
      <family val="2"/>
    </font>
    <font>
      <b/>
      <sz val="11"/>
      <name val="Arial"/>
      <family val="2"/>
    </font>
    <font>
      <b/>
      <u/>
      <sz val="11"/>
      <name val="Arial"/>
      <family val="2"/>
    </font>
    <font>
      <b/>
      <u/>
      <sz val="16"/>
      <name val="Arial"/>
      <family val="2"/>
    </font>
    <font>
      <b/>
      <u/>
      <sz val="16"/>
      <color theme="1"/>
      <name val="Arial"/>
      <family val="2"/>
    </font>
    <font>
      <b/>
      <sz val="12"/>
      <color theme="1"/>
      <name val="Arial"/>
      <family val="2"/>
    </font>
    <font>
      <b/>
      <u/>
      <sz val="12"/>
      <color theme="1"/>
      <name val="Arial"/>
      <family val="2"/>
    </font>
    <font>
      <i/>
      <sz val="10"/>
      <color theme="1"/>
      <name val="Arial"/>
      <family val="2"/>
    </font>
    <font>
      <i/>
      <sz val="10"/>
      <name val="Arial"/>
      <family val="2"/>
    </font>
    <font>
      <b/>
      <sz val="9"/>
      <color rgb="FFCCD3D7"/>
      <name val="Arial"/>
      <family val="2"/>
    </font>
    <font>
      <b/>
      <sz val="18"/>
      <name val="Arial"/>
      <family val="2"/>
    </font>
    <font>
      <i/>
      <sz val="14"/>
      <name val="Arial"/>
      <family val="2"/>
    </font>
    <font>
      <b/>
      <sz val="10"/>
      <color theme="5"/>
      <name val="Arial"/>
      <family val="2"/>
    </font>
    <font>
      <b/>
      <sz val="10"/>
      <color theme="0" tint="-0.249977111117893"/>
      <name val="Arial"/>
      <family val="2"/>
    </font>
  </fonts>
  <fills count="18">
    <fill>
      <patternFill patternType="none"/>
    </fill>
    <fill>
      <patternFill patternType="gray125"/>
    </fill>
    <fill>
      <patternFill patternType="solid">
        <fgColor rgb="FFECCB74"/>
        <bgColor indexed="64"/>
      </patternFill>
    </fill>
    <fill>
      <patternFill patternType="solid">
        <fgColor rgb="FF3E5665"/>
        <bgColor indexed="64"/>
      </patternFill>
    </fill>
    <fill>
      <patternFill patternType="solid">
        <fgColor rgb="FFCCD3D7"/>
        <bgColor indexed="64"/>
      </patternFill>
    </fill>
    <fill>
      <patternFill patternType="solid">
        <fgColor theme="8" tint="0.79998168889431442"/>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rgb="FFD8E4BC"/>
        <bgColor indexed="64"/>
      </patternFill>
    </fill>
    <fill>
      <patternFill patternType="solid">
        <fgColor rgb="FFC5D9F1"/>
        <bgColor indexed="64"/>
      </patternFill>
    </fill>
    <fill>
      <patternFill patternType="solid">
        <fgColor rgb="FFFCD5B4"/>
        <bgColor indexed="64"/>
      </patternFill>
    </fill>
    <fill>
      <patternFill patternType="solid">
        <fgColor rgb="FFDA9694"/>
        <bgColor indexed="64"/>
      </patternFill>
    </fill>
    <fill>
      <patternFill patternType="solid">
        <fgColor rgb="FFE0EBF8"/>
        <bgColor indexed="64"/>
      </patternFill>
    </fill>
    <fill>
      <patternFill patternType="solid">
        <fgColor rgb="FF8EA9DB"/>
        <bgColor indexed="64"/>
      </patternFill>
    </fill>
    <fill>
      <patternFill patternType="solid">
        <fgColor rgb="FF92D050"/>
        <bgColor indexed="64"/>
      </patternFill>
    </fill>
    <fill>
      <patternFill patternType="solid">
        <fgColor theme="8"/>
        <bgColor indexed="64"/>
      </patternFill>
    </fill>
  </fills>
  <borders count="49">
    <border>
      <left/>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style="thin">
        <color theme="0" tint="-4.9989318521683403E-2"/>
      </right>
      <top style="thin">
        <color theme="0" tint="-4.9989318521683403E-2"/>
      </top>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top style="thin">
        <color theme="0" tint="-4.9989318521683403E-2"/>
      </top>
      <bottom/>
      <diagonal/>
    </border>
    <border>
      <left/>
      <right/>
      <top style="thin">
        <color theme="0" tint="-4.9989318521683403E-2"/>
      </top>
      <bottom/>
      <diagonal/>
    </border>
    <border>
      <left/>
      <right/>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top/>
      <bottom style="thin">
        <color theme="0" tint="-4.9989318521683403E-2"/>
      </bottom>
      <diagonal/>
    </border>
    <border>
      <left/>
      <right style="thin">
        <color theme="0" tint="-4.9989318521683403E-2"/>
      </right>
      <top/>
      <bottom style="thin">
        <color theme="0" tint="-4.9989318521683403E-2"/>
      </bottom>
      <diagonal/>
    </border>
    <border>
      <left style="thin">
        <color theme="0" tint="-4.9989318521683403E-2"/>
      </left>
      <right/>
      <top/>
      <bottom/>
      <diagonal/>
    </border>
    <border>
      <left/>
      <right style="thin">
        <color theme="0" tint="-4.9989318521683403E-2"/>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int="-4.9989318521683403E-2"/>
      </top>
      <bottom style="thin">
        <color theme="0"/>
      </bottom>
      <diagonal/>
    </border>
    <border>
      <left/>
      <right style="thin">
        <color theme="0"/>
      </right>
      <top style="thin">
        <color theme="0"/>
      </top>
      <bottom style="thin">
        <color theme="0"/>
      </bottom>
      <diagonal/>
    </border>
    <border>
      <left/>
      <right style="thin">
        <color theme="0"/>
      </right>
      <top style="thin">
        <color theme="0" tint="-4.9989318521683403E-2"/>
      </top>
      <bottom style="thin">
        <color theme="0"/>
      </bottom>
      <diagonal/>
    </border>
    <border>
      <left style="thin">
        <color theme="0"/>
      </left>
      <right/>
      <top/>
      <bottom/>
      <diagonal/>
    </border>
    <border>
      <left/>
      <right style="thin">
        <color theme="0"/>
      </right>
      <top/>
      <bottom/>
      <diagonal/>
    </border>
    <border>
      <left style="thin">
        <color theme="0"/>
      </left>
      <right/>
      <top style="thin">
        <color theme="0" tint="-4.9989318521683403E-2"/>
      </top>
      <bottom style="thin">
        <color theme="0" tint="-4.9989318521683403E-2"/>
      </bottom>
      <diagonal/>
    </border>
    <border>
      <left/>
      <right style="thin">
        <color theme="0"/>
      </right>
      <top style="thin">
        <color theme="0" tint="-4.9989318521683403E-2"/>
      </top>
      <bottom style="thin">
        <color theme="0" tint="-4.9989318521683403E-2"/>
      </bottom>
      <diagonal/>
    </border>
    <border>
      <left style="thin">
        <color theme="0"/>
      </left>
      <right/>
      <top/>
      <bottom style="thin">
        <color theme="0" tint="-4.9989318521683403E-2"/>
      </bottom>
      <diagonal/>
    </border>
    <border>
      <left/>
      <right style="thin">
        <color theme="0"/>
      </right>
      <top/>
      <bottom style="thin">
        <color theme="0" tint="-4.9989318521683403E-2"/>
      </bottom>
      <diagonal/>
    </border>
    <border>
      <left style="thin">
        <color theme="0"/>
      </left>
      <right/>
      <top style="thin">
        <color theme="0" tint="-4.9989318521683403E-2"/>
      </top>
      <bottom/>
      <diagonal/>
    </border>
    <border>
      <left/>
      <right style="thin">
        <color theme="0"/>
      </right>
      <top style="thin">
        <color theme="0" tint="-4.9989318521683403E-2"/>
      </top>
      <bottom/>
      <diagonal/>
    </border>
    <border>
      <left style="thin">
        <color theme="0"/>
      </left>
      <right/>
      <top style="thin">
        <color theme="0" tint="-4.9989318521683403E-2"/>
      </top>
      <bottom style="thin">
        <color theme="0"/>
      </bottom>
      <diagonal/>
    </border>
    <border>
      <left/>
      <right/>
      <top style="thin">
        <color theme="0" tint="-4.9989318521683403E-2"/>
      </top>
      <bottom style="thin">
        <color theme="0"/>
      </bottom>
      <diagonal/>
    </border>
    <border>
      <left style="thin">
        <color theme="0"/>
      </left>
      <right/>
      <top style="thin">
        <color theme="0"/>
      </top>
      <bottom style="thin">
        <color theme="0" tint="-4.9989318521683403E-2"/>
      </bottom>
      <diagonal/>
    </border>
    <border>
      <left/>
      <right style="thin">
        <color theme="0"/>
      </right>
      <top style="thin">
        <color theme="0"/>
      </top>
      <bottom style="thin">
        <color theme="0" tint="-4.9989318521683403E-2"/>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tint="-4.9989318521683403E-2"/>
      </bottom>
      <diagonal/>
    </border>
    <border>
      <left style="thin">
        <color theme="0"/>
      </left>
      <right style="thin">
        <color theme="0"/>
      </right>
      <top style="thin">
        <color theme="0" tint="-4.9989318521683403E-2"/>
      </top>
      <bottom style="thin">
        <color theme="0" tint="-4.9989318521683403E-2"/>
      </bottom>
      <diagonal/>
    </border>
    <border>
      <left style="thin">
        <color theme="0"/>
      </left>
      <right style="thin">
        <color theme="0"/>
      </right>
      <top/>
      <bottom style="thin">
        <color theme="0" tint="-4.9989318521683403E-2"/>
      </bottom>
      <diagonal/>
    </border>
    <border>
      <left/>
      <right/>
      <top style="thin">
        <color theme="0"/>
      </top>
      <bottom style="thin">
        <color theme="0" tint="-4.9989318521683403E-2"/>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s>
  <cellStyleXfs count="4">
    <xf numFmtId="0" fontId="0" fillId="0" borderId="0"/>
    <xf numFmtId="0" fontId="35" fillId="0" borderId="0" applyNumberFormat="0" applyFill="0" applyBorder="0" applyAlignment="0" applyProtection="0"/>
    <xf numFmtId="0" fontId="36" fillId="0" borderId="0"/>
    <xf numFmtId="0" fontId="32" fillId="0" borderId="0" applyNumberFormat="0" applyFill="0" applyBorder="0" applyAlignment="0" applyProtection="0"/>
  </cellStyleXfs>
  <cellXfs count="335">
    <xf numFmtId="0" fontId="0" fillId="0" borderId="0" xfId="0"/>
    <xf numFmtId="0" fontId="3" fillId="0" borderId="0" xfId="0" applyFont="1"/>
    <xf numFmtId="0" fontId="5" fillId="0" borderId="0" xfId="0" applyFont="1"/>
    <xf numFmtId="0" fontId="5" fillId="0" borderId="0" xfId="0" applyFont="1" applyAlignment="1">
      <alignment horizontal="center"/>
    </xf>
    <xf numFmtId="0" fontId="6" fillId="0" borderId="0" xfId="0" applyFont="1"/>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0" borderId="1" xfId="0" applyFont="1" applyBorder="1" applyAlignment="1">
      <alignment horizontal="left" vertical="center" indent="1"/>
    </xf>
    <xf numFmtId="0" fontId="3" fillId="0" borderId="0" xfId="0" applyFont="1" applyAlignment="1">
      <alignment horizontal="left" vertical="top" indent="1"/>
    </xf>
    <xf numFmtId="0" fontId="18" fillId="0" borderId="0" xfId="0" applyFont="1" applyAlignment="1">
      <alignment horizontal="center" vertical="center"/>
    </xf>
    <xf numFmtId="0" fontId="6" fillId="0" borderId="0" xfId="0" applyFont="1" applyAlignment="1">
      <alignment horizontal="center" vertical="center"/>
    </xf>
    <xf numFmtId="0" fontId="11" fillId="0" borderId="0" xfId="0" applyFont="1" applyAlignment="1">
      <alignment horizontal="left" vertical="top" indent="1"/>
    </xf>
    <xf numFmtId="0" fontId="10" fillId="0" borderId="0" xfId="0" applyFont="1" applyAlignment="1">
      <alignment horizontal="left" vertical="top" indent="1"/>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5" fillId="0" borderId="5" xfId="0" applyFont="1" applyBorder="1" applyAlignment="1">
      <alignment horizontal="left" vertical="center" indent="1"/>
    </xf>
    <xf numFmtId="0" fontId="6" fillId="0" borderId="9" xfId="0" applyFont="1" applyBorder="1" applyAlignment="1">
      <alignment horizontal="center" vertical="center"/>
    </xf>
    <xf numFmtId="0" fontId="6" fillId="0" borderId="7"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5" borderId="9" xfId="0" applyFont="1" applyFill="1" applyBorder="1" applyAlignment="1">
      <alignment horizontal="center" vertical="center"/>
    </xf>
    <xf numFmtId="0" fontId="5" fillId="0" borderId="9" xfId="0" applyFont="1" applyBorder="1" applyAlignment="1">
      <alignment horizontal="center" vertical="center"/>
    </xf>
    <xf numFmtId="0" fontId="6" fillId="4" borderId="9" xfId="0" applyFont="1" applyFill="1" applyBorder="1" applyAlignment="1">
      <alignment horizontal="center" vertical="center"/>
    </xf>
    <xf numFmtId="0" fontId="13" fillId="0" borderId="0" xfId="0" applyFont="1" applyAlignment="1">
      <alignment horizontal="left" vertical="top" wrapText="1" indent="1"/>
    </xf>
    <xf numFmtId="0" fontId="5" fillId="4" borderId="9" xfId="0" applyFont="1" applyFill="1" applyBorder="1" applyAlignment="1">
      <alignment horizontal="center" vertical="center"/>
    </xf>
    <xf numFmtId="0" fontId="5" fillId="0" borderId="1" xfId="0" applyFont="1" applyBorder="1" applyAlignment="1">
      <alignment vertical="center"/>
    </xf>
    <xf numFmtId="0" fontId="21" fillId="0" borderId="0" xfId="0" applyFont="1"/>
    <xf numFmtId="0" fontId="24" fillId="0" borderId="0" xfId="0" applyFont="1" applyAlignment="1">
      <alignment horizontal="left" vertical="top" inden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21" fillId="0" borderId="9" xfId="0" applyFont="1" applyBorder="1" applyAlignment="1">
      <alignment horizontal="center" vertical="center"/>
    </xf>
    <xf numFmtId="0" fontId="6" fillId="0" borderId="9" xfId="0" applyFont="1" applyBorder="1" applyAlignment="1">
      <alignment horizontal="left" vertical="center" wrapText="1" indent="1"/>
    </xf>
    <xf numFmtId="0" fontId="6" fillId="4" borderId="9" xfId="0" applyFont="1" applyFill="1" applyBorder="1" applyAlignment="1">
      <alignment vertical="center"/>
    </xf>
    <xf numFmtId="0" fontId="5" fillId="0" borderId="9" xfId="0" applyFont="1" applyBorder="1" applyAlignment="1">
      <alignment vertical="center"/>
    </xf>
    <xf numFmtId="0" fontId="5" fillId="4" borderId="9" xfId="0" applyFont="1" applyFill="1" applyBorder="1" applyAlignment="1">
      <alignment vertical="center"/>
    </xf>
    <xf numFmtId="0" fontId="5" fillId="5" borderId="9" xfId="0" applyFont="1" applyFill="1" applyBorder="1" applyAlignment="1">
      <alignment vertical="center"/>
    </xf>
    <xf numFmtId="0" fontId="6" fillId="0" borderId="9" xfId="0" applyFont="1" applyBorder="1" applyAlignment="1">
      <alignment vertical="center"/>
    </xf>
    <xf numFmtId="0" fontId="25" fillId="0" borderId="0" xfId="0" applyFont="1" applyAlignment="1">
      <alignment horizontal="center"/>
    </xf>
    <xf numFmtId="0" fontId="25" fillId="0" borderId="9" xfId="0" applyFont="1" applyBorder="1" applyAlignment="1">
      <alignment horizontal="center" vertical="center"/>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1" xfId="0" applyFont="1" applyBorder="1" applyAlignment="1">
      <alignment horizontal="center" vertical="center"/>
    </xf>
    <xf numFmtId="0" fontId="7" fillId="3" borderId="8" xfId="0" applyFont="1" applyFill="1" applyBorder="1" applyAlignment="1">
      <alignment horizontal="center" vertical="center"/>
    </xf>
    <xf numFmtId="0" fontId="27" fillId="0" borderId="9" xfId="0" applyFont="1" applyBorder="1" applyAlignment="1">
      <alignment horizontal="center" vertical="center"/>
    </xf>
    <xf numFmtId="0" fontId="28" fillId="0" borderId="0" xfId="0" applyFont="1"/>
    <xf numFmtId="0" fontId="30" fillId="0" borderId="9" xfId="0" applyFont="1" applyBorder="1" applyAlignment="1">
      <alignment vertical="center"/>
    </xf>
    <xf numFmtId="0" fontId="5" fillId="0" borderId="2" xfId="0" applyFont="1" applyBorder="1" applyAlignment="1">
      <alignment horizontal="left" vertical="center" indent="1"/>
    </xf>
    <xf numFmtId="0" fontId="5" fillId="0" borderId="6" xfId="0" applyFont="1" applyBorder="1" applyAlignment="1">
      <alignment horizontal="left" vertical="center" indent="1"/>
    </xf>
    <xf numFmtId="0" fontId="31" fillId="0" borderId="9" xfId="0" applyFont="1" applyBorder="1" applyAlignment="1">
      <alignment horizontal="center" vertical="center"/>
    </xf>
    <xf numFmtId="0" fontId="8" fillId="3" borderId="1" xfId="0" applyFont="1" applyFill="1" applyBorder="1" applyAlignment="1">
      <alignment horizontal="left" vertical="top"/>
    </xf>
    <xf numFmtId="0" fontId="23" fillId="0" borderId="0" xfId="0" applyFont="1" applyAlignment="1">
      <alignment horizontal="left" vertical="top" indent="1"/>
    </xf>
    <xf numFmtId="0" fontId="1" fillId="0" borderId="0" xfId="0" applyFont="1" applyAlignment="1">
      <alignment horizontal="left" vertical="top" wrapText="1" indent="1"/>
    </xf>
    <xf numFmtId="0" fontId="9" fillId="3" borderId="14" xfId="0" applyFont="1" applyFill="1" applyBorder="1" applyAlignment="1">
      <alignment horizontal="center" vertical="center"/>
    </xf>
    <xf numFmtId="0" fontId="9" fillId="3" borderId="14" xfId="0" applyFont="1" applyFill="1" applyBorder="1" applyAlignment="1">
      <alignment horizontal="left" vertical="center" wrapText="1" indent="1"/>
    </xf>
    <xf numFmtId="0" fontId="7" fillId="3" borderId="14" xfId="0" applyFont="1" applyFill="1" applyBorder="1" applyAlignment="1">
      <alignment horizontal="center" vertical="center"/>
    </xf>
    <xf numFmtId="0" fontId="22" fillId="4" borderId="14" xfId="0" applyFont="1" applyFill="1" applyBorder="1" applyAlignment="1">
      <alignment horizontal="center" vertical="center"/>
    </xf>
    <xf numFmtId="0" fontId="22" fillId="4" borderId="14" xfId="0" applyFont="1" applyFill="1" applyBorder="1" applyAlignment="1">
      <alignment horizontal="left" vertical="center" wrapText="1" indent="1"/>
    </xf>
    <xf numFmtId="0" fontId="25" fillId="4" borderId="14" xfId="0" applyFont="1" applyFill="1" applyBorder="1" applyAlignment="1">
      <alignment horizontal="center" vertical="center"/>
    </xf>
    <xf numFmtId="0" fontId="5" fillId="0" borderId="14" xfId="0" applyFont="1" applyBorder="1" applyAlignment="1">
      <alignment horizontal="center" vertical="center"/>
    </xf>
    <xf numFmtId="0" fontId="5" fillId="0" borderId="14" xfId="0" applyFont="1" applyBorder="1" applyAlignment="1">
      <alignment horizontal="left" vertical="center" wrapText="1" indent="1"/>
    </xf>
    <xf numFmtId="0" fontId="5" fillId="0" borderId="14" xfId="0" applyFont="1" applyBorder="1" applyAlignment="1">
      <alignment horizontal="left" vertical="center" indent="1"/>
    </xf>
    <xf numFmtId="0" fontId="25" fillId="0" borderId="14" xfId="0" applyFont="1" applyBorder="1" applyAlignment="1">
      <alignment horizontal="center" vertical="center"/>
    </xf>
    <xf numFmtId="0" fontId="5" fillId="5" borderId="14" xfId="0" applyFont="1" applyFill="1" applyBorder="1" applyAlignment="1">
      <alignment horizontal="center" vertical="center"/>
    </xf>
    <xf numFmtId="0" fontId="5" fillId="5" borderId="14" xfId="0" applyFont="1" applyFill="1" applyBorder="1" applyAlignment="1">
      <alignment horizontal="left" vertical="center" wrapText="1" indent="1"/>
    </xf>
    <xf numFmtId="0" fontId="5" fillId="5" borderId="14" xfId="0" applyFont="1" applyFill="1" applyBorder="1" applyAlignment="1">
      <alignment horizontal="left" vertical="center" indent="1"/>
    </xf>
    <xf numFmtId="0" fontId="25" fillId="5" borderId="14" xfId="0" applyFont="1" applyFill="1" applyBorder="1" applyAlignment="1">
      <alignment horizontal="center" vertical="center"/>
    </xf>
    <xf numFmtId="0" fontId="5" fillId="5" borderId="21" xfId="0" applyFont="1" applyFill="1" applyBorder="1" applyAlignment="1">
      <alignment horizontal="center" vertical="center"/>
    </xf>
    <xf numFmtId="0" fontId="25" fillId="5" borderId="20" xfId="0" applyFont="1" applyFill="1" applyBorder="1" applyAlignment="1">
      <alignment horizontal="center" vertical="center"/>
    </xf>
    <xf numFmtId="0" fontId="25" fillId="5" borderId="21" xfId="0" applyFont="1" applyFill="1" applyBorder="1" applyAlignment="1">
      <alignment horizontal="center" vertical="center"/>
    </xf>
    <xf numFmtId="0" fontId="8" fillId="3" borderId="18" xfId="0" applyFont="1" applyFill="1" applyBorder="1" applyAlignment="1">
      <alignment horizontal="center" vertical="center"/>
    </xf>
    <xf numFmtId="0" fontId="8" fillId="3" borderId="19" xfId="0" applyFont="1" applyFill="1" applyBorder="1" applyAlignment="1">
      <alignment horizontal="center" vertical="center"/>
    </xf>
    <xf numFmtId="0" fontId="6" fillId="4" borderId="18" xfId="0" applyFont="1" applyFill="1" applyBorder="1" applyAlignment="1">
      <alignment horizontal="center" vertical="center"/>
    </xf>
    <xf numFmtId="0" fontId="6" fillId="4" borderId="19" xfId="0" applyFont="1" applyFill="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4" borderId="18" xfId="0" applyFont="1" applyFill="1" applyBorder="1" applyAlignment="1">
      <alignment horizontal="center" vertical="center"/>
    </xf>
    <xf numFmtId="0" fontId="5" fillId="4" borderId="19" xfId="0" applyFont="1" applyFill="1" applyBorder="1" applyAlignment="1">
      <alignment horizontal="center" vertical="center"/>
    </xf>
    <xf numFmtId="0" fontId="5" fillId="0" borderId="22" xfId="0" applyFont="1" applyBorder="1" applyAlignment="1">
      <alignment horizontal="center" vertical="center"/>
    </xf>
    <xf numFmtId="0" fontId="5" fillId="0" borderId="23" xfId="0" applyFont="1" applyBorder="1" applyAlignment="1">
      <alignment horizontal="center" vertical="center"/>
    </xf>
    <xf numFmtId="0" fontId="23" fillId="3" borderId="24" xfId="0" applyFont="1" applyFill="1" applyBorder="1" applyAlignment="1">
      <alignment horizontal="center" vertical="center"/>
    </xf>
    <xf numFmtId="0" fontId="23" fillId="3" borderId="25" xfId="0" applyFont="1" applyFill="1" applyBorder="1" applyAlignment="1">
      <alignment horizontal="center" vertical="center"/>
    </xf>
    <xf numFmtId="0" fontId="5" fillId="5" borderId="20" xfId="0" applyFont="1" applyFill="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5" fillId="4" borderId="20" xfId="0" applyFont="1" applyFill="1" applyBorder="1" applyAlignment="1">
      <alignment horizontal="center" vertical="center"/>
    </xf>
    <xf numFmtId="0" fontId="5" fillId="4" borderId="21" xfId="0" applyFont="1" applyFill="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5" fillId="0" borderId="26" xfId="0" applyFont="1" applyBorder="1" applyAlignment="1">
      <alignment horizontal="center" vertical="center"/>
    </xf>
    <xf numFmtId="0" fontId="5" fillId="0" borderId="17" xfId="0" applyFont="1" applyBorder="1" applyAlignment="1">
      <alignment horizontal="center" vertical="center"/>
    </xf>
    <xf numFmtId="0" fontId="5" fillId="6" borderId="21" xfId="0" applyFont="1" applyFill="1" applyBorder="1" applyAlignment="1">
      <alignment horizontal="center" vertical="center"/>
    </xf>
    <xf numFmtId="0" fontId="8" fillId="3" borderId="31" xfId="0" applyFont="1" applyFill="1" applyBorder="1" applyAlignment="1">
      <alignment horizontal="left" vertical="top" indent="1"/>
    </xf>
    <xf numFmtId="0" fontId="6" fillId="4" borderId="32" xfId="0" applyFont="1" applyFill="1" applyBorder="1" applyAlignment="1">
      <alignment horizontal="center" vertical="center"/>
    </xf>
    <xf numFmtId="0" fontId="5" fillId="0" borderId="32" xfId="0" applyFont="1" applyBorder="1" applyAlignment="1">
      <alignment horizontal="center" vertical="center"/>
    </xf>
    <xf numFmtId="0" fontId="5" fillId="4" borderId="32" xfId="0" applyFont="1" applyFill="1" applyBorder="1" applyAlignment="1">
      <alignment horizontal="center" vertical="center"/>
    </xf>
    <xf numFmtId="0" fontId="5" fillId="5" borderId="32" xfId="0" applyFont="1" applyFill="1" applyBorder="1" applyAlignment="1">
      <alignment horizontal="center" vertical="center"/>
    </xf>
    <xf numFmtId="0" fontId="5" fillId="0" borderId="15" xfId="0" applyFont="1" applyBorder="1" applyAlignment="1">
      <alignment horizontal="center" vertical="center"/>
    </xf>
    <xf numFmtId="0" fontId="7" fillId="3" borderId="8" xfId="0" applyFont="1" applyFill="1" applyBorder="1" applyAlignment="1">
      <alignment vertical="center"/>
    </xf>
    <xf numFmtId="0" fontId="7" fillId="3" borderId="33" xfId="0" applyFont="1" applyFill="1" applyBorder="1" applyAlignment="1">
      <alignment horizontal="center" vertical="center"/>
    </xf>
    <xf numFmtId="0" fontId="8" fillId="0" borderId="0" xfId="0" applyFont="1"/>
    <xf numFmtId="0" fontId="21" fillId="3" borderId="9" xfId="0" applyFont="1" applyFill="1" applyBorder="1" applyAlignment="1">
      <alignment horizontal="center" vertical="center"/>
    </xf>
    <xf numFmtId="0" fontId="21" fillId="3" borderId="14" xfId="0" applyFont="1" applyFill="1" applyBorder="1" applyAlignment="1">
      <alignment horizontal="center" vertical="center"/>
    </xf>
    <xf numFmtId="0" fontId="21" fillId="3" borderId="21" xfId="0" applyFont="1" applyFill="1" applyBorder="1" applyAlignment="1">
      <alignment horizontal="center" vertical="center"/>
    </xf>
    <xf numFmtId="0" fontId="21" fillId="3" borderId="9" xfId="0" applyFont="1" applyFill="1" applyBorder="1" applyAlignment="1">
      <alignment vertical="center"/>
    </xf>
    <xf numFmtId="0" fontId="21" fillId="3" borderId="32" xfId="0" applyFont="1" applyFill="1" applyBorder="1" applyAlignment="1">
      <alignment horizontal="center" vertical="center"/>
    </xf>
    <xf numFmtId="0" fontId="23" fillId="0" borderId="0" xfId="0" applyFont="1"/>
    <xf numFmtId="0" fontId="37" fillId="16" borderId="0" xfId="0" applyFont="1" applyFill="1"/>
    <xf numFmtId="0" fontId="0" fillId="17" borderId="0" xfId="0" applyFill="1"/>
    <xf numFmtId="0" fontId="0" fillId="7" borderId="0" xfId="0" applyFill="1"/>
    <xf numFmtId="0" fontId="25" fillId="0" borderId="30" xfId="0" applyFont="1" applyBorder="1" applyAlignment="1">
      <alignment horizontal="center" vertical="center"/>
    </xf>
    <xf numFmtId="0" fontId="5" fillId="0" borderId="8" xfId="0" applyFont="1" applyBorder="1" applyAlignment="1">
      <alignment horizontal="center" vertical="center"/>
    </xf>
    <xf numFmtId="0" fontId="22" fillId="4" borderId="37" xfId="0" applyFont="1" applyFill="1" applyBorder="1" applyAlignment="1">
      <alignment horizontal="center" vertical="center"/>
    </xf>
    <xf numFmtId="0" fontId="22" fillId="4" borderId="37" xfId="0" applyFont="1" applyFill="1" applyBorder="1" applyAlignment="1">
      <alignment horizontal="left" vertical="center" wrapText="1" indent="1"/>
    </xf>
    <xf numFmtId="0" fontId="25" fillId="4" borderId="37" xfId="0" applyFont="1" applyFill="1" applyBorder="1" applyAlignment="1">
      <alignment horizontal="center" vertical="center"/>
    </xf>
    <xf numFmtId="0" fontId="16" fillId="4" borderId="14" xfId="0" applyFont="1" applyFill="1" applyBorder="1" applyAlignment="1">
      <alignment horizontal="center" vertical="center"/>
    </xf>
    <xf numFmtId="49" fontId="16" fillId="4" borderId="14" xfId="0" applyNumberFormat="1" applyFont="1" applyFill="1" applyBorder="1" applyAlignment="1">
      <alignment horizontal="left" vertical="center"/>
    </xf>
    <xf numFmtId="49" fontId="16" fillId="4" borderId="14" xfId="0" applyNumberFormat="1" applyFont="1" applyFill="1" applyBorder="1" applyAlignment="1">
      <alignment horizontal="left" vertical="center" wrapText="1"/>
    </xf>
    <xf numFmtId="0" fontId="39" fillId="4" borderId="14" xfId="0" applyFont="1" applyFill="1" applyBorder="1" applyAlignment="1">
      <alignment horizontal="left" vertical="center" wrapText="1"/>
    </xf>
    <xf numFmtId="0" fontId="39" fillId="4" borderId="30" xfId="0" applyFont="1" applyFill="1" applyBorder="1" applyAlignment="1">
      <alignment horizontal="left" vertical="center" wrapText="1"/>
    </xf>
    <xf numFmtId="0" fontId="8" fillId="0" borderId="8" xfId="0" applyFont="1" applyBorder="1" applyAlignment="1">
      <alignment horizontal="center" vertical="center"/>
    </xf>
    <xf numFmtId="0" fontId="16" fillId="4" borderId="9" xfId="0" applyFont="1" applyFill="1" applyBorder="1" applyAlignment="1">
      <alignment horizontal="center" vertical="center" textRotation="90"/>
    </xf>
    <xf numFmtId="0" fontId="16" fillId="4" borderId="28" xfId="0" applyFont="1" applyFill="1" applyBorder="1" applyAlignment="1">
      <alignment horizontal="center" vertical="center" wrapText="1"/>
    </xf>
    <xf numFmtId="0" fontId="16" fillId="4" borderId="29" xfId="0" applyFont="1" applyFill="1" applyBorder="1" applyAlignment="1">
      <alignment horizontal="center" vertical="center" wrapText="1"/>
    </xf>
    <xf numFmtId="0" fontId="39" fillId="4" borderId="29" xfId="0" applyFont="1" applyFill="1" applyBorder="1" applyAlignment="1">
      <alignment horizontal="center" vertical="center" wrapText="1"/>
    </xf>
    <xf numFmtId="0" fontId="16" fillId="4" borderId="9" xfId="0" applyFont="1" applyFill="1" applyBorder="1" applyAlignment="1">
      <alignment horizontal="left" vertical="center"/>
    </xf>
    <xf numFmtId="0" fontId="16" fillId="0" borderId="0" xfId="0" applyFont="1"/>
    <xf numFmtId="49" fontId="5" fillId="0" borderId="0" xfId="0" applyNumberFormat="1" applyFont="1" applyAlignment="1">
      <alignment horizontal="center"/>
    </xf>
    <xf numFmtId="49" fontId="5" fillId="0" borderId="1" xfId="0" applyNumberFormat="1" applyFont="1" applyBorder="1" applyAlignment="1">
      <alignment horizontal="center" vertical="center"/>
    </xf>
    <xf numFmtId="0" fontId="3" fillId="0" borderId="0" xfId="0" applyFont="1" applyAlignment="1">
      <alignment horizontal="left"/>
    </xf>
    <xf numFmtId="0" fontId="4" fillId="0" borderId="0" xfId="0" applyFont="1" applyAlignment="1">
      <alignment horizontal="left"/>
    </xf>
    <xf numFmtId="49" fontId="3" fillId="0" borderId="0" xfId="0" applyNumberFormat="1" applyFont="1" applyAlignment="1">
      <alignment horizontal="left"/>
    </xf>
    <xf numFmtId="0" fontId="1" fillId="0" borderId="38" xfId="0" applyFont="1" applyBorder="1" applyAlignment="1">
      <alignment horizontal="left"/>
    </xf>
    <xf numFmtId="0" fontId="1" fillId="0" borderId="39" xfId="0" applyFont="1" applyBorder="1" applyAlignment="1">
      <alignment horizontal="left"/>
    </xf>
    <xf numFmtId="0" fontId="2" fillId="0" borderId="40" xfId="0" applyFont="1" applyBorder="1" applyAlignment="1">
      <alignment horizontal="left"/>
    </xf>
    <xf numFmtId="0" fontId="2" fillId="0" borderId="41" xfId="0" applyFont="1" applyBorder="1" applyAlignment="1">
      <alignment horizontal="left"/>
    </xf>
    <xf numFmtId="0" fontId="2" fillId="0" borderId="41" xfId="0" quotePrefix="1" applyFont="1" applyBorder="1" applyAlignment="1">
      <alignment horizontal="left"/>
    </xf>
    <xf numFmtId="0" fontId="3" fillId="0" borderId="40" xfId="0" applyFont="1" applyBorder="1" applyAlignment="1">
      <alignment horizontal="left"/>
    </xf>
    <xf numFmtId="0" fontId="3" fillId="0" borderId="41" xfId="0" applyFont="1" applyBorder="1" applyAlignment="1">
      <alignment horizontal="left"/>
    </xf>
    <xf numFmtId="0" fontId="3" fillId="0" borderId="42" xfId="0" applyFont="1" applyBorder="1" applyAlignment="1">
      <alignment horizontal="left"/>
    </xf>
    <xf numFmtId="0" fontId="3" fillId="0" borderId="43" xfId="0" applyFont="1" applyBorder="1" applyAlignment="1">
      <alignment horizontal="left"/>
    </xf>
    <xf numFmtId="0" fontId="1" fillId="0" borderId="44" xfId="0" applyFont="1" applyBorder="1" applyAlignment="1">
      <alignment horizontal="left"/>
    </xf>
    <xf numFmtId="0" fontId="26" fillId="0" borderId="45" xfId="0" applyFont="1" applyBorder="1" applyAlignment="1">
      <alignment horizontal="left"/>
    </xf>
    <xf numFmtId="0" fontId="2" fillId="0" borderId="45" xfId="0" applyFont="1" applyBorder="1" applyAlignment="1">
      <alignment horizontal="left"/>
    </xf>
    <xf numFmtId="0" fontId="2" fillId="0" borderId="45" xfId="0" quotePrefix="1" applyFont="1" applyBorder="1" applyAlignment="1">
      <alignment horizontal="left"/>
    </xf>
    <xf numFmtId="0" fontId="3" fillId="0" borderId="45" xfId="0" applyFont="1" applyBorder="1" applyAlignment="1">
      <alignment horizontal="left"/>
    </xf>
    <xf numFmtId="0" fontId="3" fillId="0" borderId="46" xfId="0" applyFont="1" applyBorder="1" applyAlignment="1">
      <alignment horizontal="left"/>
    </xf>
    <xf numFmtId="0" fontId="4" fillId="0" borderId="44" xfId="0" applyFont="1" applyBorder="1" applyAlignment="1">
      <alignment horizontal="left"/>
    </xf>
    <xf numFmtId="1" fontId="3" fillId="0" borderId="45" xfId="0" applyNumberFormat="1" applyFont="1" applyBorder="1" applyAlignment="1">
      <alignment horizontal="left"/>
    </xf>
    <xf numFmtId="49" fontId="3" fillId="0" borderId="45" xfId="0" applyNumberFormat="1" applyFont="1" applyBorder="1" applyAlignment="1">
      <alignment horizontal="left"/>
    </xf>
    <xf numFmtId="0" fontId="4" fillId="0" borderId="45" xfId="0" applyFont="1" applyBorder="1" applyAlignment="1">
      <alignment horizontal="left"/>
    </xf>
    <xf numFmtId="49" fontId="3" fillId="0" borderId="46" xfId="0" applyNumberFormat="1" applyFont="1" applyBorder="1" applyAlignment="1">
      <alignment horizontal="left"/>
    </xf>
    <xf numFmtId="0" fontId="4" fillId="0" borderId="38" xfId="0" applyFont="1" applyBorder="1" applyAlignment="1">
      <alignment horizontal="left"/>
    </xf>
    <xf numFmtId="0" fontId="3" fillId="0" borderId="47" xfId="0" applyFont="1" applyBorder="1" applyAlignment="1">
      <alignment horizontal="left"/>
    </xf>
    <xf numFmtId="0" fontId="3" fillId="0" borderId="39" xfId="0" applyFont="1" applyBorder="1" applyAlignment="1">
      <alignment horizontal="left"/>
    </xf>
    <xf numFmtId="0" fontId="0" fillId="10" borderId="0" xfId="0" applyFill="1" applyAlignment="1">
      <alignment horizontal="left"/>
    </xf>
    <xf numFmtId="0" fontId="0" fillId="15" borderId="0" xfId="0" applyFill="1" applyAlignment="1">
      <alignment horizontal="left"/>
    </xf>
    <xf numFmtId="0" fontId="0" fillId="13" borderId="0" xfId="0" applyFill="1" applyAlignment="1">
      <alignment horizontal="left"/>
    </xf>
    <xf numFmtId="0" fontId="0" fillId="9" borderId="0" xfId="0" applyFill="1" applyAlignment="1">
      <alignment horizontal="left"/>
    </xf>
    <xf numFmtId="0" fontId="0" fillId="12" borderId="0" xfId="0" applyFill="1" applyAlignment="1">
      <alignment horizontal="left"/>
    </xf>
    <xf numFmtId="0" fontId="0" fillId="14" borderId="0" xfId="0" applyFill="1" applyAlignment="1">
      <alignment horizontal="left"/>
    </xf>
    <xf numFmtId="0" fontId="0" fillId="11" borderId="0" xfId="0" applyFill="1" applyAlignment="1">
      <alignment horizontal="left"/>
    </xf>
    <xf numFmtId="0" fontId="22" fillId="2" borderId="0" xfId="0" applyFont="1" applyFill="1" applyAlignment="1">
      <alignment horizontal="left" vertical="center"/>
    </xf>
    <xf numFmtId="0" fontId="0" fillId="0" borderId="0" xfId="0" applyAlignment="1">
      <alignment horizontal="left"/>
    </xf>
    <xf numFmtId="0" fontId="0" fillId="0" borderId="41" xfId="0" applyBorder="1" applyAlignment="1">
      <alignment horizontal="left"/>
    </xf>
    <xf numFmtId="0" fontId="0" fillId="0" borderId="41" xfId="0" applyBorder="1" applyAlignment="1" applyProtection="1">
      <alignment horizontal="left" vertical="center"/>
      <protection locked="0"/>
    </xf>
    <xf numFmtId="0" fontId="3" fillId="0" borderId="40" xfId="0" applyFont="1" applyBorder="1" applyAlignment="1">
      <alignment horizontal="left" wrapText="1"/>
    </xf>
    <xf numFmtId="0" fontId="3" fillId="0" borderId="48" xfId="0" applyFont="1" applyBorder="1" applyAlignment="1">
      <alignment horizontal="left"/>
    </xf>
    <xf numFmtId="0" fontId="38" fillId="10" borderId="26" xfId="0" applyFont="1" applyFill="1" applyBorder="1" applyAlignment="1">
      <alignment horizontal="center" vertical="center" textRotation="90"/>
    </xf>
    <xf numFmtId="0" fontId="38" fillId="9" borderId="27" xfId="0" applyFont="1" applyFill="1" applyBorder="1" applyAlignment="1">
      <alignment horizontal="center" vertical="center" textRotation="90"/>
    </xf>
    <xf numFmtId="0" fontId="38" fillId="15" borderId="27" xfId="0" applyFont="1" applyFill="1" applyBorder="1" applyAlignment="1">
      <alignment horizontal="center" vertical="center" textRotation="90"/>
    </xf>
    <xf numFmtId="0" fontId="38" fillId="11" borderId="27" xfId="0" applyFont="1" applyFill="1" applyBorder="1" applyAlignment="1">
      <alignment horizontal="center" vertical="center" textRotation="90"/>
    </xf>
    <xf numFmtId="0" fontId="38" fillId="14" borderId="27" xfId="0" applyFont="1" applyFill="1" applyBorder="1" applyAlignment="1">
      <alignment horizontal="center" vertical="center" textRotation="90"/>
    </xf>
    <xf numFmtId="0" fontId="38" fillId="13" borderId="27" xfId="0" applyFont="1" applyFill="1" applyBorder="1" applyAlignment="1">
      <alignment horizontal="center" vertical="center" textRotation="90"/>
    </xf>
    <xf numFmtId="0" fontId="38" fillId="12" borderId="27" xfId="0" applyFont="1" applyFill="1" applyBorder="1" applyAlignment="1">
      <alignment horizontal="center" vertical="center" textRotation="90"/>
    </xf>
    <xf numFmtId="0" fontId="16" fillId="2" borderId="17" xfId="0" applyFont="1" applyFill="1" applyBorder="1" applyAlignment="1">
      <alignment horizontal="center" vertical="center" textRotation="90"/>
    </xf>
    <xf numFmtId="0" fontId="6" fillId="0" borderId="9" xfId="0" applyFont="1" applyBorder="1" applyAlignment="1">
      <alignment horizontal="left" vertical="center"/>
    </xf>
    <xf numFmtId="0" fontId="5" fillId="0" borderId="0" xfId="0" applyFont="1" applyAlignment="1">
      <alignment horizontal="left"/>
    </xf>
    <xf numFmtId="0" fontId="5" fillId="0" borderId="1" xfId="0" applyFont="1" applyBorder="1" applyAlignment="1">
      <alignment horizontal="left" vertical="center"/>
    </xf>
    <xf numFmtId="0" fontId="41" fillId="10" borderId="30" xfId="0" applyFont="1" applyFill="1" applyBorder="1" applyAlignment="1">
      <alignment horizontal="center" vertical="center" textRotation="90"/>
    </xf>
    <xf numFmtId="0" fontId="41" fillId="9" borderId="35" xfId="0" applyFont="1" applyFill="1" applyBorder="1" applyAlignment="1">
      <alignment horizontal="center" vertical="center" textRotation="90"/>
    </xf>
    <xf numFmtId="0" fontId="41" fillId="15" borderId="35" xfId="0" applyFont="1" applyFill="1" applyBorder="1" applyAlignment="1">
      <alignment horizontal="center" vertical="center" textRotation="90"/>
    </xf>
    <xf numFmtId="0" fontId="41" fillId="11" borderId="35" xfId="0" applyFont="1" applyFill="1" applyBorder="1" applyAlignment="1">
      <alignment horizontal="center" vertical="center" textRotation="90"/>
    </xf>
    <xf numFmtId="0" fontId="41" fillId="14" borderId="35" xfId="0" applyFont="1" applyFill="1" applyBorder="1" applyAlignment="1">
      <alignment horizontal="center" vertical="center" textRotation="90"/>
    </xf>
    <xf numFmtId="0" fontId="41" fillId="13" borderId="35" xfId="0" applyFont="1" applyFill="1" applyBorder="1" applyAlignment="1">
      <alignment horizontal="center" vertical="center" textRotation="90"/>
    </xf>
    <xf numFmtId="0" fontId="41" fillId="12" borderId="35" xfId="0" applyFont="1" applyFill="1" applyBorder="1" applyAlignment="1">
      <alignment horizontal="center" vertical="center" textRotation="90"/>
    </xf>
    <xf numFmtId="0" fontId="42" fillId="10" borderId="14" xfId="0" applyFont="1" applyFill="1" applyBorder="1" applyAlignment="1">
      <alignment horizontal="center" vertical="center"/>
    </xf>
    <xf numFmtId="0" fontId="42" fillId="9" borderId="14" xfId="0" applyFont="1" applyFill="1" applyBorder="1" applyAlignment="1">
      <alignment horizontal="center" vertical="center"/>
    </xf>
    <xf numFmtId="0" fontId="42" fillId="15" borderId="14" xfId="0" applyFont="1" applyFill="1" applyBorder="1" applyAlignment="1">
      <alignment horizontal="center" vertical="center"/>
    </xf>
    <xf numFmtId="0" fontId="42" fillId="11" borderId="14" xfId="0" applyFont="1" applyFill="1" applyBorder="1" applyAlignment="1">
      <alignment horizontal="center" vertical="center"/>
    </xf>
    <xf numFmtId="0" fontId="42" fillId="14" borderId="14" xfId="0" applyFont="1" applyFill="1" applyBorder="1" applyAlignment="1">
      <alignment horizontal="center" vertical="center"/>
    </xf>
    <xf numFmtId="0" fontId="42" fillId="13" borderId="14" xfId="0" applyFont="1" applyFill="1" applyBorder="1" applyAlignment="1">
      <alignment horizontal="center" vertical="center"/>
    </xf>
    <xf numFmtId="0" fontId="42" fillId="12" borderId="14" xfId="0" applyFont="1" applyFill="1" applyBorder="1" applyAlignment="1">
      <alignment horizontal="center" vertical="center"/>
    </xf>
    <xf numFmtId="0" fontId="42" fillId="10" borderId="16" xfId="0" applyFont="1" applyFill="1" applyBorder="1" applyAlignment="1">
      <alignment horizontal="center" vertical="center"/>
    </xf>
    <xf numFmtId="0" fontId="31" fillId="5" borderId="22" xfId="0" applyFont="1" applyFill="1" applyBorder="1" applyAlignment="1">
      <alignment horizontal="center" vertical="center"/>
    </xf>
    <xf numFmtId="0" fontId="31" fillId="5" borderId="8" xfId="0" applyFont="1" applyFill="1" applyBorder="1" applyAlignment="1">
      <alignment horizontal="center" vertical="center"/>
    </xf>
    <xf numFmtId="0" fontId="31" fillId="0" borderId="7" xfId="0" applyFont="1" applyBorder="1" applyAlignment="1">
      <alignment horizontal="center" vertical="center"/>
    </xf>
    <xf numFmtId="0" fontId="31" fillId="0" borderId="1" xfId="0" applyFont="1" applyBorder="1" applyAlignment="1">
      <alignment horizontal="center" vertical="center"/>
    </xf>
    <xf numFmtId="0" fontId="31" fillId="0" borderId="0" xfId="0" applyFont="1" applyAlignment="1">
      <alignment horizontal="center"/>
    </xf>
    <xf numFmtId="0" fontId="25" fillId="4" borderId="30" xfId="0" applyFont="1" applyFill="1" applyBorder="1" applyAlignment="1">
      <alignment horizontal="center" vertical="center"/>
    </xf>
    <xf numFmtId="0" fontId="42" fillId="10" borderId="36" xfId="0" applyFont="1" applyFill="1" applyBorder="1" applyAlignment="1">
      <alignment horizontal="center" vertical="center"/>
    </xf>
    <xf numFmtId="0" fontId="42" fillId="9" borderId="36" xfId="0" applyFont="1" applyFill="1" applyBorder="1" applyAlignment="1">
      <alignment horizontal="center" vertical="center"/>
    </xf>
    <xf numFmtId="0" fontId="42" fillId="15" borderId="36" xfId="0" applyFont="1" applyFill="1" applyBorder="1" applyAlignment="1">
      <alignment horizontal="center" vertical="center"/>
    </xf>
    <xf numFmtId="0" fontId="42" fillId="11" borderId="36" xfId="0" applyFont="1" applyFill="1" applyBorder="1" applyAlignment="1">
      <alignment horizontal="center" vertical="center"/>
    </xf>
    <xf numFmtId="0" fontId="42" fillId="14" borderId="36" xfId="0" applyFont="1" applyFill="1" applyBorder="1" applyAlignment="1">
      <alignment horizontal="center" vertical="center"/>
    </xf>
    <xf numFmtId="0" fontId="42" fillId="13" borderId="36" xfId="0" applyFont="1" applyFill="1" applyBorder="1" applyAlignment="1">
      <alignment horizontal="center" vertical="center"/>
    </xf>
    <xf numFmtId="0" fontId="42" fillId="12" borderId="36" xfId="0" applyFont="1" applyFill="1" applyBorder="1" applyAlignment="1">
      <alignment horizontal="center" vertical="center"/>
    </xf>
    <xf numFmtId="0" fontId="42" fillId="10" borderId="37" xfId="0" applyFont="1" applyFill="1" applyBorder="1" applyAlignment="1">
      <alignment horizontal="center" vertical="center"/>
    </xf>
    <xf numFmtId="0" fontId="42" fillId="9" borderId="37" xfId="0" applyFont="1" applyFill="1" applyBorder="1" applyAlignment="1">
      <alignment horizontal="center" vertical="center"/>
    </xf>
    <xf numFmtId="0" fontId="42" fillId="15" borderId="37" xfId="0" applyFont="1" applyFill="1" applyBorder="1" applyAlignment="1">
      <alignment horizontal="center" vertical="center"/>
    </xf>
    <xf numFmtId="0" fontId="42" fillId="11" borderId="37" xfId="0" applyFont="1" applyFill="1" applyBorder="1" applyAlignment="1">
      <alignment horizontal="center" vertical="center"/>
    </xf>
    <xf numFmtId="0" fontId="42" fillId="14" borderId="37" xfId="0" applyFont="1" applyFill="1" applyBorder="1" applyAlignment="1">
      <alignment horizontal="center" vertical="center"/>
    </xf>
    <xf numFmtId="0" fontId="42" fillId="13" borderId="37" xfId="0" applyFont="1" applyFill="1" applyBorder="1" applyAlignment="1">
      <alignment horizontal="center" vertical="center"/>
    </xf>
    <xf numFmtId="0" fontId="42" fillId="12" borderId="37" xfId="0" applyFont="1" applyFill="1" applyBorder="1" applyAlignment="1">
      <alignment horizontal="center" vertical="center"/>
    </xf>
    <xf numFmtId="0" fontId="5" fillId="0" borderId="18" xfId="0" applyFont="1" applyBorder="1" applyAlignment="1">
      <alignment horizontal="center" vertical="center"/>
    </xf>
    <xf numFmtId="0" fontId="42" fillId="3" borderId="18" xfId="0" applyFont="1" applyFill="1" applyBorder="1" applyAlignment="1">
      <alignment horizontal="center" vertical="center"/>
    </xf>
    <xf numFmtId="0" fontId="42" fillId="3" borderId="30" xfId="0" applyFont="1" applyFill="1" applyBorder="1" applyAlignment="1">
      <alignment horizontal="center" vertical="center"/>
    </xf>
    <xf numFmtId="0" fontId="42" fillId="3" borderId="35" xfId="0" applyFont="1" applyFill="1" applyBorder="1" applyAlignment="1">
      <alignment horizontal="center" vertical="center"/>
    </xf>
    <xf numFmtId="0" fontId="42" fillId="3" borderId="16" xfId="0" applyFont="1" applyFill="1" applyBorder="1" applyAlignment="1">
      <alignment horizontal="center" vertical="center"/>
    </xf>
    <xf numFmtId="0" fontId="17" fillId="4" borderId="30" xfId="0" applyFont="1" applyFill="1" applyBorder="1" applyAlignment="1">
      <alignment horizontal="center" vertical="center"/>
    </xf>
    <xf numFmtId="0" fontId="17" fillId="4" borderId="35" xfId="0" applyFont="1" applyFill="1" applyBorder="1" applyAlignment="1">
      <alignment horizontal="center" vertical="center"/>
    </xf>
    <xf numFmtId="0" fontId="17" fillId="4" borderId="16" xfId="0" applyFont="1" applyFill="1" applyBorder="1" applyAlignment="1">
      <alignment horizontal="center" vertical="center"/>
    </xf>
    <xf numFmtId="0" fontId="5" fillId="5" borderId="22" xfId="0" applyFont="1" applyFill="1" applyBorder="1" applyAlignment="1">
      <alignment horizontal="center" vertical="center"/>
    </xf>
    <xf numFmtId="0" fontId="5" fillId="4" borderId="30"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9" xfId="0" applyFont="1" applyBorder="1" applyAlignment="1">
      <alignment horizontal="center" vertical="center"/>
    </xf>
    <xf numFmtId="0" fontId="7" fillId="3" borderId="19" xfId="0" applyFont="1" applyFill="1" applyBorder="1" applyAlignment="1">
      <alignment horizontal="center" vertical="center"/>
    </xf>
    <xf numFmtId="0" fontId="6" fillId="4" borderId="30" xfId="0" applyFont="1" applyFill="1" applyBorder="1" applyAlignment="1">
      <alignment horizontal="center" vertical="center"/>
    </xf>
    <xf numFmtId="0" fontId="6" fillId="4" borderId="16" xfId="0" applyFont="1" applyFill="1" applyBorder="1" applyAlignment="1">
      <alignment horizontal="center" vertical="center"/>
    </xf>
    <xf numFmtId="0" fontId="5" fillId="5" borderId="23" xfId="0" applyFont="1" applyFill="1" applyBorder="1" applyAlignment="1">
      <alignment horizontal="center" vertical="center"/>
    </xf>
    <xf numFmtId="0" fontId="21" fillId="3" borderId="25" xfId="0" applyFont="1" applyFill="1" applyBorder="1" applyAlignment="1">
      <alignment horizontal="center" vertical="center"/>
    </xf>
    <xf numFmtId="0" fontId="44" fillId="8" borderId="34" xfId="0" applyFont="1" applyFill="1" applyBorder="1" applyAlignment="1">
      <alignment horizontal="center" vertical="center" wrapText="1"/>
    </xf>
    <xf numFmtId="0" fontId="44" fillId="8" borderId="29" xfId="0" applyFont="1" applyFill="1" applyBorder="1" applyAlignment="1">
      <alignment horizontal="center" vertical="center" wrapText="1"/>
    </xf>
    <xf numFmtId="0" fontId="44" fillId="8" borderId="28" xfId="0" applyFont="1" applyFill="1" applyBorder="1" applyAlignment="1">
      <alignment horizontal="center" vertical="center" wrapText="1"/>
    </xf>
    <xf numFmtId="0" fontId="45" fillId="0" borderId="0" xfId="0" applyFont="1" applyAlignment="1">
      <alignment horizontal="left"/>
    </xf>
    <xf numFmtId="0" fontId="46" fillId="4" borderId="9" xfId="0" applyFont="1" applyFill="1" applyBorder="1" applyAlignment="1">
      <alignment horizontal="left" vertical="center" textRotation="90"/>
    </xf>
    <xf numFmtId="0" fontId="47" fillId="3" borderId="8" xfId="0" applyFont="1" applyFill="1" applyBorder="1" applyAlignment="1">
      <alignment horizontal="left" vertical="center"/>
    </xf>
    <xf numFmtId="0" fontId="45" fillId="4" borderId="9" xfId="0" applyFont="1" applyFill="1" applyBorder="1" applyAlignment="1">
      <alignment horizontal="left" vertical="center"/>
    </xf>
    <xf numFmtId="0" fontId="45" fillId="0" borderId="9" xfId="0" applyFont="1" applyBorder="1" applyAlignment="1">
      <alignment horizontal="left" vertical="center"/>
    </xf>
    <xf numFmtId="0" fontId="47" fillId="3" borderId="9" xfId="0" applyFont="1" applyFill="1" applyBorder="1" applyAlignment="1">
      <alignment horizontal="left" vertical="center"/>
    </xf>
    <xf numFmtId="0" fontId="45" fillId="5" borderId="9" xfId="0" applyFont="1" applyFill="1" applyBorder="1" applyAlignment="1">
      <alignment horizontal="left" vertical="center"/>
    </xf>
    <xf numFmtId="0" fontId="18" fillId="0" borderId="9" xfId="0" applyFont="1" applyBorder="1" applyAlignment="1">
      <alignment horizontal="left" vertical="center"/>
    </xf>
    <xf numFmtId="0" fontId="45" fillId="0" borderId="1" xfId="0" applyFont="1" applyBorder="1" applyAlignment="1">
      <alignment horizontal="left" vertical="center"/>
    </xf>
    <xf numFmtId="0" fontId="5" fillId="0" borderId="0" xfId="0" applyFont="1" applyAlignment="1">
      <alignment horizontal="center" vertical="center"/>
    </xf>
    <xf numFmtId="0" fontId="5" fillId="0" borderId="0" xfId="0" applyFont="1" applyAlignment="1">
      <alignment horizontal="left" vertical="center" wrapText="1" indent="1"/>
    </xf>
    <xf numFmtId="0" fontId="5" fillId="0" borderId="0" xfId="0" applyFont="1" applyAlignment="1">
      <alignment horizontal="left" vertical="center" indent="1"/>
    </xf>
    <xf numFmtId="0" fontId="5" fillId="4" borderId="0" xfId="0" applyFont="1" applyFill="1" applyAlignment="1">
      <alignment horizontal="center" vertical="center"/>
    </xf>
    <xf numFmtId="0" fontId="25" fillId="0" borderId="0" xfId="0" applyFont="1" applyAlignment="1">
      <alignment horizontal="center" vertical="center"/>
    </xf>
    <xf numFmtId="0" fontId="42" fillId="3" borderId="0" xfId="0" applyFont="1" applyFill="1" applyAlignment="1">
      <alignment horizontal="center" vertical="center"/>
    </xf>
    <xf numFmtId="0" fontId="12" fillId="3" borderId="9" xfId="0" applyFont="1" applyFill="1" applyBorder="1" applyAlignment="1">
      <alignment vertical="top" wrapText="1"/>
    </xf>
    <xf numFmtId="0" fontId="12" fillId="3" borderId="3" xfId="0" applyFont="1" applyFill="1" applyBorder="1" applyAlignment="1">
      <alignment vertical="top" wrapText="1"/>
    </xf>
    <xf numFmtId="0" fontId="12" fillId="0" borderId="9" xfId="0" applyFont="1" applyBorder="1" applyAlignment="1">
      <alignment horizontal="left" vertical="top" wrapText="1"/>
    </xf>
    <xf numFmtId="0" fontId="8" fillId="0" borderId="7" xfId="0" applyFont="1" applyBorder="1" applyAlignment="1">
      <alignment horizontal="center" vertical="center" wrapText="1"/>
    </xf>
    <xf numFmtId="0" fontId="7" fillId="0" borderId="0" xfId="0" applyFont="1" applyAlignment="1">
      <alignment horizontal="center" vertical="center"/>
    </xf>
    <xf numFmtId="0" fontId="5" fillId="0" borderId="7" xfId="0" applyFont="1" applyBorder="1" applyAlignment="1">
      <alignment horizontal="center" vertical="center"/>
    </xf>
    <xf numFmtId="0" fontId="21" fillId="0" borderId="7" xfId="0" applyFont="1" applyBorder="1" applyAlignment="1">
      <alignment horizontal="center" vertical="center"/>
    </xf>
    <xf numFmtId="0" fontId="5" fillId="0" borderId="27" xfId="0" applyFont="1" applyBorder="1" applyAlignment="1">
      <alignment horizontal="center" vertical="center"/>
    </xf>
    <xf numFmtId="0" fontId="8" fillId="0" borderId="34" xfId="0" applyFont="1" applyBorder="1" applyAlignment="1">
      <alignment horizontal="center" vertical="center" wrapText="1"/>
    </xf>
    <xf numFmtId="0" fontId="16" fillId="4" borderId="32" xfId="0" applyFont="1" applyFill="1" applyBorder="1" applyAlignment="1">
      <alignment horizontal="left" vertical="center"/>
    </xf>
    <xf numFmtId="0" fontId="51" fillId="0" borderId="0" xfId="0" applyFont="1" applyAlignment="1">
      <alignment wrapText="1"/>
    </xf>
    <xf numFmtId="49" fontId="16" fillId="4" borderId="9" xfId="0" applyNumberFormat="1" applyFont="1" applyFill="1" applyBorder="1" applyAlignment="1">
      <alignment horizontal="center" vertical="center"/>
    </xf>
    <xf numFmtId="49" fontId="21" fillId="3" borderId="8" xfId="0" applyNumberFormat="1" applyFont="1" applyFill="1" applyBorder="1" applyAlignment="1">
      <alignment horizontal="center" vertical="center"/>
    </xf>
    <xf numFmtId="49" fontId="5" fillId="4" borderId="9" xfId="0" applyNumberFormat="1" applyFont="1" applyFill="1" applyBorder="1" applyAlignment="1">
      <alignment horizontal="center" vertical="center"/>
    </xf>
    <xf numFmtId="49" fontId="5" fillId="0" borderId="9" xfId="0" applyNumberFormat="1" applyFont="1" applyBorder="1" applyAlignment="1">
      <alignment horizontal="center" vertical="center"/>
    </xf>
    <xf numFmtId="49" fontId="21" fillId="3" borderId="9" xfId="0" applyNumberFormat="1" applyFont="1" applyFill="1" applyBorder="1" applyAlignment="1">
      <alignment horizontal="center" vertical="center"/>
    </xf>
    <xf numFmtId="49" fontId="5" fillId="5" borderId="9" xfId="0" applyNumberFormat="1" applyFont="1" applyFill="1" applyBorder="1" applyAlignment="1">
      <alignment horizontal="center" vertical="center"/>
    </xf>
    <xf numFmtId="49" fontId="6" fillId="0" borderId="9" xfId="0" applyNumberFormat="1" applyFont="1" applyBorder="1" applyAlignment="1">
      <alignment horizontal="center" vertical="center"/>
    </xf>
    <xf numFmtId="0" fontId="7" fillId="3" borderId="7" xfId="0" applyFont="1" applyFill="1" applyBorder="1" applyAlignment="1">
      <alignment vertical="top" wrapText="1"/>
    </xf>
    <xf numFmtId="0" fontId="7" fillId="3" borderId="8" xfId="0" applyFont="1" applyFill="1" applyBorder="1" applyAlignment="1">
      <alignment vertical="top" wrapText="1"/>
    </xf>
    <xf numFmtId="0" fontId="13" fillId="0" borderId="0" xfId="0" applyFont="1" applyAlignment="1">
      <alignment horizontal="left" vertical="top" wrapText="1"/>
    </xf>
    <xf numFmtId="0" fontId="1" fillId="0" borderId="0" xfId="0" applyFont="1" applyAlignment="1">
      <alignment horizontal="left" vertical="top" wrapText="1"/>
    </xf>
    <xf numFmtId="0" fontId="15" fillId="3" borderId="0" xfId="0" applyFont="1" applyFill="1" applyAlignment="1">
      <alignment horizontal="left" vertical="center" indent="1"/>
    </xf>
    <xf numFmtId="0" fontId="3" fillId="0" borderId="0" xfId="0" applyFont="1" applyAlignment="1">
      <alignment vertical="center"/>
    </xf>
    <xf numFmtId="0" fontId="4" fillId="0" borderId="0" xfId="0" applyFont="1"/>
    <xf numFmtId="0" fontId="19" fillId="0" borderId="0" xfId="0" applyFont="1"/>
    <xf numFmtId="0" fontId="20" fillId="0" borderId="0" xfId="0" applyFont="1"/>
    <xf numFmtId="0" fontId="3" fillId="0" borderId="0" xfId="0" applyFont="1" applyAlignment="1">
      <alignment horizontal="left" indent="1"/>
    </xf>
    <xf numFmtId="0" fontId="3" fillId="0" borderId="0" xfId="0" applyFont="1" applyAlignment="1">
      <alignment horizontal="left" vertical="top" wrapText="1" indent="2"/>
    </xf>
    <xf numFmtId="0" fontId="3" fillId="0" borderId="0" xfId="0" applyFont="1" applyAlignment="1">
      <alignment vertical="top" wrapText="1"/>
    </xf>
    <xf numFmtId="0" fontId="61" fillId="0" borderId="0" xfId="0" applyFont="1" applyAlignment="1">
      <alignment horizontal="left" indent="2"/>
    </xf>
    <xf numFmtId="0" fontId="28" fillId="0" borderId="20" xfId="0" applyFont="1" applyBorder="1" applyAlignment="1">
      <alignment horizontal="center" vertical="center"/>
    </xf>
    <xf numFmtId="0" fontId="28" fillId="0" borderId="21" xfId="0" applyFont="1" applyBorder="1" applyAlignment="1">
      <alignment horizontal="center" vertical="center"/>
    </xf>
    <xf numFmtId="0" fontId="3" fillId="0" borderId="41" xfId="0" applyFont="1" applyBorder="1"/>
    <xf numFmtId="0" fontId="66" fillId="4" borderId="14" xfId="0" applyFont="1" applyFill="1" applyBorder="1" applyAlignment="1">
      <alignment horizontal="left" vertical="center"/>
    </xf>
    <xf numFmtId="0" fontId="42" fillId="3" borderId="14" xfId="0" applyFont="1" applyFill="1" applyBorder="1" applyAlignment="1">
      <alignment horizontal="center" vertical="center"/>
    </xf>
    <xf numFmtId="0" fontId="17" fillId="4" borderId="14" xfId="0" applyFont="1" applyFill="1" applyBorder="1" applyAlignment="1">
      <alignment horizontal="left" vertical="center"/>
    </xf>
    <xf numFmtId="0" fontId="17" fillId="4" borderId="37" xfId="0" applyFont="1" applyFill="1" applyBorder="1" applyAlignment="1">
      <alignment horizontal="left" vertical="center"/>
    </xf>
    <xf numFmtId="0" fontId="6" fillId="4" borderId="14" xfId="0" applyFont="1" applyFill="1" applyBorder="1" applyAlignment="1">
      <alignment horizontal="center" vertical="center"/>
    </xf>
    <xf numFmtId="0" fontId="5" fillId="4" borderId="14" xfId="0" applyFont="1" applyFill="1" applyBorder="1" applyAlignment="1">
      <alignment horizontal="center" vertical="center"/>
    </xf>
    <xf numFmtId="0" fontId="5" fillId="4" borderId="37" xfId="0" applyFont="1" applyFill="1" applyBorder="1" applyAlignment="1">
      <alignment horizontal="center" vertical="center"/>
    </xf>
    <xf numFmtId="0" fontId="5" fillId="0" borderId="30" xfId="0" applyFont="1" applyBorder="1" applyAlignment="1">
      <alignment horizontal="left" vertical="center" wrapText="1" indent="1"/>
    </xf>
    <xf numFmtId="0" fontId="5" fillId="0" borderId="16" xfId="0" applyFont="1" applyBorder="1" applyAlignment="1">
      <alignment horizontal="center" vertical="center"/>
    </xf>
    <xf numFmtId="0" fontId="5" fillId="5" borderId="36" xfId="0" applyFont="1" applyFill="1" applyBorder="1" applyAlignment="1">
      <alignment horizontal="left" vertical="center" indent="1"/>
    </xf>
    <xf numFmtId="0" fontId="5" fillId="0" borderId="37" xfId="0" applyFont="1" applyBorder="1" applyAlignment="1">
      <alignment horizontal="left" vertical="center" indent="1"/>
    </xf>
    <xf numFmtId="0" fontId="48" fillId="0" borderId="0" xfId="0" applyFont="1" applyAlignment="1">
      <alignment horizontal="center" vertical="top" wrapText="1"/>
    </xf>
    <xf numFmtId="0" fontId="57" fillId="0" borderId="0" xfId="0" applyFont="1" applyAlignment="1">
      <alignment horizontal="left" vertical="top" wrapText="1" indent="1"/>
    </xf>
    <xf numFmtId="0" fontId="15" fillId="3" borderId="0" xfId="0" applyFont="1" applyFill="1" applyAlignment="1">
      <alignment horizontal="left" vertical="center"/>
    </xf>
    <xf numFmtId="0" fontId="4" fillId="0" borderId="0" xfId="0" applyFont="1" applyAlignment="1">
      <alignment horizontal="left" vertical="top" wrapText="1" indent="2"/>
    </xf>
    <xf numFmtId="49" fontId="57" fillId="0" borderId="0" xfId="0" applyNumberFormat="1" applyFont="1" applyAlignment="1">
      <alignment horizontal="left" vertical="top" wrapText="1" indent="2"/>
    </xf>
    <xf numFmtId="0" fontId="15" fillId="3" borderId="7"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4"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10" xfId="0" applyFont="1" applyFill="1" applyBorder="1" applyAlignment="1">
      <alignment horizontal="left" vertical="top" wrapText="1"/>
    </xf>
    <xf numFmtId="0" fontId="14" fillId="3" borderId="2" xfId="0" applyFont="1" applyFill="1" applyBorder="1" applyAlignment="1">
      <alignment horizontal="left" vertical="top" wrapText="1" indent="1"/>
    </xf>
    <xf numFmtId="0" fontId="14" fillId="3" borderId="9" xfId="0" applyFont="1" applyFill="1" applyBorder="1" applyAlignment="1">
      <alignment horizontal="left" vertical="top" wrapText="1" indent="1"/>
    </xf>
    <xf numFmtId="0" fontId="12" fillId="3" borderId="6" xfId="0" applyFont="1" applyFill="1" applyBorder="1" applyAlignment="1">
      <alignment horizontal="left" vertical="top" wrapText="1"/>
    </xf>
    <xf numFmtId="0" fontId="12" fillId="3" borderId="7" xfId="0" applyFont="1" applyFill="1" applyBorder="1" applyAlignment="1">
      <alignment horizontal="left" vertical="top" wrapText="1"/>
    </xf>
    <xf numFmtId="0" fontId="12" fillId="3" borderId="4" xfId="0" applyFont="1" applyFill="1" applyBorder="1" applyAlignment="1">
      <alignment horizontal="left" vertical="top" wrapText="1"/>
    </xf>
    <xf numFmtId="0" fontId="12" fillId="3" borderId="12" xfId="0" applyFont="1" applyFill="1" applyBorder="1" applyAlignment="1">
      <alignment horizontal="left" vertical="top" wrapText="1"/>
    </xf>
    <xf numFmtId="0" fontId="12" fillId="3" borderId="0" xfId="0" applyFont="1" applyFill="1" applyAlignment="1">
      <alignment horizontal="left" vertical="top" wrapText="1"/>
    </xf>
    <xf numFmtId="0" fontId="12" fillId="3" borderId="13" xfId="0" applyFont="1" applyFill="1" applyBorder="1" applyAlignment="1">
      <alignment horizontal="left" vertical="top"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12" fillId="3" borderId="2" xfId="0" applyFont="1" applyFill="1" applyBorder="1" applyAlignment="1">
      <alignment horizontal="center" vertical="top" wrapText="1"/>
    </xf>
    <xf numFmtId="0" fontId="12" fillId="3" borderId="9" xfId="0" applyFont="1" applyFill="1" applyBorder="1" applyAlignment="1">
      <alignment horizontal="center" vertical="top" wrapText="1"/>
    </xf>
    <xf numFmtId="0" fontId="12" fillId="3" borderId="3" xfId="0" applyFont="1" applyFill="1" applyBorder="1" applyAlignment="1">
      <alignment horizontal="center" vertical="top" wrapText="1"/>
    </xf>
    <xf numFmtId="0" fontId="15" fillId="3" borderId="6" xfId="0" applyFont="1" applyFill="1" applyBorder="1" applyAlignment="1">
      <alignment horizontal="left" vertical="top" wrapText="1"/>
    </xf>
    <xf numFmtId="0" fontId="15" fillId="3" borderId="12" xfId="0" applyFont="1" applyFill="1" applyBorder="1" applyAlignment="1">
      <alignment horizontal="left" vertical="top" wrapText="1"/>
    </xf>
    <xf numFmtId="0" fontId="15" fillId="3" borderId="0" xfId="0" applyFont="1" applyFill="1" applyAlignment="1">
      <alignment horizontal="left" vertical="top" wrapText="1"/>
    </xf>
    <xf numFmtId="0" fontId="12" fillId="3" borderId="2" xfId="0" applyFont="1" applyFill="1" applyBorder="1" applyAlignment="1">
      <alignment horizontal="left" vertical="top" wrapText="1"/>
    </xf>
    <xf numFmtId="0" fontId="12" fillId="3" borderId="9" xfId="0" applyFont="1" applyFill="1" applyBorder="1" applyAlignment="1">
      <alignment horizontal="left" vertical="top" wrapText="1"/>
    </xf>
    <xf numFmtId="0" fontId="10" fillId="0" borderId="0" xfId="0" applyFont="1" applyAlignment="1">
      <alignment horizontal="left" vertical="top" indent="1"/>
    </xf>
    <xf numFmtId="0" fontId="14" fillId="3" borderId="7" xfId="0" applyFont="1" applyFill="1" applyBorder="1" applyAlignment="1">
      <alignment horizontal="left" vertical="top" wrapText="1" indent="1"/>
    </xf>
    <xf numFmtId="0" fontId="14" fillId="3" borderId="4" xfId="0" applyFont="1" applyFill="1" applyBorder="1" applyAlignment="1">
      <alignment horizontal="left" vertical="top" wrapText="1" indent="1"/>
    </xf>
    <xf numFmtId="0" fontId="15" fillId="3" borderId="4" xfId="0" applyFont="1" applyFill="1" applyBorder="1" applyAlignment="1">
      <alignment horizontal="left" vertical="top" wrapText="1"/>
    </xf>
    <xf numFmtId="0" fontId="15" fillId="3" borderId="13" xfId="0" applyFont="1" applyFill="1" applyBorder="1" applyAlignment="1">
      <alignment horizontal="left" vertical="top" wrapText="1"/>
    </xf>
    <xf numFmtId="0" fontId="8" fillId="3" borderId="30" xfId="0" applyFont="1" applyFill="1" applyBorder="1" applyAlignment="1">
      <alignment horizontal="center" vertical="center" wrapText="1"/>
    </xf>
    <xf numFmtId="0" fontId="8" fillId="3" borderId="16" xfId="0" applyFont="1" applyFill="1" applyBorder="1" applyAlignment="1">
      <alignment horizontal="center" vertical="center" wrapText="1"/>
    </xf>
  </cellXfs>
  <cellStyles count="4">
    <cellStyle name="Hyperlink 2" xfId="1" xr:uid="{9FC71FAB-CB84-48BD-830B-7F2C3F1DD04A}"/>
    <cellStyle name="Link 2" xfId="3" xr:uid="{EE189430-F7EF-4A0C-9A40-0F41A15F03AF}"/>
    <cellStyle name="Normal" xfId="0" builtinId="0"/>
    <cellStyle name="Normal 2" xfId="2" xr:uid="{C2ED1C67-5999-4940-BDB8-19614C6BC1C5}"/>
  </cellStyles>
  <dxfs count="386">
    <dxf>
      <font>
        <color theme="0" tint="-0.34998626667073579"/>
      </font>
    </dxf>
    <dxf>
      <font>
        <color theme="5"/>
      </font>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ill>
        <patternFill>
          <bgColor theme="6" tint="0.59996337778862885"/>
        </patternFill>
      </fill>
    </dxf>
    <dxf>
      <fill>
        <patternFill>
          <bgColor theme="0" tint="-0.24994659260841701"/>
        </patternFill>
      </fill>
    </dxf>
    <dxf>
      <fill>
        <patternFill>
          <bgColor theme="3" tint="0.79998168889431442"/>
        </patternFill>
      </fill>
    </dxf>
    <dxf>
      <fill>
        <patternFill>
          <bgColor theme="7" tint="0.59996337778862885"/>
        </patternFill>
      </fill>
    </dxf>
    <dxf>
      <fill>
        <patternFill>
          <bgColor theme="2" tint="-0.499984740745262"/>
        </patternFill>
      </fill>
    </dxf>
    <dxf>
      <fill>
        <patternFill>
          <bgColor theme="9" tint="0.59996337778862885"/>
        </patternFill>
      </fill>
    </dxf>
    <dxf>
      <fill>
        <patternFill>
          <bgColor theme="5" tint="0.39994506668294322"/>
        </patternFill>
      </fill>
    </dxf>
    <dxf>
      <fill>
        <patternFill>
          <bgColor rgb="FFFFC000"/>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ill>
        <patternFill>
          <bgColor rgb="FFD1D4D3"/>
        </patternFill>
      </fill>
    </dxf>
    <dxf>
      <fill>
        <patternFill>
          <bgColor rgb="FF9DB690"/>
        </patternFill>
      </fill>
    </dxf>
    <dxf>
      <fill>
        <patternFill>
          <bgColor rgb="FFE5B2A9"/>
        </patternFill>
      </fill>
    </dxf>
    <dxf>
      <fill>
        <patternFill>
          <bgColor rgb="FF9CB5BA"/>
        </patternFill>
      </fill>
    </dxf>
    <dxf>
      <fill>
        <patternFill>
          <bgColor rgb="FFCDDAC7"/>
        </patternFill>
      </fill>
    </dxf>
    <dxf>
      <fill>
        <patternFill>
          <bgColor rgb="FFCDD9DB"/>
        </patternFill>
      </fill>
    </dxf>
    <dxf>
      <fill>
        <patternFill>
          <bgColor rgb="FFA3A9A8"/>
        </patternFill>
      </fill>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rgb="FFFFC000"/>
      </font>
    </dxf>
    <dxf>
      <font>
        <color theme="0" tint="-0.34998626667073579"/>
      </font>
    </dxf>
    <dxf>
      <font>
        <color rgb="FFFFC000"/>
      </font>
    </dxf>
    <dxf>
      <font>
        <color theme="0" tint="-0.34998626667073579"/>
      </font>
    </dxf>
    <dxf>
      <font>
        <color rgb="FFFFC000"/>
      </font>
    </dxf>
    <dxf>
      <font>
        <color theme="0" tint="-0.34998626667073579"/>
      </font>
    </dxf>
    <dxf>
      <font>
        <color rgb="FFFFC000"/>
      </font>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ill>
        <patternFill>
          <bgColor rgb="FFD8E4BC"/>
        </patternFill>
      </fill>
    </dxf>
    <dxf>
      <fill>
        <patternFill>
          <bgColor rgb="FFBFBFBF"/>
        </patternFill>
      </fill>
    </dxf>
    <dxf>
      <fill>
        <patternFill>
          <bgColor rgb="FF8EA9DB"/>
        </patternFill>
      </fill>
    </dxf>
    <dxf>
      <fill>
        <patternFill>
          <bgColor rgb="FFDA9694"/>
        </patternFill>
      </fill>
    </dxf>
    <dxf>
      <fill>
        <patternFill>
          <bgColor rgb="FFFCD5B4"/>
        </patternFill>
      </fill>
    </dxf>
    <dxf>
      <fill>
        <patternFill>
          <bgColor rgb="FFE0EBF8"/>
        </patternFill>
      </fill>
    </dxf>
    <dxf>
      <fill>
        <patternFill>
          <bgColor rgb="FFC5D9F1"/>
        </patternFill>
      </fill>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font>
        <color theme="0" tint="-0.34998626667073579"/>
      </font>
    </dxf>
    <dxf>
      <font>
        <color theme="5"/>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general"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3"/>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numFmt numFmtId="0" formatCode="General"/>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left" vertical="center" textRotation="0" wrapText="1" relativeIndent="1"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numFmt numFmtId="0" formatCode="General"/>
      <alignment horizontal="left"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numFmt numFmtId="30" formatCode="@"/>
      <alignment horizontal="left"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border outline="0">
        <top style="thin">
          <color theme="0" tint="-4.9989318521683403E-2"/>
        </top>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border outline="0">
        <bottom style="thin">
          <color theme="0" tint="-4.9989318521683403E-2"/>
        </bottom>
      </border>
    </dxf>
    <dxf>
      <font>
        <b/>
        <i val="0"/>
        <strike val="0"/>
        <condense val="0"/>
        <extend val="0"/>
        <outline val="0"/>
        <shadow val="0"/>
        <u val="none"/>
        <vertAlign val="baseline"/>
        <sz val="10"/>
        <color rgb="FF3E5665"/>
        <name val="Arial"/>
        <family val="2"/>
        <scheme val="none"/>
      </font>
      <fill>
        <patternFill patternType="solid">
          <fgColor indexed="64"/>
          <bgColor rgb="FFCCD3D7"/>
        </patternFill>
      </fill>
      <alignment horizontal="center" vertical="center" textRotation="0" wrapText="0" indent="0" justifyLastLine="0" shrinkToFit="0" readingOrder="0"/>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general"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val="0"/>
        <i val="0"/>
        <strike val="0"/>
        <condense val="0"/>
        <extend val="0"/>
        <outline val="0"/>
        <shadow val="0"/>
        <u val="none"/>
        <vertAlign val="baseline"/>
        <sz val="9"/>
        <color theme="3"/>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3"/>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numFmt numFmtId="0" formatCode="Genera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left" vertical="center" textRotation="0" wrapText="1" relativeIndent="1"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border diagonalUp="0" diagonalDown="0">
        <left/>
        <right/>
        <top style="thin">
          <color theme="0" tint="-4.9989318521683403E-2"/>
        </top>
        <bottom style="thin">
          <color theme="0" tint="-4.9989318521683403E-2"/>
        </bottom>
        <vertical/>
        <horizontal/>
      </border>
    </dxf>
    <dxf>
      <font>
        <b/>
        <i val="0"/>
        <strike val="0"/>
        <condense val="0"/>
        <extend val="0"/>
        <outline val="0"/>
        <shadow val="0"/>
        <u val="none"/>
        <vertAlign val="baseline"/>
        <sz val="8"/>
        <color theme="1"/>
        <name val="Arial"/>
        <family val="2"/>
        <scheme val="none"/>
      </font>
      <numFmt numFmtId="0" formatCode="General"/>
      <alignment horizontal="left" vertical="center" textRotation="0" wrapText="0" indent="0" justifyLastLine="0" shrinkToFit="0" readingOrder="0"/>
      <border diagonalUp="0" diagonalDown="0" outline="0">
        <left/>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numFmt numFmtId="30" formatCode="@"/>
      <alignment horizontal="center" vertical="center" textRotation="0" wrapText="0" indent="0" justifyLastLine="0" shrinkToFit="0" readingOrder="0"/>
      <border diagonalUp="0" diagonalDown="0" outline="0">
        <left/>
        <right/>
        <top style="thin">
          <color theme="0" tint="-4.9989318521683403E-2"/>
        </top>
        <bottom style="thin">
          <color theme="0" tint="-4.9989318521683403E-2"/>
        </bottom>
      </border>
    </dxf>
    <dxf>
      <border outline="0">
        <top style="thin">
          <color theme="0" tint="-4.9989318521683403E-2"/>
        </top>
      </border>
    </dxf>
    <dxf>
      <border outline="0">
        <left style="thin">
          <color theme="0" tint="-4.9989318521683403E-2"/>
        </left>
        <right style="thin">
          <color theme="0" tint="-4.9989318521683403E-2"/>
        </right>
        <top style="thin">
          <color theme="0" tint="-4.9989318521683403E-2"/>
        </top>
        <bottom style="thin">
          <color theme="0" tint="-4.9989318521683403E-2"/>
        </bottom>
      </border>
    </dxf>
    <dxf>
      <font>
        <b/>
        <i val="0"/>
        <strike val="0"/>
        <condense val="0"/>
        <extend val="0"/>
        <outline val="0"/>
        <shadow val="0"/>
        <u val="none"/>
        <vertAlign val="baseline"/>
        <sz val="9"/>
        <color theme="1"/>
        <name val="Arial"/>
        <family val="2"/>
        <scheme val="none"/>
      </font>
      <alignment horizontal="center" vertical="center" textRotation="0" wrapText="0" indent="0" justifyLastLine="0" shrinkToFit="0" readingOrder="0"/>
    </dxf>
    <dxf>
      <border outline="0">
        <bottom style="thin">
          <color theme="0" tint="-4.9989318521683403E-2"/>
        </bottom>
      </border>
    </dxf>
    <dxf>
      <font>
        <b/>
        <i val="0"/>
        <strike val="0"/>
        <condense val="0"/>
        <extend val="0"/>
        <outline val="0"/>
        <shadow val="0"/>
        <u val="none"/>
        <vertAlign val="baseline"/>
        <sz val="10"/>
        <color rgb="FF3E5665"/>
        <name val="Arial"/>
        <family val="2"/>
        <scheme val="none"/>
      </font>
      <fill>
        <patternFill patternType="solid">
          <fgColor indexed="64"/>
          <bgColor rgb="FFCCD3D7"/>
        </patternFill>
      </fill>
      <alignment horizontal="center" vertical="center" textRotation="0" wrapText="0" indent="0" justifyLastLine="0" shrinkToFit="0" readingOrder="0"/>
    </dxf>
    <dxf>
      <border>
        <left style="thin">
          <color theme="0" tint="-4.9989318521683403E-2"/>
        </left>
        <right style="thin">
          <color theme="0" tint="-4.9989318521683403E-2"/>
        </right>
        <top style="thin">
          <color theme="0" tint="-4.9989318521683403E-2"/>
        </top>
        <bottom style="thin">
          <color theme="0" tint="-4.9989318521683403E-2"/>
        </bottom>
        <vertical style="thin">
          <color theme="0" tint="-4.9989318521683403E-2"/>
        </vertical>
        <horizontal style="thin">
          <color theme="0" tint="-4.9989318521683403E-2"/>
        </horizontal>
      </border>
    </dxf>
  </dxfs>
  <tableStyles count="1" defaultTableStyle="TableStyleMedium2" defaultPivotStyle="PivotStyleLight16">
    <tableStyle name="Leverancespecfikation" pivot="0" count="1" xr9:uid="{70C70BAA-28E1-4380-8F5C-C1822FFEB0E9}">
      <tableStyleElement type="wholeTable" dxfId="385"/>
    </tableStyle>
  </tableStyles>
  <colors>
    <mruColors>
      <color rgb="FFCCD3D7"/>
      <color rgb="FF3E5665"/>
      <color rgb="FFE0EBF8"/>
      <color rgb="FFC5D9F1"/>
      <color rgb="FFFCD5B4"/>
      <color rgb="FFDA9694"/>
      <color rgb="FF8EA9DB"/>
      <color rgb="FFBFBFBF"/>
      <color rgb="FFD8E4BC"/>
      <color rgb="FFECCB7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xdr:col>
      <xdr:colOff>807992</xdr:colOff>
      <xdr:row>32</xdr:row>
      <xdr:rowOff>127727</xdr:rowOff>
    </xdr:from>
    <xdr:to>
      <xdr:col>1</xdr:col>
      <xdr:colOff>1632110</xdr:colOff>
      <xdr:row>35</xdr:row>
      <xdr:rowOff>53082</xdr:rowOff>
    </xdr:to>
    <xdr:pic>
      <xdr:nvPicPr>
        <xdr:cNvPr id="2" name="Billede 1" descr="DiKon – Digital konvergens">
          <a:extLst>
            <a:ext uri="{FF2B5EF4-FFF2-40B4-BE49-F238E27FC236}">
              <a16:creationId xmlns:a16="http://schemas.microsoft.com/office/drawing/2014/main" id="{9E93ACF8-1A53-652A-8ABF-861A0539A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70" y="6331401"/>
          <a:ext cx="824118" cy="422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2177624</xdr:colOff>
      <xdr:row>32</xdr:row>
      <xdr:rowOff>116254</xdr:rowOff>
    </xdr:from>
    <xdr:to>
      <xdr:col>1</xdr:col>
      <xdr:colOff>3566575</xdr:colOff>
      <xdr:row>35</xdr:row>
      <xdr:rowOff>30815</xdr:rowOff>
    </xdr:to>
    <xdr:pic>
      <xdr:nvPicPr>
        <xdr:cNvPr id="5" name="Billede 4">
          <a:extLst>
            <a:ext uri="{FF2B5EF4-FFF2-40B4-BE49-F238E27FC236}">
              <a16:creationId xmlns:a16="http://schemas.microsoft.com/office/drawing/2014/main" id="{42820F4A-2147-4C2E-A662-F352E6167373}"/>
            </a:ext>
          </a:extLst>
        </xdr:cNvPr>
        <xdr:cNvPicPr>
          <a:picLocks noChangeAspect="1"/>
        </xdr:cNvPicPr>
      </xdr:nvPicPr>
      <xdr:blipFill rotWithShape="1">
        <a:blip xmlns:r="http://schemas.openxmlformats.org/officeDocument/2006/relationships" r:embed="rId2"/>
        <a:srcRect l="6064" t="13687" r="6064" b="13687"/>
        <a:stretch/>
      </xdr:blipFill>
      <xdr:spPr>
        <a:xfrm>
          <a:off x="2235602" y="6319928"/>
          <a:ext cx="1388951" cy="411518"/>
        </a:xfrm>
        <a:prstGeom prst="rect">
          <a:avLst/>
        </a:prstGeom>
      </xdr:spPr>
    </xdr:pic>
    <xdr:clientData/>
  </xdr:twoCellAnchor>
  <xdr:twoCellAnchor editAs="oneCell">
    <xdr:from>
      <xdr:col>1</xdr:col>
      <xdr:colOff>4126396</xdr:colOff>
      <xdr:row>32</xdr:row>
      <xdr:rowOff>142790</xdr:rowOff>
    </xdr:from>
    <xdr:to>
      <xdr:col>1</xdr:col>
      <xdr:colOff>5264923</xdr:colOff>
      <xdr:row>35</xdr:row>
      <xdr:rowOff>21290</xdr:rowOff>
    </xdr:to>
    <xdr:pic>
      <xdr:nvPicPr>
        <xdr:cNvPr id="6" name="Billede 5">
          <a:extLst>
            <a:ext uri="{FF2B5EF4-FFF2-40B4-BE49-F238E27FC236}">
              <a16:creationId xmlns:a16="http://schemas.microsoft.com/office/drawing/2014/main" id="{B77CC8A8-1649-DFF6-7DC6-AD0E74B3CAAA}"/>
            </a:ext>
          </a:extLst>
        </xdr:cNvPr>
        <xdr:cNvPicPr>
          <a:picLocks noChangeAspect="1"/>
        </xdr:cNvPicPr>
      </xdr:nvPicPr>
      <xdr:blipFill>
        <a:blip xmlns:r="http://schemas.openxmlformats.org/officeDocument/2006/relationships" r:embed="rId3"/>
        <a:stretch>
          <a:fillRect/>
        </a:stretch>
      </xdr:blipFill>
      <xdr:spPr>
        <a:xfrm>
          <a:off x="4184374" y="6346464"/>
          <a:ext cx="1138527" cy="375457"/>
        </a:xfrm>
        <a:prstGeom prst="rect">
          <a:avLst/>
        </a:prstGeom>
      </xdr:spPr>
    </xdr:pic>
    <xdr:clientData/>
  </xdr:twoCellAnchor>
  <xdr:twoCellAnchor>
    <xdr:from>
      <xdr:col>1</xdr:col>
      <xdr:colOff>3847935</xdr:colOff>
      <xdr:row>32</xdr:row>
      <xdr:rowOff>95250</xdr:rowOff>
    </xdr:from>
    <xdr:to>
      <xdr:col>1</xdr:col>
      <xdr:colOff>3847935</xdr:colOff>
      <xdr:row>35</xdr:row>
      <xdr:rowOff>53340</xdr:rowOff>
    </xdr:to>
    <xdr:cxnSp macro="">
      <xdr:nvCxnSpPr>
        <xdr:cNvPr id="10" name="Lige forbindelse 9">
          <a:extLst>
            <a:ext uri="{FF2B5EF4-FFF2-40B4-BE49-F238E27FC236}">
              <a16:creationId xmlns:a16="http://schemas.microsoft.com/office/drawing/2014/main" id="{F09666A8-F5D2-C23A-2BC3-EEACA970F0BD}"/>
            </a:ext>
          </a:extLst>
        </xdr:cNvPr>
        <xdr:cNvCxnSpPr/>
      </xdr:nvCxnSpPr>
      <xdr:spPr>
        <a:xfrm>
          <a:off x="3905913" y="6298924"/>
          <a:ext cx="0" cy="455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1876674</xdr:colOff>
      <xdr:row>32</xdr:row>
      <xdr:rowOff>95250</xdr:rowOff>
    </xdr:from>
    <xdr:to>
      <xdr:col>1</xdr:col>
      <xdr:colOff>1876674</xdr:colOff>
      <xdr:row>35</xdr:row>
      <xdr:rowOff>53340</xdr:rowOff>
    </xdr:to>
    <xdr:cxnSp macro="">
      <xdr:nvCxnSpPr>
        <xdr:cNvPr id="12" name="Lige forbindelse 11">
          <a:extLst>
            <a:ext uri="{FF2B5EF4-FFF2-40B4-BE49-F238E27FC236}">
              <a16:creationId xmlns:a16="http://schemas.microsoft.com/office/drawing/2014/main" id="{35BC3B3D-4EEC-7FA8-08CE-3F2170F70C47}"/>
            </a:ext>
          </a:extLst>
        </xdr:cNvPr>
        <xdr:cNvCxnSpPr/>
      </xdr:nvCxnSpPr>
      <xdr:spPr>
        <a:xfrm>
          <a:off x="1934652" y="6298924"/>
          <a:ext cx="0" cy="45504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162707</xdr:colOff>
      <xdr:row>4</xdr:row>
      <xdr:rowOff>1563446</xdr:rowOff>
    </xdr:from>
    <xdr:to>
      <xdr:col>2</xdr:col>
      <xdr:colOff>2932045</xdr:colOff>
      <xdr:row>4</xdr:row>
      <xdr:rowOff>2244169</xdr:rowOff>
    </xdr:to>
    <xdr:pic>
      <xdr:nvPicPr>
        <xdr:cNvPr id="2" name="Billede 1">
          <a:extLst>
            <a:ext uri="{FF2B5EF4-FFF2-40B4-BE49-F238E27FC236}">
              <a16:creationId xmlns:a16="http://schemas.microsoft.com/office/drawing/2014/main" id="{E1D22660-3D81-7F86-30F3-10B0C49833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20685" y="5638489"/>
          <a:ext cx="5817338" cy="675008"/>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115955</xdr:colOff>
      <xdr:row>6</xdr:row>
      <xdr:rowOff>1889190</xdr:rowOff>
    </xdr:from>
    <xdr:to>
      <xdr:col>2</xdr:col>
      <xdr:colOff>2316563</xdr:colOff>
      <xdr:row>6</xdr:row>
      <xdr:rowOff>3806247</xdr:rowOff>
    </xdr:to>
    <xdr:pic>
      <xdr:nvPicPr>
        <xdr:cNvPr id="3" name="Billede 2">
          <a:extLst>
            <a:ext uri="{FF2B5EF4-FFF2-40B4-BE49-F238E27FC236}">
              <a16:creationId xmlns:a16="http://schemas.microsoft.com/office/drawing/2014/main" id="{A42E2B89-9B2E-6A5E-752B-FFD3534F5497}"/>
            </a:ext>
          </a:extLst>
        </xdr:cNvPr>
        <xdr:cNvPicPr>
          <a:picLocks noChangeAspect="1"/>
        </xdr:cNvPicPr>
      </xdr:nvPicPr>
      <xdr:blipFill>
        <a:blip xmlns:r="http://schemas.openxmlformats.org/officeDocument/2006/relationships" r:embed="rId2"/>
        <a:stretch>
          <a:fillRect/>
        </a:stretch>
      </xdr:blipFill>
      <xdr:spPr>
        <a:xfrm>
          <a:off x="3221933" y="9989581"/>
          <a:ext cx="2194893" cy="191324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144069</xdr:colOff>
      <xdr:row>5</xdr:row>
      <xdr:rowOff>99390</xdr:rowOff>
    </xdr:from>
    <xdr:to>
      <xdr:col>2</xdr:col>
      <xdr:colOff>458223</xdr:colOff>
      <xdr:row>5</xdr:row>
      <xdr:rowOff>1591504</xdr:rowOff>
    </xdr:to>
    <xdr:pic>
      <xdr:nvPicPr>
        <xdr:cNvPr id="6" name="Billede 5">
          <a:extLst>
            <a:ext uri="{FF2B5EF4-FFF2-40B4-BE49-F238E27FC236}">
              <a16:creationId xmlns:a16="http://schemas.microsoft.com/office/drawing/2014/main" id="{FE7785E1-C3F3-FE52-2900-4EAFAF90C117}"/>
            </a:ext>
          </a:extLst>
        </xdr:cNvPr>
        <xdr:cNvPicPr>
          <a:picLocks noChangeAspect="1"/>
        </xdr:cNvPicPr>
      </xdr:nvPicPr>
      <xdr:blipFill>
        <a:blip xmlns:r="http://schemas.openxmlformats.org/officeDocument/2006/relationships" r:embed="rId3"/>
        <a:stretch>
          <a:fillRect/>
        </a:stretch>
      </xdr:blipFill>
      <xdr:spPr>
        <a:xfrm>
          <a:off x="3250047" y="6443868"/>
          <a:ext cx="314154" cy="148258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132524</xdr:colOff>
      <xdr:row>6</xdr:row>
      <xdr:rowOff>24847</xdr:rowOff>
    </xdr:from>
    <xdr:to>
      <xdr:col>6</xdr:col>
      <xdr:colOff>35035</xdr:colOff>
      <xdr:row>6</xdr:row>
      <xdr:rowOff>1592900</xdr:rowOff>
    </xdr:to>
    <xdr:pic>
      <xdr:nvPicPr>
        <xdr:cNvPr id="7" name="Billede 6">
          <a:extLst>
            <a:ext uri="{FF2B5EF4-FFF2-40B4-BE49-F238E27FC236}">
              <a16:creationId xmlns:a16="http://schemas.microsoft.com/office/drawing/2014/main" id="{FA621100-624E-FB81-E5D9-7BB88840F6FE}"/>
            </a:ext>
          </a:extLst>
        </xdr:cNvPr>
        <xdr:cNvPicPr>
          <a:picLocks noChangeAspect="1"/>
        </xdr:cNvPicPr>
      </xdr:nvPicPr>
      <xdr:blipFill>
        <a:blip xmlns:r="http://schemas.openxmlformats.org/officeDocument/2006/relationships" r:embed="rId4"/>
        <a:stretch>
          <a:fillRect/>
        </a:stretch>
      </xdr:blipFill>
      <xdr:spPr>
        <a:xfrm>
          <a:off x="3238502" y="8125238"/>
          <a:ext cx="4232411" cy="156043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115958</xdr:colOff>
      <xdr:row>7</xdr:row>
      <xdr:rowOff>41000</xdr:rowOff>
    </xdr:from>
    <xdr:to>
      <xdr:col>2</xdr:col>
      <xdr:colOff>2708414</xdr:colOff>
      <xdr:row>7</xdr:row>
      <xdr:rowOff>1672252</xdr:rowOff>
    </xdr:to>
    <xdr:pic>
      <xdr:nvPicPr>
        <xdr:cNvPr id="88" name="Billede 7">
          <a:extLst>
            <a:ext uri="{FF2B5EF4-FFF2-40B4-BE49-F238E27FC236}">
              <a16:creationId xmlns:a16="http://schemas.microsoft.com/office/drawing/2014/main" id="{EE7A074A-6FB1-948A-90AC-9DA3101A6813}"/>
            </a:ext>
          </a:extLst>
        </xdr:cNvPr>
        <xdr:cNvPicPr>
          <a:picLocks noChangeAspect="1"/>
        </xdr:cNvPicPr>
      </xdr:nvPicPr>
      <xdr:blipFill>
        <a:blip xmlns:r="http://schemas.openxmlformats.org/officeDocument/2006/relationships" r:embed="rId5"/>
        <a:stretch>
          <a:fillRect/>
        </a:stretch>
      </xdr:blipFill>
      <xdr:spPr>
        <a:xfrm>
          <a:off x="3221936" y="13160652"/>
          <a:ext cx="2592456" cy="1627442"/>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2</xdr:col>
      <xdr:colOff>66261</xdr:colOff>
      <xdr:row>6</xdr:row>
      <xdr:rowOff>1797324</xdr:rowOff>
    </xdr:from>
    <xdr:to>
      <xdr:col>2</xdr:col>
      <xdr:colOff>612913</xdr:colOff>
      <xdr:row>6</xdr:row>
      <xdr:rowOff>3867979</xdr:rowOff>
    </xdr:to>
    <xdr:sp macro="" textlink="">
      <xdr:nvSpPr>
        <xdr:cNvPr id="46" name="Rektangel 8">
          <a:extLst>
            <a:ext uri="{FF2B5EF4-FFF2-40B4-BE49-F238E27FC236}">
              <a16:creationId xmlns:a16="http://schemas.microsoft.com/office/drawing/2014/main" id="{86299274-8686-4651-15E0-648D8A4191A9}"/>
            </a:ext>
          </a:extLst>
        </xdr:cNvPr>
        <xdr:cNvSpPr/>
      </xdr:nvSpPr>
      <xdr:spPr>
        <a:xfrm>
          <a:off x="3172239" y="9897715"/>
          <a:ext cx="546652" cy="2070655"/>
        </a:xfrm>
        <a:prstGeom prst="rect">
          <a:avLst/>
        </a:prstGeom>
        <a:noFill/>
        <a:ln w="1270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150347</xdr:colOff>
      <xdr:row>7</xdr:row>
      <xdr:rowOff>2024268</xdr:rowOff>
    </xdr:from>
    <xdr:to>
      <xdr:col>2</xdr:col>
      <xdr:colOff>2064565</xdr:colOff>
      <xdr:row>7</xdr:row>
      <xdr:rowOff>4306955</xdr:rowOff>
    </xdr:to>
    <xdr:pic>
      <xdr:nvPicPr>
        <xdr:cNvPr id="87" name="Billede 10">
          <a:extLst>
            <a:ext uri="{FF2B5EF4-FFF2-40B4-BE49-F238E27FC236}">
              <a16:creationId xmlns:a16="http://schemas.microsoft.com/office/drawing/2014/main" id="{966D983C-5ACA-43D9-AAF6-A498EA5BD6C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a:xfrm>
          <a:off x="3256325" y="15143920"/>
          <a:ext cx="1919933" cy="228268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140805</xdr:colOff>
      <xdr:row>8</xdr:row>
      <xdr:rowOff>416201</xdr:rowOff>
    </xdr:from>
    <xdr:to>
      <xdr:col>2</xdr:col>
      <xdr:colOff>1321759</xdr:colOff>
      <xdr:row>8</xdr:row>
      <xdr:rowOff>1490486</xdr:rowOff>
    </xdr:to>
    <xdr:pic>
      <xdr:nvPicPr>
        <xdr:cNvPr id="85" name="Billede 13">
          <a:extLst>
            <a:ext uri="{FF2B5EF4-FFF2-40B4-BE49-F238E27FC236}">
              <a16:creationId xmlns:a16="http://schemas.microsoft.com/office/drawing/2014/main" id="{A69F2048-2325-5481-CA85-4CF6516D34A9}"/>
            </a:ext>
          </a:extLst>
        </xdr:cNvPr>
        <xdr:cNvPicPr>
          <a:picLocks noChangeAspect="1"/>
        </xdr:cNvPicPr>
      </xdr:nvPicPr>
      <xdr:blipFill>
        <a:blip xmlns:r="http://schemas.openxmlformats.org/officeDocument/2006/relationships" r:embed="rId7"/>
        <a:stretch>
          <a:fillRect/>
        </a:stretch>
      </xdr:blipFill>
      <xdr:spPr>
        <a:xfrm>
          <a:off x="3246783" y="18083005"/>
          <a:ext cx="1171429" cy="107619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161164</xdr:colOff>
      <xdr:row>8</xdr:row>
      <xdr:rowOff>1984264</xdr:rowOff>
    </xdr:from>
    <xdr:to>
      <xdr:col>2</xdr:col>
      <xdr:colOff>1796062</xdr:colOff>
      <xdr:row>8</xdr:row>
      <xdr:rowOff>3896645</xdr:rowOff>
    </xdr:to>
    <xdr:pic>
      <xdr:nvPicPr>
        <xdr:cNvPr id="86" name="Billede 15">
          <a:extLst>
            <a:ext uri="{FF2B5EF4-FFF2-40B4-BE49-F238E27FC236}">
              <a16:creationId xmlns:a16="http://schemas.microsoft.com/office/drawing/2014/main" id="{00AD077F-9B20-7716-A679-A85A83A26C58}"/>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a:xfrm>
          <a:off x="3270124" y="19738864"/>
          <a:ext cx="1634898" cy="191238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124240</xdr:colOff>
      <xdr:row>9</xdr:row>
      <xdr:rowOff>405847</xdr:rowOff>
    </xdr:from>
    <xdr:to>
      <xdr:col>2</xdr:col>
      <xdr:colOff>1285047</xdr:colOff>
      <xdr:row>9</xdr:row>
      <xdr:rowOff>1756496</xdr:rowOff>
    </xdr:to>
    <xdr:pic>
      <xdr:nvPicPr>
        <xdr:cNvPr id="81" name="Billede 16">
          <a:extLst>
            <a:ext uri="{FF2B5EF4-FFF2-40B4-BE49-F238E27FC236}">
              <a16:creationId xmlns:a16="http://schemas.microsoft.com/office/drawing/2014/main" id="{FCEDA2C8-1003-D49B-691C-990088DDF073}"/>
            </a:ext>
          </a:extLst>
        </xdr:cNvPr>
        <xdr:cNvPicPr>
          <a:picLocks noChangeAspect="1"/>
        </xdr:cNvPicPr>
      </xdr:nvPicPr>
      <xdr:blipFill rotWithShape="1">
        <a:blip xmlns:r="http://schemas.openxmlformats.org/officeDocument/2006/relationships" r:embed="rId9"/>
        <a:srcRect t="2663" b="29006"/>
        <a:stretch/>
      </xdr:blipFill>
      <xdr:spPr>
        <a:xfrm>
          <a:off x="3230218" y="22064869"/>
          <a:ext cx="1151282" cy="135255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107674</xdr:colOff>
      <xdr:row>10</xdr:row>
      <xdr:rowOff>2592457</xdr:rowOff>
    </xdr:from>
    <xdr:to>
      <xdr:col>2</xdr:col>
      <xdr:colOff>2960039</xdr:colOff>
      <xdr:row>10</xdr:row>
      <xdr:rowOff>4187023</xdr:rowOff>
    </xdr:to>
    <xdr:pic>
      <xdr:nvPicPr>
        <xdr:cNvPr id="19" name="Billede 18">
          <a:extLst>
            <a:ext uri="{FF2B5EF4-FFF2-40B4-BE49-F238E27FC236}">
              <a16:creationId xmlns:a16="http://schemas.microsoft.com/office/drawing/2014/main" id="{2FB89165-9E0B-24A2-5313-66A63F8DB3ED}"/>
            </a:ext>
          </a:extLst>
        </xdr:cNvPr>
        <xdr:cNvPicPr>
          <a:picLocks noChangeAspect="1"/>
        </xdr:cNvPicPr>
      </xdr:nvPicPr>
      <xdr:blipFill>
        <a:blip xmlns:r="http://schemas.openxmlformats.org/officeDocument/2006/relationships" r:embed="rId10"/>
        <a:stretch>
          <a:fillRect/>
        </a:stretch>
      </xdr:blipFill>
      <xdr:spPr>
        <a:xfrm>
          <a:off x="3213652" y="27216653"/>
          <a:ext cx="2840935" cy="1588851"/>
        </a:xfrm>
        <a:prstGeom prst="rect">
          <a:avLst/>
        </a:prstGeom>
      </xdr:spPr>
    </xdr:pic>
    <xdr:clientData/>
  </xdr:twoCellAnchor>
  <xdr:twoCellAnchor>
    <xdr:from>
      <xdr:col>2</xdr:col>
      <xdr:colOff>82827</xdr:colOff>
      <xdr:row>10</xdr:row>
      <xdr:rowOff>2882348</xdr:rowOff>
    </xdr:from>
    <xdr:to>
      <xdr:col>2</xdr:col>
      <xdr:colOff>646044</xdr:colOff>
      <xdr:row>10</xdr:row>
      <xdr:rowOff>4306956</xdr:rowOff>
    </xdr:to>
    <xdr:sp macro="" textlink="">
      <xdr:nvSpPr>
        <xdr:cNvPr id="42" name="Rektangel 20">
          <a:extLst>
            <a:ext uri="{FF2B5EF4-FFF2-40B4-BE49-F238E27FC236}">
              <a16:creationId xmlns:a16="http://schemas.microsoft.com/office/drawing/2014/main" id="{C2053BEE-E8A8-16EC-B311-3D6620771AD1}"/>
            </a:ext>
          </a:extLst>
        </xdr:cNvPr>
        <xdr:cNvSpPr/>
      </xdr:nvSpPr>
      <xdr:spPr>
        <a:xfrm>
          <a:off x="3188805" y="27506544"/>
          <a:ext cx="563217" cy="1424608"/>
        </a:xfrm>
        <a:prstGeom prst="rect">
          <a:avLst/>
        </a:prstGeom>
        <a:noFill/>
        <a:ln w="1270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1308653</xdr:colOff>
      <xdr:row>10</xdr:row>
      <xdr:rowOff>2882348</xdr:rowOff>
    </xdr:from>
    <xdr:to>
      <xdr:col>2</xdr:col>
      <xdr:colOff>1871870</xdr:colOff>
      <xdr:row>10</xdr:row>
      <xdr:rowOff>4323521</xdr:rowOff>
    </xdr:to>
    <xdr:sp macro="" textlink="">
      <xdr:nvSpPr>
        <xdr:cNvPr id="43" name="Rektangel 21">
          <a:extLst>
            <a:ext uri="{FF2B5EF4-FFF2-40B4-BE49-F238E27FC236}">
              <a16:creationId xmlns:a16="http://schemas.microsoft.com/office/drawing/2014/main" id="{A42C8A59-F994-6D72-E4DD-D5F8F0FD17C6}"/>
            </a:ext>
          </a:extLst>
        </xdr:cNvPr>
        <xdr:cNvSpPr/>
      </xdr:nvSpPr>
      <xdr:spPr>
        <a:xfrm>
          <a:off x="4414631" y="27506544"/>
          <a:ext cx="563217" cy="1441173"/>
        </a:xfrm>
        <a:prstGeom prst="rect">
          <a:avLst/>
        </a:prstGeom>
        <a:noFill/>
        <a:ln w="1270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107674</xdr:colOff>
      <xdr:row>10</xdr:row>
      <xdr:rowOff>4572001</xdr:rowOff>
    </xdr:from>
    <xdr:to>
      <xdr:col>2</xdr:col>
      <xdr:colOff>2960039</xdr:colOff>
      <xdr:row>11</xdr:row>
      <xdr:rowOff>1590094</xdr:rowOff>
    </xdr:to>
    <xdr:pic>
      <xdr:nvPicPr>
        <xdr:cNvPr id="23" name="Billede 22">
          <a:extLst>
            <a:ext uri="{FF2B5EF4-FFF2-40B4-BE49-F238E27FC236}">
              <a16:creationId xmlns:a16="http://schemas.microsoft.com/office/drawing/2014/main" id="{517EC9EF-0292-C7BB-8ACF-1A40FC46067A}"/>
            </a:ext>
          </a:extLst>
        </xdr:cNvPr>
        <xdr:cNvPicPr>
          <a:picLocks noChangeAspect="1"/>
        </xdr:cNvPicPr>
      </xdr:nvPicPr>
      <xdr:blipFill>
        <a:blip xmlns:r="http://schemas.openxmlformats.org/officeDocument/2006/relationships" r:embed="rId10"/>
        <a:stretch>
          <a:fillRect/>
        </a:stretch>
      </xdr:blipFill>
      <xdr:spPr>
        <a:xfrm>
          <a:off x="3213652" y="29196197"/>
          <a:ext cx="2840935" cy="1588851"/>
        </a:xfrm>
        <a:prstGeom prst="rect">
          <a:avLst/>
        </a:prstGeom>
      </xdr:spPr>
    </xdr:pic>
    <xdr:clientData/>
  </xdr:twoCellAnchor>
  <xdr:twoCellAnchor>
    <xdr:from>
      <xdr:col>2</xdr:col>
      <xdr:colOff>604632</xdr:colOff>
      <xdr:row>11</xdr:row>
      <xdr:rowOff>281610</xdr:rowOff>
    </xdr:from>
    <xdr:to>
      <xdr:col>2</xdr:col>
      <xdr:colOff>1408044</xdr:colOff>
      <xdr:row>11</xdr:row>
      <xdr:rowOff>1706218</xdr:rowOff>
    </xdr:to>
    <xdr:sp macro="" textlink="">
      <xdr:nvSpPr>
        <xdr:cNvPr id="44" name="Rektangel 23">
          <a:extLst>
            <a:ext uri="{FF2B5EF4-FFF2-40B4-BE49-F238E27FC236}">
              <a16:creationId xmlns:a16="http://schemas.microsoft.com/office/drawing/2014/main" id="{B2F3442E-5253-B41D-09D1-CCB4E889273D}"/>
            </a:ext>
          </a:extLst>
        </xdr:cNvPr>
        <xdr:cNvSpPr/>
      </xdr:nvSpPr>
      <xdr:spPr>
        <a:xfrm>
          <a:off x="3710610" y="29486088"/>
          <a:ext cx="803412" cy="1424608"/>
        </a:xfrm>
        <a:prstGeom prst="rect">
          <a:avLst/>
        </a:prstGeom>
        <a:noFill/>
        <a:ln w="1270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1830458</xdr:colOff>
      <xdr:row>11</xdr:row>
      <xdr:rowOff>281610</xdr:rowOff>
    </xdr:from>
    <xdr:to>
      <xdr:col>2</xdr:col>
      <xdr:colOff>2633870</xdr:colOff>
      <xdr:row>11</xdr:row>
      <xdr:rowOff>1722783</xdr:rowOff>
    </xdr:to>
    <xdr:sp macro="" textlink="">
      <xdr:nvSpPr>
        <xdr:cNvPr id="45" name="Rektangel 24">
          <a:extLst>
            <a:ext uri="{FF2B5EF4-FFF2-40B4-BE49-F238E27FC236}">
              <a16:creationId xmlns:a16="http://schemas.microsoft.com/office/drawing/2014/main" id="{11892F81-FA77-21B1-9021-775CA859B2C9}"/>
            </a:ext>
          </a:extLst>
        </xdr:cNvPr>
        <xdr:cNvSpPr/>
      </xdr:nvSpPr>
      <xdr:spPr>
        <a:xfrm>
          <a:off x="4936436" y="29486088"/>
          <a:ext cx="803412" cy="1441173"/>
        </a:xfrm>
        <a:prstGeom prst="rect">
          <a:avLst/>
        </a:prstGeom>
        <a:noFill/>
        <a:ln w="1270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editAs="oneCell">
    <xdr:from>
      <xdr:col>2</xdr:col>
      <xdr:colOff>91108</xdr:colOff>
      <xdr:row>10</xdr:row>
      <xdr:rowOff>439978</xdr:rowOff>
    </xdr:from>
    <xdr:to>
      <xdr:col>2</xdr:col>
      <xdr:colOff>2961860</xdr:colOff>
      <xdr:row>10</xdr:row>
      <xdr:rowOff>1710347</xdr:rowOff>
    </xdr:to>
    <xdr:pic>
      <xdr:nvPicPr>
        <xdr:cNvPr id="34" name="Billede 4">
          <a:extLst>
            <a:ext uri="{FF2B5EF4-FFF2-40B4-BE49-F238E27FC236}">
              <a16:creationId xmlns:a16="http://schemas.microsoft.com/office/drawing/2014/main" id="{999BACE4-7294-266E-470A-52E0B1EBA128}"/>
            </a:ext>
          </a:extLst>
        </xdr:cNvPr>
        <xdr:cNvPicPr>
          <a:picLocks noChangeAspect="1"/>
        </xdr:cNvPicPr>
      </xdr:nvPicPr>
      <xdr:blipFill>
        <a:blip xmlns:r="http://schemas.openxmlformats.org/officeDocument/2006/relationships" r:embed="rId11"/>
        <a:stretch>
          <a:fillRect/>
        </a:stretch>
      </xdr:blipFill>
      <xdr:spPr>
        <a:xfrm>
          <a:off x="3197086" y="22446869"/>
          <a:ext cx="2861227" cy="1268464"/>
        </a:xfrm>
        <a:prstGeom prst="rect">
          <a:avLst/>
        </a:prstGeom>
      </xdr:spPr>
    </xdr:pic>
    <xdr:clientData/>
  </xdr:twoCellAnchor>
  <xdr:twoCellAnchor>
    <xdr:from>
      <xdr:col>1</xdr:col>
      <xdr:colOff>2973457</xdr:colOff>
      <xdr:row>10</xdr:row>
      <xdr:rowOff>1143000</xdr:rowOff>
    </xdr:from>
    <xdr:to>
      <xdr:col>2</xdr:col>
      <xdr:colOff>3039717</xdr:colOff>
      <xdr:row>10</xdr:row>
      <xdr:rowOff>1391480</xdr:rowOff>
    </xdr:to>
    <xdr:sp macro="" textlink="">
      <xdr:nvSpPr>
        <xdr:cNvPr id="75" name="Rektangel 19">
          <a:extLst>
            <a:ext uri="{FF2B5EF4-FFF2-40B4-BE49-F238E27FC236}">
              <a16:creationId xmlns:a16="http://schemas.microsoft.com/office/drawing/2014/main" id="{04E6D706-9B89-4551-9095-3860BBC5ACC1}"/>
            </a:ext>
          </a:extLst>
        </xdr:cNvPr>
        <xdr:cNvSpPr/>
      </xdr:nvSpPr>
      <xdr:spPr>
        <a:xfrm>
          <a:off x="3031435" y="23149891"/>
          <a:ext cx="3114260" cy="248480"/>
        </a:xfrm>
        <a:prstGeom prst="rect">
          <a:avLst/>
        </a:prstGeom>
        <a:noFill/>
        <a:ln w="1270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8282</xdr:colOff>
      <xdr:row>10</xdr:row>
      <xdr:rowOff>389283</xdr:rowOff>
    </xdr:from>
    <xdr:to>
      <xdr:col>2</xdr:col>
      <xdr:colOff>1631674</xdr:colOff>
      <xdr:row>10</xdr:row>
      <xdr:rowOff>1747631</xdr:rowOff>
    </xdr:to>
    <xdr:sp macro="" textlink="">
      <xdr:nvSpPr>
        <xdr:cNvPr id="50" name="Rektangel 9">
          <a:extLst>
            <a:ext uri="{FF2B5EF4-FFF2-40B4-BE49-F238E27FC236}">
              <a16:creationId xmlns:a16="http://schemas.microsoft.com/office/drawing/2014/main" id="{A363D276-5BA2-4AE7-8A50-5BCFCA404CDE}"/>
            </a:ext>
          </a:extLst>
        </xdr:cNvPr>
        <xdr:cNvSpPr/>
      </xdr:nvSpPr>
      <xdr:spPr>
        <a:xfrm>
          <a:off x="3114260" y="22396174"/>
          <a:ext cx="1623392" cy="1358348"/>
        </a:xfrm>
        <a:prstGeom prst="rect">
          <a:avLst/>
        </a:prstGeom>
        <a:noFill/>
        <a:ln w="12700">
          <a:solidFill>
            <a:schemeClr val="accent2"/>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a-DK" sz="1100"/>
        </a:p>
      </xdr:txBody>
    </xdr:sp>
    <xdr:clientData/>
  </xdr:twoCellAnchor>
  <xdr:twoCellAnchor>
    <xdr:from>
      <xdr:col>2</xdr:col>
      <xdr:colOff>2973455</xdr:colOff>
      <xdr:row>10</xdr:row>
      <xdr:rowOff>1159567</xdr:rowOff>
    </xdr:from>
    <xdr:to>
      <xdr:col>4</xdr:col>
      <xdr:colOff>248477</xdr:colOff>
      <xdr:row>10</xdr:row>
      <xdr:rowOff>1391480</xdr:rowOff>
    </xdr:to>
    <xdr:sp macro="" textlink="">
      <xdr:nvSpPr>
        <xdr:cNvPr id="72" name="Tekstfelt 11">
          <a:extLst>
            <a:ext uri="{FF2B5EF4-FFF2-40B4-BE49-F238E27FC236}">
              <a16:creationId xmlns:a16="http://schemas.microsoft.com/office/drawing/2014/main" id="{65E042AF-2356-C6CD-D283-9FA706AC8BA2}"/>
            </a:ext>
          </a:extLst>
        </xdr:cNvPr>
        <xdr:cNvSpPr txBox="1"/>
      </xdr:nvSpPr>
      <xdr:spPr>
        <a:xfrm>
          <a:off x="6079433" y="23166458"/>
          <a:ext cx="381001"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050">
              <a:solidFill>
                <a:schemeClr val="accent2"/>
              </a:solidFill>
            </a:rPr>
            <a:t>(1)</a:t>
          </a:r>
        </a:p>
      </xdr:txBody>
    </xdr:sp>
    <xdr:clientData/>
  </xdr:twoCellAnchor>
  <xdr:twoCellAnchor>
    <xdr:from>
      <xdr:col>1</xdr:col>
      <xdr:colOff>2943637</xdr:colOff>
      <xdr:row>10</xdr:row>
      <xdr:rowOff>119271</xdr:rowOff>
    </xdr:from>
    <xdr:to>
      <xdr:col>2</xdr:col>
      <xdr:colOff>276638</xdr:colOff>
      <xdr:row>10</xdr:row>
      <xdr:rowOff>351184</xdr:rowOff>
    </xdr:to>
    <xdr:sp macro="" textlink="">
      <xdr:nvSpPr>
        <xdr:cNvPr id="74" name="Tekstfelt 12">
          <a:extLst>
            <a:ext uri="{FF2B5EF4-FFF2-40B4-BE49-F238E27FC236}">
              <a16:creationId xmlns:a16="http://schemas.microsoft.com/office/drawing/2014/main" id="{89AEBF4A-3EAC-4BA3-99A1-9603DE2A8156}"/>
            </a:ext>
          </a:extLst>
        </xdr:cNvPr>
        <xdr:cNvSpPr txBox="1"/>
      </xdr:nvSpPr>
      <xdr:spPr>
        <a:xfrm>
          <a:off x="3001615" y="22126162"/>
          <a:ext cx="381001" cy="2319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050">
              <a:solidFill>
                <a:schemeClr val="accent2"/>
              </a:solidFill>
            </a:rPr>
            <a:t>(2)</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DF5BF60B-364F-4FBA-8D01-D3362C2D7B2B}" name="Tabel3" displayName="Tabel3" ref="B4:CA892" totalsRowShown="0" headerRowDxfId="384" dataDxfId="382" headerRowBorderDxfId="383" tableBorderDxfId="381" totalsRowBorderDxfId="380">
  <autoFilter ref="B4:CA892" xr:uid="{DF5BF60B-364F-4FBA-8D01-D3362C2D7B2B}"/>
  <sortState xmlns:xlrd2="http://schemas.microsoft.com/office/spreadsheetml/2017/richdata2" ref="B5:CA892">
    <sortCondition ref="B4:B892"/>
  </sortState>
  <tableColumns count="78">
    <tableColumn id="3" xr3:uid="{D61BB7CC-06BD-464D-BF07-8C8E484679A7}" name="ID" dataDxfId="379"/>
    <tableColumn id="28" xr3:uid="{A067072D-2CFC-4F08-9EAA-F655C7D28868}" name="ID-Bygningsdel" dataDxfId="378">
      <calculatedColumnFormula>_xlfn.CONCAT(Tabel3[[#This Row],[ID]],Tabel3[[#This Row],[BYGNINGSDELE]])</calculatedColumnFormula>
    </tableColumn>
    <tableColumn id="4" xr3:uid="{6B9A5348-9508-4050-BB50-63144B101D8D}" name="BIM7AA" dataDxfId="377"/>
    <tableColumn id="5" xr3:uid="{CD3923EA-646C-4AD3-935C-9789573B139B}" name="BIMTypeCode" dataDxfId="376"/>
    <tableColumn id="6" xr3:uid="{0C36C701-68F0-42FE-8493-F01EC4A5EDA6}" name="CCI" dataDxfId="375"/>
    <tableColumn id="7" xr3:uid="{EBD13AB8-1617-4917-B771-2F9E3EE651C6}" name="CCS" dataDxfId="374"/>
    <tableColumn id="8" xr3:uid="{E8CCC08B-4345-4C0F-9402-28F2927EDDB1}" name="FVK" dataDxfId="373"/>
    <tableColumn id="9" xr3:uid="{ACCF32BB-6296-447D-BA09-DDFA60474BEF}" name="Kolonne1" dataDxfId="372"/>
    <tableColumn id="10" xr3:uid="{8ECAC785-636B-4C3C-9C54-09596CE2D017}" name="GR." dataDxfId="371"/>
    <tableColumn id="11" xr3:uid="{5201DB0C-6B3E-4D4B-8D9A-B86589F8F79B}" name="BYGNINGSDELE" dataDxfId="370"/>
    <tableColumn id="12" xr3:uid="{8E7275F1-DBBA-43F4-85ED-448375404CA2}" name="BYGNINGSDELS-_x000a_SPECIFIKATION" dataDxfId="369"/>
    <tableColumn id="46" xr3:uid="{AB7E7910-544E-43D7-9159-AD98696A7A9B}" name="PROJEKT_x000a_SPECIFIK (P)" dataDxfId="368">
      <calculatedColumnFormula array="1">IFERROR(VLOOKUP(K:K,'Leverancespecifikation (LÅST)'!K:K,1,FALSE),"P")</calculatedColumnFormula>
    </tableColumn>
    <tableColumn id="13" xr3:uid="{E5861D3F-6A06-49AE-BA27-ADF1C2F55506}" name="MODELLERES             (X)_x000a_SKAL AFKLARES         (?)_x000a_MODELLERES IKKE     (-)" dataDxfId="367"/>
    <tableColumn id="43" xr3:uid="{CAD7DBB4-777A-4A85-B10F-0CFFB52EF92A}" name="ARK" dataDxfId="366">
      <calculatedColumnFormula>VLOOKUP(Tabel3[[#This Row],[ID-Bygningsdel]],'Data aktør'!A:H,2,FALSE)</calculatedColumnFormula>
    </tableColumn>
    <tableColumn id="44" xr3:uid="{5BB830BF-DFBF-4B4A-BF2B-A78AD185FDCF}" name="KON" dataDxfId="365">
      <calculatedColumnFormula>VLOOKUP(Tabel3[[#This Row],[ID-Bygningsdel]],'Data aktør'!A:H,3,FALSE)</calculatedColumnFormula>
    </tableColumn>
    <tableColumn id="41" xr3:uid="{37F2ECBA-7572-49E5-8509-D26AE06BD914}" name="EL" dataDxfId="364">
      <calculatedColumnFormula>VLOOKUP(Tabel3[[#This Row],[ID-Bygningsdel]],'Data aktør'!A:H,4,FALSE)</calculatedColumnFormula>
    </tableColumn>
    <tableColumn id="42" xr3:uid="{4FCC54B3-5B29-495A-BCA7-CCBA958CFC38}" name="VVS" dataDxfId="363">
      <calculatedColumnFormula>VLOOKUP(Tabel3[[#This Row],[ID-Bygningsdel]],'Data aktør'!A:H,5,FALSE)</calculatedColumnFormula>
    </tableColumn>
    <tableColumn id="39" xr3:uid="{317D69B1-FA6A-4168-81B9-26B196C0287D}" name="VEN" dataDxfId="362">
      <calculatedColumnFormula>VLOOKUP(Tabel3[[#This Row],[ID-Bygningsdel]],'Data aktør'!A:H,6,FALSE)</calculatedColumnFormula>
    </tableColumn>
    <tableColumn id="40" xr3:uid="{A7263F60-7C61-4E3B-B98A-BB79B1A46218}" name="ENT" dataDxfId="361">
      <calculatedColumnFormula>VLOOKUP(Tabel3[[#This Row],[ID-Bygningsdel]],'Data aktør'!A:H,7,FALSE)</calculatedColumnFormula>
    </tableColumn>
    <tableColumn id="38" xr3:uid="{2CD59579-8B4A-4F83-95EF-29E1F391162D}" name="LAN" dataDxfId="360">
      <calculatedColumnFormula>VLOOKUP(Tabel3[[#This Row],[ID-Bygningsdel]],'Data aktør'!A:H,8,FALSE)</calculatedColumnFormula>
    </tableColumn>
    <tableColumn id="2" xr3:uid="{7C9CB5DC-C9CB-42CA-9C43-C4636B407285}" name="Disp_x000a_Milepæl 1_x000a__x000a_AKTØR" dataDxfId="359"/>
    <tableColumn id="14" xr3:uid="{0173C47C-8A56-44F7-B05B-F8CF56624BE2}" name="Disp_x000a_Milepæl 1_x000a__x000a_LOD DK" dataDxfId="358"/>
    <tableColumn id="48" xr3:uid="{EE2D0267-CF0E-4E8E-8183-4627FB7F2CDE}" name="Disp_x000a_Milepæl 2_x000a__x000a_AKTØR" dataDxfId="357"/>
    <tableColumn id="47" xr3:uid="{A3C0EFEC-DE99-4097-BDB7-6E0FC8C0C233}" name="Disp_x000a_Milepæl 2_x000a__x000a_LOD DK" dataDxfId="356"/>
    <tableColumn id="1" xr3:uid="{45BB8F27-6425-4EB6-8B34-3FBD7F89C68B}" name="Disp_x000a_Milepæl 3_x000a__x000a_AKTØR" dataDxfId="355"/>
    <tableColumn id="15" xr3:uid="{E258C299-5691-4210-B037-26C42C047867}" name="Disp_x000a_Milepæl 3_x000a__x000a_LOD DK" dataDxfId="354"/>
    <tableColumn id="45" xr3:uid="{228FE2B0-74FE-4441-8637-EE62DF5632DB}" name="DISP_x000a_AKTØR" dataDxfId="353"/>
    <tableColumn id="16" xr3:uid="{D3213C50-8262-41A5-914A-30C0EFE422B7}" name="DISP_x000a_LOD DK" dataDxfId="352"/>
    <tableColumn id="54" xr3:uid="{9A108302-A567-47EC-98A7-79E3C645E333}" name="PF_x000a_Milepæl 1_x000a__x000a_AKTØR" dataDxfId="351"/>
    <tableColumn id="53" xr3:uid="{0A82F05B-1672-4D87-95AD-4DE1057F8933}" name="PF_x000a_Milepæl 1_x000a__x000a_LOD DK" dataDxfId="350"/>
    <tableColumn id="52" xr3:uid="{6B489CAB-AD14-418B-8E41-236CD772E04E}" name="PF_x000a_Milepæl 2_x000a__x000a_AKTØR" dataDxfId="349"/>
    <tableColumn id="51" xr3:uid="{D07BBC07-2EB9-46C6-8EF7-4CA43A4E274A}" name="PF_x000a_Milepæl 2_x000a__x000a_LOD DK" dataDxfId="348"/>
    <tableColumn id="50" xr3:uid="{F2DB65FF-EF4E-48A7-A847-C8C1D23ABC27}" name="PF_x000a_Milepæl 3_x000a__x000a_AKTØR" dataDxfId="347"/>
    <tableColumn id="49" xr3:uid="{7A343CD7-B19C-4602-859C-D613AB079667}" name="PF_x000a_Milepæl 3_x000a__x000a_LOD DK" dataDxfId="346"/>
    <tableColumn id="55" xr3:uid="{352079D1-C702-401C-A06C-5697CCB5ABD4}" name="PF_x000a_AKTØR" dataDxfId="345"/>
    <tableColumn id="17" xr3:uid="{3D69E926-2BB3-4942-822C-D302D35B1C4D}" name="PF_x000a_LOD DK" dataDxfId="344"/>
    <tableColumn id="56" xr3:uid="{0DBB6A14-AB2C-4D1F-8BD3-542C1AF8A0F2}" name="MYN_x000a_AKTØR" dataDxfId="343"/>
    <tableColumn id="18" xr3:uid="{5AACEF89-3B61-41C6-A495-09F2AA1B3050}" name="MYN_x000a_LOD DK" dataDxfId="342"/>
    <tableColumn id="57" xr3:uid="{8BF9724A-67A0-4D0B-A6E9-2B7D1B90E62E}" name="UDB_x000a_Milepæl 1_x000a__x000a_AKTØR" dataDxfId="341"/>
    <tableColumn id="59" xr3:uid="{C1DD40D6-8F15-4128-9534-2FF0638B8311}" name="UDB_x000a_Milepæl 1_x000a__x000a_LOD DK" dataDxfId="340"/>
    <tableColumn id="58" xr3:uid="{EDF9289F-B292-4997-A187-1515F96D281C}" name="UDB_x000a_Milepæl 2_x000a__x000a_AKTØR" dataDxfId="339"/>
    <tableColumn id="33" xr3:uid="{D185D965-1B8D-4534-9D2C-152B36F88831}" name="UDB_x000a_Milepæl 2_x000a__x000a_LOD DK" dataDxfId="338"/>
    <tableColumn id="32" xr3:uid="{871399C5-44F4-4638-9C7A-A32855761731}" name="UDB_x000a_Milepæl 3_x000a__x000a_AKTØR" dataDxfId="337"/>
    <tableColumn id="31" xr3:uid="{0CA704D3-E653-40C0-B811-412AAA49BC6A}" name="UDB_x000a_Milepæl 3_x000a__x000a_LOD DK" dataDxfId="336"/>
    <tableColumn id="60" xr3:uid="{29EF0982-6806-429C-96C8-EA600E8E26FB}" name="UDB_x000a_AKTØR" dataDxfId="335"/>
    <tableColumn id="19" xr3:uid="{06074F18-D00D-4E48-8D9A-2FA7456A3DD3}" name="UDB_x000a_LOD DK" dataDxfId="334"/>
    <tableColumn id="61" xr3:uid="{9E75489E-9A21-4442-B8C3-20F025D1063B}" name="UDP_x000a_Milepæl 1_x000a__x000a_AKTØR" dataDxfId="333"/>
    <tableColumn id="62" xr3:uid="{549E28D8-3D73-4183-B737-5A134F7B4D5F}" name="UDP_x000a_Milepæl 1_x000a__x000a_LOD DK" dataDxfId="332"/>
    <tableColumn id="63" xr3:uid="{9B739BF6-7A16-484D-B5A1-21E1AFC6FAA9}" name="UDP_x000a_Milepæl 2_x000a__x000a_AKTØR" dataDxfId="331"/>
    <tableColumn id="36" xr3:uid="{89A71F78-10EB-4BE5-8D7E-2AD1E4D3C770}" name="UDP_x000a_Milepæl 2_x000a__x000a_LOD DK" dataDxfId="330"/>
    <tableColumn id="35" xr3:uid="{C9BC02FE-8A47-419D-8E63-3A325771053A}" name="UDP_x000a_Milepæl 3_x000a__x000a_AKTØR" dataDxfId="329"/>
    <tableColumn id="34" xr3:uid="{B78DED9F-79B3-48C9-B9BE-28D901AB5B88}" name="UDP_x000a_Milepæl 3_x000a__x000a_LOD DK" dataDxfId="328"/>
    <tableColumn id="64" xr3:uid="{06D54823-B7F8-4D7D-9574-49F39FC37254}" name="UDP_x000a_AKTØR" dataDxfId="327"/>
    <tableColumn id="20" xr3:uid="{0A3951A9-28DE-49FE-B106-F8778FB8AC30}" name="UDP_x000a_LOD DK" dataDxfId="326"/>
    <tableColumn id="68" xr3:uid="{EFE3B2E1-1A24-4974-A382-580316FCABEF}" name="UDF_x000a_Milepæl 1_x000a__x000a_AKTØR" dataDxfId="325"/>
    <tableColumn id="69" xr3:uid="{1F8FF7B1-E482-4BDC-AA8B-F7F4619666D7}" name="UDF_x000a_Milepæl 1_x000a__x000a_LOD DK" dataDxfId="324"/>
    <tableColumn id="72" xr3:uid="{74C598A8-17FE-46DF-A20A-497540B0ABEA}" name="UDF_x000a_Milepæl 2_x000a__x000a_AKTØR" dataDxfId="323"/>
    <tableColumn id="71" xr3:uid="{F55A5A52-CDA3-4DCB-A5D6-1D37BB335CA4}" name="UDF_x000a_Milepæl 2_x000a__x000a_LOD DK" dataDxfId="322"/>
    <tableColumn id="70" xr3:uid="{68918F7C-09E0-4062-BCE8-EFE81B2B0A28}" name="UDF_x000a_Milepæl 3_x000a__x000a_AKTØR" dataDxfId="321"/>
    <tableColumn id="67" xr3:uid="{BCD44382-C109-43D9-B0D2-D966DE8DF53D}" name="UDF_x000a_Milepæl 3_x000a__x000a_LOD DK" dataDxfId="320"/>
    <tableColumn id="65" xr3:uid="{306113DC-2029-4C90-9302-AE7F4D1BAFB7}" name="UDF_x000a_AKTØR" dataDxfId="319"/>
    <tableColumn id="21" xr3:uid="{26663709-A0CA-4875-8349-7D8E5CEF46FF}" name="UDF_x000a_LOD DK" dataDxfId="318"/>
    <tableColumn id="23" xr3:uid="{20BDD9D5-83A5-4EC7-8A76-CAEAE1355ED2}" name="BEMÆRKNINGER" dataDxfId="317"/>
    <tableColumn id="29" xr3:uid="{E02C87FD-45B1-48C1-AF65-42B05E38C0C4}" name="Kolonne2" dataDxfId="316"/>
    <tableColumn id="75" xr3:uid="{85EFC403-520E-4412-90DE-6F5C85EBA1B8}" name="AFL_x000a_Milepæl 1_x000a__x000a_AKTØR" dataDxfId="315"/>
    <tableColumn id="80" xr3:uid="{F6978036-6E6D-4EBF-8809-1C1EF9258224}" name="AFL_x000a_Milepæl 1_x000a__x000a_LOD DK" dataDxfId="314"/>
    <tableColumn id="79" xr3:uid="{FE79A51A-61AB-418A-B0F1-7805CB7CB2B8}" name="AFL_x000a_Milepæl 2_x000a__x000a_AKTØR" dataDxfId="313"/>
    <tableColumn id="78" xr3:uid="{520B4330-2565-4082-A726-6FE46D907C7F}" name="AFL_x000a_Milepæl 2_x000a__x000a_LOD DK" dataDxfId="312"/>
    <tableColumn id="77" xr3:uid="{C12E0999-46A4-4C9F-A428-5F9381A9C9CF}" name="AFL_x000a_Milepæl 3_x000a__x000a_AKTØR" dataDxfId="311"/>
    <tableColumn id="76" xr3:uid="{B8969018-52DA-4410-8879-B6BCBC25BBF4}" name="AFL_x000a_Milepæl 3_x000a__x000a_LOD DK" dataDxfId="310"/>
    <tableColumn id="66" xr3:uid="{A3D64B52-5942-467C-B2A6-045ACC3F87C0}" name="AFL_x000a_AKTØR" dataDxfId="309"/>
    <tableColumn id="22" xr3:uid="{8E5A32CC-ACA9-4502-B492-A34F8CCA0D47}" name="AFL_x000a_LOD DK_x000a_omfang iht. kontrakt" dataDxfId="308"/>
    <tableColumn id="24" xr3:uid="{C19A9059-48BC-4EE8-973A-256A5C8298C8}" name="Kolonne5" dataDxfId="307"/>
    <tableColumn id="25" xr3:uid="{2EB9D215-96D4-4CBB-BC13-0C9A6118A7B9}" name="EKSIST_x000a_AKTØR" dataDxfId="306"/>
    <tableColumn id="84" xr3:uid="{CA2F73B9-563D-4787-9EEE-C5259D85B778}" name="EKSIST_x000a_LOD DK" dataDxfId="305"/>
    <tableColumn id="83" xr3:uid="{62DCE68E-308F-4C6A-9433-8553BA7B43C9}" name="DRIFT_x000a_AKTØR" dataDxfId="304"/>
    <tableColumn id="26" xr3:uid="{7416BE52-85CF-4A92-A05F-9F1E8F29F62F}" name="DRIFT_x000a_LOD DK" dataDxfId="303"/>
    <tableColumn id="27" xr3:uid="{24C8C8C3-AB45-44D1-B210-BE87CEB6FBFA}" name="BEMÆRKNINGER ØVRIGE" dataDxfId="302"/>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2DB24523-5395-4031-820D-D64351F595A6}" name="Tabel36" displayName="Tabel36" ref="B4:CA907" totalsRowShown="0" headerRowDxfId="301" dataDxfId="299" headerRowBorderDxfId="300" tableBorderDxfId="298" totalsRowBorderDxfId="297">
  <autoFilter ref="B4:CA907" xr:uid="{2DB24523-5395-4031-820D-D64351F595A6}"/>
  <tableColumns count="78">
    <tableColumn id="3" xr3:uid="{2F9B33FC-DA43-4282-BE9B-AB01C65AB748}" name="ID" dataDxfId="296"/>
    <tableColumn id="28" xr3:uid="{74FAD667-91ED-496B-92B5-6F5C35830333}" name="ID-Bygningsdel" dataDxfId="295">
      <calculatedColumnFormula>_xlfn.CONCAT(Tabel36[[#This Row],[ID]],Tabel36[[#This Row],[BYGNINGSDELE]])</calculatedColumnFormula>
    </tableColumn>
    <tableColumn id="4" xr3:uid="{DBD4AC16-D0F3-43E4-871E-E34498ACBF36}" name="BIM7AA" dataDxfId="294"/>
    <tableColumn id="5" xr3:uid="{4911BC9E-6BF9-4D1D-89FA-78366222FFD1}" name="BIMTypeCode" dataDxfId="293"/>
    <tableColumn id="6" xr3:uid="{97153B23-4DE6-48A0-BB4E-4EBB45D40434}" name="CCI" dataDxfId="292"/>
    <tableColumn id="7" xr3:uid="{7201BBBD-47E3-41F0-883F-40F279090FB9}" name="CCS" dataDxfId="291"/>
    <tableColumn id="8" xr3:uid="{0E165FAA-44BD-4F35-B04F-8C7CB40BC638}" name="FVK" dataDxfId="290"/>
    <tableColumn id="9" xr3:uid="{1407BB44-A6AF-427E-BE1D-E60284AB7245}" name="Kolonne1" dataDxfId="289"/>
    <tableColumn id="10" xr3:uid="{2408DE7F-D144-4577-9117-8C7C2D2AF01F}" name="GR." dataDxfId="288"/>
    <tableColumn id="11" xr3:uid="{CE33E034-4EB2-4F21-A168-F4ED509533F0}" name="BYGNINGSDELE" dataDxfId="287"/>
    <tableColumn id="12" xr3:uid="{A2BEA14B-CA76-4573-80D7-20B0E5507091}" name="BYGNINGSDELS-_x000a_SPECIFIKATION" dataDxfId="286"/>
    <tableColumn id="46" xr3:uid="{80BF477B-CB76-4356-B0C3-88B6398178EE}" name="PROJEKT_x000a_SPECIFIK (P)" dataDxfId="285"/>
    <tableColumn id="13" xr3:uid="{CADD0A05-08F7-496F-ABB0-C79C06724732}" name="MODELLERES             (X)_x000a_SKAL AFKLARES         (?)_x000a_MODELLERES IKKE   (-)" dataDxfId="284"/>
    <tableColumn id="43" xr3:uid="{59B9E17A-6BD9-4CF6-AD0B-CD142AD48163}" name="ARK" dataDxfId="283">
      <calculatedColumnFormula>VLOOKUP(Tabel36[[#This Row],[ID-Bygningsdel]],'Data aktør'!A:H,2,FALSE)</calculatedColumnFormula>
    </tableColumn>
    <tableColumn id="44" xr3:uid="{79F79BC8-065D-467A-8659-338DE16996D3}" name="KON" dataDxfId="282">
      <calculatedColumnFormula>VLOOKUP(Tabel36[[#This Row],[ID-Bygningsdel]],'Data aktør'!A:H,3,FALSE)</calculatedColumnFormula>
    </tableColumn>
    <tableColumn id="41" xr3:uid="{AFE85E74-93E9-4205-BC57-76F1F9458151}" name="EL" dataDxfId="281">
      <calculatedColumnFormula>VLOOKUP(Tabel36[[#This Row],[ID-Bygningsdel]],'Data aktør'!A:H,4,FALSE)</calculatedColumnFormula>
    </tableColumn>
    <tableColumn id="42" xr3:uid="{050664CF-AF36-4FF0-A685-D277A9A0E1A9}" name="VVS" dataDxfId="280">
      <calculatedColumnFormula>VLOOKUP(Tabel36[[#This Row],[ID-Bygningsdel]],'Data aktør'!A:H,5,FALSE)</calculatedColumnFormula>
    </tableColumn>
    <tableColumn id="39" xr3:uid="{1309B21E-2887-4D8C-8603-2B875FCD7548}" name="VEN" dataDxfId="279">
      <calculatedColumnFormula>VLOOKUP(Tabel36[[#This Row],[ID-Bygningsdel]],'Data aktør'!A:H,6,FALSE)</calculatedColumnFormula>
    </tableColumn>
    <tableColumn id="40" xr3:uid="{E87C4C3A-D09F-47DE-888B-9D5B42E2BE37}" name="ENT" dataDxfId="278">
      <calculatedColumnFormula>VLOOKUP(Tabel36[[#This Row],[ID-Bygningsdel]],'Data aktør'!A:H,7,FALSE)</calculatedColumnFormula>
    </tableColumn>
    <tableColumn id="38" xr3:uid="{E0051FBC-9B77-4DFD-B148-A9FA4E1179AF}" name="LAN" dataDxfId="277">
      <calculatedColumnFormula>VLOOKUP(Tabel36[[#This Row],[ID-Bygningsdel]],'Data aktør'!A:H,8,FALSE)</calculatedColumnFormula>
    </tableColumn>
    <tableColumn id="2" xr3:uid="{E14DC9A2-9A1D-4D24-9245-7B9F39A94050}" name="Disp_x000a_Milepæl 1_x000a__x000a_AKTØR" dataDxfId="276"/>
    <tableColumn id="14" xr3:uid="{65F54584-6515-4F8D-920F-424449E0B1C3}" name="Disp_x000a_Milepæl 1_x000a__x000a_LOD DK" dataDxfId="275"/>
    <tableColumn id="48" xr3:uid="{4F3EAA69-C259-443F-B48F-DFBE6E60533E}" name="Disp_x000a_Milepæl 2_x000a__x000a_AKTØR" dataDxfId="274"/>
    <tableColumn id="47" xr3:uid="{BF22CF8F-C2E3-4B17-93E7-1D717AC413F4}" name="Disp_x000a_Milepæl 2_x000a__x000a_LOD DK" dataDxfId="273"/>
    <tableColumn id="1" xr3:uid="{F41B98D4-BD2F-4D2F-A3DF-67F87F374AF4}" name="Disp_x000a_Milepæl 3_x000a__x000a_AKTØR" dataDxfId="272"/>
    <tableColumn id="15" xr3:uid="{33F620BA-D51A-4758-B3E7-C899DA0C8D69}" name="Disp_x000a_Milepæl 3_x000a__x000a_LOD DK" dataDxfId="271"/>
    <tableColumn id="45" xr3:uid="{40A93614-2B3B-4190-AAE9-CCABEEBA1E97}" name="DISP_x000a_AKTØR" dataDxfId="270"/>
    <tableColumn id="16" xr3:uid="{E40B6354-1141-4A6E-A77D-ABB9FF0DA11B}" name="DISP_x000a_LOD DK" dataDxfId="269"/>
    <tableColumn id="54" xr3:uid="{DE0559EB-3E48-43E9-9934-AC31C8EAC5EC}" name="PF_x000a_Milepæl 1_x000a__x000a_AKTØR" dataDxfId="268"/>
    <tableColumn id="53" xr3:uid="{FFBDAF17-8DB4-44C0-B38A-DC5758A88302}" name="PF_x000a_Milepæl 1_x000a__x000a_LOD DK" dataDxfId="267"/>
    <tableColumn id="52" xr3:uid="{707FF877-3DB7-46D9-8E16-64B10E7215DE}" name="PF_x000a_Milepæl 2_x000a__x000a_AKTØR" dataDxfId="266"/>
    <tableColumn id="51" xr3:uid="{A9322000-B15E-4594-9B50-D00236179317}" name="PF_x000a_Milepæl 2_x000a__x000a_LOD DK" dataDxfId="265"/>
    <tableColumn id="50" xr3:uid="{29E8F43E-613C-4859-B57E-5CFC2035E6BD}" name="PF_x000a_Milepæl 3_x000a__x000a_AKTØR" dataDxfId="264"/>
    <tableColumn id="49" xr3:uid="{21505298-AF8F-47C4-8D4B-85F624D0A766}" name="PF_x000a_Milepæl 3_x000a__x000a_LOD DK" dataDxfId="263"/>
    <tableColumn id="55" xr3:uid="{A41A4B7D-37A9-4EE2-AC2D-D98DCF649484}" name="PF_x000a_AKTØR" dataDxfId="262"/>
    <tableColumn id="17" xr3:uid="{75C51BCA-A974-48C6-AA29-3F78AC588B17}" name="PF_x000a_LOD DK" dataDxfId="261"/>
    <tableColumn id="56" xr3:uid="{1AAA6F4B-E28A-49C2-8C40-39F9FF524614}" name="MYN_x000a_AKTØR" dataDxfId="260"/>
    <tableColumn id="18" xr3:uid="{C381CAD1-14B2-4418-B18E-E2486A62017F}" name="MYN_x000a_LOD DK" dataDxfId="259"/>
    <tableColumn id="57" xr3:uid="{A1536063-4DF3-4835-B2B9-97C109D8BE6B}" name="UDB_x000a_Milepæl 1_x000a__x000a_AKTØR" dataDxfId="258"/>
    <tableColumn id="59" xr3:uid="{E41B5398-9AC3-4AB7-9FE0-872BD4573E24}" name="UDB_x000a_Milepæl 1_x000a__x000a_LOD DK" dataDxfId="257"/>
    <tableColumn id="58" xr3:uid="{9BF59B7B-1098-4AE2-8930-2800BF0C026D}" name="UDB_x000a_Milepæl 2_x000a__x000a_AKTØR" dataDxfId="256"/>
    <tableColumn id="33" xr3:uid="{768A26DF-A5AD-44B0-82E8-C100C921B29A}" name="UDB_x000a_Milepæl 2_x000a__x000a_LOD DK" dataDxfId="255"/>
    <tableColumn id="32" xr3:uid="{B50CC670-9398-4151-A02D-3BAC2BCD9E43}" name="UDB_x000a_Milepæl 3_x000a__x000a_AKTØR" dataDxfId="254"/>
    <tableColumn id="31" xr3:uid="{05161924-E174-465C-A653-47D1E4AB3069}" name="UDB_x000a_Milepæl 3_x000a__x000a_LOD DK" dataDxfId="253"/>
    <tableColumn id="60" xr3:uid="{02DAEDAE-C601-4CA7-A23D-DE9234307ACB}" name="UDB_x000a_AKTØR" dataDxfId="252"/>
    <tableColumn id="19" xr3:uid="{EAEDBC59-2C23-4872-BA73-BA1EB2216A0E}" name="UDB_x000a_LOD DK" dataDxfId="251"/>
    <tableColumn id="61" xr3:uid="{94B0BD7F-7486-43A3-AFFE-8992D67A9EB0}" name="UDP_x000a_Milepæl 1_x000a__x000a_AKTØR" dataDxfId="250"/>
    <tableColumn id="62" xr3:uid="{37C87871-5C45-4978-B5E3-016BBBCA3F2E}" name="UDP_x000a_Milepæl 1_x000a__x000a_LOD DK" dataDxfId="249"/>
    <tableColumn id="63" xr3:uid="{01DF6FB0-FAA0-4F9B-84EF-F03BAD966599}" name="UDP_x000a_Milepæl 2_x000a__x000a_AKTØR" dataDxfId="248"/>
    <tableColumn id="36" xr3:uid="{B1234570-284B-451F-8F1D-43F411E164BF}" name="UDP_x000a_Milepæl 2_x000a__x000a_LOD DK" dataDxfId="247"/>
    <tableColumn id="35" xr3:uid="{0333E881-4F91-453A-A66B-DC644E86FBFB}" name="UDP_x000a_Milepæl 3_x000a__x000a_AKTØR" dataDxfId="246"/>
    <tableColumn id="34" xr3:uid="{923E6176-AE60-4851-ABA8-B83FF976B8AB}" name="UDP_x000a_Milepæl 3_x000a__x000a_LOD DK" dataDxfId="245"/>
    <tableColumn id="64" xr3:uid="{10DAFE12-E79D-4FEC-BFEE-EBAFD8EC2D19}" name="UDP_x000a_AKTØR" dataDxfId="244"/>
    <tableColumn id="20" xr3:uid="{4B53C17A-9A63-4EEE-AF40-B5F481EE5C7F}" name="UDP_x000a_LOD DK" dataDxfId="243"/>
    <tableColumn id="68" xr3:uid="{CEDCA7D9-4CDA-4890-A9BA-D7E243FA9EEE}" name="UDF_x000a_Milepæl 1_x000a__x000a_AKTØR" dataDxfId="242"/>
    <tableColumn id="69" xr3:uid="{7F6E0DEF-623B-4ADB-93BE-F77FD4690B04}" name="UDF_x000a_Milepæl 1_x000a__x000a_LOD DK" dataDxfId="241"/>
    <tableColumn id="72" xr3:uid="{64913DB8-2768-4721-B58C-E040ED1D5308}" name="UDF_x000a_Milepæl 2_x000a__x000a_AKTØR" dataDxfId="240"/>
    <tableColumn id="71" xr3:uid="{31043E06-97DA-48A3-87CC-8AE8A54C9E17}" name="UDF_x000a_Milepæl 2_x000a__x000a_LOD DK" dataDxfId="239"/>
    <tableColumn id="70" xr3:uid="{F150A71E-D9A6-4DBB-A7D3-35C6898F4158}" name="UDF_x000a_Milepæl 3_x000a__x000a_AKTØR" dataDxfId="238"/>
    <tableColumn id="67" xr3:uid="{D7D457CE-DBE1-41B6-9BDD-AE9104F551F9}" name="UDF_x000a_Milepæl 3_x000a__x000a_LOD DK" dataDxfId="237"/>
    <tableColumn id="65" xr3:uid="{17451AF6-7C84-4E79-A233-A7244DA13C83}" name="UDF_x000a_AKTØR" dataDxfId="236"/>
    <tableColumn id="21" xr3:uid="{CC5B9D6B-D8E9-48D0-81F9-6644AE9E79CC}" name="UDF_x000a_LOD DK" dataDxfId="235"/>
    <tableColumn id="75" xr3:uid="{B6F4B562-6B81-4E62-9D11-23E7F8C266C5}" name="BEMÆRKNINGER" dataDxfId="234"/>
    <tableColumn id="80" xr3:uid="{D3286E4B-F7C8-4F08-8B6D-9A933678CE24}" name="Kolonne2" dataDxfId="233"/>
    <tableColumn id="79" xr3:uid="{55564071-DD23-41FC-A70D-8D3D79CA7C56}" name="AFL_x000a_Milepæl 1_x000a__x000a_AKTØR" dataDxfId="232"/>
    <tableColumn id="78" xr3:uid="{F7741B2F-1B54-4228-A8F3-3CDB93801959}" name="AFL_x000a_Milepæl 1_x000a__x000a_LOD DK" dataDxfId="231"/>
    <tableColumn id="77" xr3:uid="{9234CC15-42F1-46EB-8D93-16565570D85B}" name="AFL_x000a_Milepæl 2_x000a__x000a_AKTØR" dataDxfId="230"/>
    <tableColumn id="76" xr3:uid="{D9DED5C7-2020-4F3F-97FF-C4CFD0961C22}" name="AFL_x000a_Milepæl 2_x000a__x000a_LOD DK" dataDxfId="229"/>
    <tableColumn id="66" xr3:uid="{C4F5D98D-A811-44F6-AFE4-2AE4220E3693}" name="AFL_x000a_Milepæl 3_x000a__x000a_AKTØR" dataDxfId="228"/>
    <tableColumn id="22" xr3:uid="{F8EC423B-21D4-4D59-B694-49A0E3D8ABCC}" name="AFL_x000a_Milepæl 3_x000a__x000a_LOD DK" dataDxfId="227"/>
    <tableColumn id="23" xr3:uid="{6E5F6EC5-785B-410B-A621-D7B8C5360203}" name="AFL_x000a_AKTØR" dataDxfId="226"/>
    <tableColumn id="24" xr3:uid="{46C57406-DC5B-4931-B8F9-80EE965F5E96}" name="AFL_x000a_LOD DK_x000a_omfang iht. kontrakt" dataDxfId="225"/>
    <tableColumn id="25" xr3:uid="{5EFA358F-0C08-404B-8A39-456C0FDD0F1F}" name="Kolonne5" dataDxfId="224"/>
    <tableColumn id="84" xr3:uid="{8F8C8E91-5A1A-42D8-92B4-201C796E6830}" name="EKSIST_x000a_AKTØR" dataDxfId="223"/>
    <tableColumn id="83" xr3:uid="{78C6FA87-5747-4062-B01D-FF8237A927FA}" name="EKSIST_x000a_LOD DK" dataDxfId="222"/>
    <tableColumn id="26" xr3:uid="{6B8D4C9F-AF9A-43BA-8500-0EE1620A0BB7}" name="DRIFT_x000a_AKTØR" dataDxfId="221"/>
    <tableColumn id="27" xr3:uid="{F161602A-CBA2-45D0-9C87-FBF23AC3ECA3}" name="DRIFT_x000a_LOD DK" dataDxfId="220"/>
    <tableColumn id="29" xr3:uid="{891AABDA-1347-482F-8047-2826DF3C9F22}" name="BEMÆRKNINGER ØVRIGE" dataDxfId="21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55A950B-C22C-4AC5-AF35-E62CAF915000}" name="Tabel4" displayName="Tabel4" ref="A1:G899" totalsRowShown="0">
  <autoFilter ref="A1:G899" xr:uid="{055A950B-C22C-4AC5-AF35-E62CAF915000}"/>
  <tableColumns count="7">
    <tableColumn id="1" xr3:uid="{1F4E5938-F0C7-4A7B-B61A-CF71706DFB6B}" name="Data fra &quot;5. Basis&quot;">
      <calculatedColumnFormula>'Leverancespecifikation (LÅST)'!C5</calculatedColumnFormula>
    </tableColumn>
    <tableColumn id="2" xr3:uid="{B9680E86-C3F3-46AA-A1CE-BB453D181C5C}" name="Data fra &quot;5. Basis&quot;2">
      <calculatedColumnFormula>_xlfn.CONCAT('Leverancespecifikation (LÅST)'!J5:L5,'Leverancespecifikation (LÅST)'!V5:CA5)</calculatedColumnFormula>
    </tableColumn>
    <tableColumn id="6" xr3:uid="{D4D6B9D1-C521-425E-AE6E-E080E9B7DD4D}" name="Data fra &quot;5. Basis&quot;3" dataDxfId="218">
      <calculatedColumnFormula>'Leverancespecifikation (LÅST)'!N5</calculatedColumnFormula>
    </tableColumn>
    <tableColumn id="3" xr3:uid="{68DFE451-0155-4FD7-89B8-7CD1E5D9CD02}" name="Data fra &quot;3. Leverancespecifikation&quot;">
      <calculatedColumnFormula>VLOOKUP(Tabel4[[#This Row],[Data fra "5. Basis"]],Leverancespecifikation!C:C,1,FALSE)</calculatedColumnFormula>
    </tableColumn>
    <tableColumn id="4" xr3:uid="{57E5F6F9-030B-4355-9477-0596FF2D8639}" name="Data fra &quot;3. Leverancespecifikation&quot;3">
      <calculatedColumnFormula>_xlfn.CONCAT(Leverancespecifikation!J5,Leverancespecifikation!K5,Leverancespecifikation!L5,Leverancespecifikation!V5:CA5)</calculatedColumnFormula>
    </tableColumn>
    <tableColumn id="7" xr3:uid="{C6E72076-798A-4833-AF6F-D1A2C23253B1}" name="Data fra &quot;3. Leverancespecifikation&quot;4" dataDxfId="217">
      <calculatedColumnFormula>Leverancespecifikation!N5</calculatedColumnFormula>
    </tableColumn>
    <tableColumn id="5" xr3:uid="{71C55039-8E23-4445-BB98-437C50531402}" name="Kolonne1" dataDxfId="216">
      <calculatedColumnFormula>IF(B2=E2,IF(C2=F2,"","P"),"P")</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1D48B1F-6D5F-48F9-A9AA-5FAD04DBBFCD}" name="Tabel2" displayName="Tabel2" ref="A1:J901" totalsRowShown="0">
  <autoFilter ref="A1:J901" xr:uid="{E1D48B1F-6D5F-48F9-A9AA-5FAD04DBBFCD}"/>
  <tableColumns count="10">
    <tableColumn id="1" xr3:uid="{537A6E7D-26F1-4761-B3A9-6F51C8FCF948}" name="Kilde: 3. Leverancespecifikation_x000a_Kolonne C" dataDxfId="215">
      <calculatedColumnFormula>Leverancespecifikation!C5</calculatedColumnFormula>
    </tableColumn>
    <tableColumn id="2" xr3:uid="{BCCEC0A3-B245-47E8-8032-DC8C2A3DA671}" name="ARK" dataDxfId="214">
      <calculatedColumnFormula>IF(ISNUMBER(FIND("_ARK",Tabel2[[#This Row],[Kilde: 3. Leverancespecifikation
Sammenkædning af kolonnerne (Vxx:BJxx) &amp; (BNxx:BZxx)]],1)),"X","")</calculatedColumnFormula>
    </tableColumn>
    <tableColumn id="3" xr3:uid="{49D44ED2-F627-4B46-88DD-F9FDA3BC487D}" name="KON">
      <calculatedColumnFormula>IF(ISNUMBER(FIND("KON",J2,1)),"X","")</calculatedColumnFormula>
    </tableColumn>
    <tableColumn id="4" xr3:uid="{9BB899C8-4164-4564-8F6B-D4CE26110D54}" name="EL">
      <calculatedColumnFormula>IF(ISNUMBER(FIND("EL",J2,1)),"X","")</calculatedColumnFormula>
    </tableColumn>
    <tableColumn id="5" xr3:uid="{88D9D289-F49F-4771-A11D-5958AFA1E464}" name="VVS">
      <calculatedColumnFormula>IF(ISNUMBER(FIND("VVS",J2,1)),"X","")</calculatedColumnFormula>
    </tableColumn>
    <tableColumn id="6" xr3:uid="{CE21ECF3-F5AF-45ED-9C16-61193F5F4CB9}" name="VEN">
      <calculatedColumnFormula>IF(ISNUMBER(FIND("VEN",J2,1)),"X","")</calculatedColumnFormula>
    </tableColumn>
    <tableColumn id="7" xr3:uid="{B214DF02-9559-4739-BE6D-25F14660B068}" name="ENT">
      <calculatedColumnFormula>IF(ISNUMBER(FIND("ENT",J2,1)),"X","")</calculatedColumnFormula>
    </tableColumn>
    <tableColumn id="8" xr3:uid="{24A1758B-1C4F-4190-8E7C-2EC3EEDC5605}" name="LAN" dataDxfId="213">
      <calculatedColumnFormula>IF(ISNUMBER(FIND("LAN",J2,1)),"X","")</calculatedColumnFormula>
    </tableColumn>
    <tableColumn id="9" xr3:uid="{D93DA8D3-EC73-4EE1-90A9-CDAA33FDC458}" name="?"/>
    <tableColumn id="10" xr3:uid="{21625E54-307C-4F3A-B8A7-C3CB7095EED6}" name="Kilde: 3. Leverancespecifikation_x000a_Sammenkædning af kolonnerne (Vxx:BJxx) &amp; (BNxx:BZxx)" dataDxfId="212">
      <calculatedColumnFormula>"_"&amp;_xlfn.CONCAT(Leverancespecifikation!V5:BJ5,Leverancespecifikation!BN5:BZ5)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_rels/sheet9.xml.rels><?xml version="1.0" encoding="UTF-8" standalone="yes"?>
<Relationships xmlns="http://schemas.openxmlformats.org/package/2006/relationships"><Relationship Id="rId1"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B5252-7CB5-4F85-9D93-FE2C5A1A33C5}">
  <sheetPr codeName="Ark8"/>
  <dimension ref="B1:K37"/>
  <sheetViews>
    <sheetView showGridLines="0" tabSelected="1" zoomScaleNormal="100" workbookViewId="0">
      <pane ySplit="1" topLeftCell="A2" activePane="bottomLeft" state="frozen"/>
      <selection pane="bottomLeft" activeCell="B1" sqref="B1"/>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274" customFormat="1" ht="64.5" customHeight="1" x14ac:dyDescent="0.25">
      <c r="B1" s="273" t="s">
        <v>0</v>
      </c>
    </row>
    <row r="2" spans="2:2" ht="12.75" customHeight="1" x14ac:dyDescent="0.2">
      <c r="B2" s="296" t="s">
        <v>1</v>
      </c>
    </row>
    <row r="3" spans="2:2" x14ac:dyDescent="0.2">
      <c r="B3" s="296"/>
    </row>
    <row r="4" spans="2:2" x14ac:dyDescent="0.2">
      <c r="B4" s="296"/>
    </row>
    <row r="5" spans="2:2" x14ac:dyDescent="0.2">
      <c r="B5" s="296"/>
    </row>
    <row r="6" spans="2:2" x14ac:dyDescent="0.2">
      <c r="B6" s="296"/>
    </row>
    <row r="7" spans="2:2" x14ac:dyDescent="0.2">
      <c r="B7" s="296"/>
    </row>
    <row r="8" spans="2:2" x14ac:dyDescent="0.2">
      <c r="B8" s="296"/>
    </row>
    <row r="9" spans="2:2" x14ac:dyDescent="0.2">
      <c r="B9" s="296"/>
    </row>
    <row r="10" spans="2:2" x14ac:dyDescent="0.2">
      <c r="B10" s="296"/>
    </row>
    <row r="11" spans="2:2" x14ac:dyDescent="0.2">
      <c r="B11" s="296"/>
    </row>
    <row r="12" spans="2:2" x14ac:dyDescent="0.2">
      <c r="B12" s="296"/>
    </row>
    <row r="13" spans="2:2" x14ac:dyDescent="0.2">
      <c r="B13" s="296"/>
    </row>
    <row r="14" spans="2:2" x14ac:dyDescent="0.2">
      <c r="B14" s="296"/>
    </row>
    <row r="15" spans="2:2" x14ac:dyDescent="0.2">
      <c r="B15" s="296"/>
    </row>
    <row r="16" spans="2:2" x14ac:dyDescent="0.2">
      <c r="B16" s="296"/>
    </row>
    <row r="17" spans="2:11" x14ac:dyDescent="0.2">
      <c r="B17" s="296"/>
    </row>
    <row r="18" spans="2:11" x14ac:dyDescent="0.2">
      <c r="B18" s="296"/>
    </row>
    <row r="19" spans="2:11" x14ac:dyDescent="0.2">
      <c r="B19" s="296"/>
    </row>
    <row r="20" spans="2:11" x14ac:dyDescent="0.2">
      <c r="B20" s="296"/>
    </row>
    <row r="21" spans="2:11" x14ac:dyDescent="0.2">
      <c r="B21" s="296"/>
    </row>
    <row r="22" spans="2:11" x14ac:dyDescent="0.2">
      <c r="B22" s="296"/>
    </row>
    <row r="23" spans="2:11" ht="15" x14ac:dyDescent="0.25">
      <c r="B23" s="296"/>
      <c r="K23"/>
    </row>
    <row r="24" spans="2:11" x14ac:dyDescent="0.2">
      <c r="B24" s="296"/>
    </row>
    <row r="25" spans="2:11" x14ac:dyDescent="0.2">
      <c r="B25" s="296"/>
    </row>
    <row r="26" spans="2:11" x14ac:dyDescent="0.2">
      <c r="B26" s="296"/>
    </row>
    <row r="27" spans="2:11" x14ac:dyDescent="0.2">
      <c r="B27" s="296"/>
    </row>
    <row r="28" spans="2:11" x14ac:dyDescent="0.2">
      <c r="B28" s="296"/>
    </row>
    <row r="29" spans="2:11" x14ac:dyDescent="0.2">
      <c r="B29" s="296"/>
    </row>
    <row r="30" spans="2:11" x14ac:dyDescent="0.2">
      <c r="B30" s="296"/>
    </row>
    <row r="31" spans="2:11" x14ac:dyDescent="0.2">
      <c r="B31" s="296"/>
    </row>
    <row r="32" spans="2:11" x14ac:dyDescent="0.2">
      <c r="B32" s="296"/>
    </row>
    <row r="33" spans="2:5" x14ac:dyDescent="0.2">
      <c r="B33" s="296"/>
      <c r="E33" s="275"/>
    </row>
    <row r="34" spans="2:5" x14ac:dyDescent="0.2">
      <c r="B34" s="296"/>
      <c r="E34" s="276"/>
    </row>
    <row r="35" spans="2:5" x14ac:dyDescent="0.2">
      <c r="B35" s="296"/>
      <c r="E35" s="277"/>
    </row>
    <row r="36" spans="2:5" x14ac:dyDescent="0.2">
      <c r="B36" s="296"/>
    </row>
    <row r="37" spans="2:5" x14ac:dyDescent="0.2">
      <c r="B37" s="296"/>
    </row>
  </sheetData>
  <sheetProtection selectLockedCells="1" selectUnlockedCells="1"/>
  <mergeCells count="1">
    <mergeCell ref="B2:B37"/>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43BBB-C0CF-42D4-A238-FE895258F01B}">
  <sheetPr codeName="Ark10"/>
  <dimension ref="B1:K37"/>
  <sheetViews>
    <sheetView showGridLines="0" zoomScaleNormal="100" workbookViewId="0">
      <pane ySplit="1" topLeftCell="A2" activePane="bottomLeft" state="frozen"/>
      <selection pane="bottomLeft" activeCell="B1" sqref="B1"/>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274" customFormat="1" ht="64.5" customHeight="1" x14ac:dyDescent="0.25">
      <c r="B1" s="273" t="s">
        <v>2</v>
      </c>
    </row>
    <row r="2" spans="2:2" ht="12.75" customHeight="1" x14ac:dyDescent="0.2">
      <c r="B2" s="297" t="s">
        <v>1572</v>
      </c>
    </row>
    <row r="3" spans="2:2" x14ac:dyDescent="0.2">
      <c r="B3" s="297"/>
    </row>
    <row r="4" spans="2:2" x14ac:dyDescent="0.2">
      <c r="B4" s="297"/>
    </row>
    <row r="5" spans="2:2" x14ac:dyDescent="0.2">
      <c r="B5" s="297"/>
    </row>
    <row r="6" spans="2:2" x14ac:dyDescent="0.2">
      <c r="B6" s="297"/>
    </row>
    <row r="7" spans="2:2" x14ac:dyDescent="0.2">
      <c r="B7" s="297"/>
    </row>
    <row r="8" spans="2:2" x14ac:dyDescent="0.2">
      <c r="B8" s="297"/>
    </row>
    <row r="9" spans="2:2" x14ac:dyDescent="0.2">
      <c r="B9" s="297"/>
    </row>
    <row r="10" spans="2:2" x14ac:dyDescent="0.2">
      <c r="B10" s="297"/>
    </row>
    <row r="11" spans="2:2" x14ac:dyDescent="0.2">
      <c r="B11" s="297"/>
    </row>
    <row r="12" spans="2:2" x14ac:dyDescent="0.2">
      <c r="B12" s="297"/>
    </row>
    <row r="13" spans="2:2" x14ac:dyDescent="0.2">
      <c r="B13" s="297"/>
    </row>
    <row r="14" spans="2:2" x14ac:dyDescent="0.2">
      <c r="B14" s="297"/>
    </row>
    <row r="15" spans="2:2" x14ac:dyDescent="0.2">
      <c r="B15" s="297"/>
    </row>
    <row r="16" spans="2:2" x14ac:dyDescent="0.2">
      <c r="B16" s="297"/>
    </row>
    <row r="17" spans="2:11" x14ac:dyDescent="0.2">
      <c r="B17" s="297"/>
    </row>
    <row r="18" spans="2:11" x14ac:dyDescent="0.2">
      <c r="B18" s="297"/>
    </row>
    <row r="19" spans="2:11" x14ac:dyDescent="0.2">
      <c r="B19" s="297"/>
    </row>
    <row r="20" spans="2:11" x14ac:dyDescent="0.2">
      <c r="B20" s="297"/>
    </row>
    <row r="21" spans="2:11" x14ac:dyDescent="0.2">
      <c r="B21" s="297"/>
    </row>
    <row r="22" spans="2:11" x14ac:dyDescent="0.2">
      <c r="B22" s="297"/>
    </row>
    <row r="23" spans="2:11" ht="15" x14ac:dyDescent="0.25">
      <c r="B23" s="297"/>
      <c r="K23"/>
    </row>
    <row r="24" spans="2:11" x14ac:dyDescent="0.2">
      <c r="B24" s="297"/>
    </row>
    <row r="25" spans="2:11" x14ac:dyDescent="0.2">
      <c r="B25" s="297"/>
    </row>
    <row r="26" spans="2:11" x14ac:dyDescent="0.2">
      <c r="B26" s="297"/>
    </row>
    <row r="27" spans="2:11" x14ac:dyDescent="0.2">
      <c r="B27" s="297"/>
    </row>
    <row r="28" spans="2:11" x14ac:dyDescent="0.2">
      <c r="B28" s="297"/>
    </row>
    <row r="29" spans="2:11" x14ac:dyDescent="0.2">
      <c r="B29" s="297"/>
    </row>
    <row r="30" spans="2:11" x14ac:dyDescent="0.2">
      <c r="B30" s="297"/>
    </row>
    <row r="31" spans="2:11" x14ac:dyDescent="0.2">
      <c r="B31" s="297"/>
    </row>
    <row r="32" spans="2:11" x14ac:dyDescent="0.2">
      <c r="B32" s="297"/>
    </row>
    <row r="33" spans="2:5" x14ac:dyDescent="0.2">
      <c r="B33" s="297"/>
      <c r="E33" s="275"/>
    </row>
    <row r="34" spans="2:5" x14ac:dyDescent="0.2">
      <c r="B34" s="297"/>
      <c r="E34" s="276"/>
    </row>
    <row r="35" spans="2:5" x14ac:dyDescent="0.2">
      <c r="B35" s="297"/>
      <c r="E35" s="277"/>
    </row>
    <row r="36" spans="2:5" x14ac:dyDescent="0.2">
      <c r="B36" s="297"/>
    </row>
    <row r="37" spans="2:5" x14ac:dyDescent="0.2">
      <c r="B37" s="297"/>
    </row>
  </sheetData>
  <sheetProtection selectLockedCells="1" selectUnlockedCells="1"/>
  <mergeCells count="1">
    <mergeCell ref="B2:B37"/>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F3BBE-3BB8-4429-AF3B-4ADA2E0D7380}">
  <sheetPr codeName="Ark7"/>
  <dimension ref="B1:E49"/>
  <sheetViews>
    <sheetView showGridLines="0" zoomScaleNormal="100" workbookViewId="0">
      <pane ySplit="1" topLeftCell="A2" activePane="bottomLeft" state="frozen"/>
      <selection pane="bottomLeft" activeCell="B1" sqref="B1"/>
    </sheetView>
  </sheetViews>
  <sheetFormatPr defaultColWidth="9.140625" defaultRowHeight="12.75" x14ac:dyDescent="0.2"/>
  <cols>
    <col min="1" max="1" width="0.85546875" style="1" customWidth="1"/>
    <col min="2" max="2" width="90.7109375" style="1" customWidth="1"/>
    <col min="3" max="4" width="0.85546875" style="1" customWidth="1"/>
    <col min="5" max="16384" width="9.140625" style="1"/>
  </cols>
  <sheetData>
    <row r="1" spans="2:2" s="274" customFormat="1" ht="64.5" customHeight="1" x14ac:dyDescent="0.25">
      <c r="B1" s="273" t="s">
        <v>3</v>
      </c>
    </row>
    <row r="2" spans="2:2" ht="12.75" customHeight="1" x14ac:dyDescent="0.2">
      <c r="B2" s="297" t="s">
        <v>1573</v>
      </c>
    </row>
    <row r="3" spans="2:2" x14ac:dyDescent="0.2">
      <c r="B3" s="297"/>
    </row>
    <row r="4" spans="2:2" x14ac:dyDescent="0.2">
      <c r="B4" s="297"/>
    </row>
    <row r="5" spans="2:2" x14ac:dyDescent="0.2">
      <c r="B5" s="297"/>
    </row>
    <row r="6" spans="2:2" x14ac:dyDescent="0.2">
      <c r="B6" s="297"/>
    </row>
    <row r="7" spans="2:2" x14ac:dyDescent="0.2">
      <c r="B7" s="297"/>
    </row>
    <row r="8" spans="2:2" x14ac:dyDescent="0.2">
      <c r="B8" s="297"/>
    </row>
    <row r="9" spans="2:2" x14ac:dyDescent="0.2">
      <c r="B9" s="297"/>
    </row>
    <row r="10" spans="2:2" x14ac:dyDescent="0.2">
      <c r="B10" s="297"/>
    </row>
    <row r="11" spans="2:2" x14ac:dyDescent="0.2">
      <c r="B11" s="297"/>
    </row>
    <row r="12" spans="2:2" x14ac:dyDescent="0.2">
      <c r="B12" s="297"/>
    </row>
    <row r="13" spans="2:2" x14ac:dyDescent="0.2">
      <c r="B13" s="297"/>
    </row>
    <row r="14" spans="2:2" x14ac:dyDescent="0.2">
      <c r="B14" s="297"/>
    </row>
    <row r="15" spans="2:2" x14ac:dyDescent="0.2">
      <c r="B15" s="297"/>
    </row>
    <row r="16" spans="2:2" x14ac:dyDescent="0.2">
      <c r="B16" s="297"/>
    </row>
    <row r="17" spans="2:2" x14ac:dyDescent="0.2">
      <c r="B17" s="297"/>
    </row>
    <row r="18" spans="2:2" x14ac:dyDescent="0.2">
      <c r="B18" s="297"/>
    </row>
    <row r="19" spans="2:2" x14ac:dyDescent="0.2">
      <c r="B19" s="297"/>
    </row>
    <row r="20" spans="2:2" x14ac:dyDescent="0.2">
      <c r="B20" s="297"/>
    </row>
    <row r="21" spans="2:2" x14ac:dyDescent="0.2">
      <c r="B21" s="297"/>
    </row>
    <row r="22" spans="2:2" x14ac:dyDescent="0.2">
      <c r="B22" s="297"/>
    </row>
    <row r="23" spans="2:2" x14ac:dyDescent="0.2">
      <c r="B23" s="297"/>
    </row>
    <row r="24" spans="2:2" x14ac:dyDescent="0.2">
      <c r="B24" s="297"/>
    </row>
    <row r="25" spans="2:2" x14ac:dyDescent="0.2">
      <c r="B25" s="297"/>
    </row>
    <row r="26" spans="2:2" x14ac:dyDescent="0.2">
      <c r="B26" s="297"/>
    </row>
    <row r="27" spans="2:2" x14ac:dyDescent="0.2">
      <c r="B27" s="297"/>
    </row>
    <row r="28" spans="2:2" x14ac:dyDescent="0.2">
      <c r="B28" s="297"/>
    </row>
    <row r="29" spans="2:2" x14ac:dyDescent="0.2">
      <c r="B29" s="297"/>
    </row>
    <row r="30" spans="2:2" x14ac:dyDescent="0.2">
      <c r="B30" s="297"/>
    </row>
    <row r="31" spans="2:2" x14ac:dyDescent="0.2">
      <c r="B31" s="297"/>
    </row>
    <row r="32" spans="2:2" x14ac:dyDescent="0.2">
      <c r="B32" s="297"/>
    </row>
    <row r="33" spans="2:5" x14ac:dyDescent="0.2">
      <c r="B33" s="297"/>
      <c r="E33" s="275"/>
    </row>
    <row r="34" spans="2:5" x14ac:dyDescent="0.2">
      <c r="B34" s="297"/>
      <c r="E34" s="276"/>
    </row>
    <row r="35" spans="2:5" x14ac:dyDescent="0.2">
      <c r="B35" s="297"/>
      <c r="E35" s="277"/>
    </row>
    <row r="36" spans="2:5" x14ac:dyDescent="0.2">
      <c r="B36" s="297"/>
    </row>
    <row r="37" spans="2:5" x14ac:dyDescent="0.2">
      <c r="B37" s="297"/>
    </row>
    <row r="38" spans="2:5" x14ac:dyDescent="0.2">
      <c r="B38" s="297"/>
    </row>
    <row r="39" spans="2:5" x14ac:dyDescent="0.2">
      <c r="B39" s="297"/>
    </row>
    <row r="40" spans="2:5" x14ac:dyDescent="0.2">
      <c r="B40" s="297"/>
    </row>
    <row r="41" spans="2:5" x14ac:dyDescent="0.2">
      <c r="B41" s="297"/>
    </row>
    <row r="42" spans="2:5" x14ac:dyDescent="0.2">
      <c r="B42" s="297"/>
    </row>
    <row r="43" spans="2:5" x14ac:dyDescent="0.2">
      <c r="B43" s="297"/>
    </row>
    <row r="44" spans="2:5" x14ac:dyDescent="0.2">
      <c r="B44" s="297"/>
    </row>
    <row r="45" spans="2:5" x14ac:dyDescent="0.2">
      <c r="B45" s="297"/>
    </row>
    <row r="46" spans="2:5" x14ac:dyDescent="0.2">
      <c r="B46" s="297"/>
    </row>
    <row r="47" spans="2:5" x14ac:dyDescent="0.2">
      <c r="B47" s="297"/>
    </row>
    <row r="48" spans="2:5" x14ac:dyDescent="0.2">
      <c r="B48" s="297"/>
    </row>
    <row r="49" spans="2:2" x14ac:dyDescent="0.2">
      <c r="B49" s="297"/>
    </row>
  </sheetData>
  <sheetProtection selectLockedCells="1" selectUnlockedCells="1"/>
  <mergeCells count="1">
    <mergeCell ref="B2:B49"/>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1B040-5585-4E84-9D7A-4E8A5B0C8854}">
  <sheetPr codeName="Ark9"/>
  <dimension ref="B1:C21"/>
  <sheetViews>
    <sheetView showGridLines="0" zoomScaleNormal="100" workbookViewId="0">
      <pane ySplit="1" topLeftCell="A2" activePane="bottomLeft" state="frozen"/>
      <selection pane="bottomLeft" activeCell="B1" sqref="B1:C1"/>
    </sheetView>
  </sheetViews>
  <sheetFormatPr defaultColWidth="9.140625" defaultRowHeight="12.75" x14ac:dyDescent="0.2"/>
  <cols>
    <col min="1" max="1" width="0.85546875" style="1" customWidth="1"/>
    <col min="2" max="3" width="45.7109375" style="1" customWidth="1"/>
    <col min="4" max="4" width="0.85546875" style="1" customWidth="1"/>
    <col min="5" max="16384" width="9.140625" style="1"/>
  </cols>
  <sheetData>
    <row r="1" spans="2:3" s="274" customFormat="1" ht="64.5" customHeight="1" x14ac:dyDescent="0.25">
      <c r="B1" s="298" t="s">
        <v>4</v>
      </c>
      <c r="C1" s="298"/>
    </row>
    <row r="2" spans="2:3" ht="222.75" customHeight="1" x14ac:dyDescent="0.2">
      <c r="B2" s="300" t="s">
        <v>1565</v>
      </c>
      <c r="C2" s="300"/>
    </row>
    <row r="3" spans="2:3" ht="20.25" x14ac:dyDescent="0.3">
      <c r="B3" s="281" t="s">
        <v>5</v>
      </c>
    </row>
    <row r="4" spans="2:3" x14ac:dyDescent="0.2">
      <c r="B4" s="278"/>
    </row>
    <row r="5" spans="2:3" ht="228" customHeight="1" x14ac:dyDescent="0.2">
      <c r="B5" s="299" t="s">
        <v>6</v>
      </c>
      <c r="C5" s="299"/>
    </row>
    <row r="6" spans="2:3" ht="138" customHeight="1" x14ac:dyDescent="0.2">
      <c r="B6" s="279" t="s">
        <v>7</v>
      </c>
    </row>
    <row r="7" spans="2:3" ht="345.75" customHeight="1" x14ac:dyDescent="0.2">
      <c r="B7" s="279" t="s">
        <v>8</v>
      </c>
    </row>
    <row r="8" spans="2:3" ht="366" customHeight="1" x14ac:dyDescent="0.2">
      <c r="B8" s="279" t="s">
        <v>1566</v>
      </c>
    </row>
    <row r="9" spans="2:3" ht="388.5" customHeight="1" x14ac:dyDescent="0.2">
      <c r="B9" s="279" t="s">
        <v>1576</v>
      </c>
    </row>
    <row r="10" spans="2:3" ht="156.75" customHeight="1" x14ac:dyDescent="0.2">
      <c r="B10" s="279" t="s">
        <v>1574</v>
      </c>
    </row>
    <row r="11" spans="2:3" ht="360.75" customHeight="1" x14ac:dyDescent="0.2">
      <c r="B11" s="279" t="s">
        <v>9</v>
      </c>
    </row>
    <row r="12" spans="2:3" ht="201" customHeight="1" x14ac:dyDescent="0.2">
      <c r="B12" s="279" t="s">
        <v>10</v>
      </c>
    </row>
    <row r="13" spans="2:3" x14ac:dyDescent="0.2">
      <c r="B13" s="280"/>
    </row>
    <row r="14" spans="2:3" x14ac:dyDescent="0.2">
      <c r="B14" s="280"/>
    </row>
    <row r="15" spans="2:3" x14ac:dyDescent="0.2">
      <c r="B15" s="280"/>
    </row>
    <row r="16" spans="2:3" x14ac:dyDescent="0.2">
      <c r="B16" s="280"/>
    </row>
    <row r="17" spans="2:2" x14ac:dyDescent="0.2">
      <c r="B17" s="280"/>
    </row>
    <row r="18" spans="2:2" x14ac:dyDescent="0.2">
      <c r="B18" s="280"/>
    </row>
    <row r="19" spans="2:2" x14ac:dyDescent="0.2">
      <c r="B19" s="278"/>
    </row>
    <row r="20" spans="2:2" x14ac:dyDescent="0.2">
      <c r="B20" s="278"/>
    </row>
    <row r="21" spans="2:2" x14ac:dyDescent="0.2">
      <c r="B21" s="278"/>
    </row>
  </sheetData>
  <sheetProtection selectLockedCells="1" selectUnlockedCells="1"/>
  <mergeCells count="3">
    <mergeCell ref="B1:C1"/>
    <mergeCell ref="B5:C5"/>
    <mergeCell ref="B2:C2"/>
  </mergeCells>
  <pageMargins left="0.70866141732283472" right="0.70866141732283472" top="0.74803149606299213" bottom="0.74803149606299213" header="0.31496062992125984" footer="0.31496062992125984"/>
  <pageSetup paperSize="9" orientation="portrait" r:id="rId1"/>
  <headerFooter>
    <oddFooter>&amp;C_x000D_&amp;1#&amp;"Verdana"&amp;7&amp;K000000 Confidential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F3008B-EC04-4FB5-BF2A-5DD202080A7D}">
  <sheetPr codeName="Ark3"/>
  <dimension ref="A1:CD917"/>
  <sheetViews>
    <sheetView showGridLines="0" zoomScaleNormal="100" workbookViewId="0">
      <pane xSplit="11" ySplit="4" topLeftCell="L5" activePane="bottomRight" state="frozen"/>
      <selection pane="topRight" activeCell="K1" sqref="K1"/>
      <selection pane="bottomLeft" activeCell="A9" sqref="A9"/>
      <selection pane="bottomRight" activeCell="B4" sqref="B4"/>
    </sheetView>
  </sheetViews>
  <sheetFormatPr defaultColWidth="9.140625" defaultRowHeight="15" outlineLevelCol="1" x14ac:dyDescent="0.25"/>
  <cols>
    <col min="1" max="1" width="0.85546875" style="29" customWidth="1"/>
    <col min="2" max="2" width="7.42578125" style="130" customWidth="1"/>
    <col min="3" max="3" width="8.140625" style="244" hidden="1" customWidth="1"/>
    <col min="4" max="8" width="6.140625" style="5" hidden="1" customWidth="1" outlineLevel="1"/>
    <col min="9" max="9" width="1.7109375" style="2" hidden="1" customWidth="1" outlineLevel="1"/>
    <col min="10" max="10" width="8" style="6" customWidth="1" collapsed="1"/>
    <col min="11" max="11" width="45.7109375" style="7" customWidth="1"/>
    <col min="12" max="12" width="31" style="7" bestFit="1" customWidth="1"/>
    <col min="13" max="13" width="17.5703125" style="5" customWidth="1"/>
    <col min="14" max="14" width="24.85546875" style="44" customWidth="1"/>
    <col min="15" max="21" width="2.7109375" style="199" customWidth="1"/>
    <col min="22" max="27" width="7.7109375" style="6" hidden="1" customWidth="1" outlineLevel="1"/>
    <col min="28" max="28" width="8.7109375" style="6" customWidth="1" collapsed="1"/>
    <col min="29" max="29" width="15.7109375" style="5" customWidth="1"/>
    <col min="30" max="35" width="7.7109375" style="6" hidden="1" customWidth="1" outlineLevel="1"/>
    <col min="36" max="36" width="8.7109375" style="6" customWidth="1" collapsed="1"/>
    <col min="37" max="37" width="15.7109375" style="5" customWidth="1"/>
    <col min="38" max="38" width="8.7109375" style="5" customWidth="1"/>
    <col min="39" max="39" width="15.7109375" style="5" customWidth="1"/>
    <col min="40" max="45" width="7.7109375" style="5" hidden="1" customWidth="1" outlineLevel="1"/>
    <col min="46" max="46" width="8.7109375" style="5" customWidth="1" collapsed="1"/>
    <col min="47" max="47" width="15.7109375" style="5" customWidth="1"/>
    <col min="48" max="53" width="7.7109375" style="5" hidden="1" customWidth="1" outlineLevel="1"/>
    <col min="54" max="54" width="8.7109375" style="5" customWidth="1" collapsed="1"/>
    <col min="55" max="55" width="15.7109375" style="5" customWidth="1"/>
    <col min="56" max="61" width="7.7109375" style="5" hidden="1" customWidth="1" outlineLevel="1"/>
    <col min="62" max="62" width="8.7109375" style="5" customWidth="1" collapsed="1"/>
    <col min="63" max="63" width="15.7109375" style="5" customWidth="1"/>
    <col min="64" max="64" width="60.140625" style="28" customWidth="1"/>
    <col min="65" max="65" width="2.140625" style="5" customWidth="1"/>
    <col min="66" max="70" width="7.7109375" style="5" hidden="1" customWidth="1" outlineLevel="1"/>
    <col min="71" max="71" width="7.85546875" style="5" hidden="1" customWidth="1" outlineLevel="1"/>
    <col min="72" max="72" width="8.7109375" style="5" customWidth="1" collapsed="1"/>
    <col min="73" max="73" width="15.7109375" style="5" customWidth="1"/>
    <col min="74" max="74" width="2" customWidth="1"/>
    <col min="75" max="75" width="8.7109375" style="2" customWidth="1"/>
    <col min="76" max="78" width="8.7109375" style="5" customWidth="1"/>
    <col min="79" max="79" width="41.7109375" style="5" customWidth="1"/>
    <col min="80" max="80" width="30.7109375" style="7" customWidth="1"/>
    <col min="81" max="81" width="0.85546875" style="2" customWidth="1"/>
    <col min="82" max="16384" width="9.140625" style="2"/>
  </cols>
  <sheetData>
    <row r="1" spans="1:82" ht="6" customHeight="1" x14ac:dyDescent="0.2">
      <c r="B1" s="129"/>
      <c r="C1" s="236"/>
      <c r="D1" s="3"/>
      <c r="E1" s="3"/>
      <c r="F1" s="3"/>
      <c r="G1" s="3"/>
      <c r="H1" s="3"/>
      <c r="J1" s="10"/>
      <c r="K1" s="2"/>
      <c r="L1" s="2"/>
      <c r="M1" s="3"/>
      <c r="N1" s="40"/>
      <c r="O1" s="200"/>
      <c r="P1" s="200"/>
      <c r="Q1" s="200"/>
      <c r="R1" s="200"/>
      <c r="S1" s="200"/>
      <c r="T1" s="200"/>
      <c r="U1" s="200"/>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2"/>
      <c r="BM1" s="3"/>
      <c r="BN1" s="3"/>
      <c r="BO1" s="3"/>
      <c r="BP1" s="3"/>
      <c r="BQ1" s="3"/>
      <c r="BR1" s="3"/>
      <c r="BS1" s="3"/>
      <c r="BT1" s="3"/>
      <c r="BU1" s="3"/>
      <c r="BV1" s="2"/>
      <c r="BW1" s="3"/>
      <c r="BX1" s="3"/>
      <c r="BY1" s="3"/>
      <c r="BZ1" s="3"/>
      <c r="CA1" s="2"/>
      <c r="CB1" s="2"/>
    </row>
    <row r="2" spans="1:82" s="12" customFormat="1" ht="64.5" customHeight="1" x14ac:dyDescent="0.25">
      <c r="A2" s="30"/>
      <c r="B2" s="306" t="s">
        <v>11</v>
      </c>
      <c r="C2" s="269"/>
      <c r="D2" s="301"/>
      <c r="E2" s="302"/>
      <c r="F2" s="302"/>
      <c r="G2" s="302"/>
      <c r="H2" s="303"/>
      <c r="I2" s="271"/>
      <c r="J2" s="310" t="s">
        <v>12</v>
      </c>
      <c r="K2" s="311"/>
      <c r="L2" s="312"/>
      <c r="M2" s="323" t="s">
        <v>1547</v>
      </c>
      <c r="N2" s="331"/>
      <c r="O2" s="323" t="s">
        <v>13</v>
      </c>
      <c r="P2" s="301"/>
      <c r="Q2" s="301"/>
      <c r="R2" s="301"/>
      <c r="S2" s="301"/>
      <c r="T2" s="301"/>
      <c r="U2" s="301"/>
      <c r="V2" s="320"/>
      <c r="W2" s="321"/>
      <c r="X2" s="321"/>
      <c r="Y2" s="321"/>
      <c r="Z2" s="321"/>
      <c r="AA2" s="322"/>
      <c r="AB2" s="326" t="s">
        <v>14</v>
      </c>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252"/>
      <c r="BM2" s="253"/>
      <c r="BN2" s="251"/>
      <c r="BO2" s="251"/>
      <c r="BP2" s="251"/>
      <c r="BQ2" s="251"/>
      <c r="BR2" s="251"/>
      <c r="BS2" s="251"/>
      <c r="BT2" s="308"/>
      <c r="BU2" s="309"/>
      <c r="BV2" s="26"/>
      <c r="BW2" s="308" t="s">
        <v>15</v>
      </c>
      <c r="BX2" s="309"/>
      <c r="BY2" s="329"/>
      <c r="BZ2" s="329"/>
      <c r="CA2" s="330"/>
      <c r="CB2" s="11"/>
      <c r="CC2" s="328"/>
      <c r="CD2" s="328"/>
    </row>
    <row r="3" spans="1:82" s="8" customFormat="1" ht="27.6" customHeight="1" x14ac:dyDescent="0.25">
      <c r="A3" s="53"/>
      <c r="B3" s="307"/>
      <c r="C3" s="270"/>
      <c r="D3" s="304"/>
      <c r="E3" s="304"/>
      <c r="F3" s="304"/>
      <c r="G3" s="304"/>
      <c r="H3" s="305"/>
      <c r="I3" s="272"/>
      <c r="J3" s="313"/>
      <c r="K3" s="314"/>
      <c r="L3" s="315"/>
      <c r="M3" s="324"/>
      <c r="N3" s="332"/>
      <c r="O3" s="324"/>
      <c r="P3" s="325"/>
      <c r="Q3" s="325"/>
      <c r="R3" s="325"/>
      <c r="S3" s="325"/>
      <c r="T3" s="325"/>
      <c r="U3" s="325"/>
      <c r="V3" s="318" t="s">
        <v>16</v>
      </c>
      <c r="W3" s="319"/>
      <c r="X3" s="319"/>
      <c r="Y3" s="319"/>
      <c r="Z3" s="319"/>
      <c r="AA3" s="319"/>
      <c r="AB3" s="316" t="s">
        <v>17</v>
      </c>
      <c r="AC3" s="317"/>
      <c r="AD3" s="318" t="s">
        <v>18</v>
      </c>
      <c r="AE3" s="319"/>
      <c r="AF3" s="319"/>
      <c r="AG3" s="319"/>
      <c r="AH3" s="319"/>
      <c r="AI3" s="319"/>
      <c r="AJ3" s="316" t="s">
        <v>19</v>
      </c>
      <c r="AK3" s="317"/>
      <c r="AL3" s="316" t="s">
        <v>20</v>
      </c>
      <c r="AM3" s="317"/>
      <c r="AN3" s="318" t="s">
        <v>21</v>
      </c>
      <c r="AO3" s="319"/>
      <c r="AP3" s="319"/>
      <c r="AQ3" s="319"/>
      <c r="AR3" s="319"/>
      <c r="AS3" s="319"/>
      <c r="AT3" s="316" t="s">
        <v>22</v>
      </c>
      <c r="AU3" s="317"/>
      <c r="AV3" s="318" t="s">
        <v>23</v>
      </c>
      <c r="AW3" s="319"/>
      <c r="AX3" s="319"/>
      <c r="AY3" s="319"/>
      <c r="AZ3" s="319"/>
      <c r="BA3" s="319"/>
      <c r="BB3" s="316" t="s">
        <v>24</v>
      </c>
      <c r="BC3" s="317"/>
      <c r="BD3" s="318" t="s">
        <v>25</v>
      </c>
      <c r="BE3" s="319"/>
      <c r="BF3" s="319"/>
      <c r="BG3" s="319"/>
      <c r="BH3" s="319"/>
      <c r="BI3" s="319"/>
      <c r="BJ3" s="316" t="s">
        <v>26</v>
      </c>
      <c r="BK3" s="317"/>
      <c r="BL3" s="52"/>
      <c r="BM3" s="254"/>
      <c r="BN3" s="318" t="s">
        <v>27</v>
      </c>
      <c r="BO3" s="319"/>
      <c r="BP3" s="319"/>
      <c r="BQ3" s="319"/>
      <c r="BR3" s="319"/>
      <c r="BS3" s="319"/>
      <c r="BT3" s="316" t="s">
        <v>28</v>
      </c>
      <c r="BU3" s="317"/>
      <c r="BV3" s="54"/>
      <c r="BW3" s="316" t="s">
        <v>29</v>
      </c>
      <c r="BX3" s="317"/>
      <c r="BY3" s="333" t="s">
        <v>30</v>
      </c>
      <c r="BZ3" s="334"/>
      <c r="CA3" s="94"/>
    </row>
    <row r="4" spans="1:82" s="128" customFormat="1" ht="57.75" customHeight="1" x14ac:dyDescent="0.2">
      <c r="A4" s="122"/>
      <c r="B4" s="262" t="s">
        <v>31</v>
      </c>
      <c r="C4" s="237" t="s">
        <v>32</v>
      </c>
      <c r="D4" s="123" t="s">
        <v>33</v>
      </c>
      <c r="E4" s="123" t="s">
        <v>34</v>
      </c>
      <c r="F4" s="123" t="s">
        <v>35</v>
      </c>
      <c r="G4" s="123" t="s">
        <v>36</v>
      </c>
      <c r="H4" s="123" t="s">
        <v>37</v>
      </c>
      <c r="I4" s="122" t="s">
        <v>38</v>
      </c>
      <c r="J4" s="117" t="s">
        <v>39</v>
      </c>
      <c r="K4" s="118" t="s">
        <v>40</v>
      </c>
      <c r="L4" s="119" t="s">
        <v>41</v>
      </c>
      <c r="M4" s="120" t="s">
        <v>42</v>
      </c>
      <c r="N4" s="121" t="s">
        <v>1575</v>
      </c>
      <c r="O4" s="181" t="s">
        <v>43</v>
      </c>
      <c r="P4" s="182" t="s">
        <v>44</v>
      </c>
      <c r="Q4" s="183" t="s">
        <v>45</v>
      </c>
      <c r="R4" s="184" t="s">
        <v>46</v>
      </c>
      <c r="S4" s="185" t="s">
        <v>47</v>
      </c>
      <c r="T4" s="186" t="s">
        <v>48</v>
      </c>
      <c r="U4" s="187" t="s">
        <v>1516</v>
      </c>
      <c r="V4" s="233" t="s">
        <v>49</v>
      </c>
      <c r="W4" s="234" t="s">
        <v>50</v>
      </c>
      <c r="X4" s="235" t="s">
        <v>51</v>
      </c>
      <c r="Y4" s="234" t="s">
        <v>52</v>
      </c>
      <c r="Z4" s="235" t="s">
        <v>53</v>
      </c>
      <c r="AA4" s="234" t="s">
        <v>54</v>
      </c>
      <c r="AB4" s="124" t="s">
        <v>55</v>
      </c>
      <c r="AC4" s="125" t="s">
        <v>56</v>
      </c>
      <c r="AD4" s="235" t="s">
        <v>57</v>
      </c>
      <c r="AE4" s="234" t="s">
        <v>58</v>
      </c>
      <c r="AF4" s="235" t="s">
        <v>59</v>
      </c>
      <c r="AG4" s="234" t="s">
        <v>60</v>
      </c>
      <c r="AH4" s="235" t="s">
        <v>61</v>
      </c>
      <c r="AI4" s="234" t="s">
        <v>62</v>
      </c>
      <c r="AJ4" s="124" t="s">
        <v>63</v>
      </c>
      <c r="AK4" s="125" t="s">
        <v>64</v>
      </c>
      <c r="AL4" s="124" t="s">
        <v>65</v>
      </c>
      <c r="AM4" s="125" t="s">
        <v>66</v>
      </c>
      <c r="AN4" s="235" t="s">
        <v>67</v>
      </c>
      <c r="AO4" s="234" t="s">
        <v>68</v>
      </c>
      <c r="AP4" s="235" t="s">
        <v>69</v>
      </c>
      <c r="AQ4" s="234" t="s">
        <v>70</v>
      </c>
      <c r="AR4" s="235" t="s">
        <v>71</v>
      </c>
      <c r="AS4" s="234" t="s">
        <v>72</v>
      </c>
      <c r="AT4" s="124" t="s">
        <v>73</v>
      </c>
      <c r="AU4" s="125" t="s">
        <v>74</v>
      </c>
      <c r="AV4" s="235" t="s">
        <v>75</v>
      </c>
      <c r="AW4" s="234" t="s">
        <v>76</v>
      </c>
      <c r="AX4" s="235" t="s">
        <v>77</v>
      </c>
      <c r="AY4" s="234" t="s">
        <v>78</v>
      </c>
      <c r="AZ4" s="235" t="s">
        <v>79</v>
      </c>
      <c r="BA4" s="234" t="s">
        <v>80</v>
      </c>
      <c r="BB4" s="124" t="s">
        <v>81</v>
      </c>
      <c r="BC4" s="125" t="s">
        <v>82</v>
      </c>
      <c r="BD4" s="235" t="s">
        <v>83</v>
      </c>
      <c r="BE4" s="234" t="s">
        <v>84</v>
      </c>
      <c r="BF4" s="235" t="s">
        <v>85</v>
      </c>
      <c r="BG4" s="234" t="s">
        <v>86</v>
      </c>
      <c r="BH4" s="235" t="s">
        <v>87</v>
      </c>
      <c r="BI4" s="234" t="s">
        <v>88</v>
      </c>
      <c r="BJ4" s="124" t="s">
        <v>89</v>
      </c>
      <c r="BK4" s="125" t="s">
        <v>90</v>
      </c>
      <c r="BL4" s="127" t="s">
        <v>91</v>
      </c>
      <c r="BM4" s="259" t="s">
        <v>92</v>
      </c>
      <c r="BN4" s="235" t="s">
        <v>93</v>
      </c>
      <c r="BO4" s="234" t="s">
        <v>94</v>
      </c>
      <c r="BP4" s="235" t="s">
        <v>95</v>
      </c>
      <c r="BQ4" s="234" t="s">
        <v>96</v>
      </c>
      <c r="BR4" s="235" t="s">
        <v>97</v>
      </c>
      <c r="BS4" s="234" t="s">
        <v>98</v>
      </c>
      <c r="BT4" s="124" t="s">
        <v>99</v>
      </c>
      <c r="BU4" s="126" t="s">
        <v>100</v>
      </c>
      <c r="BV4" s="122" t="s">
        <v>101</v>
      </c>
      <c r="BW4" s="124" t="s">
        <v>102</v>
      </c>
      <c r="BX4" s="125" t="s">
        <v>103</v>
      </c>
      <c r="BY4" s="124" t="s">
        <v>104</v>
      </c>
      <c r="BZ4" s="125" t="s">
        <v>105</v>
      </c>
      <c r="CA4" s="260" t="s">
        <v>106</v>
      </c>
    </row>
    <row r="5" spans="1:82" s="102" customFormat="1" ht="27.95" customHeight="1" x14ac:dyDescent="0.2">
      <c r="A5" s="31"/>
      <c r="B5" s="263" t="s">
        <v>107</v>
      </c>
      <c r="C5" s="238" t="s">
        <v>107</v>
      </c>
      <c r="D5" s="45"/>
      <c r="E5" s="45"/>
      <c r="F5" s="45"/>
      <c r="G5" s="45"/>
      <c r="H5" s="45"/>
      <c r="I5" s="31"/>
      <c r="J5" s="55">
        <v>1</v>
      </c>
      <c r="K5" s="56" t="s">
        <v>108</v>
      </c>
      <c r="L5" s="286"/>
      <c r="M5" s="57" t="str">
        <f>IFERROR(VLOOKUP(Tabel3[[#This Row],[ID-Bygningsdel]],'Data ændringslog'!A:G,7,FALSE),"P")</f>
        <v/>
      </c>
      <c r="N5" s="57"/>
      <c r="O5" s="218" t="s">
        <v>109</v>
      </c>
      <c r="P5" s="219" t="s">
        <v>109</v>
      </c>
      <c r="Q5" s="219" t="s">
        <v>109</v>
      </c>
      <c r="R5" s="219" t="s">
        <v>109</v>
      </c>
      <c r="S5" s="219" t="s">
        <v>109</v>
      </c>
      <c r="T5" s="219" t="s">
        <v>109</v>
      </c>
      <c r="U5" s="220" t="s">
        <v>109</v>
      </c>
      <c r="V5" s="72"/>
      <c r="W5" s="73"/>
      <c r="X5" s="72"/>
      <c r="Y5" s="73"/>
      <c r="Z5" s="72"/>
      <c r="AA5" s="73"/>
      <c r="AB5" s="72"/>
      <c r="AC5" s="228"/>
      <c r="AD5" s="72"/>
      <c r="AE5" s="73"/>
      <c r="AF5" s="72"/>
      <c r="AG5" s="73"/>
      <c r="AH5" s="72"/>
      <c r="AI5" s="73"/>
      <c r="AJ5" s="72"/>
      <c r="AK5" s="228"/>
      <c r="AL5" s="72"/>
      <c r="AM5" s="228"/>
      <c r="AN5" s="72"/>
      <c r="AO5" s="73"/>
      <c r="AP5" s="72"/>
      <c r="AQ5" s="73"/>
      <c r="AR5" s="72"/>
      <c r="AS5" s="73"/>
      <c r="AT5" s="72"/>
      <c r="AU5" s="228"/>
      <c r="AV5" s="72"/>
      <c r="AW5" s="73"/>
      <c r="AX5" s="72"/>
      <c r="AY5" s="73"/>
      <c r="AZ5" s="72"/>
      <c r="BA5" s="73"/>
      <c r="BB5" s="72"/>
      <c r="BC5" s="228"/>
      <c r="BD5" s="72"/>
      <c r="BE5" s="73"/>
      <c r="BF5" s="72"/>
      <c r="BG5" s="73"/>
      <c r="BH5" s="72"/>
      <c r="BI5" s="73"/>
      <c r="BJ5" s="72"/>
      <c r="BK5" s="228"/>
      <c r="BL5" s="100"/>
      <c r="BM5" s="255"/>
      <c r="BN5" s="72"/>
      <c r="BO5" s="73"/>
      <c r="BP5" s="72"/>
      <c r="BQ5" s="73"/>
      <c r="BR5" s="72"/>
      <c r="BS5" s="73"/>
      <c r="BT5" s="72"/>
      <c r="BU5" s="228"/>
      <c r="BV5" s="31"/>
      <c r="BW5" s="72"/>
      <c r="BX5" s="73"/>
      <c r="BY5" s="72"/>
      <c r="BZ5" s="73"/>
      <c r="CA5" s="101"/>
    </row>
    <row r="6" spans="1:82" s="4" customFormat="1" ht="14.25" x14ac:dyDescent="0.2">
      <c r="A6" s="32"/>
      <c r="B6" s="264" t="s">
        <v>110</v>
      </c>
      <c r="C6" s="239" t="s">
        <v>110</v>
      </c>
      <c r="D6" s="25"/>
      <c r="E6" s="25"/>
      <c r="F6" s="25"/>
      <c r="G6" s="25"/>
      <c r="H6" s="25"/>
      <c r="I6" s="16"/>
      <c r="J6" s="58">
        <v>2</v>
      </c>
      <c r="K6" s="59" t="s">
        <v>111</v>
      </c>
      <c r="L6" s="285"/>
      <c r="M6" s="289" t="str">
        <f>IFERROR(VLOOKUP(Tabel3[[#This Row],[ID-Bygningsdel]],'Data ændringslog'!A:G,7,FALSE),"P")</f>
        <v/>
      </c>
      <c r="N6" s="60"/>
      <c r="O6" s="221" t="s">
        <v>109</v>
      </c>
      <c r="P6" s="222" t="s">
        <v>109</v>
      </c>
      <c r="Q6" s="222" t="s">
        <v>109</v>
      </c>
      <c r="R6" s="222" t="s">
        <v>109</v>
      </c>
      <c r="S6" s="222" t="s">
        <v>109</v>
      </c>
      <c r="T6" s="222" t="s">
        <v>109</v>
      </c>
      <c r="U6" s="223" t="s">
        <v>109</v>
      </c>
      <c r="V6" s="74"/>
      <c r="W6" s="75"/>
      <c r="X6" s="74"/>
      <c r="Y6" s="75"/>
      <c r="Z6" s="74"/>
      <c r="AA6" s="75"/>
      <c r="AB6" s="229"/>
      <c r="AC6" s="230"/>
      <c r="AD6" s="74"/>
      <c r="AE6" s="75"/>
      <c r="AF6" s="74"/>
      <c r="AG6" s="75"/>
      <c r="AH6" s="74"/>
      <c r="AI6" s="75"/>
      <c r="AJ6" s="229"/>
      <c r="AK6" s="230"/>
      <c r="AL6" s="229"/>
      <c r="AM6" s="230"/>
      <c r="AN6" s="74"/>
      <c r="AO6" s="75"/>
      <c r="AP6" s="74"/>
      <c r="AQ6" s="75"/>
      <c r="AR6" s="74"/>
      <c r="AS6" s="75"/>
      <c r="AT6" s="229"/>
      <c r="AU6" s="230"/>
      <c r="AV6" s="74"/>
      <c r="AW6" s="75"/>
      <c r="AX6" s="74"/>
      <c r="AY6" s="75"/>
      <c r="AZ6" s="74"/>
      <c r="BA6" s="75"/>
      <c r="BB6" s="229"/>
      <c r="BC6" s="230"/>
      <c r="BD6" s="74"/>
      <c r="BE6" s="75"/>
      <c r="BF6" s="74"/>
      <c r="BG6" s="75"/>
      <c r="BH6" s="74"/>
      <c r="BI6" s="75"/>
      <c r="BJ6" s="229"/>
      <c r="BK6" s="230"/>
      <c r="BL6" s="35"/>
      <c r="BM6" s="10"/>
      <c r="BN6" s="74"/>
      <c r="BO6" s="75"/>
      <c r="BP6" s="74"/>
      <c r="BQ6" s="75"/>
      <c r="BR6" s="74"/>
      <c r="BS6" s="75"/>
      <c r="BT6" s="229"/>
      <c r="BU6" s="230"/>
      <c r="BV6" s="16"/>
      <c r="BW6" s="74"/>
      <c r="BX6" s="75"/>
      <c r="BY6" s="74"/>
      <c r="BZ6" s="75"/>
      <c r="CA6" s="95"/>
    </row>
    <row r="7" spans="1:82" ht="12" x14ac:dyDescent="0.2">
      <c r="A7" s="33"/>
      <c r="B7" s="265" t="s">
        <v>112</v>
      </c>
      <c r="C7" s="240" t="str">
        <f>_xlfn.CONCAT(Tabel3[[#This Row],[ID]],Tabel3[[#This Row],[BYGNINGSDELE]])</f>
        <v>003-</v>
      </c>
      <c r="D7" s="24"/>
      <c r="E7" s="24"/>
      <c r="F7" s="24"/>
      <c r="G7" s="24"/>
      <c r="H7" s="24"/>
      <c r="I7" s="24"/>
      <c r="J7" s="61">
        <v>3</v>
      </c>
      <c r="K7" s="62" t="s">
        <v>113</v>
      </c>
      <c r="L7" s="63"/>
      <c r="M7" s="61" t="str">
        <f>IFERROR(VLOOKUP(Tabel3[[#This Row],[ID-Bygningsdel]],'Data ændringslog'!A:G,7,FALSE),"P")</f>
        <v/>
      </c>
      <c r="N7" s="112" t="s">
        <v>113</v>
      </c>
      <c r="O7" s="188" t="str">
        <f>VLOOKUP(Tabel3[[#This Row],[ID-Bygningsdel]],'Data aktør'!A:H,2,FALSE)</f>
        <v/>
      </c>
      <c r="P7" s="189" t="str">
        <f>VLOOKUP(Tabel3[[#This Row],[ID-Bygningsdel]],'Data aktør'!A:H,3,FALSE)</f>
        <v/>
      </c>
      <c r="Q7" s="190" t="str">
        <f>VLOOKUP(Tabel3[[#This Row],[ID-Bygningsdel]],'Data aktør'!A:H,4,FALSE)</f>
        <v/>
      </c>
      <c r="R7" s="191" t="str">
        <f>VLOOKUP(Tabel3[[#This Row],[ID-Bygningsdel]],'Data aktør'!A:H,5,FALSE)</f>
        <v/>
      </c>
      <c r="S7" s="192" t="str">
        <f>VLOOKUP(Tabel3[[#This Row],[ID-Bygningsdel]],'Data aktør'!A:H,6,FALSE)</f>
        <v/>
      </c>
      <c r="T7" s="193" t="str">
        <f>VLOOKUP(Tabel3[[#This Row],[ID-Bygningsdel]],'Data aktør'!A:H,7,FALSE)</f>
        <v/>
      </c>
      <c r="U7" s="194" t="str">
        <f>VLOOKUP(Tabel3[[#This Row],[ID-Bygningsdel]],'Data aktør'!A:H,8,FALSE)</f>
        <v/>
      </c>
      <c r="V7" s="24"/>
      <c r="W7" s="77"/>
      <c r="X7" s="76"/>
      <c r="Y7" s="77"/>
      <c r="Z7" s="76"/>
      <c r="AA7" s="77"/>
      <c r="AB7" s="216"/>
      <c r="AC7" s="227"/>
      <c r="AD7" s="76"/>
      <c r="AE7" s="77"/>
      <c r="AF7" s="76"/>
      <c r="AG7" s="77"/>
      <c r="AH7" s="76"/>
      <c r="AI7" s="77"/>
      <c r="AJ7" s="216"/>
      <c r="AK7" s="227"/>
      <c r="AL7" s="216"/>
      <c r="AM7" s="227"/>
      <c r="AN7" s="76"/>
      <c r="AO7" s="77"/>
      <c r="AP7" s="76"/>
      <c r="AQ7" s="77"/>
      <c r="AR7" s="76"/>
      <c r="AS7" s="77"/>
      <c r="AT7" s="216"/>
      <c r="AU7" s="227"/>
      <c r="AV7" s="76"/>
      <c r="AW7" s="77"/>
      <c r="AX7" s="76"/>
      <c r="AY7" s="77"/>
      <c r="AZ7" s="76"/>
      <c r="BA7" s="77"/>
      <c r="BB7" s="216"/>
      <c r="BC7" s="227"/>
      <c r="BD7" s="76"/>
      <c r="BE7" s="77"/>
      <c r="BF7" s="76"/>
      <c r="BG7" s="77"/>
      <c r="BH7" s="76"/>
      <c r="BI7" s="77"/>
      <c r="BJ7" s="216"/>
      <c r="BK7" s="227"/>
      <c r="BL7" s="36"/>
      <c r="BM7" s="245"/>
      <c r="BN7" s="76"/>
      <c r="BO7" s="77"/>
      <c r="BP7" s="76"/>
      <c r="BQ7" s="77"/>
      <c r="BR7" s="76"/>
      <c r="BS7" s="77"/>
      <c r="BT7" s="216"/>
      <c r="BU7" s="227"/>
      <c r="BV7" s="24"/>
      <c r="BW7" s="76"/>
      <c r="BX7" s="77"/>
      <c r="BY7" s="76"/>
      <c r="BZ7" s="77"/>
      <c r="CA7" s="96"/>
      <c r="CB7" s="2"/>
    </row>
    <row r="8" spans="1:82" ht="14.25" x14ac:dyDescent="0.2">
      <c r="A8" s="33"/>
      <c r="B8" s="264" t="s">
        <v>114</v>
      </c>
      <c r="C8" s="239" t="str">
        <f>_xlfn.CONCAT(Tabel3[[#This Row],[ID]],Tabel3[[#This Row],[BYGNINGSDELE]])</f>
        <v>004Forberedt grund</v>
      </c>
      <c r="D8" s="27"/>
      <c r="E8" s="27"/>
      <c r="F8" s="27"/>
      <c r="G8" s="27"/>
      <c r="H8" s="27"/>
      <c r="I8" s="24"/>
      <c r="J8" s="58">
        <v>2</v>
      </c>
      <c r="K8" s="59" t="s">
        <v>115</v>
      </c>
      <c r="L8" s="287"/>
      <c r="M8" s="290" t="str">
        <f>IFERROR(VLOOKUP(Tabel3[[#This Row],[ID-Bygningsdel]],'Data ændringslog'!A:G,7,FALSE),"P")</f>
        <v/>
      </c>
      <c r="N8" s="60"/>
      <c r="O8" s="221" t="s">
        <v>109</v>
      </c>
      <c r="P8" s="222" t="s">
        <v>109</v>
      </c>
      <c r="Q8" s="222" t="s">
        <v>109</v>
      </c>
      <c r="R8" s="222" t="s">
        <v>109</v>
      </c>
      <c r="S8" s="222" t="s">
        <v>109</v>
      </c>
      <c r="T8" s="222" t="s">
        <v>109</v>
      </c>
      <c r="U8" s="223" t="s">
        <v>109</v>
      </c>
      <c r="V8" s="78"/>
      <c r="W8" s="79"/>
      <c r="X8" s="78"/>
      <c r="Y8" s="79"/>
      <c r="Z8" s="78"/>
      <c r="AA8" s="79"/>
      <c r="AB8" s="225"/>
      <c r="AC8" s="226"/>
      <c r="AD8" s="78"/>
      <c r="AE8" s="79"/>
      <c r="AF8" s="78"/>
      <c r="AG8" s="79"/>
      <c r="AH8" s="78"/>
      <c r="AI8" s="79"/>
      <c r="AJ8" s="225"/>
      <c r="AK8" s="226"/>
      <c r="AL8" s="225"/>
      <c r="AM8" s="226"/>
      <c r="AN8" s="78"/>
      <c r="AO8" s="79"/>
      <c r="AP8" s="78"/>
      <c r="AQ8" s="79"/>
      <c r="AR8" s="78"/>
      <c r="AS8" s="79"/>
      <c r="AT8" s="225"/>
      <c r="AU8" s="226"/>
      <c r="AV8" s="78"/>
      <c r="AW8" s="79"/>
      <c r="AX8" s="78"/>
      <c r="AY8" s="79"/>
      <c r="AZ8" s="78"/>
      <c r="BA8" s="79"/>
      <c r="BB8" s="225"/>
      <c r="BC8" s="226"/>
      <c r="BD8" s="78"/>
      <c r="BE8" s="79"/>
      <c r="BF8" s="78"/>
      <c r="BG8" s="79"/>
      <c r="BH8" s="78"/>
      <c r="BI8" s="79"/>
      <c r="BJ8" s="225"/>
      <c r="BK8" s="226"/>
      <c r="BL8" s="37"/>
      <c r="BM8" s="245"/>
      <c r="BN8" s="78"/>
      <c r="BO8" s="79"/>
      <c r="BP8" s="78"/>
      <c r="BQ8" s="79"/>
      <c r="BR8" s="78"/>
      <c r="BS8" s="79"/>
      <c r="BT8" s="225"/>
      <c r="BU8" s="226"/>
      <c r="BV8" s="24"/>
      <c r="BW8" s="78"/>
      <c r="BX8" s="79"/>
      <c r="BY8" s="78"/>
      <c r="BZ8" s="79"/>
      <c r="CA8" s="97"/>
      <c r="CB8" s="2"/>
    </row>
    <row r="9" spans="1:82" ht="12" x14ac:dyDescent="0.2">
      <c r="A9" s="33"/>
      <c r="B9" s="265" t="s">
        <v>116</v>
      </c>
      <c r="C9" s="240" t="str">
        <f>_xlfn.CONCAT(Tabel3[[#This Row],[ID]],Tabel3[[#This Row],[BYGNINGSDELE]])</f>
        <v>005-</v>
      </c>
      <c r="D9" s="24"/>
      <c r="E9" s="24"/>
      <c r="F9" s="24"/>
      <c r="G9" s="24"/>
      <c r="H9" s="24"/>
      <c r="I9" s="24"/>
      <c r="J9" s="61">
        <v>3</v>
      </c>
      <c r="K9" s="62" t="s">
        <v>113</v>
      </c>
      <c r="L9" s="63"/>
      <c r="M9" s="61" t="str">
        <f>IFERROR(VLOOKUP(Tabel3[[#This Row],[ID-Bygningsdel]],'Data ændringslog'!A:G,7,FALSE),"P")</f>
        <v/>
      </c>
      <c r="N9" s="64" t="s">
        <v>113</v>
      </c>
      <c r="O9" s="188" t="str">
        <f>VLOOKUP(Tabel3[[#This Row],[ID-Bygningsdel]],'Data aktør'!A:H,2,FALSE)</f>
        <v/>
      </c>
      <c r="P9" s="189" t="str">
        <f>VLOOKUP(Tabel3[[#This Row],[ID-Bygningsdel]],'Data aktør'!A:H,3,FALSE)</f>
        <v/>
      </c>
      <c r="Q9" s="190" t="str">
        <f>VLOOKUP(Tabel3[[#This Row],[ID-Bygningsdel]],'Data aktør'!A:H,4,FALSE)</f>
        <v/>
      </c>
      <c r="R9" s="191" t="str">
        <f>VLOOKUP(Tabel3[[#This Row],[ID-Bygningsdel]],'Data aktør'!A:H,5,FALSE)</f>
        <v/>
      </c>
      <c r="S9" s="192" t="str">
        <f>VLOOKUP(Tabel3[[#This Row],[ID-Bygningsdel]],'Data aktør'!A:H,6,FALSE)</f>
        <v/>
      </c>
      <c r="T9" s="193" t="str">
        <f>VLOOKUP(Tabel3[[#This Row],[ID-Bygningsdel]],'Data aktør'!A:H,7,FALSE)</f>
        <v/>
      </c>
      <c r="U9" s="194" t="str">
        <f>VLOOKUP(Tabel3[[#This Row],[ID-Bygningsdel]],'Data aktør'!A:H,8,FALSE)</f>
        <v/>
      </c>
      <c r="V9" s="76"/>
      <c r="W9" s="77"/>
      <c r="X9" s="76"/>
      <c r="Y9" s="77"/>
      <c r="Z9" s="76"/>
      <c r="AA9" s="77"/>
      <c r="AB9" s="216"/>
      <c r="AC9" s="227"/>
      <c r="AD9" s="76"/>
      <c r="AE9" s="77"/>
      <c r="AF9" s="76"/>
      <c r="AG9" s="77"/>
      <c r="AH9" s="76"/>
      <c r="AI9" s="77"/>
      <c r="AJ9" s="216"/>
      <c r="AK9" s="227"/>
      <c r="AL9" s="80"/>
      <c r="AM9" s="81"/>
      <c r="AN9" s="76"/>
      <c r="AO9" s="77"/>
      <c r="AP9" s="76"/>
      <c r="AQ9" s="77"/>
      <c r="AR9" s="76"/>
      <c r="AS9" s="77"/>
      <c r="AT9" s="216"/>
      <c r="AU9" s="227"/>
      <c r="AV9" s="76"/>
      <c r="AW9" s="77"/>
      <c r="AX9" s="76"/>
      <c r="AY9" s="77"/>
      <c r="AZ9" s="76"/>
      <c r="BA9" s="77"/>
      <c r="BB9" s="216"/>
      <c r="BC9" s="227"/>
      <c r="BD9" s="76"/>
      <c r="BE9" s="77"/>
      <c r="BF9" s="76"/>
      <c r="BG9" s="77"/>
      <c r="BH9" s="76"/>
      <c r="BI9" s="77"/>
      <c r="BJ9" s="216"/>
      <c r="BK9" s="227"/>
      <c r="BL9" s="36"/>
      <c r="BM9" s="245"/>
      <c r="BN9" s="76"/>
      <c r="BO9" s="77"/>
      <c r="BP9" s="76"/>
      <c r="BQ9" s="77"/>
      <c r="BR9" s="76"/>
      <c r="BS9" s="77"/>
      <c r="BT9" s="216"/>
      <c r="BU9" s="227"/>
      <c r="BV9" s="24"/>
      <c r="BW9" s="76"/>
      <c r="BX9" s="77"/>
      <c r="BY9" s="76"/>
      <c r="BZ9" s="77"/>
      <c r="CA9" s="96"/>
      <c r="CB9" s="2"/>
    </row>
    <row r="10" spans="1:82" ht="14.25" x14ac:dyDescent="0.2">
      <c r="A10" s="33"/>
      <c r="B10" s="264" t="s">
        <v>117</v>
      </c>
      <c r="C10" s="239" t="str">
        <f>_xlfn.CONCAT(Tabel3[[#This Row],[ID]],Tabel3[[#This Row],[BYGNINGSDELE]])</f>
        <v>006Byggegrube</v>
      </c>
      <c r="D10" s="27"/>
      <c r="E10" s="27"/>
      <c r="F10" s="27"/>
      <c r="G10" s="27"/>
      <c r="H10" s="27"/>
      <c r="I10" s="24"/>
      <c r="J10" s="58">
        <v>2</v>
      </c>
      <c r="K10" s="59" t="s">
        <v>118</v>
      </c>
      <c r="L10" s="287"/>
      <c r="M10" s="290" t="str">
        <f>IFERROR(VLOOKUP(Tabel3[[#This Row],[ID-Bygningsdel]],'Data ændringslog'!A:G,7,FALSE),"P")</f>
        <v/>
      </c>
      <c r="N10" s="60"/>
      <c r="O10" s="221" t="s">
        <v>109</v>
      </c>
      <c r="P10" s="222" t="s">
        <v>109</v>
      </c>
      <c r="Q10" s="222" t="s">
        <v>109</v>
      </c>
      <c r="R10" s="222" t="s">
        <v>109</v>
      </c>
      <c r="S10" s="222" t="s">
        <v>109</v>
      </c>
      <c r="T10" s="222" t="s">
        <v>109</v>
      </c>
      <c r="U10" s="223" t="s">
        <v>109</v>
      </c>
      <c r="V10" s="78"/>
      <c r="W10" s="79"/>
      <c r="X10" s="78"/>
      <c r="Y10" s="79"/>
      <c r="Z10" s="78"/>
      <c r="AA10" s="79"/>
      <c r="AB10" s="225"/>
      <c r="AC10" s="226"/>
      <c r="AD10" s="78"/>
      <c r="AE10" s="79"/>
      <c r="AF10" s="78"/>
      <c r="AG10" s="79"/>
      <c r="AH10" s="78"/>
      <c r="AI10" s="79"/>
      <c r="AJ10" s="225"/>
      <c r="AK10" s="226"/>
      <c r="AL10" s="78"/>
      <c r="AM10" s="88"/>
      <c r="AN10" s="78"/>
      <c r="AO10" s="79"/>
      <c r="AP10" s="78"/>
      <c r="AQ10" s="79"/>
      <c r="AR10" s="78"/>
      <c r="AS10" s="79"/>
      <c r="AT10" s="225"/>
      <c r="AU10" s="226"/>
      <c r="AV10" s="78"/>
      <c r="AW10" s="79"/>
      <c r="AX10" s="78"/>
      <c r="AY10" s="79"/>
      <c r="AZ10" s="78"/>
      <c r="BA10" s="79"/>
      <c r="BB10" s="225"/>
      <c r="BC10" s="226"/>
      <c r="BD10" s="78"/>
      <c r="BE10" s="79"/>
      <c r="BF10" s="78"/>
      <c r="BG10" s="79"/>
      <c r="BH10" s="78"/>
      <c r="BI10" s="79"/>
      <c r="BJ10" s="225"/>
      <c r="BK10" s="226"/>
      <c r="BL10" s="37"/>
      <c r="BM10" s="245"/>
      <c r="BN10" s="78"/>
      <c r="BO10" s="79"/>
      <c r="BP10" s="78"/>
      <c r="BQ10" s="79"/>
      <c r="BR10" s="78"/>
      <c r="BS10" s="79"/>
      <c r="BT10" s="225"/>
      <c r="BU10" s="226"/>
      <c r="BV10" s="24"/>
      <c r="BW10" s="78"/>
      <c r="BX10" s="79"/>
      <c r="BY10" s="78"/>
      <c r="BZ10" s="79"/>
      <c r="CA10" s="97"/>
      <c r="CB10" s="2"/>
    </row>
    <row r="11" spans="1:82" ht="12" x14ac:dyDescent="0.2">
      <c r="A11" s="33"/>
      <c r="B11" s="265" t="s">
        <v>119</v>
      </c>
      <c r="C11" s="240" t="str">
        <f>_xlfn.CONCAT(Tabel3[[#This Row],[ID]],Tabel3[[#This Row],[BYGNINGSDELE]])</f>
        <v>007Spunsvægge</v>
      </c>
      <c r="D11" s="24"/>
      <c r="E11" s="24"/>
      <c r="F11" s="24"/>
      <c r="G11" s="24"/>
      <c r="H11" s="24"/>
      <c r="I11" s="24"/>
      <c r="J11" s="245">
        <v>3</v>
      </c>
      <c r="K11" s="246" t="s">
        <v>120</v>
      </c>
      <c r="L11" s="247" t="s">
        <v>121</v>
      </c>
      <c r="M11" s="245" t="str">
        <f>IFERROR(VLOOKUP(Tabel3[[#This Row],[ID-Bygningsdel]],'Data ændringslog'!A:G,7,FALSE),"P")</f>
        <v/>
      </c>
      <c r="N11" s="249" t="s">
        <v>109</v>
      </c>
      <c r="O11" s="195" t="str">
        <f>VLOOKUP(Tabel3[[#This Row],[ID-Bygningsdel]],'Data aktør'!A:H,2,FALSE)</f>
        <v/>
      </c>
      <c r="P11" s="189" t="str">
        <f>VLOOKUP(Tabel3[[#This Row],[ID-Bygningsdel]],'Data aktør'!A:H,3,FALSE)</f>
        <v>X</v>
      </c>
      <c r="Q11" s="190" t="str">
        <f>VLOOKUP(Tabel3[[#This Row],[ID-Bygningsdel]],'Data aktør'!A:H,4,FALSE)</f>
        <v/>
      </c>
      <c r="R11" s="191" t="str">
        <f>VLOOKUP(Tabel3[[#This Row],[ID-Bygningsdel]],'Data aktør'!A:H,5,FALSE)</f>
        <v/>
      </c>
      <c r="S11" s="192" t="str">
        <f>VLOOKUP(Tabel3[[#This Row],[ID-Bygningsdel]],'Data aktør'!A:H,6,FALSE)</f>
        <v/>
      </c>
      <c r="T11" s="193" t="str">
        <f>VLOOKUP(Tabel3[[#This Row],[ID-Bygningsdel]],'Data aktør'!A:H,7,FALSE)</f>
        <v/>
      </c>
      <c r="U11" s="194" t="str">
        <f>VLOOKUP(Tabel3[[#This Row],[ID-Bygningsdel]],'Data aktør'!A:H,8,FALSE)</f>
        <v/>
      </c>
      <c r="V11" s="113"/>
      <c r="W11" s="81"/>
      <c r="X11" s="80"/>
      <c r="Y11" s="81"/>
      <c r="Z11" s="80"/>
      <c r="AA11" s="81"/>
      <c r="AB11" s="80"/>
      <c r="AC11" s="81"/>
      <c r="AD11" s="80"/>
      <c r="AE11" s="81"/>
      <c r="AF11" s="80"/>
      <c r="AG11" s="81"/>
      <c r="AH11" s="80"/>
      <c r="AI11" s="81"/>
      <c r="AJ11" s="80" t="s">
        <v>44</v>
      </c>
      <c r="AK11" s="81">
        <v>300</v>
      </c>
      <c r="AL11" s="80"/>
      <c r="AM11" s="77"/>
      <c r="AN11" s="80"/>
      <c r="AO11" s="81"/>
      <c r="AP11" s="80"/>
      <c r="AQ11" s="81"/>
      <c r="AR11" s="80"/>
      <c r="AS11" s="81"/>
      <c r="AT11" s="80" t="s">
        <v>44</v>
      </c>
      <c r="AU11" s="81">
        <v>325</v>
      </c>
      <c r="AV11" s="80"/>
      <c r="AW11" s="81"/>
      <c r="AX11" s="80"/>
      <c r="AY11" s="81"/>
      <c r="AZ11" s="80"/>
      <c r="BA11" s="81"/>
      <c r="BB11" s="80" t="s">
        <v>44</v>
      </c>
      <c r="BC11" s="81">
        <v>325</v>
      </c>
      <c r="BD11" s="80"/>
      <c r="BE11" s="81"/>
      <c r="BF11" s="80"/>
      <c r="BG11" s="81"/>
      <c r="BH11" s="80"/>
      <c r="BI11" s="81"/>
      <c r="BJ11" s="80"/>
      <c r="BK11" s="81"/>
      <c r="BL11" s="36" t="s">
        <v>122</v>
      </c>
      <c r="BM11" s="113"/>
      <c r="BN11" s="80"/>
      <c r="BO11" s="81"/>
      <c r="BP11" s="80"/>
      <c r="BQ11" s="81"/>
      <c r="BR11" s="80"/>
      <c r="BS11" s="81"/>
      <c r="BT11" s="80"/>
      <c r="BU11" s="81"/>
      <c r="BV11" s="24"/>
      <c r="BW11" s="80"/>
      <c r="BX11" s="81"/>
      <c r="BY11" s="80"/>
      <c r="BZ11" s="81"/>
      <c r="CA11" s="96"/>
      <c r="CB11" s="2"/>
    </row>
    <row r="12" spans="1:82" ht="12" x14ac:dyDescent="0.2">
      <c r="A12" s="33"/>
      <c r="B12" s="265" t="s">
        <v>123</v>
      </c>
      <c r="C12" s="240" t="str">
        <f>_xlfn.CONCAT(Tabel3[[#This Row],[ID]],Tabel3[[#This Row],[BYGNINGSDELE]])</f>
        <v>008Sekantpælevægge</v>
      </c>
      <c r="D12" s="24"/>
      <c r="E12" s="24"/>
      <c r="F12" s="24"/>
      <c r="G12" s="24"/>
      <c r="H12" s="24"/>
      <c r="I12" s="24"/>
      <c r="J12" s="245">
        <v>3</v>
      </c>
      <c r="K12" s="246" t="s">
        <v>124</v>
      </c>
      <c r="L12" s="247" t="s">
        <v>121</v>
      </c>
      <c r="M12" s="245" t="str">
        <f>IFERROR(VLOOKUP(Tabel3[[#This Row],[ID-Bygningsdel]],'Data ændringslog'!A:G,7,FALSE),"P")</f>
        <v/>
      </c>
      <c r="N12" s="249" t="s">
        <v>109</v>
      </c>
      <c r="O12" s="195" t="str">
        <f>VLOOKUP(Tabel3[[#This Row],[ID-Bygningsdel]],'Data aktør'!A:H,2,FALSE)</f>
        <v/>
      </c>
      <c r="P12" s="189" t="str">
        <f>VLOOKUP(Tabel3[[#This Row],[ID-Bygningsdel]],'Data aktør'!A:H,3,FALSE)</f>
        <v>X</v>
      </c>
      <c r="Q12" s="190" t="str">
        <f>VLOOKUP(Tabel3[[#This Row],[ID-Bygningsdel]],'Data aktør'!A:H,4,FALSE)</f>
        <v/>
      </c>
      <c r="R12" s="191" t="str">
        <f>VLOOKUP(Tabel3[[#This Row],[ID-Bygningsdel]],'Data aktør'!A:H,5,FALSE)</f>
        <v/>
      </c>
      <c r="S12" s="192" t="str">
        <f>VLOOKUP(Tabel3[[#This Row],[ID-Bygningsdel]],'Data aktør'!A:H,6,FALSE)</f>
        <v/>
      </c>
      <c r="T12" s="193" t="str">
        <f>VLOOKUP(Tabel3[[#This Row],[ID-Bygningsdel]],'Data aktør'!A:H,7,FALSE)</f>
        <v/>
      </c>
      <c r="U12" s="194" t="str">
        <f>VLOOKUP(Tabel3[[#This Row],[ID-Bygningsdel]],'Data aktør'!A:H,8,FALSE)</f>
        <v/>
      </c>
      <c r="V12" s="24"/>
      <c r="W12" s="77"/>
      <c r="X12" s="76"/>
      <c r="Y12" s="77"/>
      <c r="Z12" s="76"/>
      <c r="AA12" s="77"/>
      <c r="AB12" s="76"/>
      <c r="AC12" s="77"/>
      <c r="AD12" s="76"/>
      <c r="AE12" s="77"/>
      <c r="AF12" s="76"/>
      <c r="AG12" s="77"/>
      <c r="AH12" s="76"/>
      <c r="AI12" s="77"/>
      <c r="AJ12" s="76" t="s">
        <v>44</v>
      </c>
      <c r="AK12" s="77">
        <v>300</v>
      </c>
      <c r="AL12" s="76"/>
      <c r="AM12" s="77"/>
      <c r="AN12" s="76"/>
      <c r="AO12" s="77"/>
      <c r="AP12" s="76"/>
      <c r="AQ12" s="77"/>
      <c r="AR12" s="76"/>
      <c r="AS12" s="77"/>
      <c r="AT12" s="76" t="s">
        <v>44</v>
      </c>
      <c r="AU12" s="77">
        <v>325</v>
      </c>
      <c r="AV12" s="76"/>
      <c r="AW12" s="77"/>
      <c r="AX12" s="76"/>
      <c r="AY12" s="77"/>
      <c r="AZ12" s="76"/>
      <c r="BA12" s="77"/>
      <c r="BB12" s="76" t="s">
        <v>44</v>
      </c>
      <c r="BC12" s="77">
        <v>325</v>
      </c>
      <c r="BD12" s="76"/>
      <c r="BE12" s="77"/>
      <c r="BF12" s="76"/>
      <c r="BG12" s="77"/>
      <c r="BH12" s="76"/>
      <c r="BI12" s="77"/>
      <c r="BJ12" s="76"/>
      <c r="BK12" s="77"/>
      <c r="BL12" s="36" t="s">
        <v>122</v>
      </c>
      <c r="BM12" s="24"/>
      <c r="BN12" s="76"/>
      <c r="BO12" s="77"/>
      <c r="BP12" s="76"/>
      <c r="BQ12" s="77"/>
      <c r="BR12" s="76"/>
      <c r="BS12" s="77"/>
      <c r="BT12" s="76"/>
      <c r="BU12" s="77"/>
      <c r="BV12" s="24"/>
      <c r="BW12" s="76"/>
      <c r="BX12" s="77"/>
      <c r="BY12" s="76"/>
      <c r="BZ12" s="77"/>
      <c r="CA12" s="96"/>
      <c r="CB12" s="2"/>
    </row>
    <row r="13" spans="1:82" ht="12" x14ac:dyDescent="0.2">
      <c r="A13" s="33"/>
      <c r="B13" s="265" t="s">
        <v>125</v>
      </c>
      <c r="C13" s="240" t="str">
        <f>_xlfn.CONCAT(Tabel3[[#This Row],[ID]],Tabel3[[#This Row],[BYGNINGSDELE]])</f>
        <v>009Udgravning</v>
      </c>
      <c r="D13" s="24"/>
      <c r="E13" s="24"/>
      <c r="F13" s="24"/>
      <c r="G13" s="24"/>
      <c r="H13" s="24"/>
      <c r="I13" s="24"/>
      <c r="J13" s="245">
        <v>3</v>
      </c>
      <c r="K13" s="246" t="s">
        <v>126</v>
      </c>
      <c r="L13" s="247" t="s">
        <v>113</v>
      </c>
      <c r="M13" s="245" t="str">
        <f>IFERROR(VLOOKUP(Tabel3[[#This Row],[ID-Bygningsdel]],'Data ændringslog'!A:G,7,FALSE),"P")</f>
        <v/>
      </c>
      <c r="N13" s="249" t="s">
        <v>113</v>
      </c>
      <c r="O13" s="195" t="str">
        <f>VLOOKUP(Tabel3[[#This Row],[ID-Bygningsdel]],'Data aktør'!A:H,2,FALSE)</f>
        <v/>
      </c>
      <c r="P13" s="189" t="str">
        <f>VLOOKUP(Tabel3[[#This Row],[ID-Bygningsdel]],'Data aktør'!A:H,3,FALSE)</f>
        <v/>
      </c>
      <c r="Q13" s="190" t="str">
        <f>VLOOKUP(Tabel3[[#This Row],[ID-Bygningsdel]],'Data aktør'!A:H,4,FALSE)</f>
        <v/>
      </c>
      <c r="R13" s="191" t="str">
        <f>VLOOKUP(Tabel3[[#This Row],[ID-Bygningsdel]],'Data aktør'!A:H,5,FALSE)</f>
        <v/>
      </c>
      <c r="S13" s="192" t="str">
        <f>VLOOKUP(Tabel3[[#This Row],[ID-Bygningsdel]],'Data aktør'!A:H,6,FALSE)</f>
        <v/>
      </c>
      <c r="T13" s="193" t="str">
        <f>VLOOKUP(Tabel3[[#This Row],[ID-Bygningsdel]],'Data aktør'!A:H,7,FALSE)</f>
        <v/>
      </c>
      <c r="U13" s="194" t="str">
        <f>VLOOKUP(Tabel3[[#This Row],[ID-Bygningsdel]],'Data aktør'!A:H,8,FALSE)</f>
        <v/>
      </c>
      <c r="V13" s="24"/>
      <c r="W13" s="77"/>
      <c r="X13" s="76"/>
      <c r="Y13" s="77"/>
      <c r="Z13" s="76"/>
      <c r="AA13" s="77"/>
      <c r="AB13" s="76"/>
      <c r="AC13" s="77"/>
      <c r="AD13" s="76"/>
      <c r="AE13" s="77"/>
      <c r="AF13" s="76"/>
      <c r="AG13" s="77"/>
      <c r="AH13" s="76"/>
      <c r="AI13" s="77"/>
      <c r="AJ13" s="76"/>
      <c r="AK13" s="77"/>
      <c r="AL13" s="76"/>
      <c r="AM13" s="77"/>
      <c r="AN13" s="76"/>
      <c r="AO13" s="77"/>
      <c r="AP13" s="76"/>
      <c r="AQ13" s="77"/>
      <c r="AR13" s="76"/>
      <c r="AS13" s="77"/>
      <c r="AT13" s="76"/>
      <c r="AU13" s="77"/>
      <c r="AV13" s="76"/>
      <c r="AW13" s="77"/>
      <c r="AX13" s="76"/>
      <c r="AY13" s="77"/>
      <c r="AZ13" s="76"/>
      <c r="BA13" s="77"/>
      <c r="BB13" s="76"/>
      <c r="BC13" s="77"/>
      <c r="BD13" s="76"/>
      <c r="BE13" s="77"/>
      <c r="BF13" s="76"/>
      <c r="BG13" s="77"/>
      <c r="BH13" s="76"/>
      <c r="BI13" s="77"/>
      <c r="BJ13" s="76"/>
      <c r="BK13" s="77"/>
      <c r="BL13" s="36"/>
      <c r="BM13" s="24"/>
      <c r="BN13" s="76"/>
      <c r="BO13" s="77"/>
      <c r="BP13" s="76"/>
      <c r="BQ13" s="77"/>
      <c r="BR13" s="76"/>
      <c r="BS13" s="77"/>
      <c r="BT13" s="76"/>
      <c r="BU13" s="77"/>
      <c r="BV13" s="24"/>
      <c r="BW13" s="76"/>
      <c r="BX13" s="77"/>
      <c r="BY13" s="76"/>
      <c r="BZ13" s="77"/>
      <c r="CA13" s="96"/>
      <c r="CB13" s="2"/>
    </row>
    <row r="14" spans="1:82" ht="12" x14ac:dyDescent="0.2">
      <c r="A14" s="33"/>
      <c r="B14" s="265" t="s">
        <v>127</v>
      </c>
      <c r="C14" s="240" t="str">
        <f>_xlfn.CONCAT(Tabel3[[#This Row],[ID]],Tabel3[[#This Row],[BYGNINGSDELE]])</f>
        <v>010Drænsystem</v>
      </c>
      <c r="D14" s="24"/>
      <c r="E14" s="24"/>
      <c r="F14" s="24"/>
      <c r="G14" s="24"/>
      <c r="H14" s="24"/>
      <c r="I14" s="24"/>
      <c r="J14" s="245">
        <v>3</v>
      </c>
      <c r="K14" s="246" t="s">
        <v>128</v>
      </c>
      <c r="L14" s="247" t="s">
        <v>113</v>
      </c>
      <c r="M14" s="245" t="str">
        <f>IFERROR(VLOOKUP(Tabel3[[#This Row],[ID-Bygningsdel]],'Data ændringslog'!A:G,7,FALSE),"P")</f>
        <v/>
      </c>
      <c r="N14" s="249" t="s">
        <v>113</v>
      </c>
      <c r="O14" s="195" t="str">
        <f>VLOOKUP(Tabel3[[#This Row],[ID-Bygningsdel]],'Data aktør'!A:H,2,FALSE)</f>
        <v/>
      </c>
      <c r="P14" s="189" t="str">
        <f>VLOOKUP(Tabel3[[#This Row],[ID-Bygningsdel]],'Data aktør'!A:H,3,FALSE)</f>
        <v/>
      </c>
      <c r="Q14" s="190" t="str">
        <f>VLOOKUP(Tabel3[[#This Row],[ID-Bygningsdel]],'Data aktør'!A:H,4,FALSE)</f>
        <v/>
      </c>
      <c r="R14" s="191" t="str">
        <f>VLOOKUP(Tabel3[[#This Row],[ID-Bygningsdel]],'Data aktør'!A:H,5,FALSE)</f>
        <v/>
      </c>
      <c r="S14" s="192" t="str">
        <f>VLOOKUP(Tabel3[[#This Row],[ID-Bygningsdel]],'Data aktør'!A:H,6,FALSE)</f>
        <v/>
      </c>
      <c r="T14" s="193" t="str">
        <f>VLOOKUP(Tabel3[[#This Row],[ID-Bygningsdel]],'Data aktør'!A:H,7,FALSE)</f>
        <v/>
      </c>
      <c r="U14" s="194" t="str">
        <f>VLOOKUP(Tabel3[[#This Row],[ID-Bygningsdel]],'Data aktør'!A:H,8,FALSE)</f>
        <v/>
      </c>
      <c r="V14" s="24"/>
      <c r="W14" s="77"/>
      <c r="X14" s="76"/>
      <c r="Y14" s="77"/>
      <c r="Z14" s="76"/>
      <c r="AA14" s="77"/>
      <c r="AB14" s="85"/>
      <c r="AC14" s="86"/>
      <c r="AD14" s="76"/>
      <c r="AE14" s="77"/>
      <c r="AF14" s="76"/>
      <c r="AG14" s="77"/>
      <c r="AH14" s="76"/>
      <c r="AI14" s="77"/>
      <c r="AJ14" s="85"/>
      <c r="AK14" s="86"/>
      <c r="AL14" s="85"/>
      <c r="AM14" s="86"/>
      <c r="AN14" s="76"/>
      <c r="AO14" s="77"/>
      <c r="AP14" s="76"/>
      <c r="AQ14" s="77"/>
      <c r="AR14" s="76"/>
      <c r="AS14" s="77"/>
      <c r="AT14" s="85"/>
      <c r="AU14" s="86"/>
      <c r="AV14" s="76"/>
      <c r="AW14" s="77"/>
      <c r="AX14" s="76"/>
      <c r="AY14" s="77"/>
      <c r="AZ14" s="76"/>
      <c r="BA14" s="77"/>
      <c r="BB14" s="85"/>
      <c r="BC14" s="86"/>
      <c r="BD14" s="76"/>
      <c r="BE14" s="77"/>
      <c r="BF14" s="76"/>
      <c r="BG14" s="77"/>
      <c r="BH14" s="76"/>
      <c r="BI14" s="77"/>
      <c r="BJ14" s="85"/>
      <c r="BK14" s="86"/>
      <c r="BL14" s="36"/>
      <c r="BM14" s="256"/>
      <c r="BN14" s="76"/>
      <c r="BO14" s="77"/>
      <c r="BP14" s="76"/>
      <c r="BQ14" s="77"/>
      <c r="BR14" s="76"/>
      <c r="BS14" s="77"/>
      <c r="BT14" s="85"/>
      <c r="BU14" s="86"/>
      <c r="BV14" s="24"/>
      <c r="BW14" s="76"/>
      <c r="BX14" s="77"/>
      <c r="BY14" s="76"/>
      <c r="BZ14" s="77"/>
      <c r="CA14" s="96"/>
      <c r="CB14" s="2"/>
    </row>
    <row r="15" spans="1:82" ht="14.25" x14ac:dyDescent="0.2">
      <c r="A15" s="33"/>
      <c r="B15" s="264" t="s">
        <v>129</v>
      </c>
      <c r="C15" s="239" t="str">
        <f>_xlfn.CONCAT(Tabel3[[#This Row],[ID]],Tabel3[[#This Row],[BYGNINGSDELE]])</f>
        <v>011Byggeplads</v>
      </c>
      <c r="D15" s="27"/>
      <c r="E15" s="27"/>
      <c r="F15" s="27"/>
      <c r="G15" s="27"/>
      <c r="H15" s="27"/>
      <c r="I15" s="24"/>
      <c r="J15" s="114">
        <v>2</v>
      </c>
      <c r="K15" s="115" t="s">
        <v>130</v>
      </c>
      <c r="L15" s="288"/>
      <c r="M15" s="291" t="str">
        <f>IFERROR(VLOOKUP(Tabel3[[#This Row],[ID-Bygningsdel]],'Data ændringslog'!A:G,7,FALSE),"P")</f>
        <v/>
      </c>
      <c r="N15" s="116"/>
      <c r="O15" s="221" t="s">
        <v>109</v>
      </c>
      <c r="P15" s="222" t="s">
        <v>109</v>
      </c>
      <c r="Q15" s="222" t="s">
        <v>109</v>
      </c>
      <c r="R15" s="222" t="s">
        <v>109</v>
      </c>
      <c r="S15" s="222" t="s">
        <v>109</v>
      </c>
      <c r="T15" s="222" t="s">
        <v>109</v>
      </c>
      <c r="U15" s="223" t="s">
        <v>109</v>
      </c>
      <c r="V15" s="78"/>
      <c r="W15" s="79"/>
      <c r="X15" s="78"/>
      <c r="Y15" s="79"/>
      <c r="Z15" s="78"/>
      <c r="AA15" s="79"/>
      <c r="AB15" s="225"/>
      <c r="AC15" s="226"/>
      <c r="AD15" s="78"/>
      <c r="AE15" s="79"/>
      <c r="AF15" s="78"/>
      <c r="AG15" s="79"/>
      <c r="AH15" s="78"/>
      <c r="AI15" s="79"/>
      <c r="AJ15" s="225"/>
      <c r="AK15" s="226"/>
      <c r="AL15" s="225"/>
      <c r="AM15" s="226"/>
      <c r="AN15" s="78"/>
      <c r="AO15" s="79"/>
      <c r="AP15" s="78"/>
      <c r="AQ15" s="79"/>
      <c r="AR15" s="78"/>
      <c r="AS15" s="79"/>
      <c r="AT15" s="225"/>
      <c r="AU15" s="226"/>
      <c r="AV15" s="78"/>
      <c r="AW15" s="79"/>
      <c r="AX15" s="78"/>
      <c r="AY15" s="79"/>
      <c r="AZ15" s="78"/>
      <c r="BA15" s="79"/>
      <c r="BB15" s="225"/>
      <c r="BC15" s="226"/>
      <c r="BD15" s="78"/>
      <c r="BE15" s="79"/>
      <c r="BF15" s="78"/>
      <c r="BG15" s="79"/>
      <c r="BH15" s="78"/>
      <c r="BI15" s="79"/>
      <c r="BJ15" s="225"/>
      <c r="BK15" s="226"/>
      <c r="BL15" s="37"/>
      <c r="BM15" s="245"/>
      <c r="BN15" s="78"/>
      <c r="BO15" s="79"/>
      <c r="BP15" s="78"/>
      <c r="BQ15" s="79"/>
      <c r="BR15" s="78"/>
      <c r="BS15" s="79"/>
      <c r="BT15" s="225"/>
      <c r="BU15" s="226"/>
      <c r="BV15" s="24"/>
      <c r="BW15" s="78"/>
      <c r="BX15" s="79"/>
      <c r="BY15" s="78"/>
      <c r="BZ15" s="79"/>
      <c r="CA15" s="97"/>
      <c r="CB15" s="2"/>
    </row>
    <row r="16" spans="1:82" ht="12" x14ac:dyDescent="0.2">
      <c r="A16" s="33"/>
      <c r="B16" s="265" t="s">
        <v>131</v>
      </c>
      <c r="C16" s="240" t="str">
        <f>_xlfn.CONCAT(Tabel3[[#This Row],[ID]],Tabel3[[#This Row],[BYGNINGSDELE]])</f>
        <v>012Forsyninger</v>
      </c>
      <c r="D16" s="24"/>
      <c r="E16" s="24"/>
      <c r="F16" s="24"/>
      <c r="G16" s="24"/>
      <c r="H16" s="24"/>
      <c r="I16" s="24"/>
      <c r="J16" s="61">
        <v>3</v>
      </c>
      <c r="K16" s="62" t="s">
        <v>132</v>
      </c>
      <c r="L16" s="63" t="s">
        <v>113</v>
      </c>
      <c r="M16" s="61" t="str">
        <f>IFERROR(VLOOKUP(Tabel3[[#This Row],[ID-Bygningsdel]],'Data ændringslog'!A:G,7,FALSE),"P")</f>
        <v/>
      </c>
      <c r="N16" s="64" t="s">
        <v>113</v>
      </c>
      <c r="O16" s="188" t="str">
        <f>VLOOKUP(Tabel3[[#This Row],[ID-Bygningsdel]],'Data aktør'!A:H,2,FALSE)</f>
        <v/>
      </c>
      <c r="P16" s="189" t="str">
        <f>VLOOKUP(Tabel3[[#This Row],[ID-Bygningsdel]],'Data aktør'!A:H,3,FALSE)</f>
        <v/>
      </c>
      <c r="Q16" s="190" t="str">
        <f>VLOOKUP(Tabel3[[#This Row],[ID-Bygningsdel]],'Data aktør'!A:H,4,FALSE)</f>
        <v/>
      </c>
      <c r="R16" s="191" t="str">
        <f>VLOOKUP(Tabel3[[#This Row],[ID-Bygningsdel]],'Data aktør'!A:H,5,FALSE)</f>
        <v/>
      </c>
      <c r="S16" s="192" t="str">
        <f>VLOOKUP(Tabel3[[#This Row],[ID-Bygningsdel]],'Data aktør'!A:H,6,FALSE)</f>
        <v/>
      </c>
      <c r="T16" s="193" t="str">
        <f>VLOOKUP(Tabel3[[#This Row],[ID-Bygningsdel]],'Data aktør'!A:H,7,FALSE)</f>
        <v/>
      </c>
      <c r="U16" s="194" t="str">
        <f>VLOOKUP(Tabel3[[#This Row],[ID-Bygningsdel]],'Data aktør'!A:H,8,FALSE)</f>
        <v/>
      </c>
      <c r="V16" s="76"/>
      <c r="W16" s="77"/>
      <c r="X16" s="76"/>
      <c r="Y16" s="77"/>
      <c r="Z16" s="76"/>
      <c r="AA16" s="77"/>
      <c r="AB16" s="80"/>
      <c r="AC16" s="81"/>
      <c r="AD16" s="76"/>
      <c r="AE16" s="77"/>
      <c r="AF16" s="76"/>
      <c r="AG16" s="77"/>
      <c r="AH16" s="76"/>
      <c r="AI16" s="77"/>
      <c r="AJ16" s="80"/>
      <c r="AK16" s="81"/>
      <c r="AL16" s="80"/>
      <c r="AM16" s="81"/>
      <c r="AN16" s="76"/>
      <c r="AO16" s="77"/>
      <c r="AP16" s="76"/>
      <c r="AQ16" s="77"/>
      <c r="AR16" s="76"/>
      <c r="AS16" s="77"/>
      <c r="AT16" s="80"/>
      <c r="AU16" s="81"/>
      <c r="AV16" s="76"/>
      <c r="AW16" s="77"/>
      <c r="AX16" s="76"/>
      <c r="AY16" s="77"/>
      <c r="AZ16" s="76"/>
      <c r="BA16" s="77"/>
      <c r="BB16" s="80"/>
      <c r="BC16" s="81"/>
      <c r="BD16" s="76"/>
      <c r="BE16" s="77"/>
      <c r="BF16" s="76"/>
      <c r="BG16" s="77"/>
      <c r="BH16" s="76"/>
      <c r="BI16" s="77"/>
      <c r="BJ16" s="80"/>
      <c r="BK16" s="81"/>
      <c r="BL16" s="36"/>
      <c r="BM16" s="113"/>
      <c r="BN16" s="76"/>
      <c r="BO16" s="77"/>
      <c r="BP16" s="76"/>
      <c r="BQ16" s="77"/>
      <c r="BR16" s="76"/>
      <c r="BS16" s="77"/>
      <c r="BT16" s="80"/>
      <c r="BU16" s="81"/>
      <c r="BV16" s="24"/>
      <c r="BW16" s="76"/>
      <c r="BX16" s="77"/>
      <c r="BY16" s="76"/>
      <c r="BZ16" s="77"/>
      <c r="CA16" s="96"/>
      <c r="CB16" s="2"/>
    </row>
    <row r="17" spans="1:80" ht="12" x14ac:dyDescent="0.2">
      <c r="A17" s="33"/>
      <c r="B17" s="265" t="s">
        <v>133</v>
      </c>
      <c r="C17" s="240" t="str">
        <f>_xlfn.CONCAT(Tabel3[[#This Row],[ID]],Tabel3[[#This Row],[BYGNINGSDELE]])</f>
        <v>013Adgangsveje</v>
      </c>
      <c r="D17" s="24"/>
      <c r="E17" s="24"/>
      <c r="F17" s="24"/>
      <c r="G17" s="24"/>
      <c r="H17" s="24"/>
      <c r="I17" s="24"/>
      <c r="J17" s="61">
        <v>3</v>
      </c>
      <c r="K17" s="62" t="s">
        <v>134</v>
      </c>
      <c r="L17" s="63" t="s">
        <v>113</v>
      </c>
      <c r="M17" s="61" t="str">
        <f>IFERROR(VLOOKUP(Tabel3[[#This Row],[ID-Bygningsdel]],'Data ændringslog'!A:G,7,FALSE),"P")</f>
        <v/>
      </c>
      <c r="N17" s="64" t="s">
        <v>113</v>
      </c>
      <c r="O17" s="188" t="str">
        <f>VLOOKUP(Tabel3[[#This Row],[ID-Bygningsdel]],'Data aktør'!A:H,2,FALSE)</f>
        <v/>
      </c>
      <c r="P17" s="189" t="str">
        <f>VLOOKUP(Tabel3[[#This Row],[ID-Bygningsdel]],'Data aktør'!A:H,3,FALSE)</f>
        <v/>
      </c>
      <c r="Q17" s="190" t="str">
        <f>VLOOKUP(Tabel3[[#This Row],[ID-Bygningsdel]],'Data aktør'!A:H,4,FALSE)</f>
        <v/>
      </c>
      <c r="R17" s="191" t="str">
        <f>VLOOKUP(Tabel3[[#This Row],[ID-Bygningsdel]],'Data aktør'!A:H,5,FALSE)</f>
        <v/>
      </c>
      <c r="S17" s="192" t="str">
        <f>VLOOKUP(Tabel3[[#This Row],[ID-Bygningsdel]],'Data aktør'!A:H,6,FALSE)</f>
        <v/>
      </c>
      <c r="T17" s="193" t="str">
        <f>VLOOKUP(Tabel3[[#This Row],[ID-Bygningsdel]],'Data aktør'!A:H,7,FALSE)</f>
        <v/>
      </c>
      <c r="U17" s="194" t="str">
        <f>VLOOKUP(Tabel3[[#This Row],[ID-Bygningsdel]],'Data aktør'!A:H,8,FALSE)</f>
        <v/>
      </c>
      <c r="V17" s="76"/>
      <c r="W17" s="77"/>
      <c r="X17" s="76"/>
      <c r="Y17" s="77"/>
      <c r="Z17" s="76"/>
      <c r="AA17" s="77"/>
      <c r="AB17" s="76"/>
      <c r="AC17" s="77"/>
      <c r="AD17" s="76"/>
      <c r="AE17" s="77"/>
      <c r="AF17" s="76"/>
      <c r="AG17" s="77"/>
      <c r="AH17" s="76"/>
      <c r="AI17" s="77"/>
      <c r="AJ17" s="76"/>
      <c r="AK17" s="77"/>
      <c r="AL17" s="76"/>
      <c r="AM17" s="77"/>
      <c r="AN17" s="76"/>
      <c r="AO17" s="77"/>
      <c r="AP17" s="76"/>
      <c r="AQ17" s="77"/>
      <c r="AR17" s="76"/>
      <c r="AS17" s="77"/>
      <c r="AT17" s="76"/>
      <c r="AU17" s="77"/>
      <c r="AV17" s="76"/>
      <c r="AW17" s="77"/>
      <c r="AX17" s="76"/>
      <c r="AY17" s="77"/>
      <c r="AZ17" s="76"/>
      <c r="BA17" s="77"/>
      <c r="BB17" s="76"/>
      <c r="BC17" s="77"/>
      <c r="BD17" s="76"/>
      <c r="BE17" s="77"/>
      <c r="BF17" s="76"/>
      <c r="BG17" s="77"/>
      <c r="BH17" s="76"/>
      <c r="BI17" s="77"/>
      <c r="BJ17" s="76"/>
      <c r="BK17" s="77"/>
      <c r="BL17" s="36"/>
      <c r="BM17" s="24"/>
      <c r="BN17" s="76"/>
      <c r="BO17" s="77"/>
      <c r="BP17" s="76"/>
      <c r="BQ17" s="77"/>
      <c r="BR17" s="76"/>
      <c r="BS17" s="77"/>
      <c r="BT17" s="76"/>
      <c r="BU17" s="77"/>
      <c r="BV17" s="24"/>
      <c r="BW17" s="76"/>
      <c r="BX17" s="77"/>
      <c r="BY17" s="76"/>
      <c r="BZ17" s="77"/>
      <c r="CA17" s="96"/>
      <c r="CB17" s="2"/>
    </row>
    <row r="18" spans="1:80" ht="12" x14ac:dyDescent="0.2">
      <c r="A18" s="33"/>
      <c r="B18" s="265" t="s">
        <v>135</v>
      </c>
      <c r="C18" s="240" t="str">
        <f>_xlfn.CONCAT(Tabel3[[#This Row],[ID]],Tabel3[[#This Row],[BYGNINGSDELE]])</f>
        <v>014Kraner</v>
      </c>
      <c r="D18" s="24"/>
      <c r="E18" s="24"/>
      <c r="F18" s="24"/>
      <c r="G18" s="24"/>
      <c r="H18" s="24"/>
      <c r="I18" s="24"/>
      <c r="J18" s="61">
        <v>3</v>
      </c>
      <c r="K18" s="62" t="s">
        <v>136</v>
      </c>
      <c r="L18" s="63" t="s">
        <v>113</v>
      </c>
      <c r="M18" s="61" t="str">
        <f>IFERROR(VLOOKUP(Tabel3[[#This Row],[ID-Bygningsdel]],'Data ændringslog'!A:G,7,FALSE),"P")</f>
        <v/>
      </c>
      <c r="N18" s="64" t="s">
        <v>113</v>
      </c>
      <c r="O18" s="188" t="str">
        <f>VLOOKUP(Tabel3[[#This Row],[ID-Bygningsdel]],'Data aktør'!A:H,2,FALSE)</f>
        <v/>
      </c>
      <c r="P18" s="189" t="str">
        <f>VLOOKUP(Tabel3[[#This Row],[ID-Bygningsdel]],'Data aktør'!A:H,3,FALSE)</f>
        <v/>
      </c>
      <c r="Q18" s="190" t="str">
        <f>VLOOKUP(Tabel3[[#This Row],[ID-Bygningsdel]],'Data aktør'!A:H,4,FALSE)</f>
        <v/>
      </c>
      <c r="R18" s="191" t="str">
        <f>VLOOKUP(Tabel3[[#This Row],[ID-Bygningsdel]],'Data aktør'!A:H,5,FALSE)</f>
        <v/>
      </c>
      <c r="S18" s="192" t="str">
        <f>VLOOKUP(Tabel3[[#This Row],[ID-Bygningsdel]],'Data aktør'!A:H,6,FALSE)</f>
        <v/>
      </c>
      <c r="T18" s="193" t="str">
        <f>VLOOKUP(Tabel3[[#This Row],[ID-Bygningsdel]],'Data aktør'!A:H,7,FALSE)</f>
        <v/>
      </c>
      <c r="U18" s="194" t="str">
        <f>VLOOKUP(Tabel3[[#This Row],[ID-Bygningsdel]],'Data aktør'!A:H,8,FALSE)</f>
        <v/>
      </c>
      <c r="V18" s="76"/>
      <c r="W18" s="77"/>
      <c r="X18" s="76"/>
      <c r="Y18" s="77"/>
      <c r="Z18" s="76"/>
      <c r="AA18" s="77"/>
      <c r="AB18" s="76"/>
      <c r="AC18" s="77"/>
      <c r="AD18" s="76"/>
      <c r="AE18" s="77"/>
      <c r="AF18" s="76"/>
      <c r="AG18" s="77"/>
      <c r="AH18" s="76"/>
      <c r="AI18" s="77"/>
      <c r="AJ18" s="76"/>
      <c r="AK18" s="77"/>
      <c r="AL18" s="76"/>
      <c r="AM18" s="77"/>
      <c r="AN18" s="76"/>
      <c r="AO18" s="77"/>
      <c r="AP18" s="76"/>
      <c r="AQ18" s="77"/>
      <c r="AR18" s="76"/>
      <c r="AS18" s="77"/>
      <c r="AT18" s="76"/>
      <c r="AU18" s="77"/>
      <c r="AV18" s="76"/>
      <c r="AW18" s="77"/>
      <c r="AX18" s="76"/>
      <c r="AY18" s="77"/>
      <c r="AZ18" s="76"/>
      <c r="BA18" s="77"/>
      <c r="BB18" s="76"/>
      <c r="BC18" s="77"/>
      <c r="BD18" s="76"/>
      <c r="BE18" s="77"/>
      <c r="BF18" s="76"/>
      <c r="BG18" s="77"/>
      <c r="BH18" s="76"/>
      <c r="BI18" s="77"/>
      <c r="BJ18" s="76"/>
      <c r="BK18" s="77"/>
      <c r="BL18" s="36"/>
      <c r="BM18" s="24"/>
      <c r="BN18" s="76"/>
      <c r="BO18" s="77"/>
      <c r="BP18" s="76"/>
      <c r="BQ18" s="77"/>
      <c r="BR18" s="76"/>
      <c r="BS18" s="77"/>
      <c r="BT18" s="76"/>
      <c r="BU18" s="77"/>
      <c r="BV18" s="24"/>
      <c r="BW18" s="76"/>
      <c r="BX18" s="77"/>
      <c r="BY18" s="76"/>
      <c r="BZ18" s="77"/>
      <c r="CA18" s="96"/>
      <c r="CB18" s="2"/>
    </row>
    <row r="19" spans="1:80" ht="12" x14ac:dyDescent="0.2">
      <c r="A19" s="33"/>
      <c r="B19" s="265" t="s">
        <v>137</v>
      </c>
      <c r="C19" s="240" t="str">
        <f>_xlfn.CONCAT(Tabel3[[#This Row],[ID]],Tabel3[[#This Row],[BYGNINGSDELE]])</f>
        <v>015Lifte</v>
      </c>
      <c r="D19" s="24"/>
      <c r="E19" s="24"/>
      <c r="F19" s="24"/>
      <c r="G19" s="24"/>
      <c r="H19" s="24"/>
      <c r="I19" s="24"/>
      <c r="J19" s="61">
        <v>3</v>
      </c>
      <c r="K19" s="62" t="s">
        <v>138</v>
      </c>
      <c r="L19" s="63" t="s">
        <v>113</v>
      </c>
      <c r="M19" s="61" t="str">
        <f>IFERROR(VLOOKUP(Tabel3[[#This Row],[ID-Bygningsdel]],'Data ændringslog'!A:G,7,FALSE),"P")</f>
        <v/>
      </c>
      <c r="N19" s="64" t="s">
        <v>113</v>
      </c>
      <c r="O19" s="188" t="str">
        <f>VLOOKUP(Tabel3[[#This Row],[ID-Bygningsdel]],'Data aktør'!A:H,2,FALSE)</f>
        <v/>
      </c>
      <c r="P19" s="189" t="str">
        <f>VLOOKUP(Tabel3[[#This Row],[ID-Bygningsdel]],'Data aktør'!A:H,3,FALSE)</f>
        <v/>
      </c>
      <c r="Q19" s="190" t="str">
        <f>VLOOKUP(Tabel3[[#This Row],[ID-Bygningsdel]],'Data aktør'!A:H,4,FALSE)</f>
        <v/>
      </c>
      <c r="R19" s="191" t="str">
        <f>VLOOKUP(Tabel3[[#This Row],[ID-Bygningsdel]],'Data aktør'!A:H,5,FALSE)</f>
        <v/>
      </c>
      <c r="S19" s="192" t="str">
        <f>VLOOKUP(Tabel3[[#This Row],[ID-Bygningsdel]],'Data aktør'!A:H,6,FALSE)</f>
        <v/>
      </c>
      <c r="T19" s="193" t="str">
        <f>VLOOKUP(Tabel3[[#This Row],[ID-Bygningsdel]],'Data aktør'!A:H,7,FALSE)</f>
        <v/>
      </c>
      <c r="U19" s="194" t="str">
        <f>VLOOKUP(Tabel3[[#This Row],[ID-Bygningsdel]],'Data aktør'!A:H,8,FALSE)</f>
        <v/>
      </c>
      <c r="V19" s="76"/>
      <c r="W19" s="77"/>
      <c r="X19" s="76"/>
      <c r="Y19" s="77"/>
      <c r="Z19" s="76"/>
      <c r="AA19" s="77"/>
      <c r="AB19" s="76"/>
      <c r="AC19" s="77"/>
      <c r="AD19" s="76"/>
      <c r="AE19" s="77"/>
      <c r="AF19" s="76"/>
      <c r="AG19" s="77"/>
      <c r="AH19" s="76"/>
      <c r="AI19" s="77"/>
      <c r="AJ19" s="76"/>
      <c r="AK19" s="77"/>
      <c r="AL19" s="76"/>
      <c r="AM19" s="77"/>
      <c r="AN19" s="76"/>
      <c r="AO19" s="77"/>
      <c r="AP19" s="76"/>
      <c r="AQ19" s="77"/>
      <c r="AR19" s="76"/>
      <c r="AS19" s="77"/>
      <c r="AT19" s="76"/>
      <c r="AU19" s="77"/>
      <c r="AV19" s="76"/>
      <c r="AW19" s="77"/>
      <c r="AX19" s="76"/>
      <c r="AY19" s="77"/>
      <c r="AZ19" s="76"/>
      <c r="BA19" s="77"/>
      <c r="BB19" s="76"/>
      <c r="BC19" s="77"/>
      <c r="BD19" s="76"/>
      <c r="BE19" s="77"/>
      <c r="BF19" s="76"/>
      <c r="BG19" s="77"/>
      <c r="BH19" s="76"/>
      <c r="BI19" s="77"/>
      <c r="BJ19" s="76"/>
      <c r="BK19" s="77"/>
      <c r="BL19" s="36"/>
      <c r="BM19" s="24"/>
      <c r="BN19" s="76"/>
      <c r="BO19" s="77"/>
      <c r="BP19" s="76"/>
      <c r="BQ19" s="77"/>
      <c r="BR19" s="76"/>
      <c r="BS19" s="77"/>
      <c r="BT19" s="76"/>
      <c r="BU19" s="77"/>
      <c r="BV19" s="24"/>
      <c r="BW19" s="76"/>
      <c r="BX19" s="77"/>
      <c r="BY19" s="76"/>
      <c r="BZ19" s="77"/>
      <c r="CA19" s="96"/>
      <c r="CB19" s="2"/>
    </row>
    <row r="20" spans="1:80" ht="12" x14ac:dyDescent="0.2">
      <c r="A20" s="33"/>
      <c r="B20" s="265" t="s">
        <v>139</v>
      </c>
      <c r="C20" s="240" t="str">
        <f>_xlfn.CONCAT(Tabel3[[#This Row],[ID]],Tabel3[[#This Row],[BYGNINGSDELE]])</f>
        <v>016Interrimslukninger</v>
      </c>
      <c r="D20" s="24"/>
      <c r="E20" s="24"/>
      <c r="F20" s="24"/>
      <c r="G20" s="24"/>
      <c r="H20" s="24"/>
      <c r="I20" s="24"/>
      <c r="J20" s="61">
        <v>3</v>
      </c>
      <c r="K20" s="62" t="s">
        <v>140</v>
      </c>
      <c r="L20" s="63" t="s">
        <v>113</v>
      </c>
      <c r="M20" s="61" t="str">
        <f>IFERROR(VLOOKUP(Tabel3[[#This Row],[ID-Bygningsdel]],'Data ændringslog'!A:G,7,FALSE),"P")</f>
        <v/>
      </c>
      <c r="N20" s="64" t="s">
        <v>113</v>
      </c>
      <c r="O20" s="188" t="str">
        <f>VLOOKUP(Tabel3[[#This Row],[ID-Bygningsdel]],'Data aktør'!A:H,2,FALSE)</f>
        <v/>
      </c>
      <c r="P20" s="189" t="str">
        <f>VLOOKUP(Tabel3[[#This Row],[ID-Bygningsdel]],'Data aktør'!A:H,3,FALSE)</f>
        <v/>
      </c>
      <c r="Q20" s="190" t="str">
        <f>VLOOKUP(Tabel3[[#This Row],[ID-Bygningsdel]],'Data aktør'!A:H,4,FALSE)</f>
        <v/>
      </c>
      <c r="R20" s="191" t="str">
        <f>VLOOKUP(Tabel3[[#This Row],[ID-Bygningsdel]],'Data aktør'!A:H,5,FALSE)</f>
        <v/>
      </c>
      <c r="S20" s="192" t="str">
        <f>VLOOKUP(Tabel3[[#This Row],[ID-Bygningsdel]],'Data aktør'!A:H,6,FALSE)</f>
        <v/>
      </c>
      <c r="T20" s="193" t="str">
        <f>VLOOKUP(Tabel3[[#This Row],[ID-Bygningsdel]],'Data aktør'!A:H,7,FALSE)</f>
        <v/>
      </c>
      <c r="U20" s="194" t="str">
        <f>VLOOKUP(Tabel3[[#This Row],[ID-Bygningsdel]],'Data aktør'!A:H,8,FALSE)</f>
        <v/>
      </c>
      <c r="V20" s="76"/>
      <c r="W20" s="77"/>
      <c r="X20" s="76"/>
      <c r="Y20" s="77"/>
      <c r="Z20" s="76"/>
      <c r="AA20" s="77"/>
      <c r="AB20" s="76"/>
      <c r="AC20" s="77"/>
      <c r="AD20" s="76"/>
      <c r="AE20" s="77"/>
      <c r="AF20" s="76"/>
      <c r="AG20" s="77"/>
      <c r="AH20" s="76"/>
      <c r="AI20" s="77"/>
      <c r="AJ20" s="76"/>
      <c r="AK20" s="77"/>
      <c r="AL20" s="76"/>
      <c r="AM20" s="77"/>
      <c r="AN20" s="76"/>
      <c r="AO20" s="77"/>
      <c r="AP20" s="76"/>
      <c r="AQ20" s="77"/>
      <c r="AR20" s="76"/>
      <c r="AS20" s="77"/>
      <c r="AT20" s="76"/>
      <c r="AU20" s="77"/>
      <c r="AV20" s="76"/>
      <c r="AW20" s="77"/>
      <c r="AX20" s="76"/>
      <c r="AY20" s="77"/>
      <c r="AZ20" s="76"/>
      <c r="BA20" s="77"/>
      <c r="BB20" s="76"/>
      <c r="BC20" s="77"/>
      <c r="BD20" s="76"/>
      <c r="BE20" s="77"/>
      <c r="BF20" s="76"/>
      <c r="BG20" s="77"/>
      <c r="BH20" s="76"/>
      <c r="BI20" s="77"/>
      <c r="BJ20" s="76"/>
      <c r="BK20" s="77"/>
      <c r="BL20" s="36"/>
      <c r="BM20" s="24"/>
      <c r="BN20" s="76"/>
      <c r="BO20" s="77"/>
      <c r="BP20" s="76"/>
      <c r="BQ20" s="77"/>
      <c r="BR20" s="76"/>
      <c r="BS20" s="77"/>
      <c r="BT20" s="76"/>
      <c r="BU20" s="77"/>
      <c r="BV20" s="24"/>
      <c r="BW20" s="76"/>
      <c r="BX20" s="77"/>
      <c r="BY20" s="76"/>
      <c r="BZ20" s="77"/>
      <c r="CA20" s="96"/>
      <c r="CB20" s="2"/>
    </row>
    <row r="21" spans="1:80" ht="12" x14ac:dyDescent="0.2">
      <c r="A21" s="33"/>
      <c r="B21" s="265" t="s">
        <v>141</v>
      </c>
      <c r="C21" s="240" t="str">
        <f>_xlfn.CONCAT(Tabel3[[#This Row],[ID]],Tabel3[[#This Row],[BYGNINGSDELE]])</f>
        <v>017Stilladser</v>
      </c>
      <c r="D21" s="24"/>
      <c r="E21" s="24"/>
      <c r="F21" s="24"/>
      <c r="G21" s="24"/>
      <c r="H21" s="24"/>
      <c r="I21" s="24"/>
      <c r="J21" s="61">
        <v>3</v>
      </c>
      <c r="K21" s="62" t="s">
        <v>142</v>
      </c>
      <c r="L21" s="63" t="s">
        <v>113</v>
      </c>
      <c r="M21" s="61" t="str">
        <f>IFERROR(VLOOKUP(Tabel3[[#This Row],[ID-Bygningsdel]],'Data ændringslog'!A:G,7,FALSE),"P")</f>
        <v/>
      </c>
      <c r="N21" s="64" t="s">
        <v>113</v>
      </c>
      <c r="O21" s="188" t="str">
        <f>VLOOKUP(Tabel3[[#This Row],[ID-Bygningsdel]],'Data aktør'!A:H,2,FALSE)</f>
        <v/>
      </c>
      <c r="P21" s="189" t="str">
        <f>VLOOKUP(Tabel3[[#This Row],[ID-Bygningsdel]],'Data aktør'!A:H,3,FALSE)</f>
        <v/>
      </c>
      <c r="Q21" s="190" t="str">
        <f>VLOOKUP(Tabel3[[#This Row],[ID-Bygningsdel]],'Data aktør'!A:H,4,FALSE)</f>
        <v/>
      </c>
      <c r="R21" s="191" t="str">
        <f>VLOOKUP(Tabel3[[#This Row],[ID-Bygningsdel]],'Data aktør'!A:H,5,FALSE)</f>
        <v/>
      </c>
      <c r="S21" s="192" t="str">
        <f>VLOOKUP(Tabel3[[#This Row],[ID-Bygningsdel]],'Data aktør'!A:H,6,FALSE)</f>
        <v/>
      </c>
      <c r="T21" s="193" t="str">
        <f>VLOOKUP(Tabel3[[#This Row],[ID-Bygningsdel]],'Data aktør'!A:H,7,FALSE)</f>
        <v/>
      </c>
      <c r="U21" s="194" t="str">
        <f>VLOOKUP(Tabel3[[#This Row],[ID-Bygningsdel]],'Data aktør'!A:H,8,FALSE)</f>
        <v/>
      </c>
      <c r="V21" s="76"/>
      <c r="W21" s="77"/>
      <c r="X21" s="76"/>
      <c r="Y21" s="77"/>
      <c r="Z21" s="76"/>
      <c r="AA21" s="77"/>
      <c r="AB21" s="76"/>
      <c r="AC21" s="77"/>
      <c r="AD21" s="76"/>
      <c r="AE21" s="77"/>
      <c r="AF21" s="76"/>
      <c r="AG21" s="77"/>
      <c r="AH21" s="76"/>
      <c r="AI21" s="77"/>
      <c r="AJ21" s="76"/>
      <c r="AK21" s="77"/>
      <c r="AL21" s="76"/>
      <c r="AM21" s="77"/>
      <c r="AN21" s="76"/>
      <c r="AO21" s="77"/>
      <c r="AP21" s="76"/>
      <c r="AQ21" s="77"/>
      <c r="AR21" s="76"/>
      <c r="AS21" s="77"/>
      <c r="AT21" s="76"/>
      <c r="AU21" s="77"/>
      <c r="AV21" s="76"/>
      <c r="AW21" s="77"/>
      <c r="AX21" s="76"/>
      <c r="AY21" s="77"/>
      <c r="AZ21" s="76"/>
      <c r="BA21" s="77"/>
      <c r="BB21" s="76"/>
      <c r="BC21" s="77"/>
      <c r="BD21" s="76"/>
      <c r="BE21" s="77"/>
      <c r="BF21" s="76"/>
      <c r="BG21" s="77"/>
      <c r="BH21" s="76"/>
      <c r="BI21" s="77"/>
      <c r="BJ21" s="76"/>
      <c r="BK21" s="77"/>
      <c r="BL21" s="36"/>
      <c r="BM21" s="24"/>
      <c r="BN21" s="76"/>
      <c r="BO21" s="77"/>
      <c r="BP21" s="76"/>
      <c r="BQ21" s="77"/>
      <c r="BR21" s="76"/>
      <c r="BS21" s="77"/>
      <c r="BT21" s="76"/>
      <c r="BU21" s="77"/>
      <c r="BV21" s="24"/>
      <c r="BW21" s="76"/>
      <c r="BX21" s="77"/>
      <c r="BY21" s="76"/>
      <c r="BZ21" s="77"/>
      <c r="CA21" s="96"/>
      <c r="CB21" s="2"/>
    </row>
    <row r="22" spans="1:80" ht="12" x14ac:dyDescent="0.2">
      <c r="A22" s="33"/>
      <c r="B22" s="265" t="s">
        <v>143</v>
      </c>
      <c r="C22" s="240" t="str">
        <f>_xlfn.CONCAT(Tabel3[[#This Row],[ID]],Tabel3[[#This Row],[BYGNINGSDELE]])</f>
        <v>018Totaloverdækninger</v>
      </c>
      <c r="D22" s="24"/>
      <c r="E22" s="24"/>
      <c r="F22" s="24"/>
      <c r="G22" s="24"/>
      <c r="H22" s="24"/>
      <c r="I22" s="24"/>
      <c r="J22" s="61">
        <v>3</v>
      </c>
      <c r="K22" s="62" t="s">
        <v>144</v>
      </c>
      <c r="L22" s="63" t="s">
        <v>113</v>
      </c>
      <c r="M22" s="61" t="str">
        <f>IFERROR(VLOOKUP(Tabel3[[#This Row],[ID-Bygningsdel]],'Data ændringslog'!A:G,7,FALSE),"P")</f>
        <v/>
      </c>
      <c r="N22" s="64" t="s">
        <v>113</v>
      </c>
      <c r="O22" s="188" t="str">
        <f>VLOOKUP(Tabel3[[#This Row],[ID-Bygningsdel]],'Data aktør'!A:H,2,FALSE)</f>
        <v/>
      </c>
      <c r="P22" s="189" t="str">
        <f>VLOOKUP(Tabel3[[#This Row],[ID-Bygningsdel]],'Data aktør'!A:H,3,FALSE)</f>
        <v/>
      </c>
      <c r="Q22" s="190" t="str">
        <f>VLOOKUP(Tabel3[[#This Row],[ID-Bygningsdel]],'Data aktør'!A:H,4,FALSE)</f>
        <v/>
      </c>
      <c r="R22" s="191" t="str">
        <f>VLOOKUP(Tabel3[[#This Row],[ID-Bygningsdel]],'Data aktør'!A:H,5,FALSE)</f>
        <v/>
      </c>
      <c r="S22" s="192" t="str">
        <f>VLOOKUP(Tabel3[[#This Row],[ID-Bygningsdel]],'Data aktør'!A:H,6,FALSE)</f>
        <v/>
      </c>
      <c r="T22" s="193" t="str">
        <f>VLOOKUP(Tabel3[[#This Row],[ID-Bygningsdel]],'Data aktør'!A:H,7,FALSE)</f>
        <v/>
      </c>
      <c r="U22" s="194" t="str">
        <f>VLOOKUP(Tabel3[[#This Row],[ID-Bygningsdel]],'Data aktør'!A:H,8,FALSE)</f>
        <v/>
      </c>
      <c r="V22" s="76"/>
      <c r="W22" s="77"/>
      <c r="X22" s="76"/>
      <c r="Y22" s="77"/>
      <c r="Z22" s="76"/>
      <c r="AA22" s="77"/>
      <c r="AB22" s="76"/>
      <c r="AC22" s="77"/>
      <c r="AD22" s="76"/>
      <c r="AE22" s="77"/>
      <c r="AF22" s="76"/>
      <c r="AG22" s="77"/>
      <c r="AH22" s="76"/>
      <c r="AI22" s="77"/>
      <c r="AJ22" s="76"/>
      <c r="AK22" s="77"/>
      <c r="AL22" s="76"/>
      <c r="AM22" s="77"/>
      <c r="AN22" s="76"/>
      <c r="AO22" s="77"/>
      <c r="AP22" s="76"/>
      <c r="AQ22" s="77"/>
      <c r="AR22" s="76"/>
      <c r="AS22" s="77"/>
      <c r="AT22" s="76"/>
      <c r="AU22" s="77"/>
      <c r="AV22" s="76"/>
      <c r="AW22" s="77"/>
      <c r="AX22" s="76"/>
      <c r="AY22" s="77"/>
      <c r="AZ22" s="76"/>
      <c r="BA22" s="77"/>
      <c r="BB22" s="76"/>
      <c r="BC22" s="77"/>
      <c r="BD22" s="76"/>
      <c r="BE22" s="77"/>
      <c r="BF22" s="76"/>
      <c r="BG22" s="77"/>
      <c r="BH22" s="76"/>
      <c r="BI22" s="77"/>
      <c r="BJ22" s="76"/>
      <c r="BK22" s="77"/>
      <c r="BL22" s="36"/>
      <c r="BM22" s="24"/>
      <c r="BN22" s="76"/>
      <c r="BO22" s="77"/>
      <c r="BP22" s="76"/>
      <c r="BQ22" s="77"/>
      <c r="BR22" s="76"/>
      <c r="BS22" s="77"/>
      <c r="BT22" s="76"/>
      <c r="BU22" s="77"/>
      <c r="BV22" s="24"/>
      <c r="BW22" s="76"/>
      <c r="BX22" s="77"/>
      <c r="BY22" s="76"/>
      <c r="BZ22" s="77"/>
      <c r="CA22" s="96"/>
      <c r="CB22" s="2"/>
    </row>
    <row r="23" spans="1:80" s="108" customFormat="1" ht="12.75" collapsed="1" x14ac:dyDescent="0.2">
      <c r="A23" s="33"/>
      <c r="B23" s="265" t="s">
        <v>145</v>
      </c>
      <c r="C23" s="240" t="str">
        <f>_xlfn.CONCAT(Tabel3[[#This Row],[ID]],Tabel3[[#This Row],[BYGNINGSDELE]])</f>
        <v>019Skurby</v>
      </c>
      <c r="D23" s="24"/>
      <c r="E23" s="24"/>
      <c r="F23" s="24"/>
      <c r="G23" s="24"/>
      <c r="H23" s="24"/>
      <c r="I23" s="24"/>
      <c r="J23" s="61">
        <v>3</v>
      </c>
      <c r="K23" s="62" t="s">
        <v>146</v>
      </c>
      <c r="L23" s="63" t="s">
        <v>113</v>
      </c>
      <c r="M23" s="61" t="str">
        <f>IFERROR(VLOOKUP(Tabel3[[#This Row],[ID-Bygningsdel]],'Data ændringslog'!A:G,7,FALSE),"P")</f>
        <v/>
      </c>
      <c r="N23" s="64" t="s">
        <v>113</v>
      </c>
      <c r="O23" s="188" t="str">
        <f>VLOOKUP(Tabel3[[#This Row],[ID-Bygningsdel]],'Data aktør'!A:H,2,FALSE)</f>
        <v/>
      </c>
      <c r="P23" s="189" t="str">
        <f>VLOOKUP(Tabel3[[#This Row],[ID-Bygningsdel]],'Data aktør'!A:H,3,FALSE)</f>
        <v/>
      </c>
      <c r="Q23" s="190" t="str">
        <f>VLOOKUP(Tabel3[[#This Row],[ID-Bygningsdel]],'Data aktør'!A:H,4,FALSE)</f>
        <v/>
      </c>
      <c r="R23" s="191" t="str">
        <f>VLOOKUP(Tabel3[[#This Row],[ID-Bygningsdel]],'Data aktør'!A:H,5,FALSE)</f>
        <v/>
      </c>
      <c r="S23" s="192" t="str">
        <f>VLOOKUP(Tabel3[[#This Row],[ID-Bygningsdel]],'Data aktør'!A:H,6,FALSE)</f>
        <v/>
      </c>
      <c r="T23" s="193" t="str">
        <f>VLOOKUP(Tabel3[[#This Row],[ID-Bygningsdel]],'Data aktør'!A:H,7,FALSE)</f>
        <v/>
      </c>
      <c r="U23" s="194" t="str">
        <f>VLOOKUP(Tabel3[[#This Row],[ID-Bygningsdel]],'Data aktør'!A:H,8,FALSE)</f>
        <v/>
      </c>
      <c r="V23" s="76"/>
      <c r="W23" s="77"/>
      <c r="X23" s="76"/>
      <c r="Y23" s="77"/>
      <c r="Z23" s="76"/>
      <c r="AA23" s="77"/>
      <c r="AB23" s="76"/>
      <c r="AC23" s="77"/>
      <c r="AD23" s="76"/>
      <c r="AE23" s="77"/>
      <c r="AF23" s="76"/>
      <c r="AG23" s="77"/>
      <c r="AH23" s="76"/>
      <c r="AI23" s="77"/>
      <c r="AJ23" s="76"/>
      <c r="AK23" s="77"/>
      <c r="AL23" s="76"/>
      <c r="AM23" s="77"/>
      <c r="AN23" s="76"/>
      <c r="AO23" s="77"/>
      <c r="AP23" s="76"/>
      <c r="AQ23" s="77"/>
      <c r="AR23" s="76"/>
      <c r="AS23" s="77"/>
      <c r="AT23" s="76"/>
      <c r="AU23" s="77"/>
      <c r="AV23" s="76"/>
      <c r="AW23" s="77"/>
      <c r="AX23" s="76"/>
      <c r="AY23" s="77"/>
      <c r="AZ23" s="76"/>
      <c r="BA23" s="77"/>
      <c r="BB23" s="76"/>
      <c r="BC23" s="77"/>
      <c r="BD23" s="76"/>
      <c r="BE23" s="77"/>
      <c r="BF23" s="76"/>
      <c r="BG23" s="77"/>
      <c r="BH23" s="76"/>
      <c r="BI23" s="77"/>
      <c r="BJ23" s="76"/>
      <c r="BK23" s="77"/>
      <c r="BL23" s="36"/>
      <c r="BM23" s="24"/>
      <c r="BN23" s="76"/>
      <c r="BO23" s="77"/>
      <c r="BP23" s="76"/>
      <c r="BQ23" s="77"/>
      <c r="BR23" s="76"/>
      <c r="BS23" s="77"/>
      <c r="BT23" s="76"/>
      <c r="BU23" s="77"/>
      <c r="BV23" s="24"/>
      <c r="BW23" s="76"/>
      <c r="BX23" s="77"/>
      <c r="BY23" s="76"/>
      <c r="BZ23" s="77"/>
      <c r="CA23" s="96"/>
    </row>
    <row r="24" spans="1:80" ht="27.95" customHeight="1" x14ac:dyDescent="0.2">
      <c r="A24" s="33"/>
      <c r="B24" s="266" t="s">
        <v>147</v>
      </c>
      <c r="C24" s="241" t="str">
        <f>_xlfn.CONCAT(Tabel3[[#This Row],[ID]],Tabel3[[#This Row],[BYGNINGSDELE]])</f>
        <v>020Råhus</v>
      </c>
      <c r="D24" s="103"/>
      <c r="E24" s="103"/>
      <c r="F24" s="103"/>
      <c r="G24" s="103"/>
      <c r="H24" s="103"/>
      <c r="I24" s="33"/>
      <c r="J24" s="55">
        <v>1</v>
      </c>
      <c r="K24" s="56" t="s">
        <v>148</v>
      </c>
      <c r="L24" s="286"/>
      <c r="M24" s="104" t="str">
        <f>IFERROR(VLOOKUP(Tabel3[[#This Row],[ID-Bygningsdel]],'Data ændringslog'!A:G,7,FALSE),"P")</f>
        <v/>
      </c>
      <c r="N24" s="57"/>
      <c r="O24" s="218" t="s">
        <v>109</v>
      </c>
      <c r="P24" s="219" t="s">
        <v>109</v>
      </c>
      <c r="Q24" s="219" t="s">
        <v>109</v>
      </c>
      <c r="R24" s="219" t="s">
        <v>109</v>
      </c>
      <c r="S24" s="219" t="s">
        <v>109</v>
      </c>
      <c r="T24" s="219" t="s">
        <v>109</v>
      </c>
      <c r="U24" s="220" t="s">
        <v>109</v>
      </c>
      <c r="V24" s="82"/>
      <c r="W24" s="83"/>
      <c r="X24" s="82"/>
      <c r="Y24" s="83"/>
      <c r="Z24" s="82"/>
      <c r="AA24" s="83"/>
      <c r="AB24" s="82"/>
      <c r="AC24" s="105"/>
      <c r="AD24" s="82"/>
      <c r="AE24" s="83"/>
      <c r="AF24" s="82"/>
      <c r="AG24" s="83"/>
      <c r="AH24" s="82"/>
      <c r="AI24" s="83"/>
      <c r="AJ24" s="82"/>
      <c r="AK24" s="105"/>
      <c r="AL24" s="82"/>
      <c r="AM24" s="105"/>
      <c r="AN24" s="82"/>
      <c r="AO24" s="83"/>
      <c r="AP24" s="82"/>
      <c r="AQ24" s="83"/>
      <c r="AR24" s="82"/>
      <c r="AS24" s="83"/>
      <c r="AT24" s="82"/>
      <c r="AU24" s="105"/>
      <c r="AV24" s="82"/>
      <c r="AW24" s="83"/>
      <c r="AX24" s="82"/>
      <c r="AY24" s="83"/>
      <c r="AZ24" s="82"/>
      <c r="BA24" s="83"/>
      <c r="BB24" s="82"/>
      <c r="BC24" s="105"/>
      <c r="BD24" s="82"/>
      <c r="BE24" s="83"/>
      <c r="BF24" s="82"/>
      <c r="BG24" s="83"/>
      <c r="BH24" s="82"/>
      <c r="BI24" s="83"/>
      <c r="BJ24" s="82"/>
      <c r="BK24" s="105"/>
      <c r="BL24" s="106"/>
      <c r="BM24" s="257"/>
      <c r="BN24" s="82"/>
      <c r="BO24" s="83"/>
      <c r="BP24" s="82"/>
      <c r="BQ24" s="83"/>
      <c r="BR24" s="82"/>
      <c r="BS24" s="83"/>
      <c r="BT24" s="82"/>
      <c r="BU24" s="105"/>
      <c r="BV24" s="33"/>
      <c r="BW24" s="82"/>
      <c r="BX24" s="83"/>
      <c r="BY24" s="82"/>
      <c r="BZ24" s="83"/>
      <c r="CA24" s="107"/>
      <c r="CB24" s="2"/>
    </row>
    <row r="25" spans="1:80" ht="14.25" x14ac:dyDescent="0.2">
      <c r="A25" s="33"/>
      <c r="B25" s="264" t="s">
        <v>149</v>
      </c>
      <c r="C25" s="239" t="str">
        <f>_xlfn.CONCAT(Tabel3[[#This Row],[ID]],Tabel3[[#This Row],[BYGNINGSDELE]])</f>
        <v>021Fundament</v>
      </c>
      <c r="D25" s="27"/>
      <c r="E25" s="27"/>
      <c r="F25" s="27"/>
      <c r="G25" s="27"/>
      <c r="H25" s="27"/>
      <c r="I25" s="24"/>
      <c r="J25" s="58">
        <v>2</v>
      </c>
      <c r="K25" s="59" t="s">
        <v>150</v>
      </c>
      <c r="L25" s="287"/>
      <c r="M25" s="290" t="str">
        <f>IFERROR(VLOOKUP(Tabel3[[#This Row],[ID-Bygningsdel]],'Data ændringslog'!A:G,7,FALSE),"P")</f>
        <v/>
      </c>
      <c r="N25" s="60"/>
      <c r="O25" s="221" t="s">
        <v>109</v>
      </c>
      <c r="P25" s="222" t="s">
        <v>109</v>
      </c>
      <c r="Q25" s="222" t="s">
        <v>109</v>
      </c>
      <c r="R25" s="222" t="s">
        <v>109</v>
      </c>
      <c r="S25" s="222" t="s">
        <v>109</v>
      </c>
      <c r="T25" s="222" t="s">
        <v>109</v>
      </c>
      <c r="U25" s="223" t="s">
        <v>109</v>
      </c>
      <c r="V25" s="78"/>
      <c r="W25" s="79"/>
      <c r="X25" s="78"/>
      <c r="Y25" s="79"/>
      <c r="Z25" s="78"/>
      <c r="AA25" s="79"/>
      <c r="AB25" s="78"/>
      <c r="AC25" s="88"/>
      <c r="AD25" s="78"/>
      <c r="AE25" s="79"/>
      <c r="AF25" s="78"/>
      <c r="AG25" s="79"/>
      <c r="AH25" s="78"/>
      <c r="AI25" s="79"/>
      <c r="AJ25" s="78"/>
      <c r="AK25" s="88"/>
      <c r="AL25" s="78"/>
      <c r="AM25" s="88"/>
      <c r="AN25" s="78"/>
      <c r="AO25" s="79"/>
      <c r="AP25" s="78"/>
      <c r="AQ25" s="79"/>
      <c r="AR25" s="78"/>
      <c r="AS25" s="79"/>
      <c r="AT25" s="78"/>
      <c r="AU25" s="88"/>
      <c r="AV25" s="78"/>
      <c r="AW25" s="79"/>
      <c r="AX25" s="78"/>
      <c r="AY25" s="79"/>
      <c r="AZ25" s="78"/>
      <c r="BA25" s="79"/>
      <c r="BB25" s="78"/>
      <c r="BC25" s="88"/>
      <c r="BD25" s="78"/>
      <c r="BE25" s="79"/>
      <c r="BF25" s="78"/>
      <c r="BG25" s="79"/>
      <c r="BH25" s="78"/>
      <c r="BI25" s="79"/>
      <c r="BJ25" s="78"/>
      <c r="BK25" s="88"/>
      <c r="BL25" s="37"/>
      <c r="BM25" s="245"/>
      <c r="BN25" s="78"/>
      <c r="BO25" s="79"/>
      <c r="BP25" s="78"/>
      <c r="BQ25" s="79"/>
      <c r="BR25" s="78"/>
      <c r="BS25" s="79"/>
      <c r="BT25" s="78"/>
      <c r="BU25" s="88"/>
      <c r="BV25" s="24"/>
      <c r="BW25" s="78"/>
      <c r="BX25" s="79"/>
      <c r="BY25" s="78"/>
      <c r="BZ25" s="79"/>
      <c r="CA25" s="97"/>
      <c r="CB25" s="2"/>
    </row>
    <row r="26" spans="1:80" ht="12" x14ac:dyDescent="0.2">
      <c r="A26" s="33"/>
      <c r="B26" s="267" t="s">
        <v>151</v>
      </c>
      <c r="C26" s="242" t="str">
        <f>_xlfn.CONCAT(Tabel3[[#This Row],[ID]],Tabel3[[#This Row],[BYGNINGSDELE]])</f>
        <v>022Fundamenter</v>
      </c>
      <c r="D26" s="23"/>
      <c r="E26" s="23"/>
      <c r="F26" s="23"/>
      <c r="G26" s="23"/>
      <c r="H26" s="23"/>
      <c r="I26" s="24"/>
      <c r="J26" s="65">
        <v>3</v>
      </c>
      <c r="K26" s="66" t="s">
        <v>152</v>
      </c>
      <c r="L26" s="67" t="s">
        <v>153</v>
      </c>
      <c r="M26" s="65" t="str">
        <f>IFERROR(VLOOKUP(Tabel3[[#This Row],[ID-Bygningsdel]],'Data ændringslog'!A:G,7,FALSE),"P")</f>
        <v/>
      </c>
      <c r="N26" s="68" t="s">
        <v>109</v>
      </c>
      <c r="O26" s="196" t="str">
        <f>VLOOKUP(Tabel3[[#This Row],[ID-Bygningsdel]],'Data aktør'!A:H,2,FALSE)</f>
        <v/>
      </c>
      <c r="P26" s="197" t="str">
        <f>VLOOKUP(Tabel3[[#This Row],[ID-Bygningsdel]],'Data aktør'!A:H,3,FALSE)</f>
        <v/>
      </c>
      <c r="Q26" s="197" t="str">
        <f>VLOOKUP(Tabel3[[#This Row],[ID-Bygningsdel]],'Data aktør'!A:H,4,FALSE)</f>
        <v/>
      </c>
      <c r="R26" s="197" t="str">
        <f>VLOOKUP(Tabel3[[#This Row],[ID-Bygningsdel]],'Data aktør'!A:H,5,FALSE)</f>
        <v/>
      </c>
      <c r="S26" s="197" t="str">
        <f>VLOOKUP(Tabel3[[#This Row],[ID-Bygningsdel]],'Data aktør'!A:H,6,FALSE)</f>
        <v/>
      </c>
      <c r="T26" s="197" t="str">
        <f>VLOOKUP(Tabel3[[#This Row],[ID-Bygningsdel]],'Data aktør'!A:H,7,FALSE)</f>
        <v/>
      </c>
      <c r="U26" s="197" t="str">
        <f>VLOOKUP(Tabel3[[#This Row],[ID-Bygningsdel]],'Data aktør'!A:H,8,FALSE)</f>
        <v/>
      </c>
      <c r="V26" s="84"/>
      <c r="W26" s="69"/>
      <c r="X26" s="84"/>
      <c r="Y26" s="69"/>
      <c r="Z26" s="84"/>
      <c r="AA26" s="69"/>
      <c r="AB26" s="84"/>
      <c r="AC26" s="69"/>
      <c r="AD26" s="84"/>
      <c r="AE26" s="69"/>
      <c r="AF26" s="84"/>
      <c r="AG26" s="69"/>
      <c r="AH26" s="84"/>
      <c r="AI26" s="69"/>
      <c r="AJ26" s="84"/>
      <c r="AK26" s="69"/>
      <c r="AL26" s="84"/>
      <c r="AM26" s="69"/>
      <c r="AN26" s="84"/>
      <c r="AO26" s="69"/>
      <c r="AP26" s="84"/>
      <c r="AQ26" s="69"/>
      <c r="AR26" s="84"/>
      <c r="AS26" s="69"/>
      <c r="AT26" s="84"/>
      <c r="AU26" s="69"/>
      <c r="AV26" s="84"/>
      <c r="AW26" s="69"/>
      <c r="AX26" s="84"/>
      <c r="AY26" s="69"/>
      <c r="AZ26" s="84"/>
      <c r="BA26" s="69"/>
      <c r="BB26" s="84"/>
      <c r="BC26" s="69"/>
      <c r="BD26" s="84"/>
      <c r="BE26" s="69"/>
      <c r="BF26" s="84"/>
      <c r="BG26" s="69"/>
      <c r="BH26" s="84"/>
      <c r="BI26" s="69"/>
      <c r="BJ26" s="84"/>
      <c r="BK26" s="69"/>
      <c r="BL26" s="38"/>
      <c r="BM26" s="24"/>
      <c r="BN26" s="84"/>
      <c r="BO26" s="69"/>
      <c r="BP26" s="84"/>
      <c r="BQ26" s="69"/>
      <c r="BR26" s="84"/>
      <c r="BS26" s="69"/>
      <c r="BT26" s="84"/>
      <c r="BU26" s="69"/>
      <c r="BV26" s="24"/>
      <c r="BW26" s="84"/>
      <c r="BX26" s="69"/>
      <c r="BY26" s="84"/>
      <c r="BZ26" s="69"/>
      <c r="CA26" s="98"/>
      <c r="CB26" s="2"/>
    </row>
    <row r="27" spans="1:80" ht="12" x14ac:dyDescent="0.2">
      <c r="A27" s="33"/>
      <c r="B27" s="265" t="s">
        <v>154</v>
      </c>
      <c r="C27" s="240" t="str">
        <f>_xlfn.CONCAT(Tabel3[[#This Row],[ID]],Tabel3[[#This Row],[BYGNINGSDELE]])</f>
        <v>023Stribefundamenter</v>
      </c>
      <c r="D27" s="24"/>
      <c r="E27" s="24"/>
      <c r="F27" s="24"/>
      <c r="G27" s="24"/>
      <c r="H27" s="24"/>
      <c r="I27" s="24"/>
      <c r="J27" s="61">
        <v>4</v>
      </c>
      <c r="K27" s="62" t="s">
        <v>155</v>
      </c>
      <c r="L27" s="63" t="s">
        <v>153</v>
      </c>
      <c r="M27" s="61" t="str">
        <f>IFERROR(VLOOKUP(Tabel3[[#This Row],[ID-Bygningsdel]],'Data ændringslog'!A:G,7,FALSE),"P")</f>
        <v/>
      </c>
      <c r="N27" s="64" t="s">
        <v>109</v>
      </c>
      <c r="O27" s="188" t="str">
        <f>VLOOKUP(Tabel3[[#This Row],[ID-Bygningsdel]],'Data aktør'!A:H,2,FALSE)</f>
        <v/>
      </c>
      <c r="P27" s="189" t="str">
        <f>VLOOKUP(Tabel3[[#This Row],[ID-Bygningsdel]],'Data aktør'!A:H,3,FALSE)</f>
        <v>X</v>
      </c>
      <c r="Q27" s="190" t="str">
        <f>VLOOKUP(Tabel3[[#This Row],[ID-Bygningsdel]],'Data aktør'!A:H,4,FALSE)</f>
        <v/>
      </c>
      <c r="R27" s="191" t="str">
        <f>VLOOKUP(Tabel3[[#This Row],[ID-Bygningsdel]],'Data aktør'!A:H,5,FALSE)</f>
        <v/>
      </c>
      <c r="S27" s="192" t="str">
        <f>VLOOKUP(Tabel3[[#This Row],[ID-Bygningsdel]],'Data aktør'!A:H,6,FALSE)</f>
        <v/>
      </c>
      <c r="T27" s="193" t="str">
        <f>VLOOKUP(Tabel3[[#This Row],[ID-Bygningsdel]],'Data aktør'!A:H,7,FALSE)</f>
        <v/>
      </c>
      <c r="U27" s="194" t="str">
        <f>VLOOKUP(Tabel3[[#This Row],[ID-Bygningsdel]],'Data aktør'!A:H,8,FALSE)</f>
        <v/>
      </c>
      <c r="V27" s="76"/>
      <c r="W27" s="77"/>
      <c r="X27" s="76"/>
      <c r="Y27" s="77"/>
      <c r="Z27" s="76"/>
      <c r="AA27" s="77"/>
      <c r="AB27" s="76"/>
      <c r="AC27" s="77"/>
      <c r="AD27" s="76"/>
      <c r="AE27" s="77"/>
      <c r="AF27" s="76"/>
      <c r="AG27" s="77"/>
      <c r="AH27" s="76"/>
      <c r="AI27" s="77"/>
      <c r="AJ27" s="76" t="s">
        <v>44</v>
      </c>
      <c r="AK27" s="77">
        <v>300</v>
      </c>
      <c r="AL27" s="76"/>
      <c r="AM27" s="77"/>
      <c r="AN27" s="76"/>
      <c r="AO27" s="77"/>
      <c r="AP27" s="76"/>
      <c r="AQ27" s="77"/>
      <c r="AR27" s="76"/>
      <c r="AS27" s="77"/>
      <c r="AT27" s="76" t="s">
        <v>44</v>
      </c>
      <c r="AU27" s="77">
        <v>325</v>
      </c>
      <c r="AV27" s="76"/>
      <c r="AW27" s="77"/>
      <c r="AX27" s="76"/>
      <c r="AY27" s="77"/>
      <c r="AZ27" s="76"/>
      <c r="BA27" s="77"/>
      <c r="BB27" s="76" t="s">
        <v>44</v>
      </c>
      <c r="BC27" s="77">
        <v>325</v>
      </c>
      <c r="BD27" s="76"/>
      <c r="BE27" s="77"/>
      <c r="BF27" s="76"/>
      <c r="BG27" s="77"/>
      <c r="BH27" s="76"/>
      <c r="BI27" s="77"/>
      <c r="BJ27" s="76"/>
      <c r="BK27" s="77"/>
      <c r="BL27" s="36" t="s">
        <v>156</v>
      </c>
      <c r="BM27" s="24"/>
      <c r="BN27" s="76"/>
      <c r="BO27" s="77"/>
      <c r="BP27" s="76"/>
      <c r="BQ27" s="77"/>
      <c r="BR27" s="76"/>
      <c r="BS27" s="77"/>
      <c r="BT27" s="76"/>
      <c r="BU27" s="77"/>
      <c r="BV27" s="24"/>
      <c r="BW27" s="76"/>
      <c r="BX27" s="77"/>
      <c r="BY27" s="76"/>
      <c r="BZ27" s="77"/>
      <c r="CA27" s="96"/>
      <c r="CB27" s="2"/>
    </row>
    <row r="28" spans="1:80" ht="12" x14ac:dyDescent="0.2">
      <c r="A28" s="33"/>
      <c r="B28" s="265" t="s">
        <v>157</v>
      </c>
      <c r="C28" s="240" t="str">
        <f>_xlfn.CONCAT(Tabel3[[#This Row],[ID]],Tabel3[[#This Row],[BYGNINGSDELE]])</f>
        <v>024Punktfundamenter</v>
      </c>
      <c r="D28" s="24"/>
      <c r="E28" s="24"/>
      <c r="F28" s="24"/>
      <c r="G28" s="24"/>
      <c r="H28" s="24"/>
      <c r="I28" s="24"/>
      <c r="J28" s="61">
        <v>4</v>
      </c>
      <c r="K28" s="62" t="s">
        <v>158</v>
      </c>
      <c r="L28" s="63" t="s">
        <v>153</v>
      </c>
      <c r="M28" s="61" t="str">
        <f>IFERROR(VLOOKUP(Tabel3[[#This Row],[ID-Bygningsdel]],'Data ændringslog'!A:G,7,FALSE),"P")</f>
        <v/>
      </c>
      <c r="N28" s="64" t="s">
        <v>109</v>
      </c>
      <c r="O28" s="188" t="str">
        <f>VLOOKUP(Tabel3[[#This Row],[ID-Bygningsdel]],'Data aktør'!A:H,2,FALSE)</f>
        <v/>
      </c>
      <c r="P28" s="189" t="str">
        <f>VLOOKUP(Tabel3[[#This Row],[ID-Bygningsdel]],'Data aktør'!A:H,3,FALSE)</f>
        <v>X</v>
      </c>
      <c r="Q28" s="190" t="str">
        <f>VLOOKUP(Tabel3[[#This Row],[ID-Bygningsdel]],'Data aktør'!A:H,4,FALSE)</f>
        <v/>
      </c>
      <c r="R28" s="191" t="str">
        <f>VLOOKUP(Tabel3[[#This Row],[ID-Bygningsdel]],'Data aktør'!A:H,5,FALSE)</f>
        <v/>
      </c>
      <c r="S28" s="192" t="str">
        <f>VLOOKUP(Tabel3[[#This Row],[ID-Bygningsdel]],'Data aktør'!A:H,6,FALSE)</f>
        <v/>
      </c>
      <c r="T28" s="193" t="str">
        <f>VLOOKUP(Tabel3[[#This Row],[ID-Bygningsdel]],'Data aktør'!A:H,7,FALSE)</f>
        <v/>
      </c>
      <c r="U28" s="194" t="str">
        <f>VLOOKUP(Tabel3[[#This Row],[ID-Bygningsdel]],'Data aktør'!A:H,8,FALSE)</f>
        <v/>
      </c>
      <c r="V28" s="76"/>
      <c r="W28" s="77"/>
      <c r="X28" s="76"/>
      <c r="Y28" s="77"/>
      <c r="Z28" s="76"/>
      <c r="AA28" s="77"/>
      <c r="AB28" s="76"/>
      <c r="AC28" s="77"/>
      <c r="AD28" s="76"/>
      <c r="AE28" s="77"/>
      <c r="AF28" s="76"/>
      <c r="AG28" s="77"/>
      <c r="AH28" s="76"/>
      <c r="AI28" s="77"/>
      <c r="AJ28" s="76" t="s">
        <v>44</v>
      </c>
      <c r="AK28" s="77">
        <v>300</v>
      </c>
      <c r="AL28" s="76"/>
      <c r="AM28" s="77"/>
      <c r="AN28" s="76"/>
      <c r="AO28" s="77"/>
      <c r="AP28" s="76"/>
      <c r="AQ28" s="77"/>
      <c r="AR28" s="76"/>
      <c r="AS28" s="77"/>
      <c r="AT28" s="76" t="s">
        <v>44</v>
      </c>
      <c r="AU28" s="77">
        <v>325</v>
      </c>
      <c r="AV28" s="76"/>
      <c r="AW28" s="77"/>
      <c r="AX28" s="76"/>
      <c r="AY28" s="77"/>
      <c r="AZ28" s="76"/>
      <c r="BA28" s="77"/>
      <c r="BB28" s="76" t="s">
        <v>44</v>
      </c>
      <c r="BC28" s="77">
        <v>325</v>
      </c>
      <c r="BD28" s="76"/>
      <c r="BE28" s="77"/>
      <c r="BF28" s="76"/>
      <c r="BG28" s="77"/>
      <c r="BH28" s="76"/>
      <c r="BI28" s="77"/>
      <c r="BJ28" s="76"/>
      <c r="BK28" s="77"/>
      <c r="BL28" s="36" t="s">
        <v>159</v>
      </c>
      <c r="BM28" s="24"/>
      <c r="BN28" s="76"/>
      <c r="BO28" s="77"/>
      <c r="BP28" s="76"/>
      <c r="BQ28" s="77"/>
      <c r="BR28" s="76"/>
      <c r="BS28" s="77"/>
      <c r="BT28" s="76"/>
      <c r="BU28" s="77"/>
      <c r="BV28" s="24"/>
      <c r="BW28" s="76"/>
      <c r="BX28" s="77"/>
      <c r="BY28" s="76"/>
      <c r="BZ28" s="77"/>
      <c r="CA28" s="96"/>
      <c r="CB28" s="2"/>
    </row>
    <row r="29" spans="1:80" ht="12" x14ac:dyDescent="0.2">
      <c r="A29" s="33"/>
      <c r="B29" s="265" t="s">
        <v>160</v>
      </c>
      <c r="C29" s="240" t="str">
        <f>_xlfn.CONCAT(Tabel3[[#This Row],[ID]],Tabel3[[#This Row],[BYGNINGSDELE]])</f>
        <v>025Pladefundamenter</v>
      </c>
      <c r="D29" s="24"/>
      <c r="E29" s="24"/>
      <c r="F29" s="24"/>
      <c r="G29" s="24"/>
      <c r="H29" s="24"/>
      <c r="I29" s="24"/>
      <c r="J29" s="61">
        <v>4</v>
      </c>
      <c r="K29" s="62" t="s">
        <v>161</v>
      </c>
      <c r="L29" s="63" t="s">
        <v>153</v>
      </c>
      <c r="M29" s="61" t="str">
        <f>IFERROR(VLOOKUP(Tabel3[[#This Row],[ID-Bygningsdel]],'Data ændringslog'!A:G,7,FALSE),"P")</f>
        <v/>
      </c>
      <c r="N29" s="64" t="s">
        <v>109</v>
      </c>
      <c r="O29" s="188" t="str">
        <f>VLOOKUP(Tabel3[[#This Row],[ID-Bygningsdel]],'Data aktør'!A:H,2,FALSE)</f>
        <v/>
      </c>
      <c r="P29" s="189" t="str">
        <f>VLOOKUP(Tabel3[[#This Row],[ID-Bygningsdel]],'Data aktør'!A:H,3,FALSE)</f>
        <v>X</v>
      </c>
      <c r="Q29" s="190" t="str">
        <f>VLOOKUP(Tabel3[[#This Row],[ID-Bygningsdel]],'Data aktør'!A:H,4,FALSE)</f>
        <v/>
      </c>
      <c r="R29" s="191" t="str">
        <f>VLOOKUP(Tabel3[[#This Row],[ID-Bygningsdel]],'Data aktør'!A:H,5,FALSE)</f>
        <v/>
      </c>
      <c r="S29" s="192" t="str">
        <f>VLOOKUP(Tabel3[[#This Row],[ID-Bygningsdel]],'Data aktør'!A:H,6,FALSE)</f>
        <v/>
      </c>
      <c r="T29" s="193" t="str">
        <f>VLOOKUP(Tabel3[[#This Row],[ID-Bygningsdel]],'Data aktør'!A:H,7,FALSE)</f>
        <v/>
      </c>
      <c r="U29" s="194" t="str">
        <f>VLOOKUP(Tabel3[[#This Row],[ID-Bygningsdel]],'Data aktør'!A:H,8,FALSE)</f>
        <v/>
      </c>
      <c r="V29" s="76"/>
      <c r="W29" s="77"/>
      <c r="X29" s="76"/>
      <c r="Y29" s="77"/>
      <c r="Z29" s="76"/>
      <c r="AA29" s="77"/>
      <c r="AB29" s="76"/>
      <c r="AC29" s="77"/>
      <c r="AD29" s="76"/>
      <c r="AE29" s="77"/>
      <c r="AF29" s="76"/>
      <c r="AG29" s="77"/>
      <c r="AH29" s="76"/>
      <c r="AI29" s="77"/>
      <c r="AJ29" s="76" t="s">
        <v>44</v>
      </c>
      <c r="AK29" s="77">
        <v>300</v>
      </c>
      <c r="AL29" s="76"/>
      <c r="AM29" s="77"/>
      <c r="AN29" s="76"/>
      <c r="AO29" s="77"/>
      <c r="AP29" s="76"/>
      <c r="AQ29" s="77"/>
      <c r="AR29" s="76"/>
      <c r="AS29" s="77"/>
      <c r="AT29" s="76" t="s">
        <v>44</v>
      </c>
      <c r="AU29" s="77">
        <v>325</v>
      </c>
      <c r="AV29" s="76"/>
      <c r="AW29" s="77"/>
      <c r="AX29" s="76"/>
      <c r="AY29" s="77"/>
      <c r="AZ29" s="76"/>
      <c r="BA29" s="77"/>
      <c r="BB29" s="76" t="s">
        <v>44</v>
      </c>
      <c r="BC29" s="77">
        <v>325</v>
      </c>
      <c r="BD29" s="76"/>
      <c r="BE29" s="77"/>
      <c r="BF29" s="76"/>
      <c r="BG29" s="77"/>
      <c r="BH29" s="76"/>
      <c r="BI29" s="77"/>
      <c r="BJ29" s="76"/>
      <c r="BK29" s="77"/>
      <c r="BL29" s="36"/>
      <c r="BM29" s="24"/>
      <c r="BN29" s="76"/>
      <c r="BO29" s="77"/>
      <c r="BP29" s="76"/>
      <c r="BQ29" s="77"/>
      <c r="BR29" s="76"/>
      <c r="BS29" s="77"/>
      <c r="BT29" s="76"/>
      <c r="BU29" s="77"/>
      <c r="BV29" s="24"/>
      <c r="BW29" s="76"/>
      <c r="BX29" s="77"/>
      <c r="BY29" s="76"/>
      <c r="BZ29" s="77"/>
      <c r="CA29" s="96"/>
      <c r="CB29" s="2"/>
    </row>
    <row r="30" spans="1:80" ht="12" x14ac:dyDescent="0.2">
      <c r="A30" s="33"/>
      <c r="B30" s="265" t="s">
        <v>162</v>
      </c>
      <c r="C30" s="240" t="str">
        <f>_xlfn.CONCAT(Tabel3[[#This Row],[ID]],Tabel3[[#This Row],[BYGNINGSDELE]])</f>
        <v>026Brøndfundamenter</v>
      </c>
      <c r="D30" s="24"/>
      <c r="E30" s="24"/>
      <c r="F30" s="24"/>
      <c r="G30" s="24"/>
      <c r="H30" s="24"/>
      <c r="I30" s="24"/>
      <c r="J30" s="61">
        <v>4</v>
      </c>
      <c r="K30" s="62" t="s">
        <v>163</v>
      </c>
      <c r="L30" s="63" t="s">
        <v>153</v>
      </c>
      <c r="M30" s="61" t="str">
        <f>IFERROR(VLOOKUP(Tabel3[[#This Row],[ID-Bygningsdel]],'Data ændringslog'!A:G,7,FALSE),"P")</f>
        <v/>
      </c>
      <c r="N30" s="64" t="s">
        <v>109</v>
      </c>
      <c r="O30" s="188" t="str">
        <f>VLOOKUP(Tabel3[[#This Row],[ID-Bygningsdel]],'Data aktør'!A:H,2,FALSE)</f>
        <v/>
      </c>
      <c r="P30" s="189" t="str">
        <f>VLOOKUP(Tabel3[[#This Row],[ID-Bygningsdel]],'Data aktør'!A:H,3,FALSE)</f>
        <v>X</v>
      </c>
      <c r="Q30" s="190" t="str">
        <f>VLOOKUP(Tabel3[[#This Row],[ID-Bygningsdel]],'Data aktør'!A:H,4,FALSE)</f>
        <v/>
      </c>
      <c r="R30" s="191" t="str">
        <f>VLOOKUP(Tabel3[[#This Row],[ID-Bygningsdel]],'Data aktør'!A:H,5,FALSE)</f>
        <v/>
      </c>
      <c r="S30" s="192" t="str">
        <f>VLOOKUP(Tabel3[[#This Row],[ID-Bygningsdel]],'Data aktør'!A:H,6,FALSE)</f>
        <v/>
      </c>
      <c r="T30" s="193" t="str">
        <f>VLOOKUP(Tabel3[[#This Row],[ID-Bygningsdel]],'Data aktør'!A:H,7,FALSE)</f>
        <v/>
      </c>
      <c r="U30" s="194" t="str">
        <f>VLOOKUP(Tabel3[[#This Row],[ID-Bygningsdel]],'Data aktør'!A:H,8,FALSE)</f>
        <v/>
      </c>
      <c r="V30" s="76"/>
      <c r="W30" s="77"/>
      <c r="X30" s="76"/>
      <c r="Y30" s="77"/>
      <c r="Z30" s="76"/>
      <c r="AA30" s="77"/>
      <c r="AB30" s="76"/>
      <c r="AC30" s="77"/>
      <c r="AD30" s="76"/>
      <c r="AE30" s="77"/>
      <c r="AF30" s="76"/>
      <c r="AG30" s="77"/>
      <c r="AH30" s="76"/>
      <c r="AI30" s="77"/>
      <c r="AJ30" s="76" t="s">
        <v>44</v>
      </c>
      <c r="AK30" s="77">
        <v>300</v>
      </c>
      <c r="AL30" s="76"/>
      <c r="AM30" s="77"/>
      <c r="AN30" s="76"/>
      <c r="AO30" s="77"/>
      <c r="AP30" s="76"/>
      <c r="AQ30" s="77"/>
      <c r="AR30" s="76"/>
      <c r="AS30" s="77"/>
      <c r="AT30" s="76" t="s">
        <v>44</v>
      </c>
      <c r="AU30" s="77">
        <v>325</v>
      </c>
      <c r="AV30" s="76"/>
      <c r="AW30" s="77"/>
      <c r="AX30" s="76"/>
      <c r="AY30" s="77"/>
      <c r="AZ30" s="76"/>
      <c r="BA30" s="77"/>
      <c r="BB30" s="76" t="s">
        <v>44</v>
      </c>
      <c r="BC30" s="77">
        <v>325</v>
      </c>
      <c r="BD30" s="76"/>
      <c r="BE30" s="77"/>
      <c r="BF30" s="76"/>
      <c r="BG30" s="77"/>
      <c r="BH30" s="76"/>
      <c r="BI30" s="77"/>
      <c r="BJ30" s="76"/>
      <c r="BK30" s="77"/>
      <c r="BL30" s="36"/>
      <c r="BM30" s="24"/>
      <c r="BN30" s="76"/>
      <c r="BO30" s="77"/>
      <c r="BP30" s="76"/>
      <c r="BQ30" s="77"/>
      <c r="BR30" s="76"/>
      <c r="BS30" s="77"/>
      <c r="BT30" s="76"/>
      <c r="BU30" s="77"/>
      <c r="BV30" s="24"/>
      <c r="BW30" s="76"/>
      <c r="BX30" s="77"/>
      <c r="BY30" s="76"/>
      <c r="BZ30" s="77"/>
      <c r="CA30" s="96"/>
      <c r="CB30" s="2"/>
    </row>
    <row r="31" spans="1:80" ht="12" x14ac:dyDescent="0.2">
      <c r="A31" s="33"/>
      <c r="B31" s="265" t="s">
        <v>164</v>
      </c>
      <c r="C31" s="240" t="str">
        <f>_xlfn.CONCAT(Tabel3[[#This Row],[ID]],Tabel3[[#This Row],[BYGNINGSDELE]])</f>
        <v>027Grovbeton</v>
      </c>
      <c r="D31" s="24"/>
      <c r="E31" s="24"/>
      <c r="F31" s="24"/>
      <c r="G31" s="24"/>
      <c r="H31" s="24"/>
      <c r="I31" s="24"/>
      <c r="J31" s="61">
        <v>4</v>
      </c>
      <c r="K31" s="62" t="s">
        <v>165</v>
      </c>
      <c r="L31" s="63" t="s">
        <v>153</v>
      </c>
      <c r="M31" s="61" t="str">
        <f>IFERROR(VLOOKUP(Tabel3[[#This Row],[ID-Bygningsdel]],'Data ændringslog'!A:G,7,FALSE),"P")</f>
        <v/>
      </c>
      <c r="N31" s="64" t="s">
        <v>109</v>
      </c>
      <c r="O31" s="188" t="str">
        <f>VLOOKUP(Tabel3[[#This Row],[ID-Bygningsdel]],'Data aktør'!A:H,2,FALSE)</f>
        <v/>
      </c>
      <c r="P31" s="189" t="str">
        <f>VLOOKUP(Tabel3[[#This Row],[ID-Bygningsdel]],'Data aktør'!A:H,3,FALSE)</f>
        <v>X</v>
      </c>
      <c r="Q31" s="190" t="str">
        <f>VLOOKUP(Tabel3[[#This Row],[ID-Bygningsdel]],'Data aktør'!A:H,4,FALSE)</f>
        <v/>
      </c>
      <c r="R31" s="191" t="str">
        <f>VLOOKUP(Tabel3[[#This Row],[ID-Bygningsdel]],'Data aktør'!A:H,5,FALSE)</f>
        <v/>
      </c>
      <c r="S31" s="192" t="str">
        <f>VLOOKUP(Tabel3[[#This Row],[ID-Bygningsdel]],'Data aktør'!A:H,6,FALSE)</f>
        <v/>
      </c>
      <c r="T31" s="193" t="str">
        <f>VLOOKUP(Tabel3[[#This Row],[ID-Bygningsdel]],'Data aktør'!A:H,7,FALSE)</f>
        <v/>
      </c>
      <c r="U31" s="194" t="str">
        <f>VLOOKUP(Tabel3[[#This Row],[ID-Bygningsdel]],'Data aktør'!A:H,8,FALSE)</f>
        <v/>
      </c>
      <c r="V31" s="76"/>
      <c r="W31" s="77"/>
      <c r="X31" s="76"/>
      <c r="Y31" s="77"/>
      <c r="Z31" s="76"/>
      <c r="AA31" s="77"/>
      <c r="AB31" s="76"/>
      <c r="AC31" s="77"/>
      <c r="AD31" s="76"/>
      <c r="AE31" s="77"/>
      <c r="AF31" s="76"/>
      <c r="AG31" s="77"/>
      <c r="AH31" s="76"/>
      <c r="AI31" s="77"/>
      <c r="AJ31" s="76" t="s">
        <v>44</v>
      </c>
      <c r="AK31" s="77">
        <v>300</v>
      </c>
      <c r="AL31" s="76"/>
      <c r="AM31" s="77"/>
      <c r="AN31" s="76"/>
      <c r="AO31" s="77"/>
      <c r="AP31" s="76"/>
      <c r="AQ31" s="77"/>
      <c r="AR31" s="76"/>
      <c r="AS31" s="77"/>
      <c r="AT31" s="76" t="s">
        <v>44</v>
      </c>
      <c r="AU31" s="77">
        <v>325</v>
      </c>
      <c r="AV31" s="76"/>
      <c r="AW31" s="77"/>
      <c r="AX31" s="76"/>
      <c r="AY31" s="77"/>
      <c r="AZ31" s="76"/>
      <c r="BA31" s="77"/>
      <c r="BB31" s="76" t="s">
        <v>44</v>
      </c>
      <c r="BC31" s="77">
        <v>325</v>
      </c>
      <c r="BD31" s="76"/>
      <c r="BE31" s="77"/>
      <c r="BF31" s="76"/>
      <c r="BG31" s="77"/>
      <c r="BH31" s="76"/>
      <c r="BI31" s="77"/>
      <c r="BJ31" s="76"/>
      <c r="BK31" s="77"/>
      <c r="BL31" s="36" t="s">
        <v>166</v>
      </c>
      <c r="BM31" s="24"/>
      <c r="BN31" s="76"/>
      <c r="BO31" s="77"/>
      <c r="BP31" s="76"/>
      <c r="BQ31" s="77"/>
      <c r="BR31" s="76"/>
      <c r="BS31" s="77"/>
      <c r="BT31" s="76"/>
      <c r="BU31" s="77"/>
      <c r="BV31" s="24"/>
      <c r="BW31" s="76"/>
      <c r="BX31" s="77"/>
      <c r="BY31" s="76"/>
      <c r="BZ31" s="77"/>
      <c r="CA31" s="96"/>
      <c r="CB31" s="2"/>
    </row>
    <row r="32" spans="1:80" ht="12" x14ac:dyDescent="0.2">
      <c r="A32" s="33"/>
      <c r="B32" s="265" t="s">
        <v>167</v>
      </c>
      <c r="C32" s="240" t="str">
        <f>_xlfn.CONCAT(Tabel3[[#This Row],[ID]],Tabel3[[#This Row],[BYGNINGSDELE]])</f>
        <v>028Fundamenter, isolering</v>
      </c>
      <c r="D32" s="24"/>
      <c r="E32" s="24"/>
      <c r="F32" s="24"/>
      <c r="G32" s="24"/>
      <c r="H32" s="24"/>
      <c r="I32" s="24"/>
      <c r="J32" s="61">
        <v>4</v>
      </c>
      <c r="K32" s="62" t="s">
        <v>168</v>
      </c>
      <c r="L32" s="63" t="s">
        <v>153</v>
      </c>
      <c r="M32" s="61" t="str">
        <f>IFERROR(VLOOKUP(Tabel3[[#This Row],[ID-Bygningsdel]],'Data ændringslog'!A:G,7,FALSE),"P")</f>
        <v/>
      </c>
      <c r="N32" s="64" t="s">
        <v>109</v>
      </c>
      <c r="O32" s="188" t="str">
        <f>VLOOKUP(Tabel3[[#This Row],[ID-Bygningsdel]],'Data aktør'!A:H,2,FALSE)</f>
        <v/>
      </c>
      <c r="P32" s="189" t="str">
        <f>VLOOKUP(Tabel3[[#This Row],[ID-Bygningsdel]],'Data aktør'!A:H,3,FALSE)</f>
        <v>X</v>
      </c>
      <c r="Q32" s="190" t="str">
        <f>VLOOKUP(Tabel3[[#This Row],[ID-Bygningsdel]],'Data aktør'!A:H,4,FALSE)</f>
        <v/>
      </c>
      <c r="R32" s="191" t="str">
        <f>VLOOKUP(Tabel3[[#This Row],[ID-Bygningsdel]],'Data aktør'!A:H,5,FALSE)</f>
        <v/>
      </c>
      <c r="S32" s="192" t="str">
        <f>VLOOKUP(Tabel3[[#This Row],[ID-Bygningsdel]],'Data aktør'!A:H,6,FALSE)</f>
        <v/>
      </c>
      <c r="T32" s="193" t="str">
        <f>VLOOKUP(Tabel3[[#This Row],[ID-Bygningsdel]],'Data aktør'!A:H,7,FALSE)</f>
        <v/>
      </c>
      <c r="U32" s="194" t="str">
        <f>VLOOKUP(Tabel3[[#This Row],[ID-Bygningsdel]],'Data aktør'!A:H,8,FALSE)</f>
        <v/>
      </c>
      <c r="V32" s="85"/>
      <c r="W32" s="86"/>
      <c r="X32" s="85"/>
      <c r="Y32" s="86"/>
      <c r="Z32" s="85"/>
      <c r="AA32" s="86"/>
      <c r="AB32" s="85"/>
      <c r="AC32" s="77"/>
      <c r="AD32" s="85"/>
      <c r="AE32" s="86"/>
      <c r="AF32" s="85"/>
      <c r="AG32" s="86"/>
      <c r="AH32" s="85"/>
      <c r="AI32" s="86"/>
      <c r="AJ32" s="85"/>
      <c r="AK32" s="77"/>
      <c r="AL32" s="85"/>
      <c r="AM32" s="77"/>
      <c r="AN32" s="85"/>
      <c r="AO32" s="86"/>
      <c r="AP32" s="85"/>
      <c r="AQ32" s="86"/>
      <c r="AR32" s="85"/>
      <c r="AS32" s="86"/>
      <c r="AT32" s="85" t="s">
        <v>44</v>
      </c>
      <c r="AU32" s="77">
        <v>325</v>
      </c>
      <c r="AV32" s="85"/>
      <c r="AW32" s="86"/>
      <c r="AX32" s="85"/>
      <c r="AY32" s="86"/>
      <c r="AZ32" s="85"/>
      <c r="BA32" s="86"/>
      <c r="BB32" s="85" t="s">
        <v>44</v>
      </c>
      <c r="BC32" s="77">
        <v>325</v>
      </c>
      <c r="BD32" s="85"/>
      <c r="BE32" s="86"/>
      <c r="BF32" s="85"/>
      <c r="BG32" s="86"/>
      <c r="BH32" s="85"/>
      <c r="BI32" s="86"/>
      <c r="BJ32" s="85"/>
      <c r="BK32" s="77"/>
      <c r="BL32" s="36" t="s">
        <v>169</v>
      </c>
      <c r="BM32" s="256"/>
      <c r="BN32" s="85"/>
      <c r="BO32" s="86"/>
      <c r="BP32" s="85"/>
      <c r="BQ32" s="86"/>
      <c r="BR32" s="85"/>
      <c r="BS32" s="86"/>
      <c r="BT32" s="85"/>
      <c r="BU32" s="77"/>
      <c r="BV32" s="24"/>
      <c r="BW32" s="85"/>
      <c r="BX32" s="86"/>
      <c r="BY32" s="85"/>
      <c r="BZ32" s="86"/>
      <c r="CA32" s="96"/>
      <c r="CB32" s="2"/>
    </row>
    <row r="33" spans="1:80" ht="12" x14ac:dyDescent="0.2">
      <c r="A33" s="33"/>
      <c r="B33" s="267" t="s">
        <v>170</v>
      </c>
      <c r="C33" s="242" t="str">
        <f>_xlfn.CONCAT(Tabel3[[#This Row],[ID]],Tabel3[[#This Row],[BYGNINGSDELE]])</f>
        <v>029Pæle</v>
      </c>
      <c r="D33" s="23"/>
      <c r="E33" s="23"/>
      <c r="F33" s="23"/>
      <c r="G33" s="23"/>
      <c r="H33" s="23"/>
      <c r="I33" s="24"/>
      <c r="J33" s="65">
        <v>3</v>
      </c>
      <c r="K33" s="66" t="s">
        <v>171</v>
      </c>
      <c r="L33" s="67" t="s">
        <v>153</v>
      </c>
      <c r="M33" s="65" t="str">
        <f>IFERROR(VLOOKUP(Tabel3[[#This Row],[ID-Bygningsdel]],'Data ændringslog'!A:G,7,FALSE),"P")</f>
        <v/>
      </c>
      <c r="N33" s="68" t="s">
        <v>109</v>
      </c>
      <c r="O33" s="196" t="str">
        <f>VLOOKUP(Tabel3[[#This Row],[ID-Bygningsdel]],'Data aktør'!A:H,2,FALSE)</f>
        <v/>
      </c>
      <c r="P33" s="197" t="str">
        <f>VLOOKUP(Tabel3[[#This Row],[ID-Bygningsdel]],'Data aktør'!A:H,3,FALSE)</f>
        <v/>
      </c>
      <c r="Q33" s="197" t="str">
        <f>VLOOKUP(Tabel3[[#This Row],[ID-Bygningsdel]],'Data aktør'!A:H,4,FALSE)</f>
        <v/>
      </c>
      <c r="R33" s="197" t="str">
        <f>VLOOKUP(Tabel3[[#This Row],[ID-Bygningsdel]],'Data aktør'!A:H,5,FALSE)</f>
        <v/>
      </c>
      <c r="S33" s="197" t="str">
        <f>VLOOKUP(Tabel3[[#This Row],[ID-Bygningsdel]],'Data aktør'!A:H,6,FALSE)</f>
        <v/>
      </c>
      <c r="T33" s="197" t="str">
        <f>VLOOKUP(Tabel3[[#This Row],[ID-Bygningsdel]],'Data aktør'!A:H,7,FALSE)</f>
        <v/>
      </c>
      <c r="U33" s="197" t="str">
        <f>VLOOKUP(Tabel3[[#This Row],[ID-Bygningsdel]],'Data aktør'!A:H,8,FALSE)</f>
        <v/>
      </c>
      <c r="V33" s="84"/>
      <c r="W33" s="69"/>
      <c r="X33" s="84"/>
      <c r="Y33" s="69"/>
      <c r="Z33" s="84"/>
      <c r="AA33" s="69"/>
      <c r="AB33" s="84"/>
      <c r="AC33" s="69"/>
      <c r="AD33" s="84"/>
      <c r="AE33" s="69"/>
      <c r="AF33" s="84"/>
      <c r="AG33" s="69"/>
      <c r="AH33" s="84"/>
      <c r="AI33" s="69"/>
      <c r="AJ33" s="84"/>
      <c r="AK33" s="69"/>
      <c r="AL33" s="84"/>
      <c r="AM33" s="69"/>
      <c r="AN33" s="84"/>
      <c r="AO33" s="69"/>
      <c r="AP33" s="84"/>
      <c r="AQ33" s="69"/>
      <c r="AR33" s="84"/>
      <c r="AS33" s="69"/>
      <c r="AT33" s="84"/>
      <c r="AU33" s="69"/>
      <c r="AV33" s="84"/>
      <c r="AW33" s="69"/>
      <c r="AX33" s="84"/>
      <c r="AY33" s="69"/>
      <c r="AZ33" s="84"/>
      <c r="BA33" s="69"/>
      <c r="BB33" s="84"/>
      <c r="BC33" s="69"/>
      <c r="BD33" s="84"/>
      <c r="BE33" s="69"/>
      <c r="BF33" s="84"/>
      <c r="BG33" s="69"/>
      <c r="BH33" s="84"/>
      <c r="BI33" s="69"/>
      <c r="BJ33" s="84"/>
      <c r="BK33" s="69"/>
      <c r="BL33" s="38"/>
      <c r="BM33" s="24"/>
      <c r="BN33" s="84"/>
      <c r="BO33" s="69"/>
      <c r="BP33" s="84"/>
      <c r="BQ33" s="69"/>
      <c r="BR33" s="84"/>
      <c r="BS33" s="69"/>
      <c r="BT33" s="84"/>
      <c r="BU33" s="69"/>
      <c r="BV33" s="24"/>
      <c r="BW33" s="84"/>
      <c r="BX33" s="69"/>
      <c r="BY33" s="84"/>
      <c r="BZ33" s="69"/>
      <c r="CA33" s="98"/>
      <c r="CB33" s="2"/>
    </row>
    <row r="34" spans="1:80" ht="12" x14ac:dyDescent="0.2">
      <c r="A34" s="33"/>
      <c r="B34" s="265" t="s">
        <v>172</v>
      </c>
      <c r="C34" s="240" t="str">
        <f>_xlfn.CONCAT(Tabel3[[#This Row],[ID]],Tabel3[[#This Row],[BYGNINGSDELE]])</f>
        <v>030Borede pæle</v>
      </c>
      <c r="D34" s="24"/>
      <c r="E34" s="24"/>
      <c r="F34" s="24"/>
      <c r="G34" s="24"/>
      <c r="H34" s="24"/>
      <c r="I34" s="24"/>
      <c r="J34" s="61">
        <v>4</v>
      </c>
      <c r="K34" s="62" t="s">
        <v>173</v>
      </c>
      <c r="L34" s="63" t="s">
        <v>113</v>
      </c>
      <c r="M34" s="61" t="str">
        <f>IFERROR(VLOOKUP(Tabel3[[#This Row],[ID-Bygningsdel]],'Data ændringslog'!A:G,7,FALSE),"P")</f>
        <v/>
      </c>
      <c r="N34" s="64" t="s">
        <v>109</v>
      </c>
      <c r="O34" s="188" t="str">
        <f>VLOOKUP(Tabel3[[#This Row],[ID-Bygningsdel]],'Data aktør'!A:H,2,FALSE)</f>
        <v/>
      </c>
      <c r="P34" s="189" t="str">
        <f>VLOOKUP(Tabel3[[#This Row],[ID-Bygningsdel]],'Data aktør'!A:H,3,FALSE)</f>
        <v>X</v>
      </c>
      <c r="Q34" s="190" t="str">
        <f>VLOOKUP(Tabel3[[#This Row],[ID-Bygningsdel]],'Data aktør'!A:H,4,FALSE)</f>
        <v/>
      </c>
      <c r="R34" s="191" t="str">
        <f>VLOOKUP(Tabel3[[#This Row],[ID-Bygningsdel]],'Data aktør'!A:H,5,FALSE)</f>
        <v/>
      </c>
      <c r="S34" s="192" t="str">
        <f>VLOOKUP(Tabel3[[#This Row],[ID-Bygningsdel]],'Data aktør'!A:H,6,FALSE)</f>
        <v/>
      </c>
      <c r="T34" s="193" t="str">
        <f>VLOOKUP(Tabel3[[#This Row],[ID-Bygningsdel]],'Data aktør'!A:H,7,FALSE)</f>
        <v/>
      </c>
      <c r="U34" s="194" t="str">
        <f>VLOOKUP(Tabel3[[#This Row],[ID-Bygningsdel]],'Data aktør'!A:H,8,FALSE)</f>
        <v/>
      </c>
      <c r="V34" s="76"/>
      <c r="W34" s="77"/>
      <c r="X34" s="76"/>
      <c r="Y34" s="77"/>
      <c r="Z34" s="76"/>
      <c r="AA34" s="77"/>
      <c r="AB34" s="76"/>
      <c r="AC34" s="77"/>
      <c r="AD34" s="76"/>
      <c r="AE34" s="77"/>
      <c r="AF34" s="76"/>
      <c r="AG34" s="77"/>
      <c r="AH34" s="76"/>
      <c r="AI34" s="77"/>
      <c r="AJ34" s="76" t="s">
        <v>44</v>
      </c>
      <c r="AK34" s="77">
        <v>300</v>
      </c>
      <c r="AL34" s="76"/>
      <c r="AM34" s="77"/>
      <c r="AN34" s="76"/>
      <c r="AO34" s="77"/>
      <c r="AP34" s="76"/>
      <c r="AQ34" s="77"/>
      <c r="AR34" s="76"/>
      <c r="AS34" s="77"/>
      <c r="AT34" s="76" t="s">
        <v>44</v>
      </c>
      <c r="AU34" s="77">
        <v>325</v>
      </c>
      <c r="AV34" s="76"/>
      <c r="AW34" s="77"/>
      <c r="AX34" s="76"/>
      <c r="AY34" s="77"/>
      <c r="AZ34" s="76"/>
      <c r="BA34" s="77"/>
      <c r="BB34" s="76" t="s">
        <v>44</v>
      </c>
      <c r="BC34" s="77">
        <v>325</v>
      </c>
      <c r="BD34" s="76"/>
      <c r="BE34" s="77"/>
      <c r="BF34" s="76"/>
      <c r="BG34" s="77"/>
      <c r="BH34" s="76"/>
      <c r="BI34" s="77"/>
      <c r="BJ34" s="76"/>
      <c r="BK34" s="77"/>
      <c r="BL34" s="36" t="s">
        <v>122</v>
      </c>
      <c r="BM34" s="24"/>
      <c r="BN34" s="76"/>
      <c r="BO34" s="77"/>
      <c r="BP34" s="76"/>
      <c r="BQ34" s="77"/>
      <c r="BR34" s="76"/>
      <c r="BS34" s="77"/>
      <c r="BT34" s="76"/>
      <c r="BU34" s="77"/>
      <c r="BV34" s="24"/>
      <c r="BW34" s="76"/>
      <c r="BX34" s="77"/>
      <c r="BY34" s="76"/>
      <c r="BZ34" s="77"/>
      <c r="CA34" s="96"/>
      <c r="CB34" s="2"/>
    </row>
    <row r="35" spans="1:80" ht="12" x14ac:dyDescent="0.2">
      <c r="A35" s="33"/>
      <c r="B35" s="265" t="s">
        <v>174</v>
      </c>
      <c r="C35" s="240" t="str">
        <f>_xlfn.CONCAT(Tabel3[[#This Row],[ID]],Tabel3[[#This Row],[BYGNINGSDELE]])</f>
        <v>031Rammede pæle</v>
      </c>
      <c r="D35" s="24"/>
      <c r="E35" s="24"/>
      <c r="F35" s="24"/>
      <c r="G35" s="24"/>
      <c r="H35" s="24"/>
      <c r="I35" s="24"/>
      <c r="J35" s="61">
        <v>4</v>
      </c>
      <c r="K35" s="62" t="s">
        <v>175</v>
      </c>
      <c r="L35" s="63" t="s">
        <v>113</v>
      </c>
      <c r="M35" s="61" t="str">
        <f>IFERROR(VLOOKUP(Tabel3[[#This Row],[ID-Bygningsdel]],'Data ændringslog'!A:G,7,FALSE),"P")</f>
        <v/>
      </c>
      <c r="N35" s="64" t="s">
        <v>109</v>
      </c>
      <c r="O35" s="188" t="str">
        <f>VLOOKUP(Tabel3[[#This Row],[ID-Bygningsdel]],'Data aktør'!A:H,2,FALSE)</f>
        <v/>
      </c>
      <c r="P35" s="189" t="str">
        <f>VLOOKUP(Tabel3[[#This Row],[ID-Bygningsdel]],'Data aktør'!A:H,3,FALSE)</f>
        <v>X</v>
      </c>
      <c r="Q35" s="190" t="str">
        <f>VLOOKUP(Tabel3[[#This Row],[ID-Bygningsdel]],'Data aktør'!A:H,4,FALSE)</f>
        <v/>
      </c>
      <c r="R35" s="191" t="str">
        <f>VLOOKUP(Tabel3[[#This Row],[ID-Bygningsdel]],'Data aktør'!A:H,5,FALSE)</f>
        <v/>
      </c>
      <c r="S35" s="192" t="str">
        <f>VLOOKUP(Tabel3[[#This Row],[ID-Bygningsdel]],'Data aktør'!A:H,6,FALSE)</f>
        <v/>
      </c>
      <c r="T35" s="193" t="str">
        <f>VLOOKUP(Tabel3[[#This Row],[ID-Bygningsdel]],'Data aktør'!A:H,7,FALSE)</f>
        <v/>
      </c>
      <c r="U35" s="194" t="str">
        <f>VLOOKUP(Tabel3[[#This Row],[ID-Bygningsdel]],'Data aktør'!A:H,8,FALSE)</f>
        <v/>
      </c>
      <c r="V35" s="76"/>
      <c r="W35" s="77"/>
      <c r="X35" s="76"/>
      <c r="Y35" s="77"/>
      <c r="Z35" s="76"/>
      <c r="AA35" s="77"/>
      <c r="AB35" s="76"/>
      <c r="AC35" s="77"/>
      <c r="AD35" s="76"/>
      <c r="AE35" s="77"/>
      <c r="AF35" s="76"/>
      <c r="AG35" s="77"/>
      <c r="AH35" s="76"/>
      <c r="AI35" s="77"/>
      <c r="AJ35" s="76" t="s">
        <v>44</v>
      </c>
      <c r="AK35" s="77">
        <v>300</v>
      </c>
      <c r="AL35" s="76"/>
      <c r="AM35" s="77"/>
      <c r="AN35" s="76"/>
      <c r="AO35" s="77"/>
      <c r="AP35" s="76"/>
      <c r="AQ35" s="77"/>
      <c r="AR35" s="76"/>
      <c r="AS35" s="77"/>
      <c r="AT35" s="76" t="s">
        <v>44</v>
      </c>
      <c r="AU35" s="77">
        <v>325</v>
      </c>
      <c r="AV35" s="76"/>
      <c r="AW35" s="77"/>
      <c r="AX35" s="76"/>
      <c r="AY35" s="77"/>
      <c r="AZ35" s="76"/>
      <c r="BA35" s="77"/>
      <c r="BB35" s="76" t="s">
        <v>44</v>
      </c>
      <c r="BC35" s="77">
        <v>325</v>
      </c>
      <c r="BD35" s="76"/>
      <c r="BE35" s="77"/>
      <c r="BF35" s="76"/>
      <c r="BG35" s="77"/>
      <c r="BH35" s="76"/>
      <c r="BI35" s="77"/>
      <c r="BJ35" s="76"/>
      <c r="BK35" s="77"/>
      <c r="BL35" s="36" t="s">
        <v>122</v>
      </c>
      <c r="BM35" s="24"/>
      <c r="BN35" s="76"/>
      <c r="BO35" s="77"/>
      <c r="BP35" s="76"/>
      <c r="BQ35" s="77"/>
      <c r="BR35" s="76"/>
      <c r="BS35" s="77"/>
      <c r="BT35" s="76"/>
      <c r="BU35" s="77"/>
      <c r="BV35" s="24"/>
      <c r="BW35" s="76"/>
      <c r="BX35" s="77"/>
      <c r="BY35" s="76"/>
      <c r="BZ35" s="77"/>
      <c r="CA35" s="96"/>
      <c r="CB35" s="2"/>
    </row>
    <row r="36" spans="1:80" ht="12" x14ac:dyDescent="0.2">
      <c r="A36" s="33"/>
      <c r="B36" s="267" t="s">
        <v>176</v>
      </c>
      <c r="C36" s="242" t="str">
        <f>_xlfn.CONCAT(Tabel3[[#This Row],[ID]],Tabel3[[#This Row],[BYGNINGSDELE]])</f>
        <v>032Jordankre</v>
      </c>
      <c r="D36" s="23"/>
      <c r="E36" s="23"/>
      <c r="F36" s="23"/>
      <c r="G36" s="23"/>
      <c r="H36" s="23"/>
      <c r="I36" s="24"/>
      <c r="J36" s="65">
        <v>3</v>
      </c>
      <c r="K36" s="66" t="s">
        <v>177</v>
      </c>
      <c r="L36" s="67" t="s">
        <v>153</v>
      </c>
      <c r="M36" s="65" t="str">
        <f>IFERROR(VLOOKUP(Tabel3[[#This Row],[ID-Bygningsdel]],'Data ændringslog'!A:G,7,FALSE),"P")</f>
        <v/>
      </c>
      <c r="N36" s="68" t="s">
        <v>109</v>
      </c>
      <c r="O36" s="196" t="str">
        <f>VLOOKUP(Tabel3[[#This Row],[ID-Bygningsdel]],'Data aktør'!A:H,2,FALSE)</f>
        <v/>
      </c>
      <c r="P36" s="197" t="str">
        <f>VLOOKUP(Tabel3[[#This Row],[ID-Bygningsdel]],'Data aktør'!A:H,3,FALSE)</f>
        <v/>
      </c>
      <c r="Q36" s="197" t="str">
        <f>VLOOKUP(Tabel3[[#This Row],[ID-Bygningsdel]],'Data aktør'!A:H,4,FALSE)</f>
        <v/>
      </c>
      <c r="R36" s="197" t="str">
        <f>VLOOKUP(Tabel3[[#This Row],[ID-Bygningsdel]],'Data aktør'!A:H,5,FALSE)</f>
        <v/>
      </c>
      <c r="S36" s="197" t="str">
        <f>VLOOKUP(Tabel3[[#This Row],[ID-Bygningsdel]],'Data aktør'!A:H,6,FALSE)</f>
        <v/>
      </c>
      <c r="T36" s="197" t="str">
        <f>VLOOKUP(Tabel3[[#This Row],[ID-Bygningsdel]],'Data aktør'!A:H,7,FALSE)</f>
        <v/>
      </c>
      <c r="U36" s="23" t="str">
        <f>VLOOKUP(Tabel3[[#This Row],[ID-Bygningsdel]],'Data aktør'!A:H,8,FALSE)</f>
        <v/>
      </c>
      <c r="V36" s="84"/>
      <c r="W36" s="69"/>
      <c r="X36" s="84"/>
      <c r="Y36" s="69"/>
      <c r="Z36" s="84"/>
      <c r="AA36" s="69"/>
      <c r="AB36" s="84"/>
      <c r="AC36" s="69"/>
      <c r="AD36" s="84"/>
      <c r="AE36" s="69"/>
      <c r="AF36" s="84"/>
      <c r="AG36" s="69"/>
      <c r="AH36" s="84"/>
      <c r="AI36" s="69"/>
      <c r="AJ36" s="84"/>
      <c r="AK36" s="69"/>
      <c r="AL36" s="84"/>
      <c r="AM36" s="69"/>
      <c r="AN36" s="84"/>
      <c r="AO36" s="69"/>
      <c r="AP36" s="84"/>
      <c r="AQ36" s="69"/>
      <c r="AR36" s="84"/>
      <c r="AS36" s="69"/>
      <c r="AT36" s="84"/>
      <c r="AU36" s="69"/>
      <c r="AV36" s="84"/>
      <c r="AW36" s="69"/>
      <c r="AX36" s="84"/>
      <c r="AY36" s="69"/>
      <c r="AZ36" s="84"/>
      <c r="BA36" s="69"/>
      <c r="BB36" s="84"/>
      <c r="BC36" s="69"/>
      <c r="BD36" s="84"/>
      <c r="BE36" s="69"/>
      <c r="BF36" s="84"/>
      <c r="BG36" s="69"/>
      <c r="BH36" s="84"/>
      <c r="BI36" s="69"/>
      <c r="BJ36" s="84"/>
      <c r="BK36" s="69"/>
      <c r="BL36" s="38"/>
      <c r="BM36" s="24"/>
      <c r="BN36" s="84"/>
      <c r="BO36" s="69"/>
      <c r="BP36" s="84"/>
      <c r="BQ36" s="69"/>
      <c r="BR36" s="84"/>
      <c r="BS36" s="69"/>
      <c r="BT36" s="84"/>
      <c r="BU36" s="69"/>
      <c r="BV36" s="24"/>
      <c r="BW36" s="84"/>
      <c r="BX36" s="69"/>
      <c r="BY36" s="84"/>
      <c r="BZ36" s="69"/>
      <c r="CA36" s="98"/>
      <c r="CB36" s="2"/>
    </row>
    <row r="37" spans="1:80" ht="12" x14ac:dyDescent="0.2">
      <c r="A37" s="33" t="s">
        <v>178</v>
      </c>
      <c r="B37" s="265" t="s">
        <v>179</v>
      </c>
      <c r="C37" s="240" t="str">
        <f>_xlfn.CONCAT(Tabel3[[#This Row],[ID]],Tabel3[[#This Row],[BYGNINGSDELE]])</f>
        <v>033Jordankre</v>
      </c>
      <c r="D37" s="24"/>
      <c r="E37" s="24"/>
      <c r="F37" s="24"/>
      <c r="G37" s="24"/>
      <c r="H37" s="24"/>
      <c r="I37" s="24"/>
      <c r="J37" s="61">
        <v>4</v>
      </c>
      <c r="K37" s="62" t="s">
        <v>177</v>
      </c>
      <c r="L37" s="63" t="s">
        <v>113</v>
      </c>
      <c r="M37" s="61" t="str">
        <f>IFERROR(VLOOKUP(Tabel3[[#This Row],[ID-Bygningsdel]],'Data ændringslog'!A:G,7,FALSE),"P")</f>
        <v/>
      </c>
      <c r="N37" s="64" t="s">
        <v>109</v>
      </c>
      <c r="O37" s="188" t="str">
        <f>VLOOKUP(Tabel3[[#This Row],[ID-Bygningsdel]],'Data aktør'!A:H,2,FALSE)</f>
        <v/>
      </c>
      <c r="P37" s="189" t="str">
        <f>VLOOKUP(Tabel3[[#This Row],[ID-Bygningsdel]],'Data aktør'!A:H,3,FALSE)</f>
        <v>X</v>
      </c>
      <c r="Q37" s="190" t="str">
        <f>VLOOKUP(Tabel3[[#This Row],[ID-Bygningsdel]],'Data aktør'!A:H,4,FALSE)</f>
        <v/>
      </c>
      <c r="R37" s="191" t="str">
        <f>VLOOKUP(Tabel3[[#This Row],[ID-Bygningsdel]],'Data aktør'!A:H,5,FALSE)</f>
        <v/>
      </c>
      <c r="S37" s="192" t="str">
        <f>VLOOKUP(Tabel3[[#This Row],[ID-Bygningsdel]],'Data aktør'!A:H,6,FALSE)</f>
        <v/>
      </c>
      <c r="T37" s="193" t="str">
        <f>VLOOKUP(Tabel3[[#This Row],[ID-Bygningsdel]],'Data aktør'!A:H,7,FALSE)</f>
        <v/>
      </c>
      <c r="U37" s="194" t="str">
        <f>VLOOKUP(Tabel3[[#This Row],[ID-Bygningsdel]],'Data aktør'!A:H,8,FALSE)</f>
        <v/>
      </c>
      <c r="V37" s="76"/>
      <c r="W37" s="77"/>
      <c r="X37" s="76"/>
      <c r="Y37" s="77"/>
      <c r="Z37" s="76"/>
      <c r="AA37" s="77"/>
      <c r="AB37" s="76"/>
      <c r="AC37" s="77"/>
      <c r="AD37" s="76"/>
      <c r="AE37" s="77"/>
      <c r="AF37" s="76"/>
      <c r="AG37" s="77"/>
      <c r="AH37" s="76"/>
      <c r="AI37" s="77"/>
      <c r="AJ37" s="76" t="s">
        <v>44</v>
      </c>
      <c r="AK37" s="77">
        <v>300</v>
      </c>
      <c r="AL37" s="76"/>
      <c r="AM37" s="77"/>
      <c r="AN37" s="76"/>
      <c r="AO37" s="77"/>
      <c r="AP37" s="76"/>
      <c r="AQ37" s="77"/>
      <c r="AR37" s="76"/>
      <c r="AS37" s="77"/>
      <c r="AT37" s="76" t="s">
        <v>44</v>
      </c>
      <c r="AU37" s="77">
        <v>325</v>
      </c>
      <c r="AV37" s="76"/>
      <c r="AW37" s="77"/>
      <c r="AX37" s="76"/>
      <c r="AY37" s="77"/>
      <c r="AZ37" s="76"/>
      <c r="BA37" s="77"/>
      <c r="BB37" s="76" t="s">
        <v>44</v>
      </c>
      <c r="BC37" s="77">
        <v>325</v>
      </c>
      <c r="BD37" s="76"/>
      <c r="BE37" s="77"/>
      <c r="BF37" s="76"/>
      <c r="BG37" s="77"/>
      <c r="BH37" s="76"/>
      <c r="BI37" s="77"/>
      <c r="BJ37" s="76"/>
      <c r="BK37" s="77"/>
      <c r="BL37" s="36" t="s">
        <v>122</v>
      </c>
      <c r="BM37" s="24"/>
      <c r="BN37" s="76"/>
      <c r="BO37" s="77"/>
      <c r="BP37" s="76"/>
      <c r="BQ37" s="77"/>
      <c r="BR37" s="76"/>
      <c r="BS37" s="77"/>
      <c r="BT37" s="76"/>
      <c r="BU37" s="77"/>
      <c r="BV37" s="24"/>
      <c r="BW37" s="76"/>
      <c r="BX37" s="77"/>
      <c r="BY37" s="76"/>
      <c r="BZ37" s="77"/>
      <c r="CA37" s="96"/>
      <c r="CB37" s="2"/>
    </row>
    <row r="38" spans="1:80" ht="14.25" x14ac:dyDescent="0.2">
      <c r="A38" s="33"/>
      <c r="B38" s="264" t="s">
        <v>180</v>
      </c>
      <c r="C38" s="239" t="str">
        <f>_xlfn.CONCAT(Tabel3[[#This Row],[ID]],Tabel3[[#This Row],[BYGNINGSDELE]])</f>
        <v>034Vægge</v>
      </c>
      <c r="D38" s="27"/>
      <c r="E38" s="27"/>
      <c r="F38" s="27"/>
      <c r="G38" s="27"/>
      <c r="H38" s="27"/>
      <c r="I38" s="24"/>
      <c r="J38" s="58">
        <v>2</v>
      </c>
      <c r="K38" s="59" t="s">
        <v>181</v>
      </c>
      <c r="L38" s="287"/>
      <c r="M38" s="290" t="str">
        <f>IFERROR(VLOOKUP(Tabel3[[#This Row],[ID-Bygningsdel]],'Data ændringslog'!A:G,7,FALSE),"P")</f>
        <v/>
      </c>
      <c r="N38" s="60"/>
      <c r="O38" s="221" t="s">
        <v>109</v>
      </c>
      <c r="P38" s="222" t="s">
        <v>109</v>
      </c>
      <c r="Q38" s="222" t="s">
        <v>109</v>
      </c>
      <c r="R38" s="222" t="s">
        <v>109</v>
      </c>
      <c r="S38" s="222" t="s">
        <v>109</v>
      </c>
      <c r="T38" s="222" t="s">
        <v>109</v>
      </c>
      <c r="U38" s="223" t="s">
        <v>109</v>
      </c>
      <c r="V38" s="87"/>
      <c r="W38" s="88"/>
      <c r="X38" s="87"/>
      <c r="Y38" s="88"/>
      <c r="Z38" s="87"/>
      <c r="AA38" s="88"/>
      <c r="AB38" s="87"/>
      <c r="AC38" s="88"/>
      <c r="AD38" s="87"/>
      <c r="AE38" s="88"/>
      <c r="AF38" s="87"/>
      <c r="AG38" s="88"/>
      <c r="AH38" s="87"/>
      <c r="AI38" s="88"/>
      <c r="AJ38" s="87"/>
      <c r="AK38" s="88"/>
      <c r="AL38" s="87"/>
      <c r="AM38" s="88"/>
      <c r="AN38" s="87"/>
      <c r="AO38" s="88"/>
      <c r="AP38" s="87"/>
      <c r="AQ38" s="88"/>
      <c r="AR38" s="87"/>
      <c r="AS38" s="88"/>
      <c r="AT38" s="87"/>
      <c r="AU38" s="88"/>
      <c r="AV38" s="87"/>
      <c r="AW38" s="88"/>
      <c r="AX38" s="87"/>
      <c r="AY38" s="88"/>
      <c r="AZ38" s="87"/>
      <c r="BA38" s="88"/>
      <c r="BB38" s="87"/>
      <c r="BC38" s="88"/>
      <c r="BD38" s="87"/>
      <c r="BE38" s="88"/>
      <c r="BF38" s="87"/>
      <c r="BG38" s="88"/>
      <c r="BH38" s="87"/>
      <c r="BI38" s="88"/>
      <c r="BJ38" s="87"/>
      <c r="BK38" s="88"/>
      <c r="BL38" s="37"/>
      <c r="BM38" s="24"/>
      <c r="BN38" s="87"/>
      <c r="BO38" s="88"/>
      <c r="BP38" s="87"/>
      <c r="BQ38" s="88"/>
      <c r="BR38" s="87"/>
      <c r="BS38" s="88"/>
      <c r="BT38" s="87"/>
      <c r="BU38" s="88"/>
      <c r="BV38" s="24"/>
      <c r="BW38" s="87"/>
      <c r="BX38" s="88"/>
      <c r="BY38" s="87"/>
      <c r="BZ38" s="88"/>
      <c r="CA38" s="97"/>
      <c r="CB38" s="2"/>
    </row>
    <row r="39" spans="1:80" ht="12" x14ac:dyDescent="0.2">
      <c r="A39" s="33"/>
      <c r="B39" s="265" t="s">
        <v>182</v>
      </c>
      <c r="C39" s="240" t="str">
        <f>_xlfn.CONCAT(Tabel3[[#This Row],[ID]],Tabel3[[#This Row],[BYGNINGSDELE]])</f>
        <v>035Generiske vægge</v>
      </c>
      <c r="D39" s="24"/>
      <c r="E39" s="24"/>
      <c r="F39" s="24"/>
      <c r="G39" s="24"/>
      <c r="H39" s="24"/>
      <c r="I39" s="24"/>
      <c r="J39" s="61">
        <v>3</v>
      </c>
      <c r="K39" s="62" t="s">
        <v>183</v>
      </c>
      <c r="L39" s="63" t="s">
        <v>121</v>
      </c>
      <c r="M39" s="61" t="str">
        <f>IFERROR(VLOOKUP(Tabel3[[#This Row],[ID-Bygningsdel]],'Data ændringslog'!A:G,7,FALSE),"P")</f>
        <v/>
      </c>
      <c r="N39" s="64" t="s">
        <v>109</v>
      </c>
      <c r="O39" s="188" t="str">
        <f>VLOOKUP(Tabel3[[#This Row],[ID-Bygningsdel]],'Data aktør'!A:H,2,FALSE)</f>
        <v>X</v>
      </c>
      <c r="P39" s="189" t="str">
        <f>VLOOKUP(Tabel3[[#This Row],[ID-Bygningsdel]],'Data aktør'!A:H,3,FALSE)</f>
        <v/>
      </c>
      <c r="Q39" s="190" t="str">
        <f>VLOOKUP(Tabel3[[#This Row],[ID-Bygningsdel]],'Data aktør'!A:H,4,FALSE)</f>
        <v/>
      </c>
      <c r="R39" s="191" t="str">
        <f>VLOOKUP(Tabel3[[#This Row],[ID-Bygningsdel]],'Data aktør'!A:H,5,FALSE)</f>
        <v/>
      </c>
      <c r="S39" s="192" t="str">
        <f>VLOOKUP(Tabel3[[#This Row],[ID-Bygningsdel]],'Data aktør'!A:H,6,FALSE)</f>
        <v/>
      </c>
      <c r="T39" s="193" t="str">
        <f>VLOOKUP(Tabel3[[#This Row],[ID-Bygningsdel]],'Data aktør'!A:H,7,FALSE)</f>
        <v/>
      </c>
      <c r="U39" s="194" t="str">
        <f>VLOOKUP(Tabel3[[#This Row],[ID-Bygningsdel]],'Data aktør'!A:H,8,FALSE)</f>
        <v/>
      </c>
      <c r="V39" s="80"/>
      <c r="W39" s="81"/>
      <c r="X39" s="80"/>
      <c r="Y39" s="81"/>
      <c r="Z39" s="80"/>
      <c r="AA39" s="81"/>
      <c r="AB39" s="80" t="s">
        <v>43</v>
      </c>
      <c r="AC39" s="77">
        <v>200</v>
      </c>
      <c r="AD39" s="80"/>
      <c r="AE39" s="81"/>
      <c r="AF39" s="80"/>
      <c r="AG39" s="81"/>
      <c r="AH39" s="80"/>
      <c r="AI39" s="81"/>
      <c r="AJ39" s="80"/>
      <c r="AK39" s="77"/>
      <c r="AL39" s="80"/>
      <c r="AM39" s="77"/>
      <c r="AN39" s="80"/>
      <c r="AO39" s="81"/>
      <c r="AP39" s="80"/>
      <c r="AQ39" s="81"/>
      <c r="AR39" s="80"/>
      <c r="AS39" s="81"/>
      <c r="AT39" s="80"/>
      <c r="AU39" s="77"/>
      <c r="AV39" s="80"/>
      <c r="AW39" s="81"/>
      <c r="AX39" s="80"/>
      <c r="AY39" s="81"/>
      <c r="AZ39" s="80"/>
      <c r="BA39" s="81"/>
      <c r="BB39" s="80"/>
      <c r="BC39" s="77"/>
      <c r="BD39" s="80"/>
      <c r="BE39" s="81"/>
      <c r="BF39" s="80"/>
      <c r="BG39" s="81"/>
      <c r="BH39" s="80"/>
      <c r="BI39" s="81"/>
      <c r="BJ39" s="80"/>
      <c r="BK39" s="77"/>
      <c r="BL39" s="36"/>
      <c r="BM39" s="113"/>
      <c r="BN39" s="80"/>
      <c r="BO39" s="81"/>
      <c r="BP39" s="80"/>
      <c r="BQ39" s="81"/>
      <c r="BR39" s="80"/>
      <c r="BS39" s="81"/>
      <c r="BT39" s="80"/>
      <c r="BU39" s="77"/>
      <c r="BV39" s="24"/>
      <c r="BW39" s="80"/>
      <c r="BX39" s="81"/>
      <c r="BY39" s="80"/>
      <c r="BZ39" s="81"/>
      <c r="CA39" s="96"/>
      <c r="CB39" s="2"/>
    </row>
    <row r="40" spans="1:80" ht="12" x14ac:dyDescent="0.2">
      <c r="A40" s="33"/>
      <c r="B40" s="267" t="s">
        <v>184</v>
      </c>
      <c r="C40" s="242" t="str">
        <f>_xlfn.CONCAT(Tabel3[[#This Row],[ID]],Tabel3[[#This Row],[BYGNINGSDELE]])</f>
        <v>036Betonvægge, præfabrikerede</v>
      </c>
      <c r="D40" s="23"/>
      <c r="E40" s="23"/>
      <c r="F40" s="23"/>
      <c r="G40" s="23"/>
      <c r="H40" s="23"/>
      <c r="I40" s="24"/>
      <c r="J40" s="65">
        <v>3</v>
      </c>
      <c r="K40" s="66" t="s">
        <v>185</v>
      </c>
      <c r="L40" s="67" t="s">
        <v>186</v>
      </c>
      <c r="M40" s="65" t="str">
        <f>IFERROR(VLOOKUP(Tabel3[[#This Row],[ID-Bygningsdel]],'Data ændringslog'!A:G,7,FALSE),"P")</f>
        <v/>
      </c>
      <c r="N40" s="68" t="s">
        <v>109</v>
      </c>
      <c r="O40" s="196" t="str">
        <f>VLOOKUP(Tabel3[[#This Row],[ID-Bygningsdel]],'Data aktør'!A:H,2,FALSE)</f>
        <v/>
      </c>
      <c r="P40" s="197" t="str">
        <f>VLOOKUP(Tabel3[[#This Row],[ID-Bygningsdel]],'Data aktør'!A:H,3,FALSE)</f>
        <v/>
      </c>
      <c r="Q40" s="197" t="str">
        <f>VLOOKUP(Tabel3[[#This Row],[ID-Bygningsdel]],'Data aktør'!A:H,4,FALSE)</f>
        <v/>
      </c>
      <c r="R40" s="197" t="str">
        <f>VLOOKUP(Tabel3[[#This Row],[ID-Bygningsdel]],'Data aktør'!A:H,5,FALSE)</f>
        <v/>
      </c>
      <c r="S40" s="197" t="str">
        <f>VLOOKUP(Tabel3[[#This Row],[ID-Bygningsdel]],'Data aktør'!A:H,6,FALSE)</f>
        <v/>
      </c>
      <c r="T40" s="197" t="str">
        <f>VLOOKUP(Tabel3[[#This Row],[ID-Bygningsdel]],'Data aktør'!A:H,7,FALSE)</f>
        <v/>
      </c>
      <c r="U40" s="197" t="str">
        <f>VLOOKUP(Tabel3[[#This Row],[ID-Bygningsdel]],'Data aktør'!A:H,8,FALSE)</f>
        <v/>
      </c>
      <c r="V40" s="84"/>
      <c r="W40" s="69"/>
      <c r="X40" s="84"/>
      <c r="Y40" s="69"/>
      <c r="Z40" s="84"/>
      <c r="AA40" s="69"/>
      <c r="AB40" s="84"/>
      <c r="AC40" s="69"/>
      <c r="AD40" s="84"/>
      <c r="AE40" s="69"/>
      <c r="AF40" s="84"/>
      <c r="AG40" s="69"/>
      <c r="AH40" s="84"/>
      <c r="AI40" s="69"/>
      <c r="AJ40" s="84"/>
      <c r="AK40" s="69"/>
      <c r="AL40" s="84"/>
      <c r="AM40" s="69"/>
      <c r="AN40" s="84"/>
      <c r="AO40" s="69"/>
      <c r="AP40" s="84"/>
      <c r="AQ40" s="69"/>
      <c r="AR40" s="84"/>
      <c r="AS40" s="69"/>
      <c r="AT40" s="84"/>
      <c r="AU40" s="69"/>
      <c r="AV40" s="84"/>
      <c r="AW40" s="69"/>
      <c r="AX40" s="84"/>
      <c r="AY40" s="69"/>
      <c r="AZ40" s="84"/>
      <c r="BA40" s="69"/>
      <c r="BB40" s="84"/>
      <c r="BC40" s="69"/>
      <c r="BD40" s="84"/>
      <c r="BE40" s="69"/>
      <c r="BF40" s="84"/>
      <c r="BG40" s="69"/>
      <c r="BH40" s="84"/>
      <c r="BI40" s="69"/>
      <c r="BJ40" s="84"/>
      <c r="BK40" s="69"/>
      <c r="BL40" s="38"/>
      <c r="BM40" s="24"/>
      <c r="BN40" s="84"/>
      <c r="BO40" s="69"/>
      <c r="BP40" s="84"/>
      <c r="BQ40" s="69"/>
      <c r="BR40" s="84"/>
      <c r="BS40" s="69"/>
      <c r="BT40" s="84"/>
      <c r="BU40" s="69"/>
      <c r="BV40" s="24"/>
      <c r="BW40" s="84"/>
      <c r="BX40" s="69"/>
      <c r="BY40" s="84"/>
      <c r="BZ40" s="69"/>
      <c r="CA40" s="98"/>
      <c r="CB40" s="2"/>
    </row>
    <row r="41" spans="1:80" ht="12" x14ac:dyDescent="0.2">
      <c r="A41" s="33"/>
      <c r="B41" s="265" t="s">
        <v>187</v>
      </c>
      <c r="C41" s="240" t="str">
        <f>_xlfn.CONCAT(Tabel3[[#This Row],[ID]],Tabel3[[#This Row],[BYGNINGSDELE]])</f>
        <v>037Betonvægge, præfabrikerede A113, 3R</v>
      </c>
      <c r="D41" s="24"/>
      <c r="E41" s="24"/>
      <c r="F41" s="24"/>
      <c r="G41" s="24"/>
      <c r="H41" s="24"/>
      <c r="I41" s="24"/>
      <c r="J41" s="61">
        <v>4</v>
      </c>
      <c r="K41" s="62" t="s">
        <v>188</v>
      </c>
      <c r="L41" s="63" t="s">
        <v>186</v>
      </c>
      <c r="M41" s="61" t="str">
        <f>IFERROR(VLOOKUP(Tabel3[[#This Row],[ID-Bygningsdel]],'Data ændringslog'!A:G,7,FALSE),"P")</f>
        <v/>
      </c>
      <c r="N41" s="64" t="s">
        <v>189</v>
      </c>
      <c r="O41" s="188" t="str">
        <f>VLOOKUP(Tabel3[[#This Row],[ID-Bygningsdel]],'Data aktør'!A:H,2,FALSE)</f>
        <v/>
      </c>
      <c r="P41" s="189" t="str">
        <f>VLOOKUP(Tabel3[[#This Row],[ID-Bygningsdel]],'Data aktør'!A:H,3,FALSE)</f>
        <v>X</v>
      </c>
      <c r="Q41" s="190" t="str">
        <f>VLOOKUP(Tabel3[[#This Row],[ID-Bygningsdel]],'Data aktør'!A:H,4,FALSE)</f>
        <v/>
      </c>
      <c r="R41" s="191" t="str">
        <f>VLOOKUP(Tabel3[[#This Row],[ID-Bygningsdel]],'Data aktør'!A:H,5,FALSE)</f>
        <v/>
      </c>
      <c r="S41" s="192" t="str">
        <f>VLOOKUP(Tabel3[[#This Row],[ID-Bygningsdel]],'Data aktør'!A:H,6,FALSE)</f>
        <v/>
      </c>
      <c r="T41" s="193" t="str">
        <f>VLOOKUP(Tabel3[[#This Row],[ID-Bygningsdel]],'Data aktør'!A:H,7,FALSE)</f>
        <v/>
      </c>
      <c r="U41" s="194" t="str">
        <f>VLOOKUP(Tabel3[[#This Row],[ID-Bygningsdel]],'Data aktør'!A:H,8,FALSE)</f>
        <v/>
      </c>
      <c r="V41" s="76"/>
      <c r="W41" s="77"/>
      <c r="X41" s="76"/>
      <c r="Y41" s="77"/>
      <c r="Z41" s="76"/>
      <c r="AA41" s="77"/>
      <c r="AB41" s="76"/>
      <c r="AC41" s="77"/>
      <c r="AD41" s="76"/>
      <c r="AE41" s="77"/>
      <c r="AF41" s="76"/>
      <c r="AG41" s="77"/>
      <c r="AH41" s="76"/>
      <c r="AI41" s="77"/>
      <c r="AJ41" s="76" t="s">
        <v>44</v>
      </c>
      <c r="AK41" s="77">
        <v>300</v>
      </c>
      <c r="AL41" s="76"/>
      <c r="AM41" s="77"/>
      <c r="AN41" s="76"/>
      <c r="AO41" s="77"/>
      <c r="AP41" s="76"/>
      <c r="AQ41" s="77"/>
      <c r="AR41" s="76"/>
      <c r="AS41" s="77"/>
      <c r="AT41" s="76" t="s">
        <v>44</v>
      </c>
      <c r="AU41" s="77">
        <v>325</v>
      </c>
      <c r="AV41" s="76"/>
      <c r="AW41" s="77"/>
      <c r="AX41" s="76"/>
      <c r="AY41" s="77"/>
      <c r="AZ41" s="76"/>
      <c r="BA41" s="77"/>
      <c r="BB41" s="76" t="s">
        <v>44</v>
      </c>
      <c r="BC41" s="77">
        <v>325</v>
      </c>
      <c r="BD41" s="76"/>
      <c r="BE41" s="77"/>
      <c r="BF41" s="76"/>
      <c r="BG41" s="77"/>
      <c r="BH41" s="76"/>
      <c r="BI41" s="77"/>
      <c r="BJ41" s="76"/>
      <c r="BK41" s="77"/>
      <c r="BL41" s="36" t="s">
        <v>190</v>
      </c>
      <c r="BM41" s="24"/>
      <c r="BN41" s="76"/>
      <c r="BO41" s="77"/>
      <c r="BP41" s="76"/>
      <c r="BQ41" s="77"/>
      <c r="BR41" s="76"/>
      <c r="BS41" s="77"/>
      <c r="BT41" s="76"/>
      <c r="BU41" s="77"/>
      <c r="BV41" s="24"/>
      <c r="BW41" s="76"/>
      <c r="BX41" s="77"/>
      <c r="BY41" s="76"/>
      <c r="BZ41" s="77"/>
      <c r="CA41" s="96"/>
      <c r="CB41" s="2"/>
    </row>
    <row r="42" spans="1:80" ht="12" x14ac:dyDescent="0.2">
      <c r="A42" s="33"/>
      <c r="B42" s="265" t="s">
        <v>191</v>
      </c>
      <c r="C42" s="240" t="str">
        <f>_xlfn.CONCAT(Tabel3[[#This Row],[ID]],Tabel3[[#This Row],[BYGNINGSDELE]])</f>
        <v>038Betonvægge, præfabrikerede A113, 4LK (DP=Ent.)</v>
      </c>
      <c r="D42" s="24"/>
      <c r="E42" s="24"/>
      <c r="F42" s="24"/>
      <c r="G42" s="24"/>
      <c r="H42" s="24"/>
      <c r="I42" s="24"/>
      <c r="J42" s="61">
        <v>4</v>
      </c>
      <c r="K42" s="62" t="s">
        <v>192</v>
      </c>
      <c r="L42" s="63" t="s">
        <v>186</v>
      </c>
      <c r="M42" s="61" t="str">
        <f>IFERROR(VLOOKUP(Tabel3[[#This Row],[ID-Bygningsdel]],'Data ændringslog'!A:G,7,FALSE),"P")</f>
        <v/>
      </c>
      <c r="N42" s="64" t="s">
        <v>189</v>
      </c>
      <c r="O42" s="188" t="str">
        <f>VLOOKUP(Tabel3[[#This Row],[ID-Bygningsdel]],'Data aktør'!A:H,2,FALSE)</f>
        <v/>
      </c>
      <c r="P42" s="189" t="str">
        <f>VLOOKUP(Tabel3[[#This Row],[ID-Bygningsdel]],'Data aktør'!A:H,3,FALSE)</f>
        <v>X</v>
      </c>
      <c r="Q42" s="190" t="str">
        <f>VLOOKUP(Tabel3[[#This Row],[ID-Bygningsdel]],'Data aktør'!A:H,4,FALSE)</f>
        <v/>
      </c>
      <c r="R42" s="191" t="str">
        <f>VLOOKUP(Tabel3[[#This Row],[ID-Bygningsdel]],'Data aktør'!A:H,5,FALSE)</f>
        <v/>
      </c>
      <c r="S42" s="192" t="str">
        <f>VLOOKUP(Tabel3[[#This Row],[ID-Bygningsdel]],'Data aktør'!A:H,6,FALSE)</f>
        <v/>
      </c>
      <c r="T42" s="193" t="str">
        <f>VLOOKUP(Tabel3[[#This Row],[ID-Bygningsdel]],'Data aktør'!A:H,7,FALSE)</f>
        <v>X</v>
      </c>
      <c r="U42" s="194" t="str">
        <f>VLOOKUP(Tabel3[[#This Row],[ID-Bygningsdel]],'Data aktør'!A:H,8,FALSE)</f>
        <v/>
      </c>
      <c r="V42" s="76"/>
      <c r="W42" s="77"/>
      <c r="X42" s="76"/>
      <c r="Y42" s="77"/>
      <c r="Z42" s="76"/>
      <c r="AA42" s="77"/>
      <c r="AB42" s="76"/>
      <c r="AC42" s="77"/>
      <c r="AD42" s="76"/>
      <c r="AE42" s="77"/>
      <c r="AF42" s="76"/>
      <c r="AG42" s="77"/>
      <c r="AH42" s="76"/>
      <c r="AI42" s="77"/>
      <c r="AJ42" s="76" t="s">
        <v>44</v>
      </c>
      <c r="AK42" s="77">
        <v>300</v>
      </c>
      <c r="AL42" s="76"/>
      <c r="AM42" s="77"/>
      <c r="AN42" s="76"/>
      <c r="AO42" s="77"/>
      <c r="AP42" s="76"/>
      <c r="AQ42" s="77"/>
      <c r="AR42" s="76"/>
      <c r="AS42" s="77"/>
      <c r="AT42" s="76" t="s">
        <v>44</v>
      </c>
      <c r="AU42" s="77">
        <v>300</v>
      </c>
      <c r="AV42" s="76"/>
      <c r="AW42" s="77"/>
      <c r="AX42" s="76"/>
      <c r="AY42" s="77"/>
      <c r="AZ42" s="76"/>
      <c r="BA42" s="77"/>
      <c r="BB42" s="76" t="s">
        <v>48</v>
      </c>
      <c r="BC42" s="77">
        <v>325</v>
      </c>
      <c r="BD42" s="76"/>
      <c r="BE42" s="77"/>
      <c r="BF42" s="76"/>
      <c r="BG42" s="77"/>
      <c r="BH42" s="76"/>
      <c r="BI42" s="77"/>
      <c r="BJ42" s="76"/>
      <c r="BK42" s="77"/>
      <c r="BL42" s="36" t="s">
        <v>193</v>
      </c>
      <c r="BM42" s="24"/>
      <c r="BN42" s="76"/>
      <c r="BO42" s="77"/>
      <c r="BP42" s="76"/>
      <c r="BQ42" s="77"/>
      <c r="BR42" s="76"/>
      <c r="BS42" s="77"/>
      <c r="BT42" s="76"/>
      <c r="BU42" s="77"/>
      <c r="BV42" s="24"/>
      <c r="BW42" s="76"/>
      <c r="BX42" s="77"/>
      <c r="BY42" s="76"/>
      <c r="BZ42" s="77"/>
      <c r="CA42" s="96"/>
      <c r="CB42" s="2"/>
    </row>
    <row r="43" spans="1:80" ht="12" x14ac:dyDescent="0.2">
      <c r="A43" s="33"/>
      <c r="B43" s="265" t="s">
        <v>194</v>
      </c>
      <c r="C43" s="240" t="str">
        <f>_xlfn.CONCAT(Tabel3[[#This Row],[ID]],Tabel3[[#This Row],[BYGNINGSDELE]])</f>
        <v>039Betonvægge, præfabrikerede A113, 4LK (DP=Rådg.)</v>
      </c>
      <c r="D43" s="24"/>
      <c r="E43" s="24"/>
      <c r="F43" s="24"/>
      <c r="G43" s="24"/>
      <c r="H43" s="24"/>
      <c r="I43" s="24"/>
      <c r="J43" s="61">
        <v>4</v>
      </c>
      <c r="K43" s="62" t="s">
        <v>195</v>
      </c>
      <c r="L43" s="63" t="s">
        <v>186</v>
      </c>
      <c r="M43" s="61" t="str">
        <f>IFERROR(VLOOKUP(Tabel3[[#This Row],[ID-Bygningsdel]],'Data ændringslog'!A:G,7,FALSE),"P")</f>
        <v/>
      </c>
      <c r="N43" s="64" t="s">
        <v>189</v>
      </c>
      <c r="O43" s="188" t="str">
        <f>VLOOKUP(Tabel3[[#This Row],[ID-Bygningsdel]],'Data aktør'!A:H,2,FALSE)</f>
        <v/>
      </c>
      <c r="P43" s="189" t="str">
        <f>VLOOKUP(Tabel3[[#This Row],[ID-Bygningsdel]],'Data aktør'!A:H,3,FALSE)</f>
        <v>X</v>
      </c>
      <c r="Q43" s="190" t="str">
        <f>VLOOKUP(Tabel3[[#This Row],[ID-Bygningsdel]],'Data aktør'!A:H,4,FALSE)</f>
        <v/>
      </c>
      <c r="R43" s="191" t="str">
        <f>VLOOKUP(Tabel3[[#This Row],[ID-Bygningsdel]],'Data aktør'!A:H,5,FALSE)</f>
        <v/>
      </c>
      <c r="S43" s="192" t="str">
        <f>VLOOKUP(Tabel3[[#This Row],[ID-Bygningsdel]],'Data aktør'!A:H,6,FALSE)</f>
        <v/>
      </c>
      <c r="T43" s="193" t="str">
        <f>VLOOKUP(Tabel3[[#This Row],[ID-Bygningsdel]],'Data aktør'!A:H,7,FALSE)</f>
        <v/>
      </c>
      <c r="U43" s="194" t="str">
        <f>VLOOKUP(Tabel3[[#This Row],[ID-Bygningsdel]],'Data aktør'!A:H,8,FALSE)</f>
        <v/>
      </c>
      <c r="V43" s="76"/>
      <c r="W43" s="77"/>
      <c r="X43" s="76"/>
      <c r="Y43" s="77"/>
      <c r="Z43" s="76"/>
      <c r="AA43" s="77"/>
      <c r="AB43" s="76"/>
      <c r="AC43" s="77"/>
      <c r="AD43" s="76"/>
      <c r="AE43" s="77"/>
      <c r="AF43" s="76"/>
      <c r="AG43" s="77"/>
      <c r="AH43" s="76"/>
      <c r="AI43" s="77"/>
      <c r="AJ43" s="76" t="s">
        <v>44</v>
      </c>
      <c r="AK43" s="77">
        <v>300</v>
      </c>
      <c r="AL43" s="76"/>
      <c r="AM43" s="77"/>
      <c r="AN43" s="76"/>
      <c r="AO43" s="77"/>
      <c r="AP43" s="76"/>
      <c r="AQ43" s="77"/>
      <c r="AR43" s="76"/>
      <c r="AS43" s="77"/>
      <c r="AT43" s="76" t="s">
        <v>44</v>
      </c>
      <c r="AU43" s="77">
        <v>300</v>
      </c>
      <c r="AV43" s="76"/>
      <c r="AW43" s="77"/>
      <c r="AX43" s="76"/>
      <c r="AY43" s="77"/>
      <c r="AZ43" s="76"/>
      <c r="BA43" s="77"/>
      <c r="BB43" s="76" t="s">
        <v>44</v>
      </c>
      <c r="BC43" s="77">
        <v>325</v>
      </c>
      <c r="BD43" s="76"/>
      <c r="BE43" s="77"/>
      <c r="BF43" s="76"/>
      <c r="BG43" s="77"/>
      <c r="BH43" s="76"/>
      <c r="BI43" s="77"/>
      <c r="BJ43" s="76"/>
      <c r="BK43" s="77"/>
      <c r="BL43" s="36" t="s">
        <v>196</v>
      </c>
      <c r="BM43" s="24"/>
      <c r="BN43" s="76"/>
      <c r="BO43" s="77"/>
      <c r="BP43" s="76"/>
      <c r="BQ43" s="77"/>
      <c r="BR43" s="76"/>
      <c r="BS43" s="77"/>
      <c r="BT43" s="76"/>
      <c r="BU43" s="77"/>
      <c r="BV43" s="24"/>
      <c r="BW43" s="76"/>
      <c r="BX43" s="77"/>
      <c r="BY43" s="76"/>
      <c r="BZ43" s="77"/>
      <c r="CA43" s="96"/>
      <c r="CB43" s="2"/>
    </row>
    <row r="44" spans="1:80" ht="12" x14ac:dyDescent="0.2">
      <c r="A44" s="33"/>
      <c r="B44" s="265" t="s">
        <v>197</v>
      </c>
      <c r="C44" s="240" t="str">
        <f>_xlfn.CONCAT(Tabel3[[#This Row],[ID]],Tabel3[[#This Row],[BYGNINGSDELE]])</f>
        <v>040Betonvægge, præfabrikerede</v>
      </c>
      <c r="D44" s="24"/>
      <c r="E44" s="24"/>
      <c r="F44" s="24"/>
      <c r="G44" s="24"/>
      <c r="H44" s="24"/>
      <c r="I44" s="24"/>
      <c r="J44" s="61">
        <v>4</v>
      </c>
      <c r="K44" s="62" t="s">
        <v>185</v>
      </c>
      <c r="L44" s="63" t="s">
        <v>186</v>
      </c>
      <c r="M44" s="61" t="str">
        <f>IFERROR(VLOOKUP(Tabel3[[#This Row],[ID-Bygningsdel]],'Data ændringslog'!A:G,7,FALSE),"P")</f>
        <v/>
      </c>
      <c r="N44" s="64" t="s">
        <v>189</v>
      </c>
      <c r="O44" s="188" t="str">
        <f>VLOOKUP(Tabel3[[#This Row],[ID-Bygningsdel]],'Data aktør'!A:H,2,FALSE)</f>
        <v/>
      </c>
      <c r="P44" s="189" t="str">
        <f>VLOOKUP(Tabel3[[#This Row],[ID-Bygningsdel]],'Data aktør'!A:H,3,FALSE)</f>
        <v>X</v>
      </c>
      <c r="Q44" s="190" t="str">
        <f>VLOOKUP(Tabel3[[#This Row],[ID-Bygningsdel]],'Data aktør'!A:H,4,FALSE)</f>
        <v/>
      </c>
      <c r="R44" s="191" t="str">
        <f>VLOOKUP(Tabel3[[#This Row],[ID-Bygningsdel]],'Data aktør'!A:H,5,FALSE)</f>
        <v/>
      </c>
      <c r="S44" s="192" t="str">
        <f>VLOOKUP(Tabel3[[#This Row],[ID-Bygningsdel]],'Data aktør'!A:H,6,FALSE)</f>
        <v/>
      </c>
      <c r="T44" s="193" t="str">
        <f>VLOOKUP(Tabel3[[#This Row],[ID-Bygningsdel]],'Data aktør'!A:H,7,FALSE)</f>
        <v/>
      </c>
      <c r="U44" s="194" t="str">
        <f>VLOOKUP(Tabel3[[#This Row],[ID-Bygningsdel]],'Data aktør'!A:H,8,FALSE)</f>
        <v/>
      </c>
      <c r="V44" s="76"/>
      <c r="W44" s="77"/>
      <c r="X44" s="76"/>
      <c r="Y44" s="77"/>
      <c r="Z44" s="76"/>
      <c r="AA44" s="77"/>
      <c r="AB44" s="76" t="s">
        <v>44</v>
      </c>
      <c r="AC44" s="77">
        <v>200</v>
      </c>
      <c r="AD44" s="76"/>
      <c r="AE44" s="77"/>
      <c r="AF44" s="76"/>
      <c r="AG44" s="77"/>
      <c r="AH44" s="76"/>
      <c r="AI44" s="77"/>
      <c r="AJ44" s="76" t="s">
        <v>44</v>
      </c>
      <c r="AK44" s="77">
        <v>300</v>
      </c>
      <c r="AL44" s="76"/>
      <c r="AM44" s="77"/>
      <c r="AN44" s="76"/>
      <c r="AO44" s="77"/>
      <c r="AP44" s="76"/>
      <c r="AQ44" s="77"/>
      <c r="AR44" s="76"/>
      <c r="AS44" s="77"/>
      <c r="AT44" s="76" t="s">
        <v>44</v>
      </c>
      <c r="AU44" s="77">
        <v>325</v>
      </c>
      <c r="AV44" s="76"/>
      <c r="AW44" s="77"/>
      <c r="AX44" s="76"/>
      <c r="AY44" s="77"/>
      <c r="AZ44" s="76"/>
      <c r="BA44" s="77"/>
      <c r="BB44" s="76" t="s">
        <v>44</v>
      </c>
      <c r="BC44" s="77">
        <v>325</v>
      </c>
      <c r="BD44" s="76"/>
      <c r="BE44" s="77"/>
      <c r="BF44" s="76"/>
      <c r="BG44" s="77"/>
      <c r="BH44" s="76"/>
      <c r="BI44" s="77"/>
      <c r="BJ44" s="76"/>
      <c r="BK44" s="77"/>
      <c r="BL44" s="36"/>
      <c r="BM44" s="24"/>
      <c r="BN44" s="76"/>
      <c r="BO44" s="77"/>
      <c r="BP44" s="76"/>
      <c r="BQ44" s="77"/>
      <c r="BR44" s="76"/>
      <c r="BS44" s="77"/>
      <c r="BT44" s="76"/>
      <c r="BU44" s="77"/>
      <c r="BV44" s="24"/>
      <c r="BW44" s="76"/>
      <c r="BX44" s="77"/>
      <c r="BY44" s="76"/>
      <c r="BZ44" s="77"/>
      <c r="CA44" s="96"/>
      <c r="CB44" s="2"/>
    </row>
    <row r="45" spans="1:80" ht="12" x14ac:dyDescent="0.2">
      <c r="A45" s="33"/>
      <c r="B45" s="265" t="s">
        <v>200</v>
      </c>
      <c r="C45" s="240" t="str">
        <f>_xlfn.CONCAT(Tabel3[[#This Row],[ID]],Tabel3[[#This Row],[BYGNINGSDELE]])</f>
        <v>041Filigranvægge A113, 3R</v>
      </c>
      <c r="D45" s="24"/>
      <c r="E45" s="24"/>
      <c r="F45" s="24"/>
      <c r="G45" s="24"/>
      <c r="H45" s="24"/>
      <c r="I45" s="24"/>
      <c r="J45" s="61">
        <v>4</v>
      </c>
      <c r="K45" s="62" t="s">
        <v>198</v>
      </c>
      <c r="L45" s="63" t="s">
        <v>186</v>
      </c>
      <c r="M45" s="61" t="str">
        <f>IFERROR(VLOOKUP(Tabel3[[#This Row],[ID-Bygningsdel]],'Data ændringslog'!A:G,7,FALSE),"P")</f>
        <v/>
      </c>
      <c r="N45" s="64" t="s">
        <v>189</v>
      </c>
      <c r="O45" s="188" t="str">
        <f>VLOOKUP(Tabel3[[#This Row],[ID-Bygningsdel]],'Data aktør'!A:H,2,FALSE)</f>
        <v/>
      </c>
      <c r="P45" s="189" t="str">
        <f>VLOOKUP(Tabel3[[#This Row],[ID-Bygningsdel]],'Data aktør'!A:H,3,FALSE)</f>
        <v>X</v>
      </c>
      <c r="Q45" s="190" t="str">
        <f>VLOOKUP(Tabel3[[#This Row],[ID-Bygningsdel]],'Data aktør'!A:H,4,FALSE)</f>
        <v/>
      </c>
      <c r="R45" s="191" t="str">
        <f>VLOOKUP(Tabel3[[#This Row],[ID-Bygningsdel]],'Data aktør'!A:H,5,FALSE)</f>
        <v/>
      </c>
      <c r="S45" s="192" t="str">
        <f>VLOOKUP(Tabel3[[#This Row],[ID-Bygningsdel]],'Data aktør'!A:H,6,FALSE)</f>
        <v/>
      </c>
      <c r="T45" s="193" t="str">
        <f>VLOOKUP(Tabel3[[#This Row],[ID-Bygningsdel]],'Data aktør'!A:H,7,FALSE)</f>
        <v/>
      </c>
      <c r="U45" s="194" t="str">
        <f>VLOOKUP(Tabel3[[#This Row],[ID-Bygningsdel]],'Data aktør'!A:H,8,FALSE)</f>
        <v/>
      </c>
      <c r="V45" s="76"/>
      <c r="W45" s="77"/>
      <c r="X45" s="76"/>
      <c r="Y45" s="77"/>
      <c r="Z45" s="76"/>
      <c r="AA45" s="77"/>
      <c r="AB45" s="76"/>
      <c r="AC45" s="77"/>
      <c r="AD45" s="76"/>
      <c r="AE45" s="77"/>
      <c r="AF45" s="76"/>
      <c r="AG45" s="77"/>
      <c r="AH45" s="76"/>
      <c r="AI45" s="77"/>
      <c r="AJ45" s="76" t="s">
        <v>44</v>
      </c>
      <c r="AK45" s="77">
        <v>300</v>
      </c>
      <c r="AL45" s="76"/>
      <c r="AM45" s="77"/>
      <c r="AN45" s="76"/>
      <c r="AO45" s="77"/>
      <c r="AP45" s="76"/>
      <c r="AQ45" s="77"/>
      <c r="AR45" s="76"/>
      <c r="AS45" s="77"/>
      <c r="AT45" s="76" t="s">
        <v>44</v>
      </c>
      <c r="AU45" s="77">
        <v>325</v>
      </c>
      <c r="AV45" s="76"/>
      <c r="AW45" s="77"/>
      <c r="AX45" s="76"/>
      <c r="AY45" s="77"/>
      <c r="AZ45" s="76"/>
      <c r="BA45" s="77"/>
      <c r="BB45" s="76" t="s">
        <v>44</v>
      </c>
      <c r="BC45" s="77">
        <v>325</v>
      </c>
      <c r="BD45" s="76"/>
      <c r="BE45" s="77"/>
      <c r="BF45" s="76"/>
      <c r="BG45" s="77"/>
      <c r="BH45" s="76"/>
      <c r="BI45" s="77"/>
      <c r="BJ45" s="76"/>
      <c r="BK45" s="77"/>
      <c r="BL45" s="36" t="s">
        <v>199</v>
      </c>
      <c r="BM45" s="24"/>
      <c r="BN45" s="76"/>
      <c r="BO45" s="77"/>
      <c r="BP45" s="76"/>
      <c r="BQ45" s="77"/>
      <c r="BR45" s="76"/>
      <c r="BS45" s="77"/>
      <c r="BT45" s="76"/>
      <c r="BU45" s="77"/>
      <c r="BV45" s="24"/>
      <c r="BW45" s="76"/>
      <c r="BX45" s="77"/>
      <c r="BY45" s="76"/>
      <c r="BZ45" s="77"/>
      <c r="CA45" s="96"/>
      <c r="CB45" s="2"/>
    </row>
    <row r="46" spans="1:80" ht="12" x14ac:dyDescent="0.2">
      <c r="A46" s="33"/>
      <c r="B46" s="265" t="s">
        <v>203</v>
      </c>
      <c r="C46" s="240" t="str">
        <f>_xlfn.CONCAT(Tabel3[[#This Row],[ID]],Tabel3[[#This Row],[BYGNINGSDELE]])</f>
        <v>042Filigranvægge A113, 4LK (DP=Ent.)</v>
      </c>
      <c r="D46" s="24"/>
      <c r="E46" s="24"/>
      <c r="F46" s="24"/>
      <c r="G46" s="24"/>
      <c r="H46" s="24"/>
      <c r="I46" s="24"/>
      <c r="J46" s="61">
        <v>4</v>
      </c>
      <c r="K46" s="62" t="s">
        <v>201</v>
      </c>
      <c r="L46" s="63" t="s">
        <v>186</v>
      </c>
      <c r="M46" s="61" t="str">
        <f>IFERROR(VLOOKUP(Tabel3[[#This Row],[ID-Bygningsdel]],'Data ændringslog'!A:G,7,FALSE),"P")</f>
        <v/>
      </c>
      <c r="N46" s="64" t="s">
        <v>189</v>
      </c>
      <c r="O46" s="188" t="str">
        <f>VLOOKUP(Tabel3[[#This Row],[ID-Bygningsdel]],'Data aktør'!A:H,2,FALSE)</f>
        <v/>
      </c>
      <c r="P46" s="189" t="str">
        <f>VLOOKUP(Tabel3[[#This Row],[ID-Bygningsdel]],'Data aktør'!A:H,3,FALSE)</f>
        <v>X</v>
      </c>
      <c r="Q46" s="190" t="str">
        <f>VLOOKUP(Tabel3[[#This Row],[ID-Bygningsdel]],'Data aktør'!A:H,4,FALSE)</f>
        <v/>
      </c>
      <c r="R46" s="191" t="str">
        <f>VLOOKUP(Tabel3[[#This Row],[ID-Bygningsdel]],'Data aktør'!A:H,5,FALSE)</f>
        <v/>
      </c>
      <c r="S46" s="192" t="str">
        <f>VLOOKUP(Tabel3[[#This Row],[ID-Bygningsdel]],'Data aktør'!A:H,6,FALSE)</f>
        <v/>
      </c>
      <c r="T46" s="193" t="str">
        <f>VLOOKUP(Tabel3[[#This Row],[ID-Bygningsdel]],'Data aktør'!A:H,7,FALSE)</f>
        <v>X</v>
      </c>
      <c r="U46" s="194" t="str">
        <f>VLOOKUP(Tabel3[[#This Row],[ID-Bygningsdel]],'Data aktør'!A:H,8,FALSE)</f>
        <v/>
      </c>
      <c r="V46" s="76"/>
      <c r="W46" s="77"/>
      <c r="X46" s="76"/>
      <c r="Y46" s="77"/>
      <c r="Z46" s="76"/>
      <c r="AA46" s="77"/>
      <c r="AB46" s="76"/>
      <c r="AC46" s="77"/>
      <c r="AD46" s="76"/>
      <c r="AE46" s="77"/>
      <c r="AF46" s="76"/>
      <c r="AG46" s="77"/>
      <c r="AH46" s="76"/>
      <c r="AI46" s="77"/>
      <c r="AJ46" s="76" t="s">
        <v>44</v>
      </c>
      <c r="AK46" s="77">
        <v>300</v>
      </c>
      <c r="AL46" s="76"/>
      <c r="AM46" s="77"/>
      <c r="AN46" s="76"/>
      <c r="AO46" s="77"/>
      <c r="AP46" s="76"/>
      <c r="AQ46" s="77"/>
      <c r="AR46" s="76"/>
      <c r="AS46" s="77"/>
      <c r="AT46" s="76" t="s">
        <v>44</v>
      </c>
      <c r="AU46" s="77">
        <v>300</v>
      </c>
      <c r="AV46" s="76"/>
      <c r="AW46" s="77"/>
      <c r="AX46" s="76"/>
      <c r="AY46" s="77"/>
      <c r="AZ46" s="76"/>
      <c r="BA46" s="77"/>
      <c r="BB46" s="76" t="s">
        <v>48</v>
      </c>
      <c r="BC46" s="77">
        <v>325</v>
      </c>
      <c r="BD46" s="76"/>
      <c r="BE46" s="77"/>
      <c r="BF46" s="76"/>
      <c r="BG46" s="77"/>
      <c r="BH46" s="76"/>
      <c r="BI46" s="77"/>
      <c r="BJ46" s="76"/>
      <c r="BK46" s="77"/>
      <c r="BL46" s="36" t="s">
        <v>202</v>
      </c>
      <c r="BM46" s="24"/>
      <c r="BN46" s="76"/>
      <c r="BO46" s="77"/>
      <c r="BP46" s="76"/>
      <c r="BQ46" s="77"/>
      <c r="BR46" s="76"/>
      <c r="BS46" s="77"/>
      <c r="BT46" s="76"/>
      <c r="BU46" s="77"/>
      <c r="BV46" s="24"/>
      <c r="BW46" s="76"/>
      <c r="BX46" s="77"/>
      <c r="BY46" s="76"/>
      <c r="BZ46" s="77"/>
      <c r="CA46" s="96"/>
      <c r="CB46" s="2"/>
    </row>
    <row r="47" spans="1:80" ht="12" x14ac:dyDescent="0.2">
      <c r="A47" s="33"/>
      <c r="B47" s="265" t="s">
        <v>206</v>
      </c>
      <c r="C47" s="240" t="str">
        <f>_xlfn.CONCAT(Tabel3[[#This Row],[ID]],Tabel3[[#This Row],[BYGNINGSDELE]])</f>
        <v>043Filigranvægge A113, 4LK (DP=Rådg.)</v>
      </c>
      <c r="D47" s="24"/>
      <c r="E47" s="24"/>
      <c r="F47" s="24"/>
      <c r="G47" s="24"/>
      <c r="H47" s="24"/>
      <c r="I47" s="24"/>
      <c r="J47" s="61">
        <v>4</v>
      </c>
      <c r="K47" s="62" t="s">
        <v>204</v>
      </c>
      <c r="L47" s="63" t="s">
        <v>186</v>
      </c>
      <c r="M47" s="61" t="str">
        <f>IFERROR(VLOOKUP(Tabel3[[#This Row],[ID-Bygningsdel]],'Data ændringslog'!A:G,7,FALSE),"P")</f>
        <v/>
      </c>
      <c r="N47" s="64" t="s">
        <v>189</v>
      </c>
      <c r="O47" s="188" t="str">
        <f>VLOOKUP(Tabel3[[#This Row],[ID-Bygningsdel]],'Data aktør'!A:H,2,FALSE)</f>
        <v/>
      </c>
      <c r="P47" s="189" t="str">
        <f>VLOOKUP(Tabel3[[#This Row],[ID-Bygningsdel]],'Data aktør'!A:H,3,FALSE)</f>
        <v>X</v>
      </c>
      <c r="Q47" s="190" t="str">
        <f>VLOOKUP(Tabel3[[#This Row],[ID-Bygningsdel]],'Data aktør'!A:H,4,FALSE)</f>
        <v/>
      </c>
      <c r="R47" s="191" t="str">
        <f>VLOOKUP(Tabel3[[#This Row],[ID-Bygningsdel]],'Data aktør'!A:H,5,FALSE)</f>
        <v/>
      </c>
      <c r="S47" s="192" t="str">
        <f>VLOOKUP(Tabel3[[#This Row],[ID-Bygningsdel]],'Data aktør'!A:H,6,FALSE)</f>
        <v/>
      </c>
      <c r="T47" s="193" t="str">
        <f>VLOOKUP(Tabel3[[#This Row],[ID-Bygningsdel]],'Data aktør'!A:H,7,FALSE)</f>
        <v/>
      </c>
      <c r="U47" s="194" t="str">
        <f>VLOOKUP(Tabel3[[#This Row],[ID-Bygningsdel]],'Data aktør'!A:H,8,FALSE)</f>
        <v/>
      </c>
      <c r="V47" s="76"/>
      <c r="W47" s="77"/>
      <c r="X47" s="76"/>
      <c r="Y47" s="77"/>
      <c r="Z47" s="76"/>
      <c r="AA47" s="77"/>
      <c r="AB47" s="76"/>
      <c r="AC47" s="77"/>
      <c r="AD47" s="76"/>
      <c r="AE47" s="77"/>
      <c r="AF47" s="76"/>
      <c r="AG47" s="77"/>
      <c r="AH47" s="76"/>
      <c r="AI47" s="77"/>
      <c r="AJ47" s="76" t="s">
        <v>44</v>
      </c>
      <c r="AK47" s="77">
        <v>300</v>
      </c>
      <c r="AL47" s="76"/>
      <c r="AM47" s="77"/>
      <c r="AN47" s="76"/>
      <c r="AO47" s="77"/>
      <c r="AP47" s="76"/>
      <c r="AQ47" s="77"/>
      <c r="AR47" s="76"/>
      <c r="AS47" s="77"/>
      <c r="AT47" s="76" t="s">
        <v>44</v>
      </c>
      <c r="AU47" s="77">
        <v>300</v>
      </c>
      <c r="AV47" s="76"/>
      <c r="AW47" s="77"/>
      <c r="AX47" s="76"/>
      <c r="AY47" s="77"/>
      <c r="AZ47" s="76"/>
      <c r="BA47" s="77"/>
      <c r="BB47" s="76" t="s">
        <v>44</v>
      </c>
      <c r="BC47" s="77">
        <v>325</v>
      </c>
      <c r="BD47" s="76"/>
      <c r="BE47" s="77"/>
      <c r="BF47" s="76"/>
      <c r="BG47" s="77"/>
      <c r="BH47" s="76"/>
      <c r="BI47" s="77"/>
      <c r="BJ47" s="76"/>
      <c r="BK47" s="77"/>
      <c r="BL47" s="36" t="s">
        <v>205</v>
      </c>
      <c r="BM47" s="24"/>
      <c r="BN47" s="76"/>
      <c r="BO47" s="77"/>
      <c r="BP47" s="76"/>
      <c r="BQ47" s="77"/>
      <c r="BR47" s="76"/>
      <c r="BS47" s="77"/>
      <c r="BT47" s="76"/>
      <c r="BU47" s="77"/>
      <c r="BV47" s="24"/>
      <c r="BW47" s="76"/>
      <c r="BX47" s="77"/>
      <c r="BY47" s="76"/>
      <c r="BZ47" s="77"/>
      <c r="CA47" s="96"/>
      <c r="CB47" s="2"/>
    </row>
    <row r="48" spans="1:80" ht="12" x14ac:dyDescent="0.2">
      <c r="A48" s="33"/>
      <c r="B48" s="265" t="s">
        <v>209</v>
      </c>
      <c r="C48" s="240" t="str">
        <f>_xlfn.CONCAT(Tabel3[[#This Row],[ID]],Tabel3[[#This Row],[BYGNINGSDELE]])</f>
        <v>044Filigranvægge</v>
      </c>
      <c r="D48" s="24"/>
      <c r="E48" s="24"/>
      <c r="F48" s="24"/>
      <c r="G48" s="24"/>
      <c r="H48" s="24"/>
      <c r="I48" s="24"/>
      <c r="J48" s="61">
        <v>4</v>
      </c>
      <c r="K48" s="62" t="s">
        <v>1568</v>
      </c>
      <c r="L48" s="63" t="s">
        <v>186</v>
      </c>
      <c r="M48" s="61" t="str">
        <f>IFERROR(VLOOKUP(Tabel3[[#This Row],[ID-Bygningsdel]],'Data ændringslog'!A:G,7,FALSE),"P")</f>
        <v/>
      </c>
      <c r="N48" s="64" t="s">
        <v>189</v>
      </c>
      <c r="O48" s="188" t="str">
        <f>VLOOKUP(Tabel3[[#This Row],[ID-Bygningsdel]],'Data aktør'!A:H,2,FALSE)</f>
        <v/>
      </c>
      <c r="P48" s="189" t="str">
        <f>VLOOKUP(Tabel3[[#This Row],[ID-Bygningsdel]],'Data aktør'!A:H,3,FALSE)</f>
        <v>X</v>
      </c>
      <c r="Q48" s="190" t="str">
        <f>VLOOKUP(Tabel3[[#This Row],[ID-Bygningsdel]],'Data aktør'!A:H,4,FALSE)</f>
        <v/>
      </c>
      <c r="R48" s="191" t="str">
        <f>VLOOKUP(Tabel3[[#This Row],[ID-Bygningsdel]],'Data aktør'!A:H,5,FALSE)</f>
        <v/>
      </c>
      <c r="S48" s="192" t="str">
        <f>VLOOKUP(Tabel3[[#This Row],[ID-Bygningsdel]],'Data aktør'!A:H,6,FALSE)</f>
        <v/>
      </c>
      <c r="T48" s="193" t="str">
        <f>VLOOKUP(Tabel3[[#This Row],[ID-Bygningsdel]],'Data aktør'!A:H,7,FALSE)</f>
        <v/>
      </c>
      <c r="U48" s="194" t="str">
        <f>VLOOKUP(Tabel3[[#This Row],[ID-Bygningsdel]],'Data aktør'!A:H,8,FALSE)</f>
        <v/>
      </c>
      <c r="V48" s="76"/>
      <c r="W48" s="77"/>
      <c r="X48" s="76"/>
      <c r="Y48" s="77"/>
      <c r="Z48" s="76"/>
      <c r="AA48" s="77"/>
      <c r="AB48" s="76" t="s">
        <v>44</v>
      </c>
      <c r="AC48" s="77">
        <v>200</v>
      </c>
      <c r="AD48" s="76"/>
      <c r="AE48" s="77"/>
      <c r="AF48" s="76"/>
      <c r="AG48" s="77"/>
      <c r="AH48" s="76"/>
      <c r="AI48" s="77"/>
      <c r="AJ48" s="76" t="s">
        <v>44</v>
      </c>
      <c r="AK48" s="77">
        <v>300</v>
      </c>
      <c r="AL48" s="76"/>
      <c r="AM48" s="77"/>
      <c r="AN48" s="76"/>
      <c r="AO48" s="77"/>
      <c r="AP48" s="76"/>
      <c r="AQ48" s="77"/>
      <c r="AR48" s="76"/>
      <c r="AS48" s="77"/>
      <c r="AT48" s="76" t="s">
        <v>44</v>
      </c>
      <c r="AU48" s="77">
        <v>325</v>
      </c>
      <c r="AV48" s="76"/>
      <c r="AW48" s="77"/>
      <c r="AX48" s="76"/>
      <c r="AY48" s="77"/>
      <c r="AZ48" s="76"/>
      <c r="BA48" s="77"/>
      <c r="BB48" s="76" t="s">
        <v>44</v>
      </c>
      <c r="BC48" s="77">
        <v>325</v>
      </c>
      <c r="BD48" s="76"/>
      <c r="BE48" s="77"/>
      <c r="BF48" s="76"/>
      <c r="BG48" s="77"/>
      <c r="BH48" s="76"/>
      <c r="BI48" s="77"/>
      <c r="BJ48" s="76"/>
      <c r="BK48" s="77"/>
      <c r="BL48" s="36"/>
      <c r="BM48" s="24"/>
      <c r="BN48" s="76"/>
      <c r="BO48" s="77"/>
      <c r="BP48" s="76"/>
      <c r="BQ48" s="77"/>
      <c r="BR48" s="76"/>
      <c r="BS48" s="77"/>
      <c r="BT48" s="76"/>
      <c r="BU48" s="77"/>
      <c r="BV48" s="24"/>
      <c r="BW48" s="76"/>
      <c r="BX48" s="77"/>
      <c r="BY48" s="76"/>
      <c r="BZ48" s="77"/>
      <c r="CA48" s="96"/>
      <c r="CB48" s="2"/>
    </row>
    <row r="49" spans="1:81" ht="12" x14ac:dyDescent="0.2">
      <c r="A49" s="33"/>
      <c r="B49" s="265" t="s">
        <v>211</v>
      </c>
      <c r="C49" s="240" t="str">
        <f>_xlfn.CONCAT(Tabel3[[#This Row],[ID]],Tabel3[[#This Row],[BYGNINGSDELE]])</f>
        <v>045Betonvægge, pladsstøbte</v>
      </c>
      <c r="D49" s="24"/>
      <c r="E49" s="24"/>
      <c r="F49" s="24"/>
      <c r="G49" s="24"/>
      <c r="H49" s="24"/>
      <c r="I49" s="24"/>
      <c r="J49" s="61">
        <v>3</v>
      </c>
      <c r="K49" s="62" t="s">
        <v>207</v>
      </c>
      <c r="L49" s="63" t="s">
        <v>186</v>
      </c>
      <c r="M49" s="61" t="str">
        <f>IFERROR(VLOOKUP(Tabel3[[#This Row],[ID-Bygningsdel]],'Data ændringslog'!A:G,7,FALSE),"P")</f>
        <v/>
      </c>
      <c r="N49" s="64" t="s">
        <v>109</v>
      </c>
      <c r="O49" s="188" t="str">
        <f>VLOOKUP(Tabel3[[#This Row],[ID-Bygningsdel]],'Data aktør'!A:H,2,FALSE)</f>
        <v/>
      </c>
      <c r="P49" s="189" t="str">
        <f>VLOOKUP(Tabel3[[#This Row],[ID-Bygningsdel]],'Data aktør'!A:H,3,FALSE)</f>
        <v>X</v>
      </c>
      <c r="Q49" s="190" t="str">
        <f>VLOOKUP(Tabel3[[#This Row],[ID-Bygningsdel]],'Data aktør'!A:H,4,FALSE)</f>
        <v/>
      </c>
      <c r="R49" s="191" t="str">
        <f>VLOOKUP(Tabel3[[#This Row],[ID-Bygningsdel]],'Data aktør'!A:H,5,FALSE)</f>
        <v/>
      </c>
      <c r="S49" s="192" t="str">
        <f>VLOOKUP(Tabel3[[#This Row],[ID-Bygningsdel]],'Data aktør'!A:H,6,FALSE)</f>
        <v/>
      </c>
      <c r="T49" s="193" t="str">
        <f>VLOOKUP(Tabel3[[#This Row],[ID-Bygningsdel]],'Data aktør'!A:H,7,FALSE)</f>
        <v/>
      </c>
      <c r="U49" s="194" t="str">
        <f>VLOOKUP(Tabel3[[#This Row],[ID-Bygningsdel]],'Data aktør'!A:H,8,FALSE)</f>
        <v/>
      </c>
      <c r="V49" s="76"/>
      <c r="W49" s="77"/>
      <c r="X49" s="76"/>
      <c r="Y49" s="77"/>
      <c r="Z49" s="76"/>
      <c r="AA49" s="77"/>
      <c r="AB49" s="76"/>
      <c r="AC49" s="77"/>
      <c r="AD49" s="76"/>
      <c r="AE49" s="77"/>
      <c r="AF49" s="76"/>
      <c r="AG49" s="77"/>
      <c r="AH49" s="76"/>
      <c r="AI49" s="77"/>
      <c r="AJ49" s="76" t="s">
        <v>44</v>
      </c>
      <c r="AK49" s="77">
        <v>300</v>
      </c>
      <c r="AL49" s="76"/>
      <c r="AM49" s="77"/>
      <c r="AN49" s="76"/>
      <c r="AO49" s="77"/>
      <c r="AP49" s="76"/>
      <c r="AQ49" s="77"/>
      <c r="AR49" s="76"/>
      <c r="AS49" s="77"/>
      <c r="AT49" s="76" t="s">
        <v>44</v>
      </c>
      <c r="AU49" s="77">
        <v>300</v>
      </c>
      <c r="AV49" s="76"/>
      <c r="AW49" s="77"/>
      <c r="AX49" s="76"/>
      <c r="AY49" s="77"/>
      <c r="AZ49" s="76"/>
      <c r="BA49" s="77"/>
      <c r="BB49" s="76" t="s">
        <v>44</v>
      </c>
      <c r="BC49" s="77">
        <v>325</v>
      </c>
      <c r="BD49" s="76"/>
      <c r="BE49" s="77"/>
      <c r="BF49" s="76"/>
      <c r="BG49" s="77"/>
      <c r="BH49" s="76"/>
      <c r="BI49" s="77"/>
      <c r="BJ49" s="76"/>
      <c r="BK49" s="77"/>
      <c r="BL49" s="36" t="s">
        <v>208</v>
      </c>
      <c r="BM49" s="24"/>
      <c r="BN49" s="76"/>
      <c r="BO49" s="77"/>
      <c r="BP49" s="76"/>
      <c r="BQ49" s="77"/>
      <c r="BR49" s="76"/>
      <c r="BS49" s="77"/>
      <c r="BT49" s="76"/>
      <c r="BU49" s="77"/>
      <c r="BV49" s="24"/>
      <c r="BW49" s="76"/>
      <c r="BX49" s="77"/>
      <c r="BY49" s="76"/>
      <c r="BZ49" s="77"/>
      <c r="CA49" s="96"/>
      <c r="CB49" s="2"/>
    </row>
    <row r="50" spans="1:81" ht="12" x14ac:dyDescent="0.2">
      <c r="A50" s="33"/>
      <c r="B50" s="265" t="s">
        <v>213</v>
      </c>
      <c r="C50" s="240" t="str">
        <f>_xlfn.CONCAT(Tabel3[[#This Row],[ID]],Tabel3[[#This Row],[BYGNINGSDELE]])</f>
        <v>046Opmurede vægge</v>
      </c>
      <c r="D50" s="24"/>
      <c r="E50" s="24"/>
      <c r="F50" s="24"/>
      <c r="G50" s="24"/>
      <c r="H50" s="24"/>
      <c r="I50" s="24"/>
      <c r="J50" s="61">
        <v>3</v>
      </c>
      <c r="K50" s="62" t="s">
        <v>210</v>
      </c>
      <c r="L50" s="63" t="s">
        <v>121</v>
      </c>
      <c r="M50" s="61" t="str">
        <f>IFERROR(VLOOKUP(Tabel3[[#This Row],[ID-Bygningsdel]],'Data ændringslog'!A:G,7,FALSE),"P")</f>
        <v/>
      </c>
      <c r="N50" s="64" t="s">
        <v>109</v>
      </c>
      <c r="O50" s="188" t="str">
        <f>VLOOKUP(Tabel3[[#This Row],[ID-Bygningsdel]],'Data aktør'!A:H,2,FALSE)</f>
        <v>X</v>
      </c>
      <c r="P50" s="189" t="str">
        <f>VLOOKUP(Tabel3[[#This Row],[ID-Bygningsdel]],'Data aktør'!A:H,3,FALSE)</f>
        <v/>
      </c>
      <c r="Q50" s="190" t="str">
        <f>VLOOKUP(Tabel3[[#This Row],[ID-Bygningsdel]],'Data aktør'!A:H,4,FALSE)</f>
        <v/>
      </c>
      <c r="R50" s="191" t="str">
        <f>VLOOKUP(Tabel3[[#This Row],[ID-Bygningsdel]],'Data aktør'!A:H,5,FALSE)</f>
        <v/>
      </c>
      <c r="S50" s="192" t="str">
        <f>VLOOKUP(Tabel3[[#This Row],[ID-Bygningsdel]],'Data aktør'!A:H,6,FALSE)</f>
        <v/>
      </c>
      <c r="T50" s="193" t="str">
        <f>VLOOKUP(Tabel3[[#This Row],[ID-Bygningsdel]],'Data aktør'!A:H,7,FALSE)</f>
        <v/>
      </c>
      <c r="U50" s="194" t="str">
        <f>VLOOKUP(Tabel3[[#This Row],[ID-Bygningsdel]],'Data aktør'!A:H,8,FALSE)</f>
        <v/>
      </c>
      <c r="V50" s="76"/>
      <c r="W50" s="77"/>
      <c r="X50" s="76"/>
      <c r="Y50" s="77"/>
      <c r="Z50" s="76"/>
      <c r="AA50" s="77"/>
      <c r="AB50" s="76"/>
      <c r="AC50" s="77"/>
      <c r="AD50" s="76"/>
      <c r="AE50" s="77"/>
      <c r="AF50" s="76"/>
      <c r="AG50" s="77"/>
      <c r="AH50" s="76"/>
      <c r="AI50" s="77"/>
      <c r="AJ50" s="76" t="s">
        <v>43</v>
      </c>
      <c r="AK50" s="77">
        <v>300</v>
      </c>
      <c r="AL50" s="76"/>
      <c r="AM50" s="77"/>
      <c r="AN50" s="76"/>
      <c r="AO50" s="77"/>
      <c r="AP50" s="76"/>
      <c r="AQ50" s="77"/>
      <c r="AR50" s="76"/>
      <c r="AS50" s="77"/>
      <c r="AT50" s="76" t="s">
        <v>43</v>
      </c>
      <c r="AU50" s="77">
        <v>325</v>
      </c>
      <c r="AV50" s="76"/>
      <c r="AW50" s="77"/>
      <c r="AX50" s="76"/>
      <c r="AY50" s="77"/>
      <c r="AZ50" s="76"/>
      <c r="BA50" s="77"/>
      <c r="BB50" s="76" t="s">
        <v>43</v>
      </c>
      <c r="BC50" s="77">
        <v>325</v>
      </c>
      <c r="BD50" s="76"/>
      <c r="BE50" s="77"/>
      <c r="BF50" s="76"/>
      <c r="BG50" s="77"/>
      <c r="BH50" s="76"/>
      <c r="BI50" s="77"/>
      <c r="BJ50" s="76"/>
      <c r="BK50" s="77"/>
      <c r="BL50" s="36"/>
      <c r="BM50" s="24"/>
      <c r="BN50" s="76"/>
      <c r="BO50" s="77"/>
      <c r="BP50" s="76"/>
      <c r="BQ50" s="77"/>
      <c r="BR50" s="76"/>
      <c r="BS50" s="77"/>
      <c r="BT50" s="76"/>
      <c r="BU50" s="77"/>
      <c r="BV50" s="24"/>
      <c r="BW50" s="76"/>
      <c r="BX50" s="77"/>
      <c r="BY50" s="76"/>
      <c r="BZ50" s="77"/>
      <c r="CA50" s="96"/>
      <c r="CB50" s="2"/>
    </row>
    <row r="51" spans="1:81" ht="12" x14ac:dyDescent="0.2">
      <c r="A51" s="33"/>
      <c r="B51" s="265" t="s">
        <v>216</v>
      </c>
      <c r="C51" s="240" t="str">
        <f>_xlfn.CONCAT(Tabel3[[#This Row],[ID]],Tabel3[[#This Row],[BYGNINGSDELE]])</f>
        <v>047Skeletkonstruerede vægge</v>
      </c>
      <c r="D51" s="24"/>
      <c r="E51" s="24"/>
      <c r="F51" s="24"/>
      <c r="G51" s="24"/>
      <c r="H51" s="24"/>
      <c r="I51" s="24"/>
      <c r="J51" s="61">
        <v>3</v>
      </c>
      <c r="K51" s="62" t="s">
        <v>212</v>
      </c>
      <c r="L51" s="63" t="s">
        <v>121</v>
      </c>
      <c r="M51" s="61" t="str">
        <f>IFERROR(VLOOKUP(Tabel3[[#This Row],[ID-Bygningsdel]],'Data ændringslog'!A:G,7,FALSE),"P")</f>
        <v/>
      </c>
      <c r="N51" s="64" t="s">
        <v>109</v>
      </c>
      <c r="O51" s="188" t="str">
        <f>VLOOKUP(Tabel3[[#This Row],[ID-Bygningsdel]],'Data aktør'!A:H,2,FALSE)</f>
        <v>X</v>
      </c>
      <c r="P51" s="189" t="str">
        <f>VLOOKUP(Tabel3[[#This Row],[ID-Bygningsdel]],'Data aktør'!A:H,3,FALSE)</f>
        <v/>
      </c>
      <c r="Q51" s="190" t="str">
        <f>VLOOKUP(Tabel3[[#This Row],[ID-Bygningsdel]],'Data aktør'!A:H,4,FALSE)</f>
        <v/>
      </c>
      <c r="R51" s="191" t="str">
        <f>VLOOKUP(Tabel3[[#This Row],[ID-Bygningsdel]],'Data aktør'!A:H,5,FALSE)</f>
        <v/>
      </c>
      <c r="S51" s="192" t="str">
        <f>VLOOKUP(Tabel3[[#This Row],[ID-Bygningsdel]],'Data aktør'!A:H,6,FALSE)</f>
        <v/>
      </c>
      <c r="T51" s="193" t="str">
        <f>VLOOKUP(Tabel3[[#This Row],[ID-Bygningsdel]],'Data aktør'!A:H,7,FALSE)</f>
        <v/>
      </c>
      <c r="U51" s="194" t="str">
        <f>VLOOKUP(Tabel3[[#This Row],[ID-Bygningsdel]],'Data aktør'!A:H,8,FALSE)</f>
        <v/>
      </c>
      <c r="V51" s="76"/>
      <c r="W51" s="77"/>
      <c r="X51" s="76"/>
      <c r="Y51" s="77"/>
      <c r="Z51" s="76"/>
      <c r="AA51" s="77"/>
      <c r="AB51" s="76"/>
      <c r="AC51" s="77"/>
      <c r="AD51" s="76"/>
      <c r="AE51" s="77"/>
      <c r="AF51" s="76"/>
      <c r="AG51" s="77"/>
      <c r="AH51" s="76"/>
      <c r="AI51" s="77"/>
      <c r="AJ51" s="76" t="s">
        <v>43</v>
      </c>
      <c r="AK51" s="77">
        <v>300</v>
      </c>
      <c r="AL51" s="76"/>
      <c r="AM51" s="77"/>
      <c r="AN51" s="76"/>
      <c r="AO51" s="77"/>
      <c r="AP51" s="76"/>
      <c r="AQ51" s="77"/>
      <c r="AR51" s="76"/>
      <c r="AS51" s="77"/>
      <c r="AT51" s="76" t="s">
        <v>43</v>
      </c>
      <c r="AU51" s="77">
        <v>325</v>
      </c>
      <c r="AV51" s="76"/>
      <c r="AW51" s="77"/>
      <c r="AX51" s="76"/>
      <c r="AY51" s="77"/>
      <c r="AZ51" s="76"/>
      <c r="BA51" s="77"/>
      <c r="BB51" s="76" t="s">
        <v>43</v>
      </c>
      <c r="BC51" s="77">
        <v>325</v>
      </c>
      <c r="BD51" s="76"/>
      <c r="BE51" s="77"/>
      <c r="BF51" s="76"/>
      <c r="BG51" s="77"/>
      <c r="BH51" s="76"/>
      <c r="BI51" s="77"/>
      <c r="BJ51" s="76"/>
      <c r="BK51" s="77"/>
      <c r="BL51" s="36"/>
      <c r="BM51" s="24"/>
      <c r="BN51" s="76"/>
      <c r="BO51" s="77"/>
      <c r="BP51" s="76"/>
      <c r="BQ51" s="77"/>
      <c r="BR51" s="76"/>
      <c r="BS51" s="77"/>
      <c r="BT51" s="76"/>
      <c r="BU51" s="77"/>
      <c r="BV51" s="24"/>
      <c r="BW51" s="76"/>
      <c r="BX51" s="77"/>
      <c r="BY51" s="76"/>
      <c r="BZ51" s="77"/>
      <c r="CA51" s="96"/>
      <c r="CB51" s="2"/>
    </row>
    <row r="52" spans="1:81" ht="12" x14ac:dyDescent="0.2">
      <c r="A52" s="33"/>
      <c r="B52" s="265" t="s">
        <v>219</v>
      </c>
      <c r="C52" s="240" t="str">
        <f>_xlfn.CONCAT(Tabel3[[#This Row],[ID]],Tabel3[[#This Row],[BYGNINGSDELE]])</f>
        <v>048Glasvægge</v>
      </c>
      <c r="D52" s="24"/>
      <c r="E52" s="24"/>
      <c r="F52" s="24"/>
      <c r="G52" s="24"/>
      <c r="H52" s="24"/>
      <c r="I52" s="24"/>
      <c r="J52" s="61">
        <v>3</v>
      </c>
      <c r="K52" s="62" t="s">
        <v>214</v>
      </c>
      <c r="L52" s="63" t="s">
        <v>215</v>
      </c>
      <c r="M52" s="61" t="str">
        <f>IFERROR(VLOOKUP(Tabel3[[#This Row],[ID-Bygningsdel]],'Data ændringslog'!A:G,7,FALSE),"P")</f>
        <v/>
      </c>
      <c r="N52" s="64" t="s">
        <v>109</v>
      </c>
      <c r="O52" s="188" t="str">
        <f>VLOOKUP(Tabel3[[#This Row],[ID-Bygningsdel]],'Data aktør'!A:H,2,FALSE)</f>
        <v>X</v>
      </c>
      <c r="P52" s="189" t="str">
        <f>VLOOKUP(Tabel3[[#This Row],[ID-Bygningsdel]],'Data aktør'!A:H,3,FALSE)</f>
        <v/>
      </c>
      <c r="Q52" s="190" t="str">
        <f>VLOOKUP(Tabel3[[#This Row],[ID-Bygningsdel]],'Data aktør'!A:H,4,FALSE)</f>
        <v/>
      </c>
      <c r="R52" s="191" t="str">
        <f>VLOOKUP(Tabel3[[#This Row],[ID-Bygningsdel]],'Data aktør'!A:H,5,FALSE)</f>
        <v/>
      </c>
      <c r="S52" s="192" t="str">
        <f>VLOOKUP(Tabel3[[#This Row],[ID-Bygningsdel]],'Data aktør'!A:H,6,FALSE)</f>
        <v/>
      </c>
      <c r="T52" s="193" t="str">
        <f>VLOOKUP(Tabel3[[#This Row],[ID-Bygningsdel]],'Data aktør'!A:H,7,FALSE)</f>
        <v/>
      </c>
      <c r="U52" s="194" t="str">
        <f>VLOOKUP(Tabel3[[#This Row],[ID-Bygningsdel]],'Data aktør'!A:H,8,FALSE)</f>
        <v/>
      </c>
      <c r="V52" s="76"/>
      <c r="W52" s="77"/>
      <c r="X52" s="76"/>
      <c r="Y52" s="77"/>
      <c r="Z52" s="76"/>
      <c r="AA52" s="77"/>
      <c r="AB52" s="76"/>
      <c r="AC52" s="77"/>
      <c r="AD52" s="76"/>
      <c r="AE52" s="77"/>
      <c r="AF52" s="76"/>
      <c r="AG52" s="77"/>
      <c r="AH52" s="76"/>
      <c r="AI52" s="77"/>
      <c r="AJ52" s="76" t="s">
        <v>43</v>
      </c>
      <c r="AK52" s="77">
        <v>300</v>
      </c>
      <c r="AL52" s="76"/>
      <c r="AM52" s="77"/>
      <c r="AN52" s="76"/>
      <c r="AO52" s="77"/>
      <c r="AP52" s="76"/>
      <c r="AQ52" s="77"/>
      <c r="AR52" s="76"/>
      <c r="AS52" s="77"/>
      <c r="AT52" s="76" t="s">
        <v>43</v>
      </c>
      <c r="AU52" s="77">
        <v>325</v>
      </c>
      <c r="AV52" s="76"/>
      <c r="AW52" s="77"/>
      <c r="AX52" s="76"/>
      <c r="AY52" s="77"/>
      <c r="AZ52" s="76"/>
      <c r="BA52" s="77"/>
      <c r="BB52" s="76" t="s">
        <v>43</v>
      </c>
      <c r="BC52" s="77">
        <v>325</v>
      </c>
      <c r="BD52" s="76"/>
      <c r="BE52" s="77"/>
      <c r="BF52" s="76"/>
      <c r="BG52" s="77"/>
      <c r="BH52" s="76"/>
      <c r="BI52" s="77"/>
      <c r="BJ52" s="76"/>
      <c r="BK52" s="77"/>
      <c r="BL52" s="36"/>
      <c r="BM52" s="24"/>
      <c r="BN52" s="76"/>
      <c r="BO52" s="77"/>
      <c r="BP52" s="76"/>
      <c r="BQ52" s="77"/>
      <c r="BR52" s="76"/>
      <c r="BS52" s="77"/>
      <c r="BT52" s="76"/>
      <c r="BU52" s="77"/>
      <c r="BV52" s="24"/>
      <c r="BW52" s="76"/>
      <c r="BX52" s="77"/>
      <c r="BY52" s="76"/>
      <c r="BZ52" s="77"/>
      <c r="CA52" s="96"/>
      <c r="CB52" s="2"/>
    </row>
    <row r="53" spans="1:81" ht="12" x14ac:dyDescent="0.2">
      <c r="A53" s="33"/>
      <c r="B53" s="265" t="s">
        <v>221</v>
      </c>
      <c r="C53" s="240" t="str">
        <f>_xlfn.CONCAT(Tabel3[[#This Row],[ID]],Tabel3[[#This Row],[BYGNINGSDELE]])</f>
        <v>049Trævægge, bærende</v>
      </c>
      <c r="D53" s="24"/>
      <c r="E53" s="24"/>
      <c r="F53" s="24"/>
      <c r="G53" s="24"/>
      <c r="H53" s="24"/>
      <c r="I53" s="24"/>
      <c r="J53" s="61">
        <v>4</v>
      </c>
      <c r="K53" s="62" t="s">
        <v>217</v>
      </c>
      <c r="L53" s="63" t="s">
        <v>121</v>
      </c>
      <c r="M53" s="61" t="str">
        <f>IFERROR(VLOOKUP(Tabel3[[#This Row],[ID-Bygningsdel]],'Data ændringslog'!A:G,7,FALSE),"P")</f>
        <v/>
      </c>
      <c r="N53" s="64" t="s">
        <v>109</v>
      </c>
      <c r="O53" s="188" t="str">
        <f>VLOOKUP(Tabel3[[#This Row],[ID-Bygningsdel]],'Data aktør'!A:H,2,FALSE)</f>
        <v/>
      </c>
      <c r="P53" s="189" t="str">
        <f>VLOOKUP(Tabel3[[#This Row],[ID-Bygningsdel]],'Data aktør'!A:H,3,FALSE)</f>
        <v>X</v>
      </c>
      <c r="Q53" s="190" t="str">
        <f>VLOOKUP(Tabel3[[#This Row],[ID-Bygningsdel]],'Data aktør'!A:H,4,FALSE)</f>
        <v/>
      </c>
      <c r="R53" s="191" t="str">
        <f>VLOOKUP(Tabel3[[#This Row],[ID-Bygningsdel]],'Data aktør'!A:H,5,FALSE)</f>
        <v/>
      </c>
      <c r="S53" s="192" t="str">
        <f>VLOOKUP(Tabel3[[#This Row],[ID-Bygningsdel]],'Data aktør'!A:H,6,FALSE)</f>
        <v/>
      </c>
      <c r="T53" s="193" t="str">
        <f>VLOOKUP(Tabel3[[#This Row],[ID-Bygningsdel]],'Data aktør'!A:H,7,FALSE)</f>
        <v/>
      </c>
      <c r="U53" s="194" t="str">
        <f>VLOOKUP(Tabel3[[#This Row],[ID-Bygningsdel]],'Data aktør'!A:H,8,FALSE)</f>
        <v/>
      </c>
      <c r="V53" s="76"/>
      <c r="W53" s="77"/>
      <c r="X53" s="76"/>
      <c r="Y53" s="77"/>
      <c r="Z53" s="76"/>
      <c r="AA53" s="77"/>
      <c r="AB53" s="76"/>
      <c r="AC53" s="77"/>
      <c r="AD53" s="76"/>
      <c r="AE53" s="77"/>
      <c r="AF53" s="76"/>
      <c r="AG53" s="77"/>
      <c r="AH53" s="76"/>
      <c r="AI53" s="77"/>
      <c r="AJ53" s="76" t="s">
        <v>44</v>
      </c>
      <c r="AK53" s="77">
        <v>300</v>
      </c>
      <c r="AL53" s="76"/>
      <c r="AM53" s="77"/>
      <c r="AN53" s="76"/>
      <c r="AO53" s="77"/>
      <c r="AP53" s="76"/>
      <c r="AQ53" s="77"/>
      <c r="AR53" s="76"/>
      <c r="AS53" s="77"/>
      <c r="AT53" s="76" t="s">
        <v>44</v>
      </c>
      <c r="AU53" s="77">
        <v>325</v>
      </c>
      <c r="AV53" s="76"/>
      <c r="AW53" s="77"/>
      <c r="AX53" s="76"/>
      <c r="AY53" s="77"/>
      <c r="AZ53" s="76"/>
      <c r="BA53" s="77"/>
      <c r="BB53" s="76" t="s">
        <v>44</v>
      </c>
      <c r="BC53" s="77">
        <v>325</v>
      </c>
      <c r="BD53" s="76"/>
      <c r="BE53" s="77"/>
      <c r="BF53" s="76"/>
      <c r="BG53" s="77"/>
      <c r="BH53" s="76"/>
      <c r="BI53" s="77"/>
      <c r="BJ53" s="76"/>
      <c r="BK53" s="77"/>
      <c r="BL53" s="36" t="s">
        <v>218</v>
      </c>
      <c r="BM53" s="24"/>
      <c r="BN53" s="76"/>
      <c r="BO53" s="77"/>
      <c r="BP53" s="76"/>
      <c r="BQ53" s="77"/>
      <c r="BR53" s="76"/>
      <c r="BS53" s="77"/>
      <c r="BT53" s="76"/>
      <c r="BU53" s="77"/>
      <c r="BV53" s="24"/>
      <c r="BW53" s="76"/>
      <c r="BX53" s="77"/>
      <c r="BY53" s="76"/>
      <c r="BZ53" s="77"/>
      <c r="CA53" s="96"/>
      <c r="CB53" s="2"/>
    </row>
    <row r="54" spans="1:81" ht="12" x14ac:dyDescent="0.2">
      <c r="A54" s="33"/>
      <c r="B54" s="265" t="s">
        <v>223</v>
      </c>
      <c r="C54" s="240" t="str">
        <f>_xlfn.CONCAT(Tabel3[[#This Row],[ID]],Tabel3[[#This Row],[BYGNINGSDELE]])</f>
        <v>050Mobilvægge</v>
      </c>
      <c r="D54" s="24"/>
      <c r="E54" s="24"/>
      <c r="F54" s="24"/>
      <c r="G54" s="24"/>
      <c r="H54" s="24"/>
      <c r="I54" s="24"/>
      <c r="J54" s="61">
        <v>3</v>
      </c>
      <c r="K54" s="62" t="s">
        <v>220</v>
      </c>
      <c r="L54" s="63" t="s">
        <v>215</v>
      </c>
      <c r="M54" s="61" t="str">
        <f>IFERROR(VLOOKUP(Tabel3[[#This Row],[ID-Bygningsdel]],'Data ændringslog'!A:G,7,FALSE),"P")</f>
        <v/>
      </c>
      <c r="N54" s="64" t="s">
        <v>109</v>
      </c>
      <c r="O54" s="188" t="str">
        <f>VLOOKUP(Tabel3[[#This Row],[ID-Bygningsdel]],'Data aktør'!A:H,2,FALSE)</f>
        <v>X</v>
      </c>
      <c r="P54" s="189" t="str">
        <f>VLOOKUP(Tabel3[[#This Row],[ID-Bygningsdel]],'Data aktør'!A:H,3,FALSE)</f>
        <v/>
      </c>
      <c r="Q54" s="190" t="str">
        <f>VLOOKUP(Tabel3[[#This Row],[ID-Bygningsdel]],'Data aktør'!A:H,4,FALSE)</f>
        <v/>
      </c>
      <c r="R54" s="191" t="str">
        <f>VLOOKUP(Tabel3[[#This Row],[ID-Bygningsdel]],'Data aktør'!A:H,5,FALSE)</f>
        <v/>
      </c>
      <c r="S54" s="192" t="str">
        <f>VLOOKUP(Tabel3[[#This Row],[ID-Bygningsdel]],'Data aktør'!A:H,6,FALSE)</f>
        <v/>
      </c>
      <c r="T54" s="193" t="str">
        <f>VLOOKUP(Tabel3[[#This Row],[ID-Bygningsdel]],'Data aktør'!A:H,7,FALSE)</f>
        <v/>
      </c>
      <c r="U54" s="194" t="str">
        <f>VLOOKUP(Tabel3[[#This Row],[ID-Bygningsdel]],'Data aktør'!A:H,8,FALSE)</f>
        <v/>
      </c>
      <c r="V54" s="76"/>
      <c r="W54" s="77"/>
      <c r="X54" s="76"/>
      <c r="Y54" s="77"/>
      <c r="Z54" s="76"/>
      <c r="AA54" s="77"/>
      <c r="AB54" s="76"/>
      <c r="AC54" s="77"/>
      <c r="AD54" s="76"/>
      <c r="AE54" s="77"/>
      <c r="AF54" s="76"/>
      <c r="AG54" s="77"/>
      <c r="AH54" s="76"/>
      <c r="AI54" s="77"/>
      <c r="AJ54" s="76" t="s">
        <v>43</v>
      </c>
      <c r="AK54" s="77">
        <v>300</v>
      </c>
      <c r="AL54" s="76"/>
      <c r="AM54" s="77"/>
      <c r="AN54" s="76"/>
      <c r="AO54" s="77"/>
      <c r="AP54" s="76"/>
      <c r="AQ54" s="77"/>
      <c r="AR54" s="76"/>
      <c r="AS54" s="77"/>
      <c r="AT54" s="76" t="s">
        <v>43</v>
      </c>
      <c r="AU54" s="77">
        <v>325</v>
      </c>
      <c r="AV54" s="76"/>
      <c r="AW54" s="77"/>
      <c r="AX54" s="76"/>
      <c r="AY54" s="77"/>
      <c r="AZ54" s="76"/>
      <c r="BA54" s="77"/>
      <c r="BB54" s="76" t="s">
        <v>43</v>
      </c>
      <c r="BC54" s="77">
        <v>325</v>
      </c>
      <c r="BD54" s="76"/>
      <c r="BE54" s="77"/>
      <c r="BF54" s="76"/>
      <c r="BG54" s="77"/>
      <c r="BH54" s="76"/>
      <c r="BI54" s="77"/>
      <c r="BJ54" s="76"/>
      <c r="BK54" s="77"/>
      <c r="BL54" s="36"/>
      <c r="BM54" s="24"/>
      <c r="BN54" s="76"/>
      <c r="BO54" s="77"/>
      <c r="BP54" s="76"/>
      <c r="BQ54" s="77"/>
      <c r="BR54" s="76"/>
      <c r="BS54" s="77"/>
      <c r="BT54" s="76"/>
      <c r="BU54" s="77"/>
      <c r="BV54" s="24"/>
      <c r="BW54" s="76"/>
      <c r="BX54" s="77"/>
      <c r="BY54" s="76"/>
      <c r="BZ54" s="77"/>
      <c r="CA54" s="96"/>
      <c r="CB54" s="2"/>
    </row>
    <row r="55" spans="1:81" ht="12" x14ac:dyDescent="0.2">
      <c r="A55" s="33"/>
      <c r="B55" s="267" t="s">
        <v>226</v>
      </c>
      <c r="C55" s="242" t="str">
        <f>_xlfn.CONCAT(Tabel3[[#This Row],[ID]],Tabel3[[#This Row],[BYGNINGSDELE]])</f>
        <v>051Isolering, vægge</v>
      </c>
      <c r="D55" s="23"/>
      <c r="E55" s="23"/>
      <c r="F55" s="23"/>
      <c r="G55" s="23"/>
      <c r="H55" s="23"/>
      <c r="I55" s="24"/>
      <c r="J55" s="65">
        <v>3</v>
      </c>
      <c r="K55" s="66" t="s">
        <v>222</v>
      </c>
      <c r="L55" s="67" t="s">
        <v>121</v>
      </c>
      <c r="M55" s="65" t="str">
        <f>IFERROR(VLOOKUP(Tabel3[[#This Row],[ID-Bygningsdel]],'Data ændringslog'!A:G,7,FALSE),"P")</f>
        <v/>
      </c>
      <c r="N55" s="68" t="s">
        <v>109</v>
      </c>
      <c r="O55" s="196" t="str">
        <f>VLOOKUP(Tabel3[[#This Row],[ID-Bygningsdel]],'Data aktør'!A:H,2,FALSE)</f>
        <v/>
      </c>
      <c r="P55" s="197" t="str">
        <f>VLOOKUP(Tabel3[[#This Row],[ID-Bygningsdel]],'Data aktør'!A:H,3,FALSE)</f>
        <v/>
      </c>
      <c r="Q55" s="197" t="str">
        <f>VLOOKUP(Tabel3[[#This Row],[ID-Bygningsdel]],'Data aktør'!A:H,4,FALSE)</f>
        <v/>
      </c>
      <c r="R55" s="197" t="str">
        <f>VLOOKUP(Tabel3[[#This Row],[ID-Bygningsdel]],'Data aktør'!A:H,5,FALSE)</f>
        <v/>
      </c>
      <c r="S55" s="197" t="str">
        <f>VLOOKUP(Tabel3[[#This Row],[ID-Bygningsdel]],'Data aktør'!A:H,6,FALSE)</f>
        <v/>
      </c>
      <c r="T55" s="197" t="str">
        <f>VLOOKUP(Tabel3[[#This Row],[ID-Bygningsdel]],'Data aktør'!A:H,7,FALSE)</f>
        <v/>
      </c>
      <c r="U55" s="197" t="str">
        <f>VLOOKUP(Tabel3[[#This Row],[ID-Bygningsdel]],'Data aktør'!A:H,8,FALSE)</f>
        <v/>
      </c>
      <c r="V55" s="84"/>
      <c r="W55" s="69"/>
      <c r="X55" s="84"/>
      <c r="Y55" s="69"/>
      <c r="Z55" s="84"/>
      <c r="AA55" s="69"/>
      <c r="AB55" s="84"/>
      <c r="AC55" s="69"/>
      <c r="AD55" s="84"/>
      <c r="AE55" s="69"/>
      <c r="AF55" s="84"/>
      <c r="AG55" s="69"/>
      <c r="AH55" s="84"/>
      <c r="AI55" s="69"/>
      <c r="AJ55" s="84"/>
      <c r="AK55" s="69"/>
      <c r="AL55" s="84"/>
      <c r="AM55" s="69"/>
      <c r="AN55" s="84"/>
      <c r="AO55" s="69"/>
      <c r="AP55" s="84"/>
      <c r="AQ55" s="69"/>
      <c r="AR55" s="84"/>
      <c r="AS55" s="69"/>
      <c r="AT55" s="84"/>
      <c r="AU55" s="69"/>
      <c r="AV55" s="84"/>
      <c r="AW55" s="69"/>
      <c r="AX55" s="84"/>
      <c r="AY55" s="69"/>
      <c r="AZ55" s="84"/>
      <c r="BA55" s="69"/>
      <c r="BB55" s="84"/>
      <c r="BC55" s="69"/>
      <c r="BD55" s="84"/>
      <c r="BE55" s="69"/>
      <c r="BF55" s="84"/>
      <c r="BG55" s="69"/>
      <c r="BH55" s="84"/>
      <c r="BI55" s="69"/>
      <c r="BJ55" s="84"/>
      <c r="BK55" s="69"/>
      <c r="BL55" s="38"/>
      <c r="BM55" s="24"/>
      <c r="BN55" s="84"/>
      <c r="BO55" s="69"/>
      <c r="BP55" s="84"/>
      <c r="BQ55" s="69"/>
      <c r="BR55" s="84"/>
      <c r="BS55" s="69"/>
      <c r="BT55" s="84"/>
      <c r="BU55" s="69"/>
      <c r="BV55" s="24"/>
      <c r="BW55" s="84"/>
      <c r="BX55" s="69"/>
      <c r="BY55" s="84"/>
      <c r="BZ55" s="69"/>
      <c r="CA55" s="98"/>
      <c r="CB55" s="2"/>
    </row>
    <row r="56" spans="1:81" ht="12.75" x14ac:dyDescent="0.2">
      <c r="A56" s="33"/>
      <c r="B56" s="265" t="s">
        <v>229</v>
      </c>
      <c r="C56" s="240" t="str">
        <f>_xlfn.CONCAT(Tabel3[[#This Row],[ID]],Tabel3[[#This Row],[BYGNINGSDELE]])</f>
        <v>052Vægge, isolering, under terræn</v>
      </c>
      <c r="D56" s="24"/>
      <c r="E56" s="24"/>
      <c r="F56" s="24"/>
      <c r="G56" s="24"/>
      <c r="H56" s="24"/>
      <c r="I56" s="24"/>
      <c r="J56" s="61">
        <v>4</v>
      </c>
      <c r="K56" s="62" t="s">
        <v>224</v>
      </c>
      <c r="L56" s="63" t="s">
        <v>121</v>
      </c>
      <c r="M56" s="61" t="str">
        <f>IFERROR(VLOOKUP(Tabel3[[#This Row],[ID-Bygningsdel]],'Data ændringslog'!A:G,7,FALSE),"P")</f>
        <v/>
      </c>
      <c r="N56" s="64" t="s">
        <v>109</v>
      </c>
      <c r="O56" s="188" t="str">
        <f>VLOOKUP(Tabel3[[#This Row],[ID-Bygningsdel]],'Data aktør'!A:H,2,FALSE)</f>
        <v/>
      </c>
      <c r="P56" s="189" t="str">
        <f>VLOOKUP(Tabel3[[#This Row],[ID-Bygningsdel]],'Data aktør'!A:H,3,FALSE)</f>
        <v>X</v>
      </c>
      <c r="Q56" s="190" t="str">
        <f>VLOOKUP(Tabel3[[#This Row],[ID-Bygningsdel]],'Data aktør'!A:H,4,FALSE)</f>
        <v/>
      </c>
      <c r="R56" s="191" t="str">
        <f>VLOOKUP(Tabel3[[#This Row],[ID-Bygningsdel]],'Data aktør'!A:H,5,FALSE)</f>
        <v/>
      </c>
      <c r="S56" s="192" t="str">
        <f>VLOOKUP(Tabel3[[#This Row],[ID-Bygningsdel]],'Data aktør'!A:H,6,FALSE)</f>
        <v/>
      </c>
      <c r="T56" s="193" t="str">
        <f>VLOOKUP(Tabel3[[#This Row],[ID-Bygningsdel]],'Data aktør'!A:H,7,FALSE)</f>
        <v/>
      </c>
      <c r="U56" s="194" t="str">
        <f>VLOOKUP(Tabel3[[#This Row],[ID-Bygningsdel]],'Data aktør'!A:H,8,FALSE)</f>
        <v/>
      </c>
      <c r="V56" s="76"/>
      <c r="W56" s="77"/>
      <c r="X56" s="76"/>
      <c r="Y56" s="77"/>
      <c r="Z56" s="76"/>
      <c r="AA56" s="77"/>
      <c r="AB56" s="76"/>
      <c r="AC56" s="77"/>
      <c r="AD56" s="76"/>
      <c r="AE56" s="77"/>
      <c r="AF56" s="76"/>
      <c r="AG56" s="77"/>
      <c r="AH56" s="76"/>
      <c r="AI56" s="77"/>
      <c r="AJ56" s="76" t="s">
        <v>44</v>
      </c>
      <c r="AK56" s="77">
        <v>300</v>
      </c>
      <c r="AL56" s="76"/>
      <c r="AM56" s="77"/>
      <c r="AN56" s="76"/>
      <c r="AO56" s="77"/>
      <c r="AP56" s="76"/>
      <c r="AQ56" s="77"/>
      <c r="AR56" s="76"/>
      <c r="AS56" s="77"/>
      <c r="AT56" s="76" t="s">
        <v>44</v>
      </c>
      <c r="AU56" s="77">
        <v>325</v>
      </c>
      <c r="AV56" s="76"/>
      <c r="AW56" s="77"/>
      <c r="AX56" s="76"/>
      <c r="AY56" s="77"/>
      <c r="AZ56" s="76"/>
      <c r="BA56" s="77"/>
      <c r="BB56" s="76" t="s">
        <v>44</v>
      </c>
      <c r="BC56" s="77">
        <v>325</v>
      </c>
      <c r="BD56" s="76"/>
      <c r="BE56" s="77"/>
      <c r="BF56" s="76"/>
      <c r="BG56" s="77"/>
      <c r="BH56" s="76"/>
      <c r="BI56" s="77"/>
      <c r="BJ56" s="76"/>
      <c r="BK56" s="77"/>
      <c r="BL56" s="36" t="s">
        <v>225</v>
      </c>
      <c r="BM56" s="24"/>
      <c r="BN56" s="76"/>
      <c r="BO56" s="77"/>
      <c r="BP56" s="76"/>
      <c r="BQ56" s="77"/>
      <c r="BR56" s="76"/>
      <c r="BS56" s="77"/>
      <c r="BT56" s="76"/>
      <c r="BU56" s="77"/>
      <c r="BV56" s="24"/>
      <c r="BW56" s="76"/>
      <c r="BX56" s="77"/>
      <c r="BY56" s="76"/>
      <c r="BZ56" s="77"/>
      <c r="CA56" s="96"/>
      <c r="CB56" s="2"/>
      <c r="CC56" s="1"/>
    </row>
    <row r="57" spans="1:81" ht="12" x14ac:dyDescent="0.2">
      <c r="A57" s="33"/>
      <c r="B57" s="265" t="s">
        <v>231</v>
      </c>
      <c r="C57" s="240" t="str">
        <f>_xlfn.CONCAT(Tabel3[[#This Row],[ID]],Tabel3[[#This Row],[BYGNINGSDELE]])</f>
        <v>053Vægge, isolering, over terræn</v>
      </c>
      <c r="D57" s="24"/>
      <c r="E57" s="24"/>
      <c r="F57" s="24"/>
      <c r="G57" s="24"/>
      <c r="H57" s="24"/>
      <c r="I57" s="24"/>
      <c r="J57" s="61">
        <v>4</v>
      </c>
      <c r="K57" s="62" t="s">
        <v>227</v>
      </c>
      <c r="L57" s="63" t="s">
        <v>121</v>
      </c>
      <c r="M57" s="61" t="str">
        <f>IFERROR(VLOOKUP(Tabel3[[#This Row],[ID-Bygningsdel]],'Data ændringslog'!A:G,7,FALSE),"P")</f>
        <v/>
      </c>
      <c r="N57" s="64" t="s">
        <v>109</v>
      </c>
      <c r="O57" s="188" t="str">
        <f>VLOOKUP(Tabel3[[#This Row],[ID-Bygningsdel]],'Data aktør'!A:H,2,FALSE)</f>
        <v>X</v>
      </c>
      <c r="P57" s="189" t="str">
        <f>VLOOKUP(Tabel3[[#This Row],[ID-Bygningsdel]],'Data aktør'!A:H,3,FALSE)</f>
        <v/>
      </c>
      <c r="Q57" s="190" t="str">
        <f>VLOOKUP(Tabel3[[#This Row],[ID-Bygningsdel]],'Data aktør'!A:H,4,FALSE)</f>
        <v/>
      </c>
      <c r="R57" s="191" t="str">
        <f>VLOOKUP(Tabel3[[#This Row],[ID-Bygningsdel]],'Data aktør'!A:H,5,FALSE)</f>
        <v/>
      </c>
      <c r="S57" s="192" t="str">
        <f>VLOOKUP(Tabel3[[#This Row],[ID-Bygningsdel]],'Data aktør'!A:H,6,FALSE)</f>
        <v/>
      </c>
      <c r="T57" s="193" t="str">
        <f>VLOOKUP(Tabel3[[#This Row],[ID-Bygningsdel]],'Data aktør'!A:H,7,FALSE)</f>
        <v/>
      </c>
      <c r="U57" s="194" t="str">
        <f>VLOOKUP(Tabel3[[#This Row],[ID-Bygningsdel]],'Data aktør'!A:H,8,FALSE)</f>
        <v/>
      </c>
      <c r="V57" s="76"/>
      <c r="W57" s="77"/>
      <c r="X57" s="76"/>
      <c r="Y57" s="77"/>
      <c r="Z57" s="76"/>
      <c r="AA57" s="77"/>
      <c r="AB57" s="85"/>
      <c r="AC57" s="86"/>
      <c r="AD57" s="76"/>
      <c r="AE57" s="77"/>
      <c r="AF57" s="76"/>
      <c r="AG57" s="77"/>
      <c r="AH57" s="76"/>
      <c r="AI57" s="77"/>
      <c r="AJ57" s="85" t="s">
        <v>43</v>
      </c>
      <c r="AK57" s="86">
        <v>300</v>
      </c>
      <c r="AL57" s="85"/>
      <c r="AM57" s="86"/>
      <c r="AN57" s="76"/>
      <c r="AO57" s="77"/>
      <c r="AP57" s="76"/>
      <c r="AQ57" s="77"/>
      <c r="AR57" s="76"/>
      <c r="AS57" s="77"/>
      <c r="AT57" s="85" t="s">
        <v>43</v>
      </c>
      <c r="AU57" s="86">
        <v>325</v>
      </c>
      <c r="AV57" s="76"/>
      <c r="AW57" s="77"/>
      <c r="AX57" s="76"/>
      <c r="AY57" s="77"/>
      <c r="AZ57" s="76"/>
      <c r="BA57" s="77"/>
      <c r="BB57" s="85" t="s">
        <v>43</v>
      </c>
      <c r="BC57" s="86">
        <v>325</v>
      </c>
      <c r="BD57" s="76"/>
      <c r="BE57" s="77"/>
      <c r="BF57" s="76"/>
      <c r="BG57" s="77"/>
      <c r="BH57" s="76"/>
      <c r="BI57" s="77"/>
      <c r="BJ57" s="85"/>
      <c r="BK57" s="86"/>
      <c r="BL57" s="36" t="s">
        <v>228</v>
      </c>
      <c r="BM57" s="256"/>
      <c r="BN57" s="76"/>
      <c r="BO57" s="77"/>
      <c r="BP57" s="76"/>
      <c r="BQ57" s="77"/>
      <c r="BR57" s="76"/>
      <c r="BS57" s="77"/>
      <c r="BT57" s="85"/>
      <c r="BU57" s="86"/>
      <c r="BV57" s="24"/>
      <c r="BW57" s="76"/>
      <c r="BX57" s="77"/>
      <c r="BY57" s="76"/>
      <c r="BZ57" s="77"/>
      <c r="CA57" s="96"/>
      <c r="CB57" s="2"/>
    </row>
    <row r="58" spans="1:81" ht="14.25" x14ac:dyDescent="0.2">
      <c r="A58" s="33"/>
      <c r="B58" s="264" t="s">
        <v>233</v>
      </c>
      <c r="C58" s="239" t="str">
        <f>_xlfn.CONCAT(Tabel3[[#This Row],[ID]],Tabel3[[#This Row],[BYGNINGSDELE]])</f>
        <v>054Facader</v>
      </c>
      <c r="D58" s="27"/>
      <c r="E58" s="27"/>
      <c r="F58" s="27"/>
      <c r="G58" s="27"/>
      <c r="H58" s="27"/>
      <c r="I58" s="24"/>
      <c r="J58" s="58">
        <v>2</v>
      </c>
      <c r="K58" s="59" t="s">
        <v>230</v>
      </c>
      <c r="L58" s="287"/>
      <c r="M58" s="290" t="str">
        <f>IFERROR(VLOOKUP(Tabel3[[#This Row],[ID-Bygningsdel]],'Data ændringslog'!A:G,7,FALSE),"P")</f>
        <v/>
      </c>
      <c r="N58" s="60"/>
      <c r="O58" s="221" t="s">
        <v>109</v>
      </c>
      <c r="P58" s="222" t="s">
        <v>109</v>
      </c>
      <c r="Q58" s="222" t="s">
        <v>109</v>
      </c>
      <c r="R58" s="222" t="s">
        <v>109</v>
      </c>
      <c r="S58" s="222" t="s">
        <v>109</v>
      </c>
      <c r="T58" s="222" t="s">
        <v>109</v>
      </c>
      <c r="U58" s="223" t="s">
        <v>109</v>
      </c>
      <c r="V58" s="78"/>
      <c r="W58" s="79"/>
      <c r="X58" s="78"/>
      <c r="Y58" s="79"/>
      <c r="Z58" s="78"/>
      <c r="AA58" s="79"/>
      <c r="AB58" s="225"/>
      <c r="AC58" s="226"/>
      <c r="AD58" s="78"/>
      <c r="AE58" s="79"/>
      <c r="AF58" s="78"/>
      <c r="AG58" s="79"/>
      <c r="AH58" s="78"/>
      <c r="AI58" s="79"/>
      <c r="AJ58" s="225"/>
      <c r="AK58" s="226"/>
      <c r="AL58" s="225"/>
      <c r="AM58" s="226"/>
      <c r="AN58" s="78"/>
      <c r="AO58" s="79"/>
      <c r="AP58" s="78"/>
      <c r="AQ58" s="79"/>
      <c r="AR58" s="78"/>
      <c r="AS58" s="79"/>
      <c r="AT58" s="225"/>
      <c r="AU58" s="226"/>
      <c r="AV58" s="78"/>
      <c r="AW58" s="79"/>
      <c r="AX58" s="78"/>
      <c r="AY58" s="79"/>
      <c r="AZ58" s="78"/>
      <c r="BA58" s="79"/>
      <c r="BB58" s="225"/>
      <c r="BC58" s="226"/>
      <c r="BD58" s="78"/>
      <c r="BE58" s="79"/>
      <c r="BF58" s="78"/>
      <c r="BG58" s="79"/>
      <c r="BH58" s="78"/>
      <c r="BI58" s="79"/>
      <c r="BJ58" s="225"/>
      <c r="BK58" s="226"/>
      <c r="BL58" s="37"/>
      <c r="BM58" s="245"/>
      <c r="BN58" s="78"/>
      <c r="BO58" s="79"/>
      <c r="BP58" s="78"/>
      <c r="BQ58" s="79"/>
      <c r="BR58" s="78"/>
      <c r="BS58" s="79"/>
      <c r="BT58" s="225"/>
      <c r="BU58" s="226"/>
      <c r="BV58" s="24"/>
      <c r="BW58" s="78"/>
      <c r="BX58" s="79"/>
      <c r="BY58" s="78"/>
      <c r="BZ58" s="79"/>
      <c r="CA58" s="97"/>
      <c r="CB58" s="2"/>
    </row>
    <row r="59" spans="1:81" ht="12" x14ac:dyDescent="0.2">
      <c r="A59" s="33"/>
      <c r="B59" s="265" t="s">
        <v>235</v>
      </c>
      <c r="C59" s="240" t="str">
        <f>_xlfn.CONCAT(Tabel3[[#This Row],[ID]],Tabel3[[#This Row],[BYGNINGSDELE]])</f>
        <v>055Generiske facader</v>
      </c>
      <c r="D59" s="24"/>
      <c r="E59" s="24"/>
      <c r="F59" s="24"/>
      <c r="G59" s="24"/>
      <c r="H59" s="24"/>
      <c r="I59" s="24"/>
      <c r="J59" s="61">
        <v>3</v>
      </c>
      <c r="K59" s="62" t="s">
        <v>232</v>
      </c>
      <c r="L59" s="63" t="s">
        <v>121</v>
      </c>
      <c r="M59" s="61" t="str">
        <f>IFERROR(VLOOKUP(Tabel3[[#This Row],[ID-Bygningsdel]],'Data ændringslog'!A:G,7,FALSE),"P")</f>
        <v/>
      </c>
      <c r="N59" s="64" t="s">
        <v>109</v>
      </c>
      <c r="O59" s="188" t="str">
        <f>VLOOKUP(Tabel3[[#This Row],[ID-Bygningsdel]],'Data aktør'!A:H,2,FALSE)</f>
        <v>X</v>
      </c>
      <c r="P59" s="189" t="str">
        <f>VLOOKUP(Tabel3[[#This Row],[ID-Bygningsdel]],'Data aktør'!A:H,3,FALSE)</f>
        <v/>
      </c>
      <c r="Q59" s="190" t="str">
        <f>VLOOKUP(Tabel3[[#This Row],[ID-Bygningsdel]],'Data aktør'!A:H,4,FALSE)</f>
        <v/>
      </c>
      <c r="R59" s="191" t="str">
        <f>VLOOKUP(Tabel3[[#This Row],[ID-Bygningsdel]],'Data aktør'!A:H,5,FALSE)</f>
        <v/>
      </c>
      <c r="S59" s="192" t="str">
        <f>VLOOKUP(Tabel3[[#This Row],[ID-Bygningsdel]],'Data aktør'!A:H,6,FALSE)</f>
        <v/>
      </c>
      <c r="T59" s="193" t="str">
        <f>VLOOKUP(Tabel3[[#This Row],[ID-Bygningsdel]],'Data aktør'!A:H,7,FALSE)</f>
        <v/>
      </c>
      <c r="U59" s="194" t="str">
        <f>VLOOKUP(Tabel3[[#This Row],[ID-Bygningsdel]],'Data aktør'!A:H,8,FALSE)</f>
        <v/>
      </c>
      <c r="V59" s="76"/>
      <c r="W59" s="77"/>
      <c r="X59" s="76"/>
      <c r="Y59" s="77"/>
      <c r="Z59" s="76"/>
      <c r="AA59" s="77"/>
      <c r="AB59" s="80" t="s">
        <v>43</v>
      </c>
      <c r="AC59" s="81">
        <v>200</v>
      </c>
      <c r="AD59" s="76"/>
      <c r="AE59" s="77"/>
      <c r="AF59" s="76"/>
      <c r="AG59" s="77"/>
      <c r="AH59" s="76"/>
      <c r="AI59" s="77"/>
      <c r="AJ59" s="80"/>
      <c r="AK59" s="81"/>
      <c r="AL59" s="80"/>
      <c r="AM59" s="81"/>
      <c r="AN59" s="76"/>
      <c r="AO59" s="77"/>
      <c r="AP59" s="76"/>
      <c r="AQ59" s="77"/>
      <c r="AR59" s="76"/>
      <c r="AS59" s="77"/>
      <c r="AT59" s="80"/>
      <c r="AU59" s="81"/>
      <c r="AV59" s="76"/>
      <c r="AW59" s="77"/>
      <c r="AX59" s="76"/>
      <c r="AY59" s="77"/>
      <c r="AZ59" s="76"/>
      <c r="BA59" s="77"/>
      <c r="BB59" s="80"/>
      <c r="BC59" s="81"/>
      <c r="BD59" s="76"/>
      <c r="BE59" s="77"/>
      <c r="BF59" s="76"/>
      <c r="BG59" s="77"/>
      <c r="BH59" s="76"/>
      <c r="BI59" s="77"/>
      <c r="BJ59" s="80"/>
      <c r="BK59" s="81"/>
      <c r="BL59" s="36"/>
      <c r="BM59" s="113"/>
      <c r="BN59" s="76"/>
      <c r="BO59" s="77"/>
      <c r="BP59" s="76"/>
      <c r="BQ59" s="77"/>
      <c r="BR59" s="76"/>
      <c r="BS59" s="77"/>
      <c r="BT59" s="80"/>
      <c r="BU59" s="81"/>
      <c r="BV59" s="24"/>
      <c r="BW59" s="76"/>
      <c r="BX59" s="77"/>
      <c r="BY59" s="76"/>
      <c r="BZ59" s="77"/>
      <c r="CA59" s="96"/>
      <c r="CB59" s="2"/>
    </row>
    <row r="60" spans="1:81" ht="12.75" x14ac:dyDescent="0.2">
      <c r="A60" s="33"/>
      <c r="B60" s="267" t="s">
        <v>238</v>
      </c>
      <c r="C60" s="242" t="str">
        <f>_xlfn.CONCAT(Tabel3[[#This Row],[ID]],Tabel3[[#This Row],[BYGNINGSDELE]])</f>
        <v>056Sandwichelementer</v>
      </c>
      <c r="D60" s="23"/>
      <c r="E60" s="23"/>
      <c r="F60" s="23"/>
      <c r="G60" s="23"/>
      <c r="H60" s="23"/>
      <c r="I60" s="24"/>
      <c r="J60" s="65">
        <v>3</v>
      </c>
      <c r="K60" s="66" t="s">
        <v>234</v>
      </c>
      <c r="L60" s="294" t="s">
        <v>186</v>
      </c>
      <c r="M60" s="65" t="str">
        <f>IFERROR(VLOOKUP(Tabel3[[#This Row],[ID-Bygningsdel]],'Data ændringslog'!A:G,7,FALSE),"P")</f>
        <v/>
      </c>
      <c r="N60" s="68" t="s">
        <v>109</v>
      </c>
      <c r="O60" s="196" t="str">
        <f>VLOOKUP(Tabel3[[#This Row],[ID-Bygningsdel]],'Data aktør'!A:H,2,FALSE)</f>
        <v/>
      </c>
      <c r="P60" s="197" t="str">
        <f>VLOOKUP(Tabel3[[#This Row],[ID-Bygningsdel]],'Data aktør'!A:H,3,FALSE)</f>
        <v/>
      </c>
      <c r="Q60" s="197" t="str">
        <f>VLOOKUP(Tabel3[[#This Row],[ID-Bygningsdel]],'Data aktør'!A:H,4,FALSE)</f>
        <v/>
      </c>
      <c r="R60" s="197" t="str">
        <f>VLOOKUP(Tabel3[[#This Row],[ID-Bygningsdel]],'Data aktør'!A:H,5,FALSE)</f>
        <v/>
      </c>
      <c r="S60" s="197" t="str">
        <f>VLOOKUP(Tabel3[[#This Row],[ID-Bygningsdel]],'Data aktør'!A:H,6,FALSE)</f>
        <v/>
      </c>
      <c r="T60" s="197" t="str">
        <f>VLOOKUP(Tabel3[[#This Row],[ID-Bygningsdel]],'Data aktør'!A:H,7,FALSE)</f>
        <v/>
      </c>
      <c r="U60" s="197" t="str">
        <f>VLOOKUP(Tabel3[[#This Row],[ID-Bygningsdel]],'Data aktør'!A:H,8,FALSE)</f>
        <v/>
      </c>
      <c r="V60" s="84"/>
      <c r="W60" s="69"/>
      <c r="X60" s="84"/>
      <c r="Y60" s="69"/>
      <c r="Z60" s="84"/>
      <c r="AA60" s="69"/>
      <c r="AB60" s="84"/>
      <c r="AC60" s="69"/>
      <c r="AD60" s="84"/>
      <c r="AE60" s="69"/>
      <c r="AF60" s="84"/>
      <c r="AG60" s="69"/>
      <c r="AH60" s="84"/>
      <c r="AI60" s="69"/>
      <c r="AJ60" s="84"/>
      <c r="AK60" s="69"/>
      <c r="AL60" s="84"/>
      <c r="AM60" s="69"/>
      <c r="AN60" s="84"/>
      <c r="AO60" s="69"/>
      <c r="AP60" s="84"/>
      <c r="AQ60" s="69"/>
      <c r="AR60" s="84"/>
      <c r="AS60" s="69"/>
      <c r="AT60" s="84"/>
      <c r="AU60" s="69"/>
      <c r="AV60" s="84"/>
      <c r="AW60" s="69"/>
      <c r="AX60" s="84"/>
      <c r="AY60" s="69"/>
      <c r="AZ60" s="84"/>
      <c r="BA60" s="69"/>
      <c r="BB60" s="84"/>
      <c r="BC60" s="69"/>
      <c r="BD60" s="84"/>
      <c r="BE60" s="69"/>
      <c r="BF60" s="84"/>
      <c r="BG60" s="69"/>
      <c r="BH60" s="84"/>
      <c r="BI60" s="69"/>
      <c r="BJ60" s="84"/>
      <c r="BK60" s="69"/>
      <c r="BL60" s="38"/>
      <c r="BM60" s="24"/>
      <c r="BN60" s="84"/>
      <c r="BO60" s="69"/>
      <c r="BP60" s="84"/>
      <c r="BQ60" s="69"/>
      <c r="BR60" s="84"/>
      <c r="BS60" s="69"/>
      <c r="BT60" s="84"/>
      <c r="BU60" s="69"/>
      <c r="BV60" s="24"/>
      <c r="BW60" s="84"/>
      <c r="BX60" s="69"/>
      <c r="BY60" s="84"/>
      <c r="BZ60" s="69"/>
      <c r="CA60" s="98"/>
      <c r="CB60" s="2"/>
      <c r="CC60" s="1"/>
    </row>
    <row r="61" spans="1:81" ht="24" x14ac:dyDescent="0.2">
      <c r="A61" s="33"/>
      <c r="B61" s="265" t="s">
        <v>240</v>
      </c>
      <c r="C61" s="240" t="str">
        <f>_xlfn.CONCAT(Tabel3[[#This Row],[ID]],Tabel3[[#This Row],[BYGNINGSDELE]])</f>
        <v>057Sandwichelementer, beton, 
Bagvægge A113, 3R</v>
      </c>
      <c r="D61" s="24"/>
      <c r="E61" s="24"/>
      <c r="F61" s="24"/>
      <c r="G61" s="24"/>
      <c r="H61" s="24"/>
      <c r="I61" s="24"/>
      <c r="J61" s="61">
        <v>4</v>
      </c>
      <c r="K61" s="292" t="s">
        <v>236</v>
      </c>
      <c r="L61" s="247" t="s">
        <v>186</v>
      </c>
      <c r="M61" s="293" t="str">
        <f>IFERROR(VLOOKUP(Tabel3[[#This Row],[ID-Bygningsdel]],'Data ændringslog'!A:G,7,FALSE),"P")</f>
        <v/>
      </c>
      <c r="N61" s="64" t="s">
        <v>189</v>
      </c>
      <c r="O61" s="188" t="str">
        <f>VLOOKUP(Tabel3[[#This Row],[ID-Bygningsdel]],'Data aktør'!A:H,2,FALSE)</f>
        <v/>
      </c>
      <c r="P61" s="189" t="str">
        <f>VLOOKUP(Tabel3[[#This Row],[ID-Bygningsdel]],'Data aktør'!A:H,3,FALSE)</f>
        <v>X</v>
      </c>
      <c r="Q61" s="190" t="str">
        <f>VLOOKUP(Tabel3[[#This Row],[ID-Bygningsdel]],'Data aktør'!A:H,4,FALSE)</f>
        <v/>
      </c>
      <c r="R61" s="191" t="str">
        <f>VLOOKUP(Tabel3[[#This Row],[ID-Bygningsdel]],'Data aktør'!A:H,5,FALSE)</f>
        <v/>
      </c>
      <c r="S61" s="192" t="str">
        <f>VLOOKUP(Tabel3[[#This Row],[ID-Bygningsdel]],'Data aktør'!A:H,6,FALSE)</f>
        <v/>
      </c>
      <c r="T61" s="193" t="str">
        <f>VLOOKUP(Tabel3[[#This Row],[ID-Bygningsdel]],'Data aktør'!A:H,7,FALSE)</f>
        <v/>
      </c>
      <c r="U61" s="194" t="str">
        <f>VLOOKUP(Tabel3[[#This Row],[ID-Bygningsdel]],'Data aktør'!A:H,8,FALSE)</f>
        <v/>
      </c>
      <c r="V61" s="76"/>
      <c r="W61" s="77"/>
      <c r="X61" s="76"/>
      <c r="Y61" s="77"/>
      <c r="Z61" s="76"/>
      <c r="AA61" s="77"/>
      <c r="AB61" s="76"/>
      <c r="AC61" s="77"/>
      <c r="AD61" s="76"/>
      <c r="AE61" s="77"/>
      <c r="AF61" s="76"/>
      <c r="AG61" s="77"/>
      <c r="AH61" s="76"/>
      <c r="AI61" s="77"/>
      <c r="AJ61" s="76" t="s">
        <v>44</v>
      </c>
      <c r="AK61" s="77">
        <v>300</v>
      </c>
      <c r="AL61" s="76"/>
      <c r="AM61" s="77"/>
      <c r="AN61" s="76"/>
      <c r="AO61" s="77"/>
      <c r="AP61" s="76"/>
      <c r="AQ61" s="77"/>
      <c r="AR61" s="76"/>
      <c r="AS61" s="77"/>
      <c r="AT61" s="76" t="s">
        <v>44</v>
      </c>
      <c r="AU61" s="77">
        <v>325</v>
      </c>
      <c r="AV61" s="76"/>
      <c r="AW61" s="77"/>
      <c r="AX61" s="76"/>
      <c r="AY61" s="77"/>
      <c r="AZ61" s="76"/>
      <c r="BA61" s="77"/>
      <c r="BB61" s="76" t="s">
        <v>44</v>
      </c>
      <c r="BC61" s="77">
        <v>325</v>
      </c>
      <c r="BD61" s="76"/>
      <c r="BE61" s="77"/>
      <c r="BF61" s="76"/>
      <c r="BG61" s="77"/>
      <c r="BH61" s="76"/>
      <c r="BI61" s="77"/>
      <c r="BJ61" s="76"/>
      <c r="BK61" s="77"/>
      <c r="BL61" s="36" t="s">
        <v>237</v>
      </c>
      <c r="BM61" s="24"/>
      <c r="BN61" s="76"/>
      <c r="BO61" s="77"/>
      <c r="BP61" s="76"/>
      <c r="BQ61" s="77"/>
      <c r="BR61" s="76"/>
      <c r="BS61" s="77"/>
      <c r="BT61" s="76"/>
      <c r="BU61" s="77"/>
      <c r="BV61" s="24"/>
      <c r="BW61" s="76"/>
      <c r="BX61" s="77"/>
      <c r="BY61" s="76"/>
      <c r="BZ61" s="77"/>
      <c r="CA61" s="96"/>
      <c r="CB61" s="2"/>
      <c r="CC61" s="1"/>
    </row>
    <row r="62" spans="1:81" ht="24" x14ac:dyDescent="0.2">
      <c r="A62" s="33"/>
      <c r="B62" s="265" t="s">
        <v>243</v>
      </c>
      <c r="C62" s="240" t="str">
        <f>_xlfn.CONCAT(Tabel3[[#This Row],[ID]],Tabel3[[#This Row],[BYGNINGSDELE]])</f>
        <v>058Sandwichelementer, beton, 
Bagvægge A113, 4LK (DP=Ent.)</v>
      </c>
      <c r="D62" s="24"/>
      <c r="E62" s="24"/>
      <c r="F62" s="24"/>
      <c r="G62" s="24"/>
      <c r="H62" s="24"/>
      <c r="I62" s="24"/>
      <c r="J62" s="61">
        <v>4</v>
      </c>
      <c r="K62" s="292" t="s">
        <v>239</v>
      </c>
      <c r="L62" s="247" t="s">
        <v>186</v>
      </c>
      <c r="M62" s="293" t="str">
        <f>IFERROR(VLOOKUP(Tabel3[[#This Row],[ID-Bygningsdel]],'Data ændringslog'!A:G,7,FALSE),"P")</f>
        <v/>
      </c>
      <c r="N62" s="64" t="s">
        <v>189</v>
      </c>
      <c r="O62" s="188" t="str">
        <f>VLOOKUP(Tabel3[[#This Row],[ID-Bygningsdel]],'Data aktør'!A:H,2,FALSE)</f>
        <v/>
      </c>
      <c r="P62" s="189" t="str">
        <f>VLOOKUP(Tabel3[[#This Row],[ID-Bygningsdel]],'Data aktør'!A:H,3,FALSE)</f>
        <v>X</v>
      </c>
      <c r="Q62" s="190" t="str">
        <f>VLOOKUP(Tabel3[[#This Row],[ID-Bygningsdel]],'Data aktør'!A:H,4,FALSE)</f>
        <v/>
      </c>
      <c r="R62" s="191" t="str">
        <f>VLOOKUP(Tabel3[[#This Row],[ID-Bygningsdel]],'Data aktør'!A:H,5,FALSE)</f>
        <v/>
      </c>
      <c r="S62" s="192" t="str">
        <f>VLOOKUP(Tabel3[[#This Row],[ID-Bygningsdel]],'Data aktør'!A:H,6,FALSE)</f>
        <v/>
      </c>
      <c r="T62" s="193" t="str">
        <f>VLOOKUP(Tabel3[[#This Row],[ID-Bygningsdel]],'Data aktør'!A:H,7,FALSE)</f>
        <v>X</v>
      </c>
      <c r="U62" s="194" t="str">
        <f>VLOOKUP(Tabel3[[#This Row],[ID-Bygningsdel]],'Data aktør'!A:H,8,FALSE)</f>
        <v/>
      </c>
      <c r="V62" s="76"/>
      <c r="W62" s="77"/>
      <c r="X62" s="76"/>
      <c r="Y62" s="77"/>
      <c r="Z62" s="76"/>
      <c r="AA62" s="77"/>
      <c r="AB62" s="76"/>
      <c r="AC62" s="77"/>
      <c r="AD62" s="76"/>
      <c r="AE62" s="77"/>
      <c r="AF62" s="76"/>
      <c r="AG62" s="77"/>
      <c r="AH62" s="76"/>
      <c r="AI62" s="77"/>
      <c r="AJ62" s="76" t="s">
        <v>44</v>
      </c>
      <c r="AK62" s="77">
        <v>300</v>
      </c>
      <c r="AL62" s="76"/>
      <c r="AM62" s="77"/>
      <c r="AN62" s="76"/>
      <c r="AO62" s="77"/>
      <c r="AP62" s="76"/>
      <c r="AQ62" s="77"/>
      <c r="AR62" s="76"/>
      <c r="AS62" s="77"/>
      <c r="AT62" s="76" t="s">
        <v>44</v>
      </c>
      <c r="AU62" s="77">
        <v>300</v>
      </c>
      <c r="AV62" s="76"/>
      <c r="AW62" s="77"/>
      <c r="AX62" s="76"/>
      <c r="AY62" s="77"/>
      <c r="AZ62" s="76"/>
      <c r="BA62" s="77"/>
      <c r="BB62" s="76" t="s">
        <v>48</v>
      </c>
      <c r="BC62" s="77">
        <v>325</v>
      </c>
      <c r="BD62" s="76"/>
      <c r="BE62" s="77"/>
      <c r="BF62" s="76"/>
      <c r="BG62" s="77"/>
      <c r="BH62" s="76"/>
      <c r="BI62" s="77"/>
      <c r="BJ62" s="76"/>
      <c r="BK62" s="77"/>
      <c r="BL62" s="36" t="s">
        <v>202</v>
      </c>
      <c r="BM62" s="24"/>
      <c r="BN62" s="76"/>
      <c r="BO62" s="77"/>
      <c r="BP62" s="76"/>
      <c r="BQ62" s="77"/>
      <c r="BR62" s="76"/>
      <c r="BS62" s="77"/>
      <c r="BT62" s="76"/>
      <c r="BU62" s="77"/>
      <c r="BV62" s="24"/>
      <c r="BW62" s="76"/>
      <c r="BX62" s="77"/>
      <c r="BY62" s="76"/>
      <c r="BZ62" s="77"/>
      <c r="CA62" s="96"/>
      <c r="CB62" s="2"/>
      <c r="CC62" s="1"/>
    </row>
    <row r="63" spans="1:81" ht="24" x14ac:dyDescent="0.2">
      <c r="A63" s="33"/>
      <c r="B63" s="265" t="s">
        <v>245</v>
      </c>
      <c r="C63" s="240" t="str">
        <f>_xlfn.CONCAT(Tabel3[[#This Row],[ID]],Tabel3[[#This Row],[BYGNINGSDELE]])</f>
        <v>059Sandwichelementer, beton, 
Bagvægge A113, 4LK (DP=Rådg.)</v>
      </c>
      <c r="D63" s="24"/>
      <c r="E63" s="24"/>
      <c r="F63" s="24"/>
      <c r="G63" s="24"/>
      <c r="H63" s="24"/>
      <c r="I63" s="24"/>
      <c r="J63" s="61">
        <v>4</v>
      </c>
      <c r="K63" s="292" t="s">
        <v>241</v>
      </c>
      <c r="L63" s="247" t="s">
        <v>186</v>
      </c>
      <c r="M63" s="293" t="str">
        <f>IFERROR(VLOOKUP(Tabel3[[#This Row],[ID-Bygningsdel]],'Data ændringslog'!A:G,7,FALSE),"P")</f>
        <v/>
      </c>
      <c r="N63" s="64" t="s">
        <v>189</v>
      </c>
      <c r="O63" s="188" t="str">
        <f>VLOOKUP(Tabel3[[#This Row],[ID-Bygningsdel]],'Data aktør'!A:H,2,FALSE)</f>
        <v/>
      </c>
      <c r="P63" s="189" t="str">
        <f>VLOOKUP(Tabel3[[#This Row],[ID-Bygningsdel]],'Data aktør'!A:H,3,FALSE)</f>
        <v>X</v>
      </c>
      <c r="Q63" s="190" t="str">
        <f>VLOOKUP(Tabel3[[#This Row],[ID-Bygningsdel]],'Data aktør'!A:H,4,FALSE)</f>
        <v/>
      </c>
      <c r="R63" s="191" t="str">
        <f>VLOOKUP(Tabel3[[#This Row],[ID-Bygningsdel]],'Data aktør'!A:H,5,FALSE)</f>
        <v/>
      </c>
      <c r="S63" s="192" t="str">
        <f>VLOOKUP(Tabel3[[#This Row],[ID-Bygningsdel]],'Data aktør'!A:H,6,FALSE)</f>
        <v/>
      </c>
      <c r="T63" s="193" t="str">
        <f>VLOOKUP(Tabel3[[#This Row],[ID-Bygningsdel]],'Data aktør'!A:H,7,FALSE)</f>
        <v>X</v>
      </c>
      <c r="U63" s="194" t="str">
        <f>VLOOKUP(Tabel3[[#This Row],[ID-Bygningsdel]],'Data aktør'!A:H,8,FALSE)</f>
        <v/>
      </c>
      <c r="V63" s="76"/>
      <c r="W63" s="77"/>
      <c r="X63" s="76"/>
      <c r="Y63" s="77"/>
      <c r="Z63" s="76"/>
      <c r="AA63" s="77"/>
      <c r="AB63" s="76"/>
      <c r="AC63" s="77"/>
      <c r="AD63" s="76"/>
      <c r="AE63" s="77"/>
      <c r="AF63" s="76"/>
      <c r="AG63" s="77"/>
      <c r="AH63" s="76"/>
      <c r="AI63" s="77"/>
      <c r="AJ63" s="76" t="s">
        <v>44</v>
      </c>
      <c r="AK63" s="77">
        <v>300</v>
      </c>
      <c r="AL63" s="76"/>
      <c r="AM63" s="77"/>
      <c r="AN63" s="76"/>
      <c r="AO63" s="77"/>
      <c r="AP63" s="76"/>
      <c r="AQ63" s="77"/>
      <c r="AR63" s="76"/>
      <c r="AS63" s="77"/>
      <c r="AT63" s="76" t="s">
        <v>44</v>
      </c>
      <c r="AU63" s="77">
        <v>300</v>
      </c>
      <c r="AV63" s="76"/>
      <c r="AW63" s="77"/>
      <c r="AX63" s="76"/>
      <c r="AY63" s="77"/>
      <c r="AZ63" s="76"/>
      <c r="BA63" s="77"/>
      <c r="BB63" s="76" t="s">
        <v>48</v>
      </c>
      <c r="BC63" s="77">
        <v>325</v>
      </c>
      <c r="BD63" s="76"/>
      <c r="BE63" s="77"/>
      <c r="BF63" s="76"/>
      <c r="BG63" s="77"/>
      <c r="BH63" s="76"/>
      <c r="BI63" s="77"/>
      <c r="BJ63" s="76"/>
      <c r="BK63" s="77"/>
      <c r="BL63" s="36" t="s">
        <v>242</v>
      </c>
      <c r="BM63" s="24"/>
      <c r="BN63" s="76"/>
      <c r="BO63" s="77"/>
      <c r="BP63" s="76"/>
      <c r="BQ63" s="77"/>
      <c r="BR63" s="76"/>
      <c r="BS63" s="77"/>
      <c r="BT63" s="76"/>
      <c r="BU63" s="77"/>
      <c r="BV63" s="24"/>
      <c r="BW63" s="76"/>
      <c r="BX63" s="77"/>
      <c r="BY63" s="76"/>
      <c r="BZ63" s="77"/>
      <c r="CA63" s="96"/>
      <c r="CB63" s="2"/>
      <c r="CC63" s="1"/>
    </row>
    <row r="64" spans="1:81" ht="24" x14ac:dyDescent="0.2">
      <c r="A64" s="33"/>
      <c r="B64" s="265" t="s">
        <v>247</v>
      </c>
      <c r="C64" s="240" t="str">
        <f>_xlfn.CONCAT(Tabel3[[#This Row],[ID]],Tabel3[[#This Row],[BYGNINGSDELE]])</f>
        <v>060Sandwichelementer, beton, 
Formure/plade og isolering</v>
      </c>
      <c r="D64" s="24"/>
      <c r="E64" s="24"/>
      <c r="F64" s="24"/>
      <c r="G64" s="24"/>
      <c r="H64" s="24"/>
      <c r="I64" s="24"/>
      <c r="J64" s="61">
        <v>4</v>
      </c>
      <c r="K64" s="292" t="s">
        <v>244</v>
      </c>
      <c r="L64" s="247" t="s">
        <v>186</v>
      </c>
      <c r="M64" s="293" t="str">
        <f>IFERROR(VLOOKUP(Tabel3[[#This Row],[ID-Bygningsdel]],'Data ændringslog'!A:G,7,FALSE),"P")</f>
        <v/>
      </c>
      <c r="N64" s="64" t="s">
        <v>189</v>
      </c>
      <c r="O64" s="188" t="str">
        <f>VLOOKUP(Tabel3[[#This Row],[ID-Bygningsdel]],'Data aktør'!A:H,2,FALSE)</f>
        <v/>
      </c>
      <c r="P64" s="189" t="str">
        <f>VLOOKUP(Tabel3[[#This Row],[ID-Bygningsdel]],'Data aktør'!A:H,3,FALSE)</f>
        <v/>
      </c>
      <c r="Q64" s="190" t="str">
        <f>VLOOKUP(Tabel3[[#This Row],[ID-Bygningsdel]],'Data aktør'!A:H,4,FALSE)</f>
        <v/>
      </c>
      <c r="R64" s="191" t="str">
        <f>VLOOKUP(Tabel3[[#This Row],[ID-Bygningsdel]],'Data aktør'!A:H,5,FALSE)</f>
        <v/>
      </c>
      <c r="S64" s="192" t="str">
        <f>VLOOKUP(Tabel3[[#This Row],[ID-Bygningsdel]],'Data aktør'!A:H,6,FALSE)</f>
        <v/>
      </c>
      <c r="T64" s="193" t="str">
        <f>VLOOKUP(Tabel3[[#This Row],[ID-Bygningsdel]],'Data aktør'!A:H,7,FALSE)</f>
        <v/>
      </c>
      <c r="U64" s="194" t="str">
        <f>VLOOKUP(Tabel3[[#This Row],[ID-Bygningsdel]],'Data aktør'!A:H,8,FALSE)</f>
        <v/>
      </c>
      <c r="V64" s="76"/>
      <c r="W64" s="77"/>
      <c r="X64" s="76"/>
      <c r="Y64" s="77"/>
      <c r="Z64" s="76"/>
      <c r="AA64" s="77"/>
      <c r="AB64" s="76"/>
      <c r="AC64" s="77"/>
      <c r="AD64" s="76"/>
      <c r="AE64" s="77"/>
      <c r="AF64" s="76"/>
      <c r="AG64" s="77"/>
      <c r="AH64" s="76"/>
      <c r="AI64" s="77"/>
      <c r="AJ64" s="76"/>
      <c r="AK64" s="77"/>
      <c r="AL64" s="76"/>
      <c r="AM64" s="77"/>
      <c r="AN64" s="76"/>
      <c r="AO64" s="77"/>
      <c r="AP64" s="76"/>
      <c r="AQ64" s="77"/>
      <c r="AR64" s="76"/>
      <c r="AS64" s="77"/>
      <c r="AT64" s="76"/>
      <c r="AU64" s="77"/>
      <c r="AV64" s="76"/>
      <c r="AW64" s="77"/>
      <c r="AX64" s="76"/>
      <c r="AY64" s="77"/>
      <c r="AZ64" s="76"/>
      <c r="BA64" s="77"/>
      <c r="BB64" s="76"/>
      <c r="BC64" s="77"/>
      <c r="BD64" s="76"/>
      <c r="BE64" s="77"/>
      <c r="BF64" s="76"/>
      <c r="BG64" s="77"/>
      <c r="BH64" s="76"/>
      <c r="BI64" s="77"/>
      <c r="BJ64" s="76"/>
      <c r="BK64" s="77"/>
      <c r="BL64" s="36"/>
      <c r="BM64" s="24"/>
      <c r="BN64" s="76"/>
      <c r="BO64" s="77"/>
      <c r="BP64" s="76"/>
      <c r="BQ64" s="77"/>
      <c r="BR64" s="76"/>
      <c r="BS64" s="77"/>
      <c r="BT64" s="76"/>
      <c r="BU64" s="77"/>
      <c r="BV64" s="24"/>
      <c r="BW64" s="76"/>
      <c r="BX64" s="77"/>
      <c r="BY64" s="76"/>
      <c r="BZ64" s="77"/>
      <c r="CA64" s="96"/>
      <c r="CB64" s="2"/>
    </row>
    <row r="65" spans="1:80" ht="12" x14ac:dyDescent="0.2">
      <c r="A65" s="33"/>
      <c r="B65" s="265" t="s">
        <v>249</v>
      </c>
      <c r="C65" s="240" t="str">
        <f>_xlfn.CONCAT(Tabel3[[#This Row],[ID]],Tabel3[[#This Row],[BYGNINGSDELE]])</f>
        <v>061Glasfacadesystem</v>
      </c>
      <c r="D65" s="24"/>
      <c r="E65" s="24"/>
      <c r="F65" s="24"/>
      <c r="G65" s="24"/>
      <c r="H65" s="24"/>
      <c r="I65" s="24"/>
      <c r="J65" s="61">
        <v>3</v>
      </c>
      <c r="K65" s="292" t="s">
        <v>246</v>
      </c>
      <c r="L65" s="247" t="s">
        <v>215</v>
      </c>
      <c r="M65" s="293" t="str">
        <f>IFERROR(VLOOKUP(Tabel3[[#This Row],[ID-Bygningsdel]],'Data ændringslog'!A:G,7,FALSE),"P")</f>
        <v/>
      </c>
      <c r="N65" s="64" t="s">
        <v>109</v>
      </c>
      <c r="O65" s="188" t="str">
        <f>VLOOKUP(Tabel3[[#This Row],[ID-Bygningsdel]],'Data aktør'!A:H,2,FALSE)</f>
        <v>X</v>
      </c>
      <c r="P65" s="189" t="str">
        <f>VLOOKUP(Tabel3[[#This Row],[ID-Bygningsdel]],'Data aktør'!A:H,3,FALSE)</f>
        <v/>
      </c>
      <c r="Q65" s="190" t="str">
        <f>VLOOKUP(Tabel3[[#This Row],[ID-Bygningsdel]],'Data aktør'!A:H,4,FALSE)</f>
        <v/>
      </c>
      <c r="R65" s="191" t="str">
        <f>VLOOKUP(Tabel3[[#This Row],[ID-Bygningsdel]],'Data aktør'!A:H,5,FALSE)</f>
        <v/>
      </c>
      <c r="S65" s="192" t="str">
        <f>VLOOKUP(Tabel3[[#This Row],[ID-Bygningsdel]],'Data aktør'!A:H,6,FALSE)</f>
        <v/>
      </c>
      <c r="T65" s="193" t="str">
        <f>VLOOKUP(Tabel3[[#This Row],[ID-Bygningsdel]],'Data aktør'!A:H,7,FALSE)</f>
        <v/>
      </c>
      <c r="U65" s="194" t="str">
        <f>VLOOKUP(Tabel3[[#This Row],[ID-Bygningsdel]],'Data aktør'!A:H,8,FALSE)</f>
        <v/>
      </c>
      <c r="V65" s="76"/>
      <c r="W65" s="77"/>
      <c r="X65" s="76"/>
      <c r="Y65" s="77"/>
      <c r="Z65" s="76"/>
      <c r="AA65" s="77"/>
      <c r="AB65" s="76"/>
      <c r="AC65" s="77"/>
      <c r="AD65" s="76"/>
      <c r="AE65" s="77"/>
      <c r="AF65" s="76"/>
      <c r="AG65" s="77"/>
      <c r="AH65" s="76"/>
      <c r="AI65" s="77"/>
      <c r="AJ65" s="76" t="s">
        <v>43</v>
      </c>
      <c r="AK65" s="77">
        <v>300</v>
      </c>
      <c r="AL65" s="76"/>
      <c r="AM65" s="77"/>
      <c r="AN65" s="76"/>
      <c r="AO65" s="77"/>
      <c r="AP65" s="76"/>
      <c r="AQ65" s="77"/>
      <c r="AR65" s="76"/>
      <c r="AS65" s="77"/>
      <c r="AT65" s="76" t="s">
        <v>43</v>
      </c>
      <c r="AU65" s="77">
        <v>325</v>
      </c>
      <c r="AV65" s="76"/>
      <c r="AW65" s="77"/>
      <c r="AX65" s="76"/>
      <c r="AY65" s="77"/>
      <c r="AZ65" s="76"/>
      <c r="BA65" s="77"/>
      <c r="BB65" s="76" t="s">
        <v>43</v>
      </c>
      <c r="BC65" s="77">
        <v>325</v>
      </c>
      <c r="BD65" s="76"/>
      <c r="BE65" s="77"/>
      <c r="BF65" s="76"/>
      <c r="BG65" s="77"/>
      <c r="BH65" s="76"/>
      <c r="BI65" s="77"/>
      <c r="BJ65" s="76"/>
      <c r="BK65" s="77"/>
      <c r="BL65" s="36"/>
      <c r="BM65" s="24"/>
      <c r="BN65" s="76"/>
      <c r="BO65" s="77"/>
      <c r="BP65" s="76"/>
      <c r="BQ65" s="77"/>
      <c r="BR65" s="76"/>
      <c r="BS65" s="77"/>
      <c r="BT65" s="76"/>
      <c r="BU65" s="77"/>
      <c r="BV65" s="24"/>
      <c r="BW65" s="76"/>
      <c r="BX65" s="77"/>
      <c r="BY65" s="76"/>
      <c r="BZ65" s="77"/>
      <c r="CA65" s="96"/>
      <c r="CB65" s="2"/>
    </row>
    <row r="66" spans="1:80" ht="12" x14ac:dyDescent="0.2">
      <c r="A66" s="33"/>
      <c r="B66" s="265" t="s">
        <v>251</v>
      </c>
      <c r="C66" s="240" t="str">
        <f>_xlfn.CONCAT(Tabel3[[#This Row],[ID]],Tabel3[[#This Row],[BYGNINGSDELE]])</f>
        <v>062Isoleringsvægssystemer</v>
      </c>
      <c r="D66" s="24"/>
      <c r="E66" s="24"/>
      <c r="F66" s="24"/>
      <c r="G66" s="24"/>
      <c r="H66" s="24"/>
      <c r="I66" s="24"/>
      <c r="J66" s="61">
        <v>3</v>
      </c>
      <c r="K66" s="292" t="s">
        <v>248</v>
      </c>
      <c r="L66" s="247" t="s">
        <v>121</v>
      </c>
      <c r="M66" s="293" t="str">
        <f>IFERROR(VLOOKUP(Tabel3[[#This Row],[ID-Bygningsdel]],'Data ændringslog'!A:G,7,FALSE),"P")</f>
        <v/>
      </c>
      <c r="N66" s="64" t="s">
        <v>109</v>
      </c>
      <c r="O66" s="188" t="str">
        <f>VLOOKUP(Tabel3[[#This Row],[ID-Bygningsdel]],'Data aktør'!A:H,2,FALSE)</f>
        <v>X</v>
      </c>
      <c r="P66" s="189" t="str">
        <f>VLOOKUP(Tabel3[[#This Row],[ID-Bygningsdel]],'Data aktør'!A:H,3,FALSE)</f>
        <v/>
      </c>
      <c r="Q66" s="190" t="str">
        <f>VLOOKUP(Tabel3[[#This Row],[ID-Bygningsdel]],'Data aktør'!A:H,4,FALSE)</f>
        <v/>
      </c>
      <c r="R66" s="191" t="str">
        <f>VLOOKUP(Tabel3[[#This Row],[ID-Bygningsdel]],'Data aktør'!A:H,5,FALSE)</f>
        <v/>
      </c>
      <c r="S66" s="192" t="str">
        <f>VLOOKUP(Tabel3[[#This Row],[ID-Bygningsdel]],'Data aktør'!A:H,6,FALSE)</f>
        <v/>
      </c>
      <c r="T66" s="193" t="str">
        <f>VLOOKUP(Tabel3[[#This Row],[ID-Bygningsdel]],'Data aktør'!A:H,7,FALSE)</f>
        <v/>
      </c>
      <c r="U66" s="194" t="str">
        <f>VLOOKUP(Tabel3[[#This Row],[ID-Bygningsdel]],'Data aktør'!A:H,8,FALSE)</f>
        <v/>
      </c>
      <c r="V66" s="76"/>
      <c r="W66" s="77"/>
      <c r="X66" s="76"/>
      <c r="Y66" s="77"/>
      <c r="Z66" s="76"/>
      <c r="AA66" s="77"/>
      <c r="AB66" s="76"/>
      <c r="AC66" s="77"/>
      <c r="AD66" s="76"/>
      <c r="AE66" s="77"/>
      <c r="AF66" s="76"/>
      <c r="AG66" s="77"/>
      <c r="AH66" s="76"/>
      <c r="AI66" s="77"/>
      <c r="AJ66" s="76" t="s">
        <v>43</v>
      </c>
      <c r="AK66" s="77">
        <v>300</v>
      </c>
      <c r="AL66" s="76"/>
      <c r="AM66" s="77"/>
      <c r="AN66" s="76"/>
      <c r="AO66" s="77"/>
      <c r="AP66" s="76"/>
      <c r="AQ66" s="77"/>
      <c r="AR66" s="76"/>
      <c r="AS66" s="77"/>
      <c r="AT66" s="76" t="s">
        <v>43</v>
      </c>
      <c r="AU66" s="77">
        <v>325</v>
      </c>
      <c r="AV66" s="76"/>
      <c r="AW66" s="77"/>
      <c r="AX66" s="76"/>
      <c r="AY66" s="77"/>
      <c r="AZ66" s="76"/>
      <c r="BA66" s="77"/>
      <c r="BB66" s="76" t="s">
        <v>43</v>
      </c>
      <c r="BC66" s="77">
        <v>325</v>
      </c>
      <c r="BD66" s="76"/>
      <c r="BE66" s="77"/>
      <c r="BF66" s="76"/>
      <c r="BG66" s="77"/>
      <c r="BH66" s="76"/>
      <c r="BI66" s="77"/>
      <c r="BJ66" s="76"/>
      <c r="BK66" s="77"/>
      <c r="BL66" s="36"/>
      <c r="BM66" s="24"/>
      <c r="BN66" s="76"/>
      <c r="BO66" s="77"/>
      <c r="BP66" s="76"/>
      <c r="BQ66" s="77"/>
      <c r="BR66" s="76"/>
      <c r="BS66" s="77"/>
      <c r="BT66" s="76"/>
      <c r="BU66" s="77"/>
      <c r="BV66" s="24"/>
      <c r="BW66" s="76"/>
      <c r="BX66" s="77"/>
      <c r="BY66" s="76"/>
      <c r="BZ66" s="77"/>
      <c r="CA66" s="96"/>
      <c r="CB66" s="2"/>
    </row>
    <row r="67" spans="1:80" ht="12" x14ac:dyDescent="0.2">
      <c r="A67" s="33"/>
      <c r="B67" s="265" t="s">
        <v>253</v>
      </c>
      <c r="C67" s="240" t="str">
        <f>_xlfn.CONCAT(Tabel3[[#This Row],[ID]],Tabel3[[#This Row],[BYGNINGSDELE]])</f>
        <v>063Opmurede facader</v>
      </c>
      <c r="D67" s="24"/>
      <c r="E67" s="24"/>
      <c r="F67" s="24"/>
      <c r="G67" s="24"/>
      <c r="H67" s="24"/>
      <c r="I67" s="24"/>
      <c r="J67" s="61">
        <v>3</v>
      </c>
      <c r="K67" s="62" t="s">
        <v>250</v>
      </c>
      <c r="L67" s="295" t="s">
        <v>121</v>
      </c>
      <c r="M67" s="61" t="str">
        <f>IFERROR(VLOOKUP(Tabel3[[#This Row],[ID-Bygningsdel]],'Data ændringslog'!A:G,7,FALSE),"P")</f>
        <v/>
      </c>
      <c r="N67" s="64" t="s">
        <v>109</v>
      </c>
      <c r="O67" s="188" t="str">
        <f>VLOOKUP(Tabel3[[#This Row],[ID-Bygningsdel]],'Data aktør'!A:H,2,FALSE)</f>
        <v>X</v>
      </c>
      <c r="P67" s="189" t="str">
        <f>VLOOKUP(Tabel3[[#This Row],[ID-Bygningsdel]],'Data aktør'!A:H,3,FALSE)</f>
        <v/>
      </c>
      <c r="Q67" s="190" t="str">
        <f>VLOOKUP(Tabel3[[#This Row],[ID-Bygningsdel]],'Data aktør'!A:H,4,FALSE)</f>
        <v/>
      </c>
      <c r="R67" s="191" t="str">
        <f>VLOOKUP(Tabel3[[#This Row],[ID-Bygningsdel]],'Data aktør'!A:H,5,FALSE)</f>
        <v/>
      </c>
      <c r="S67" s="192" t="str">
        <f>VLOOKUP(Tabel3[[#This Row],[ID-Bygningsdel]],'Data aktør'!A:H,6,FALSE)</f>
        <v/>
      </c>
      <c r="T67" s="193" t="str">
        <f>VLOOKUP(Tabel3[[#This Row],[ID-Bygningsdel]],'Data aktør'!A:H,7,FALSE)</f>
        <v/>
      </c>
      <c r="U67" s="194" t="str">
        <f>VLOOKUP(Tabel3[[#This Row],[ID-Bygningsdel]],'Data aktør'!A:H,8,FALSE)</f>
        <v/>
      </c>
      <c r="V67" s="76"/>
      <c r="W67" s="77"/>
      <c r="X67" s="76"/>
      <c r="Y67" s="77"/>
      <c r="Z67" s="76"/>
      <c r="AA67" s="77"/>
      <c r="AB67" s="85"/>
      <c r="AC67" s="86"/>
      <c r="AD67" s="76"/>
      <c r="AE67" s="77"/>
      <c r="AF67" s="76"/>
      <c r="AG67" s="77"/>
      <c r="AH67" s="76"/>
      <c r="AI67" s="77"/>
      <c r="AJ67" s="85" t="s">
        <v>43</v>
      </c>
      <c r="AK67" s="86">
        <v>300</v>
      </c>
      <c r="AL67" s="85"/>
      <c r="AM67" s="86"/>
      <c r="AN67" s="76"/>
      <c r="AO67" s="77"/>
      <c r="AP67" s="76"/>
      <c r="AQ67" s="77"/>
      <c r="AR67" s="76"/>
      <c r="AS67" s="77"/>
      <c r="AT67" s="85" t="s">
        <v>43</v>
      </c>
      <c r="AU67" s="86">
        <v>325</v>
      </c>
      <c r="AV67" s="76"/>
      <c r="AW67" s="77"/>
      <c r="AX67" s="76"/>
      <c r="AY67" s="77"/>
      <c r="AZ67" s="76"/>
      <c r="BA67" s="77"/>
      <c r="BB67" s="85" t="s">
        <v>43</v>
      </c>
      <c r="BC67" s="86">
        <v>325</v>
      </c>
      <c r="BD67" s="76"/>
      <c r="BE67" s="77"/>
      <c r="BF67" s="76"/>
      <c r="BG67" s="77"/>
      <c r="BH67" s="76"/>
      <c r="BI67" s="77"/>
      <c r="BJ67" s="85"/>
      <c r="BK67" s="86"/>
      <c r="BL67" s="36"/>
      <c r="BM67" s="256"/>
      <c r="BN67" s="76"/>
      <c r="BO67" s="77"/>
      <c r="BP67" s="76"/>
      <c r="BQ67" s="77"/>
      <c r="BR67" s="76"/>
      <c r="BS67" s="77"/>
      <c r="BT67" s="85"/>
      <c r="BU67" s="86"/>
      <c r="BV67" s="24"/>
      <c r="BW67" s="76"/>
      <c r="BX67" s="77"/>
      <c r="BY67" s="76"/>
      <c r="BZ67" s="77"/>
      <c r="CA67" s="96"/>
      <c r="CB67" s="2"/>
    </row>
    <row r="68" spans="1:80" ht="14.25" x14ac:dyDescent="0.2">
      <c r="A68" s="33"/>
      <c r="B68" s="264" t="s">
        <v>256</v>
      </c>
      <c r="C68" s="239" t="str">
        <f>_xlfn.CONCAT(Tabel3[[#This Row],[ID]],Tabel3[[#This Row],[BYGNINGSDELE]])</f>
        <v>064Bjælker</v>
      </c>
      <c r="D68" s="27"/>
      <c r="E68" s="27"/>
      <c r="F68" s="27"/>
      <c r="G68" s="27"/>
      <c r="H68" s="27"/>
      <c r="I68" s="24"/>
      <c r="J68" s="58">
        <v>2</v>
      </c>
      <c r="K68" s="59" t="s">
        <v>252</v>
      </c>
      <c r="L68" s="287"/>
      <c r="M68" s="290" t="str">
        <f>IFERROR(VLOOKUP(Tabel3[[#This Row],[ID-Bygningsdel]],'Data ændringslog'!A:G,7,FALSE),"P")</f>
        <v/>
      </c>
      <c r="N68" s="60"/>
      <c r="O68" s="221" t="s">
        <v>109</v>
      </c>
      <c r="P68" s="222" t="s">
        <v>109</v>
      </c>
      <c r="Q68" s="222" t="s">
        <v>109</v>
      </c>
      <c r="R68" s="222" t="s">
        <v>109</v>
      </c>
      <c r="S68" s="222" t="s">
        <v>109</v>
      </c>
      <c r="T68" s="222" t="s">
        <v>109</v>
      </c>
      <c r="U68" s="223" t="s">
        <v>109</v>
      </c>
      <c r="V68" s="78"/>
      <c r="W68" s="79"/>
      <c r="X68" s="78"/>
      <c r="Y68" s="79"/>
      <c r="Z68" s="78"/>
      <c r="AA68" s="79"/>
      <c r="AB68" s="225"/>
      <c r="AC68" s="226"/>
      <c r="AD68" s="78"/>
      <c r="AE68" s="79"/>
      <c r="AF68" s="78"/>
      <c r="AG68" s="79"/>
      <c r="AH68" s="78"/>
      <c r="AI68" s="79"/>
      <c r="AJ68" s="225"/>
      <c r="AK68" s="226"/>
      <c r="AL68" s="225"/>
      <c r="AM68" s="226"/>
      <c r="AN68" s="78"/>
      <c r="AO68" s="79"/>
      <c r="AP68" s="78"/>
      <c r="AQ68" s="79"/>
      <c r="AR68" s="78"/>
      <c r="AS68" s="79"/>
      <c r="AT68" s="225"/>
      <c r="AU68" s="226"/>
      <c r="AV68" s="78"/>
      <c r="AW68" s="79"/>
      <c r="AX68" s="78"/>
      <c r="AY68" s="79"/>
      <c r="AZ68" s="78"/>
      <c r="BA68" s="79"/>
      <c r="BB68" s="225"/>
      <c r="BC68" s="226"/>
      <c r="BD68" s="78"/>
      <c r="BE68" s="79"/>
      <c r="BF68" s="78"/>
      <c r="BG68" s="79"/>
      <c r="BH68" s="78"/>
      <c r="BI68" s="79"/>
      <c r="BJ68" s="225"/>
      <c r="BK68" s="226"/>
      <c r="BL68" s="37"/>
      <c r="BM68" s="245"/>
      <c r="BN68" s="78"/>
      <c r="BO68" s="79"/>
      <c r="BP68" s="78"/>
      <c r="BQ68" s="79"/>
      <c r="BR68" s="78"/>
      <c r="BS68" s="79"/>
      <c r="BT68" s="225"/>
      <c r="BU68" s="226"/>
      <c r="BV68" s="24"/>
      <c r="BW68" s="78"/>
      <c r="BX68" s="79"/>
      <c r="BY68" s="78"/>
      <c r="BZ68" s="79"/>
      <c r="CA68" s="97"/>
      <c r="CB68" s="2"/>
    </row>
    <row r="69" spans="1:80" ht="12" x14ac:dyDescent="0.2">
      <c r="A69" s="33"/>
      <c r="B69" s="267" t="s">
        <v>258</v>
      </c>
      <c r="C69" s="242" t="str">
        <f>_xlfn.CONCAT(Tabel3[[#This Row],[ID]],Tabel3[[#This Row],[BYGNINGSDELE]])</f>
        <v>065Betonelementbjælker</v>
      </c>
      <c r="D69" s="23"/>
      <c r="E69" s="23"/>
      <c r="F69" s="23"/>
      <c r="G69" s="23"/>
      <c r="H69" s="23"/>
      <c r="I69" s="24"/>
      <c r="J69" s="65">
        <v>3</v>
      </c>
      <c r="K69" s="66" t="s">
        <v>254</v>
      </c>
      <c r="L69" s="67" t="s">
        <v>255</v>
      </c>
      <c r="M69" s="65" t="str">
        <f>IFERROR(VLOOKUP(Tabel3[[#This Row],[ID-Bygningsdel]],'Data ændringslog'!A:G,7,FALSE),"P")</f>
        <v/>
      </c>
      <c r="N69" s="68" t="s">
        <v>109</v>
      </c>
      <c r="O69" s="196" t="str">
        <f>VLOOKUP(Tabel3[[#This Row],[ID-Bygningsdel]],'Data aktør'!A:H,2,FALSE)</f>
        <v/>
      </c>
      <c r="P69" s="197" t="str">
        <f>VLOOKUP(Tabel3[[#This Row],[ID-Bygningsdel]],'Data aktør'!A:H,3,FALSE)</f>
        <v/>
      </c>
      <c r="Q69" s="197" t="str">
        <f>VLOOKUP(Tabel3[[#This Row],[ID-Bygningsdel]],'Data aktør'!A:H,4,FALSE)</f>
        <v/>
      </c>
      <c r="R69" s="197" t="str">
        <f>VLOOKUP(Tabel3[[#This Row],[ID-Bygningsdel]],'Data aktør'!A:H,5,FALSE)</f>
        <v/>
      </c>
      <c r="S69" s="197" t="str">
        <f>VLOOKUP(Tabel3[[#This Row],[ID-Bygningsdel]],'Data aktør'!A:H,6,FALSE)</f>
        <v/>
      </c>
      <c r="T69" s="197" t="str">
        <f>VLOOKUP(Tabel3[[#This Row],[ID-Bygningsdel]],'Data aktør'!A:H,7,FALSE)</f>
        <v/>
      </c>
      <c r="U69" s="197" t="str">
        <f>VLOOKUP(Tabel3[[#This Row],[ID-Bygningsdel]],'Data aktør'!A:H,8,FALSE)</f>
        <v/>
      </c>
      <c r="V69" s="84"/>
      <c r="W69" s="69"/>
      <c r="X69" s="84"/>
      <c r="Y69" s="69"/>
      <c r="Z69" s="84"/>
      <c r="AA69" s="69"/>
      <c r="AB69" s="224"/>
      <c r="AC69" s="231"/>
      <c r="AD69" s="84"/>
      <c r="AE69" s="69"/>
      <c r="AF69" s="84"/>
      <c r="AG69" s="69"/>
      <c r="AH69" s="84"/>
      <c r="AI69" s="69"/>
      <c r="AJ69" s="224"/>
      <c r="AK69" s="231"/>
      <c r="AL69" s="224"/>
      <c r="AM69" s="231"/>
      <c r="AN69" s="84"/>
      <c r="AO69" s="69"/>
      <c r="AP69" s="84"/>
      <c r="AQ69" s="69"/>
      <c r="AR69" s="84"/>
      <c r="AS69" s="69"/>
      <c r="AT69" s="224"/>
      <c r="AU69" s="231"/>
      <c r="AV69" s="84"/>
      <c r="AW69" s="69"/>
      <c r="AX69" s="84"/>
      <c r="AY69" s="69"/>
      <c r="AZ69" s="84"/>
      <c r="BA69" s="69"/>
      <c r="BB69" s="224"/>
      <c r="BC69" s="231"/>
      <c r="BD69" s="84"/>
      <c r="BE69" s="69"/>
      <c r="BF69" s="84"/>
      <c r="BG69" s="69"/>
      <c r="BH69" s="84"/>
      <c r="BI69" s="69"/>
      <c r="BJ69" s="224"/>
      <c r="BK69" s="231"/>
      <c r="BL69" s="38"/>
      <c r="BM69" s="113"/>
      <c r="BN69" s="84"/>
      <c r="BO69" s="69"/>
      <c r="BP69" s="84"/>
      <c r="BQ69" s="69"/>
      <c r="BR69" s="84"/>
      <c r="BS69" s="69"/>
      <c r="BT69" s="224"/>
      <c r="BU69" s="231"/>
      <c r="BV69" s="24"/>
      <c r="BW69" s="84"/>
      <c r="BX69" s="69"/>
      <c r="BY69" s="84"/>
      <c r="BZ69" s="69"/>
      <c r="CA69" s="98"/>
      <c r="CB69" s="2"/>
    </row>
    <row r="70" spans="1:80" ht="12" x14ac:dyDescent="0.2">
      <c r="A70" s="33"/>
      <c r="B70" s="265" t="s">
        <v>261</v>
      </c>
      <c r="C70" s="240" t="str">
        <f>_xlfn.CONCAT(Tabel3[[#This Row],[ID]],Tabel3[[#This Row],[BYGNINGSDELE]])</f>
        <v>066Betonelementbjælker A113, 3R</v>
      </c>
      <c r="D70" s="24"/>
      <c r="E70" s="24"/>
      <c r="F70" s="24"/>
      <c r="G70" s="24"/>
      <c r="H70" s="24"/>
      <c r="I70" s="24"/>
      <c r="J70" s="61">
        <v>4</v>
      </c>
      <c r="K70" s="62" t="s">
        <v>257</v>
      </c>
      <c r="L70" s="63" t="s">
        <v>255</v>
      </c>
      <c r="M70" s="61" t="str">
        <f>IFERROR(VLOOKUP(Tabel3[[#This Row],[ID-Bygningsdel]],'Data ændringslog'!A:G,7,FALSE),"P")</f>
        <v/>
      </c>
      <c r="N70" s="64" t="s">
        <v>189</v>
      </c>
      <c r="O70" s="188" t="str">
        <f>VLOOKUP(Tabel3[[#This Row],[ID-Bygningsdel]],'Data aktør'!A:H,2,FALSE)</f>
        <v/>
      </c>
      <c r="P70" s="189" t="str">
        <f>VLOOKUP(Tabel3[[#This Row],[ID-Bygningsdel]],'Data aktør'!A:H,3,FALSE)</f>
        <v>X</v>
      </c>
      <c r="Q70" s="190" t="str">
        <f>VLOOKUP(Tabel3[[#This Row],[ID-Bygningsdel]],'Data aktør'!A:H,4,FALSE)</f>
        <v/>
      </c>
      <c r="R70" s="191" t="str">
        <f>VLOOKUP(Tabel3[[#This Row],[ID-Bygningsdel]],'Data aktør'!A:H,5,FALSE)</f>
        <v/>
      </c>
      <c r="S70" s="192" t="str">
        <f>VLOOKUP(Tabel3[[#This Row],[ID-Bygningsdel]],'Data aktør'!A:H,6,FALSE)</f>
        <v/>
      </c>
      <c r="T70" s="193" t="str">
        <f>VLOOKUP(Tabel3[[#This Row],[ID-Bygningsdel]],'Data aktør'!A:H,7,FALSE)</f>
        <v/>
      </c>
      <c r="U70" s="194" t="str">
        <f>VLOOKUP(Tabel3[[#This Row],[ID-Bygningsdel]],'Data aktør'!A:H,8,FALSE)</f>
        <v/>
      </c>
      <c r="V70" s="76"/>
      <c r="W70" s="77"/>
      <c r="X70" s="76"/>
      <c r="Y70" s="77"/>
      <c r="Z70" s="76"/>
      <c r="AA70" s="77"/>
      <c r="AB70" s="76"/>
      <c r="AC70" s="77"/>
      <c r="AD70" s="76"/>
      <c r="AE70" s="77"/>
      <c r="AF70" s="76"/>
      <c r="AG70" s="77"/>
      <c r="AH70" s="76"/>
      <c r="AI70" s="77"/>
      <c r="AJ70" s="76" t="s">
        <v>44</v>
      </c>
      <c r="AK70" s="77">
        <v>300</v>
      </c>
      <c r="AL70" s="76"/>
      <c r="AM70" s="77"/>
      <c r="AN70" s="76"/>
      <c r="AO70" s="77"/>
      <c r="AP70" s="76"/>
      <c r="AQ70" s="77"/>
      <c r="AR70" s="76"/>
      <c r="AS70" s="77"/>
      <c r="AT70" s="76" t="s">
        <v>44</v>
      </c>
      <c r="AU70" s="77">
        <v>325</v>
      </c>
      <c r="AV70" s="76"/>
      <c r="AW70" s="77"/>
      <c r="AX70" s="76"/>
      <c r="AY70" s="77"/>
      <c r="AZ70" s="76"/>
      <c r="BA70" s="77"/>
      <c r="BB70" s="76" t="s">
        <v>44</v>
      </c>
      <c r="BC70" s="77">
        <v>325</v>
      </c>
      <c r="BD70" s="76"/>
      <c r="BE70" s="77"/>
      <c r="BF70" s="76"/>
      <c r="BG70" s="77"/>
      <c r="BH70" s="76"/>
      <c r="BI70" s="77"/>
      <c r="BJ70" s="76"/>
      <c r="BK70" s="77"/>
      <c r="BL70" s="36"/>
      <c r="BM70" s="24"/>
      <c r="BN70" s="76"/>
      <c r="BO70" s="77"/>
      <c r="BP70" s="76"/>
      <c r="BQ70" s="77"/>
      <c r="BR70" s="76"/>
      <c r="BS70" s="77"/>
      <c r="BT70" s="76"/>
      <c r="BU70" s="77"/>
      <c r="BV70" s="24"/>
      <c r="BW70" s="76"/>
      <c r="BX70" s="77"/>
      <c r="BY70" s="76"/>
      <c r="BZ70" s="77"/>
      <c r="CA70" s="96"/>
      <c r="CB70" s="2"/>
    </row>
    <row r="71" spans="1:80" ht="12" x14ac:dyDescent="0.2">
      <c r="A71" s="33"/>
      <c r="B71" s="265" t="s">
        <v>264</v>
      </c>
      <c r="C71" s="240" t="str">
        <f>_xlfn.CONCAT(Tabel3[[#This Row],[ID]],Tabel3[[#This Row],[BYGNINGSDELE]])</f>
        <v>067Betonelementbjælker A113, 4LK (DP=Ent.)</v>
      </c>
      <c r="D71" s="24"/>
      <c r="E71" s="24"/>
      <c r="F71" s="24"/>
      <c r="G71" s="24"/>
      <c r="H71" s="24"/>
      <c r="I71" s="24"/>
      <c r="J71" s="61">
        <v>4</v>
      </c>
      <c r="K71" s="62" t="s">
        <v>259</v>
      </c>
      <c r="L71" s="63" t="s">
        <v>255</v>
      </c>
      <c r="M71" s="61" t="str">
        <f>IFERROR(VLOOKUP(Tabel3[[#This Row],[ID-Bygningsdel]],'Data ændringslog'!A:G,7,FALSE),"P")</f>
        <v/>
      </c>
      <c r="N71" s="64" t="s">
        <v>189</v>
      </c>
      <c r="O71" s="188" t="str">
        <f>VLOOKUP(Tabel3[[#This Row],[ID-Bygningsdel]],'Data aktør'!A:H,2,FALSE)</f>
        <v/>
      </c>
      <c r="P71" s="189" t="str">
        <f>VLOOKUP(Tabel3[[#This Row],[ID-Bygningsdel]],'Data aktør'!A:H,3,FALSE)</f>
        <v>X</v>
      </c>
      <c r="Q71" s="190" t="str">
        <f>VLOOKUP(Tabel3[[#This Row],[ID-Bygningsdel]],'Data aktør'!A:H,4,FALSE)</f>
        <v/>
      </c>
      <c r="R71" s="191" t="str">
        <f>VLOOKUP(Tabel3[[#This Row],[ID-Bygningsdel]],'Data aktør'!A:H,5,FALSE)</f>
        <v/>
      </c>
      <c r="S71" s="192" t="str">
        <f>VLOOKUP(Tabel3[[#This Row],[ID-Bygningsdel]],'Data aktør'!A:H,6,FALSE)</f>
        <v/>
      </c>
      <c r="T71" s="193" t="str">
        <f>VLOOKUP(Tabel3[[#This Row],[ID-Bygningsdel]],'Data aktør'!A:H,7,FALSE)</f>
        <v>X</v>
      </c>
      <c r="U71" s="194" t="str">
        <f>VLOOKUP(Tabel3[[#This Row],[ID-Bygningsdel]],'Data aktør'!A:H,8,FALSE)</f>
        <v/>
      </c>
      <c r="V71" s="76"/>
      <c r="W71" s="77"/>
      <c r="X71" s="76"/>
      <c r="Y71" s="77"/>
      <c r="Z71" s="76"/>
      <c r="AA71" s="77"/>
      <c r="AB71" s="76"/>
      <c r="AC71" s="77"/>
      <c r="AD71" s="76"/>
      <c r="AE71" s="77"/>
      <c r="AF71" s="76"/>
      <c r="AG71" s="77"/>
      <c r="AH71" s="76"/>
      <c r="AI71" s="77"/>
      <c r="AJ71" s="76" t="s">
        <v>44</v>
      </c>
      <c r="AK71" s="77">
        <v>300</v>
      </c>
      <c r="AL71" s="76"/>
      <c r="AM71" s="77"/>
      <c r="AN71" s="76"/>
      <c r="AO71" s="77"/>
      <c r="AP71" s="76"/>
      <c r="AQ71" s="77"/>
      <c r="AR71" s="76"/>
      <c r="AS71" s="77"/>
      <c r="AT71" s="76" t="s">
        <v>44</v>
      </c>
      <c r="AU71" s="77">
        <v>300</v>
      </c>
      <c r="AV71" s="76"/>
      <c r="AW71" s="77"/>
      <c r="AX71" s="76"/>
      <c r="AY71" s="77"/>
      <c r="AZ71" s="76"/>
      <c r="BA71" s="77"/>
      <c r="BB71" s="76" t="s">
        <v>48</v>
      </c>
      <c r="BC71" s="77">
        <v>325</v>
      </c>
      <c r="BD71" s="76"/>
      <c r="BE71" s="77"/>
      <c r="BF71" s="76"/>
      <c r="BG71" s="77"/>
      <c r="BH71" s="76"/>
      <c r="BI71" s="77"/>
      <c r="BJ71" s="76"/>
      <c r="BK71" s="77"/>
      <c r="BL71" s="36" t="s">
        <v>260</v>
      </c>
      <c r="BM71" s="24"/>
      <c r="BN71" s="76"/>
      <c r="BO71" s="77"/>
      <c r="BP71" s="76"/>
      <c r="BQ71" s="77"/>
      <c r="BR71" s="76"/>
      <c r="BS71" s="77"/>
      <c r="BT71" s="76"/>
      <c r="BU71" s="77"/>
      <c r="BV71" s="24"/>
      <c r="BW71" s="76"/>
      <c r="BX71" s="77"/>
      <c r="BY71" s="76"/>
      <c r="BZ71" s="77"/>
      <c r="CA71" s="96"/>
      <c r="CB71" s="2"/>
    </row>
    <row r="72" spans="1:80" ht="12" x14ac:dyDescent="0.2">
      <c r="A72" s="33"/>
      <c r="B72" s="265" t="s">
        <v>266</v>
      </c>
      <c r="C72" s="240" t="str">
        <f>_xlfn.CONCAT(Tabel3[[#This Row],[ID]],Tabel3[[#This Row],[BYGNINGSDELE]])</f>
        <v>068Betonelementbjælker A113, 4LK (DP=Rådg.)</v>
      </c>
      <c r="D72" s="24"/>
      <c r="E72" s="24"/>
      <c r="F72" s="24"/>
      <c r="G72" s="24"/>
      <c r="H72" s="24"/>
      <c r="I72" s="24"/>
      <c r="J72" s="61">
        <v>4</v>
      </c>
      <c r="K72" s="62" t="s">
        <v>262</v>
      </c>
      <c r="L72" s="63" t="s">
        <v>255</v>
      </c>
      <c r="M72" s="61" t="str">
        <f>IFERROR(VLOOKUP(Tabel3[[#This Row],[ID-Bygningsdel]],'Data ændringslog'!A:G,7,FALSE),"P")</f>
        <v/>
      </c>
      <c r="N72" s="64" t="s">
        <v>189</v>
      </c>
      <c r="O72" s="188" t="str">
        <f>VLOOKUP(Tabel3[[#This Row],[ID-Bygningsdel]],'Data aktør'!A:H,2,FALSE)</f>
        <v/>
      </c>
      <c r="P72" s="189" t="str">
        <f>VLOOKUP(Tabel3[[#This Row],[ID-Bygningsdel]],'Data aktør'!A:H,3,FALSE)</f>
        <v>X</v>
      </c>
      <c r="Q72" s="190" t="str">
        <f>VLOOKUP(Tabel3[[#This Row],[ID-Bygningsdel]],'Data aktør'!A:H,4,FALSE)</f>
        <v/>
      </c>
      <c r="R72" s="191" t="str">
        <f>VLOOKUP(Tabel3[[#This Row],[ID-Bygningsdel]],'Data aktør'!A:H,5,FALSE)</f>
        <v/>
      </c>
      <c r="S72" s="192" t="str">
        <f>VLOOKUP(Tabel3[[#This Row],[ID-Bygningsdel]],'Data aktør'!A:H,6,FALSE)</f>
        <v/>
      </c>
      <c r="T72" s="193" t="str">
        <f>VLOOKUP(Tabel3[[#This Row],[ID-Bygningsdel]],'Data aktør'!A:H,7,FALSE)</f>
        <v/>
      </c>
      <c r="U72" s="194" t="str">
        <f>VLOOKUP(Tabel3[[#This Row],[ID-Bygningsdel]],'Data aktør'!A:H,8,FALSE)</f>
        <v/>
      </c>
      <c r="V72" s="76"/>
      <c r="W72" s="77"/>
      <c r="X72" s="76"/>
      <c r="Y72" s="77"/>
      <c r="Z72" s="76"/>
      <c r="AA72" s="77"/>
      <c r="AB72" s="76"/>
      <c r="AC72" s="77"/>
      <c r="AD72" s="76"/>
      <c r="AE72" s="77"/>
      <c r="AF72" s="76"/>
      <c r="AG72" s="77"/>
      <c r="AH72" s="76"/>
      <c r="AI72" s="77"/>
      <c r="AJ72" s="76" t="s">
        <v>44</v>
      </c>
      <c r="AK72" s="77">
        <v>300</v>
      </c>
      <c r="AL72" s="76"/>
      <c r="AM72" s="77"/>
      <c r="AN72" s="76"/>
      <c r="AO72" s="77"/>
      <c r="AP72" s="76"/>
      <c r="AQ72" s="77"/>
      <c r="AR72" s="76"/>
      <c r="AS72" s="77"/>
      <c r="AT72" s="76" t="s">
        <v>44</v>
      </c>
      <c r="AU72" s="77">
        <v>300</v>
      </c>
      <c r="AV72" s="76"/>
      <c r="AW72" s="77"/>
      <c r="AX72" s="76"/>
      <c r="AY72" s="77"/>
      <c r="AZ72" s="76"/>
      <c r="BA72" s="77"/>
      <c r="BB72" s="76" t="s">
        <v>44</v>
      </c>
      <c r="BC72" s="77">
        <v>325</v>
      </c>
      <c r="BD72" s="76"/>
      <c r="BE72" s="77"/>
      <c r="BF72" s="76"/>
      <c r="BG72" s="77"/>
      <c r="BH72" s="76"/>
      <c r="BI72" s="77"/>
      <c r="BJ72" s="76"/>
      <c r="BK72" s="77"/>
      <c r="BL72" s="36" t="s">
        <v>263</v>
      </c>
      <c r="BM72" s="24"/>
      <c r="BN72" s="76"/>
      <c r="BO72" s="77"/>
      <c r="BP72" s="76"/>
      <c r="BQ72" s="77"/>
      <c r="BR72" s="76"/>
      <c r="BS72" s="77"/>
      <c r="BT72" s="76"/>
      <c r="BU72" s="77"/>
      <c r="BV72" s="24"/>
      <c r="BW72" s="76"/>
      <c r="BX72" s="77"/>
      <c r="BY72" s="76"/>
      <c r="BZ72" s="77"/>
      <c r="CA72" s="96"/>
      <c r="CB72" s="2"/>
    </row>
    <row r="73" spans="1:80" ht="12" x14ac:dyDescent="0.2">
      <c r="A73" s="33"/>
      <c r="B73" s="265" t="s">
        <v>270</v>
      </c>
      <c r="C73" s="240" t="str">
        <f>_xlfn.CONCAT(Tabel3[[#This Row],[ID]],Tabel3[[#This Row],[BYGNINGSDELE]])</f>
        <v>069Betonelementbjælker</v>
      </c>
      <c r="D73" s="24"/>
      <c r="E73" s="24"/>
      <c r="F73" s="24"/>
      <c r="G73" s="24"/>
      <c r="H73" s="24"/>
      <c r="I73" s="24"/>
      <c r="J73" s="61">
        <v>4</v>
      </c>
      <c r="K73" s="62" t="s">
        <v>254</v>
      </c>
      <c r="L73" s="63" t="s">
        <v>255</v>
      </c>
      <c r="M73" s="61" t="str">
        <f>IFERROR(VLOOKUP(Tabel3[[#This Row],[ID-Bygningsdel]],'Data ændringslog'!A:G,7,FALSE),"P")</f>
        <v/>
      </c>
      <c r="N73" s="64" t="s">
        <v>189</v>
      </c>
      <c r="O73" s="188" t="str">
        <f>VLOOKUP(Tabel3[[#This Row],[ID-Bygningsdel]],'Data aktør'!A:H,2,FALSE)</f>
        <v/>
      </c>
      <c r="P73" s="189" t="str">
        <f>VLOOKUP(Tabel3[[#This Row],[ID-Bygningsdel]],'Data aktør'!A:H,3,FALSE)</f>
        <v>X</v>
      </c>
      <c r="Q73" s="190" t="str">
        <f>VLOOKUP(Tabel3[[#This Row],[ID-Bygningsdel]],'Data aktør'!A:H,4,FALSE)</f>
        <v/>
      </c>
      <c r="R73" s="191" t="str">
        <f>VLOOKUP(Tabel3[[#This Row],[ID-Bygningsdel]],'Data aktør'!A:H,5,FALSE)</f>
        <v/>
      </c>
      <c r="S73" s="192" t="str">
        <f>VLOOKUP(Tabel3[[#This Row],[ID-Bygningsdel]],'Data aktør'!A:H,6,FALSE)</f>
        <v/>
      </c>
      <c r="T73" s="193" t="str">
        <f>VLOOKUP(Tabel3[[#This Row],[ID-Bygningsdel]],'Data aktør'!A:H,7,FALSE)</f>
        <v/>
      </c>
      <c r="U73" s="194" t="str">
        <f>VLOOKUP(Tabel3[[#This Row],[ID-Bygningsdel]],'Data aktør'!A:H,8,FALSE)</f>
        <v/>
      </c>
      <c r="V73" s="76"/>
      <c r="W73" s="77"/>
      <c r="X73" s="76"/>
      <c r="Y73" s="77"/>
      <c r="Z73" s="76"/>
      <c r="AA73" s="77"/>
      <c r="AB73" s="76" t="s">
        <v>44</v>
      </c>
      <c r="AC73" s="77">
        <v>200</v>
      </c>
      <c r="AD73" s="76"/>
      <c r="AE73" s="77"/>
      <c r="AF73" s="76"/>
      <c r="AG73" s="77"/>
      <c r="AH73" s="76"/>
      <c r="AI73" s="77"/>
      <c r="AJ73" s="76" t="s">
        <v>44</v>
      </c>
      <c r="AK73" s="77">
        <v>300</v>
      </c>
      <c r="AL73" s="76"/>
      <c r="AM73" s="77"/>
      <c r="AN73" s="76"/>
      <c r="AO73" s="77"/>
      <c r="AP73" s="76"/>
      <c r="AQ73" s="77"/>
      <c r="AR73" s="76"/>
      <c r="AS73" s="77"/>
      <c r="AT73" s="76" t="s">
        <v>44</v>
      </c>
      <c r="AU73" s="77">
        <v>325</v>
      </c>
      <c r="AV73" s="76"/>
      <c r="AW73" s="77"/>
      <c r="AX73" s="76"/>
      <c r="AY73" s="77"/>
      <c r="AZ73" s="76"/>
      <c r="BA73" s="77"/>
      <c r="BB73" s="76" t="s">
        <v>44</v>
      </c>
      <c r="BC73" s="77">
        <v>325</v>
      </c>
      <c r="BD73" s="76"/>
      <c r="BE73" s="77"/>
      <c r="BF73" s="76"/>
      <c r="BG73" s="77"/>
      <c r="BH73" s="76"/>
      <c r="BI73" s="77"/>
      <c r="BJ73" s="76"/>
      <c r="BK73" s="77"/>
      <c r="BL73" s="36"/>
      <c r="BM73" s="24"/>
      <c r="BN73" s="76"/>
      <c r="BO73" s="77"/>
      <c r="BP73" s="76"/>
      <c r="BQ73" s="77"/>
      <c r="BR73" s="76"/>
      <c r="BS73" s="77"/>
      <c r="BT73" s="76"/>
      <c r="BU73" s="77"/>
      <c r="BV73" s="24"/>
      <c r="BW73" s="76"/>
      <c r="BX73" s="77"/>
      <c r="BY73" s="76"/>
      <c r="BZ73" s="77"/>
      <c r="CA73" s="96"/>
      <c r="CB73" s="2"/>
    </row>
    <row r="74" spans="1:80" ht="12" x14ac:dyDescent="0.2">
      <c r="A74" s="33"/>
      <c r="B74" s="265" t="s">
        <v>272</v>
      </c>
      <c r="C74" s="240" t="str">
        <f>_xlfn.CONCAT(Tabel3[[#This Row],[ID]],Tabel3[[#This Row],[BYGNINGSDELE]])</f>
        <v>070Betonbjælke, pladsstøbt</v>
      </c>
      <c r="D74" s="24"/>
      <c r="E74" s="24"/>
      <c r="F74" s="24"/>
      <c r="G74" s="24"/>
      <c r="H74" s="24"/>
      <c r="I74" s="24"/>
      <c r="J74" s="61">
        <v>3</v>
      </c>
      <c r="K74" s="62" t="s">
        <v>265</v>
      </c>
      <c r="L74" s="63" t="s">
        <v>255</v>
      </c>
      <c r="M74" s="61" t="str">
        <f>IFERROR(VLOOKUP(Tabel3[[#This Row],[ID-Bygningsdel]],'Data ændringslog'!A:G,7,FALSE),"P")</f>
        <v/>
      </c>
      <c r="N74" s="64" t="s">
        <v>109</v>
      </c>
      <c r="O74" s="188" t="str">
        <f>VLOOKUP(Tabel3[[#This Row],[ID-Bygningsdel]],'Data aktør'!A:H,2,FALSE)</f>
        <v/>
      </c>
      <c r="P74" s="189" t="str">
        <f>VLOOKUP(Tabel3[[#This Row],[ID-Bygningsdel]],'Data aktør'!A:H,3,FALSE)</f>
        <v>X</v>
      </c>
      <c r="Q74" s="190" t="str">
        <f>VLOOKUP(Tabel3[[#This Row],[ID-Bygningsdel]],'Data aktør'!A:H,4,FALSE)</f>
        <v/>
      </c>
      <c r="R74" s="191" t="str">
        <f>VLOOKUP(Tabel3[[#This Row],[ID-Bygningsdel]],'Data aktør'!A:H,5,FALSE)</f>
        <v/>
      </c>
      <c r="S74" s="192" t="str">
        <f>VLOOKUP(Tabel3[[#This Row],[ID-Bygningsdel]],'Data aktør'!A:H,6,FALSE)</f>
        <v/>
      </c>
      <c r="T74" s="193" t="str">
        <f>VLOOKUP(Tabel3[[#This Row],[ID-Bygningsdel]],'Data aktør'!A:H,7,FALSE)</f>
        <v/>
      </c>
      <c r="U74" s="194" t="str">
        <f>VLOOKUP(Tabel3[[#This Row],[ID-Bygningsdel]],'Data aktør'!A:H,8,FALSE)</f>
        <v/>
      </c>
      <c r="V74" s="76"/>
      <c r="W74" s="77"/>
      <c r="X74" s="76"/>
      <c r="Y74" s="77"/>
      <c r="Z74" s="76"/>
      <c r="AA74" s="77"/>
      <c r="AB74" s="76"/>
      <c r="AC74" s="77"/>
      <c r="AD74" s="76"/>
      <c r="AE74" s="77"/>
      <c r="AF74" s="76"/>
      <c r="AG74" s="77"/>
      <c r="AH74" s="76"/>
      <c r="AI74" s="77"/>
      <c r="AJ74" s="76" t="s">
        <v>44</v>
      </c>
      <c r="AK74" s="77">
        <v>300</v>
      </c>
      <c r="AL74" s="76"/>
      <c r="AM74" s="77"/>
      <c r="AN74" s="76"/>
      <c r="AO74" s="77"/>
      <c r="AP74" s="76"/>
      <c r="AQ74" s="77"/>
      <c r="AR74" s="76"/>
      <c r="AS74" s="77"/>
      <c r="AT74" s="76" t="s">
        <v>44</v>
      </c>
      <c r="AU74" s="77">
        <v>325</v>
      </c>
      <c r="AV74" s="76"/>
      <c r="AW74" s="77"/>
      <c r="AX74" s="76"/>
      <c r="AY74" s="77"/>
      <c r="AZ74" s="76"/>
      <c r="BA74" s="77"/>
      <c r="BB74" s="76" t="s">
        <v>44</v>
      </c>
      <c r="BC74" s="77">
        <v>325</v>
      </c>
      <c r="BD74" s="76"/>
      <c r="BE74" s="77"/>
      <c r="BF74" s="76"/>
      <c r="BG74" s="77"/>
      <c r="BH74" s="76"/>
      <c r="BI74" s="77"/>
      <c r="BJ74" s="76"/>
      <c r="BK74" s="77"/>
      <c r="BL74" s="36"/>
      <c r="BM74" s="24"/>
      <c r="BN74" s="76"/>
      <c r="BO74" s="77"/>
      <c r="BP74" s="76"/>
      <c r="BQ74" s="77"/>
      <c r="BR74" s="76"/>
      <c r="BS74" s="77"/>
      <c r="BT74" s="76"/>
      <c r="BU74" s="77"/>
      <c r="BV74" s="24"/>
      <c r="BW74" s="76"/>
      <c r="BX74" s="77"/>
      <c r="BY74" s="76"/>
      <c r="BZ74" s="77"/>
      <c r="CA74" s="96"/>
      <c r="CB74" s="2"/>
    </row>
    <row r="75" spans="1:80" ht="12" x14ac:dyDescent="0.2">
      <c r="A75" s="33"/>
      <c r="B75" s="265" t="s">
        <v>273</v>
      </c>
      <c r="C75" s="240" t="str">
        <f>_xlfn.CONCAT(Tabel3[[#This Row],[ID]],Tabel3[[#This Row],[BYGNINGSDELE]])</f>
        <v>071Stålbjælker</v>
      </c>
      <c r="D75" s="24"/>
      <c r="E75" s="24"/>
      <c r="F75" s="24"/>
      <c r="G75" s="24"/>
      <c r="H75" s="24"/>
      <c r="I75" s="24"/>
      <c r="J75" s="61">
        <v>3</v>
      </c>
      <c r="K75" s="62" t="s">
        <v>267</v>
      </c>
      <c r="L75" s="63" t="s">
        <v>268</v>
      </c>
      <c r="M75" s="61" t="str">
        <f>IFERROR(VLOOKUP(Tabel3[[#This Row],[ID-Bygningsdel]],'Data ændringslog'!A:G,7,FALSE),"P")</f>
        <v/>
      </c>
      <c r="N75" s="64" t="s">
        <v>109</v>
      </c>
      <c r="O75" s="188" t="str">
        <f>VLOOKUP(Tabel3[[#This Row],[ID-Bygningsdel]],'Data aktør'!A:H,2,FALSE)</f>
        <v/>
      </c>
      <c r="P75" s="189" t="str">
        <f>VLOOKUP(Tabel3[[#This Row],[ID-Bygningsdel]],'Data aktør'!A:H,3,FALSE)</f>
        <v>X</v>
      </c>
      <c r="Q75" s="190" t="str">
        <f>VLOOKUP(Tabel3[[#This Row],[ID-Bygningsdel]],'Data aktør'!A:H,4,FALSE)</f>
        <v/>
      </c>
      <c r="R75" s="191" t="str">
        <f>VLOOKUP(Tabel3[[#This Row],[ID-Bygningsdel]],'Data aktør'!A:H,5,FALSE)</f>
        <v/>
      </c>
      <c r="S75" s="192" t="str">
        <f>VLOOKUP(Tabel3[[#This Row],[ID-Bygningsdel]],'Data aktør'!A:H,6,FALSE)</f>
        <v/>
      </c>
      <c r="T75" s="193" t="str">
        <f>VLOOKUP(Tabel3[[#This Row],[ID-Bygningsdel]],'Data aktør'!A:H,7,FALSE)</f>
        <v/>
      </c>
      <c r="U75" s="194" t="str">
        <f>VLOOKUP(Tabel3[[#This Row],[ID-Bygningsdel]],'Data aktør'!A:H,8,FALSE)</f>
        <v/>
      </c>
      <c r="V75" s="76"/>
      <c r="W75" s="77"/>
      <c r="X75" s="76"/>
      <c r="Y75" s="77"/>
      <c r="Z75" s="76"/>
      <c r="AA75" s="77"/>
      <c r="AB75" s="76"/>
      <c r="AC75" s="77"/>
      <c r="AD75" s="76"/>
      <c r="AE75" s="77"/>
      <c r="AF75" s="76"/>
      <c r="AG75" s="77"/>
      <c r="AH75" s="76"/>
      <c r="AI75" s="77"/>
      <c r="AJ75" s="76" t="s">
        <v>44</v>
      </c>
      <c r="AK75" s="77">
        <v>300</v>
      </c>
      <c r="AL75" s="76"/>
      <c r="AM75" s="77"/>
      <c r="AN75" s="76"/>
      <c r="AO75" s="77"/>
      <c r="AP75" s="76"/>
      <c r="AQ75" s="77"/>
      <c r="AR75" s="76"/>
      <c r="AS75" s="77"/>
      <c r="AT75" s="76" t="s">
        <v>44</v>
      </c>
      <c r="AU75" s="77">
        <v>325</v>
      </c>
      <c r="AV75" s="76"/>
      <c r="AW75" s="77"/>
      <c r="AX75" s="76"/>
      <c r="AY75" s="77"/>
      <c r="AZ75" s="76"/>
      <c r="BA75" s="77"/>
      <c r="BB75" s="76" t="s">
        <v>44</v>
      </c>
      <c r="BC75" s="77">
        <v>325</v>
      </c>
      <c r="BD75" s="76"/>
      <c r="BE75" s="77"/>
      <c r="BF75" s="76"/>
      <c r="BG75" s="77"/>
      <c r="BH75" s="76"/>
      <c r="BI75" s="77"/>
      <c r="BJ75" s="76"/>
      <c r="BK75" s="77"/>
      <c r="BL75" s="36" t="s">
        <v>269</v>
      </c>
      <c r="BM75" s="24"/>
      <c r="BN75" s="76"/>
      <c r="BO75" s="77"/>
      <c r="BP75" s="76"/>
      <c r="BQ75" s="77"/>
      <c r="BR75" s="76"/>
      <c r="BS75" s="77"/>
      <c r="BT75" s="76"/>
      <c r="BU75" s="77"/>
      <c r="BV75" s="24"/>
      <c r="BW75" s="76"/>
      <c r="BX75" s="77"/>
      <c r="BY75" s="76"/>
      <c r="BZ75" s="77"/>
      <c r="CA75" s="96"/>
      <c r="CB75" s="2"/>
    </row>
    <row r="76" spans="1:80" ht="12" x14ac:dyDescent="0.2">
      <c r="A76" s="33"/>
      <c r="B76" s="267" t="s">
        <v>274</v>
      </c>
      <c r="C76" s="242" t="str">
        <f>_xlfn.CONCAT(Tabel3[[#This Row],[ID]],Tabel3[[#This Row],[BYGNINGSDELE]])</f>
        <v>072Kompositbjælker, Stål-beton</v>
      </c>
      <c r="D76" s="23"/>
      <c r="E76" s="23"/>
      <c r="F76" s="23"/>
      <c r="G76" s="23"/>
      <c r="H76" s="23"/>
      <c r="I76" s="24"/>
      <c r="J76" s="65">
        <v>3</v>
      </c>
      <c r="K76" s="66" t="s">
        <v>271</v>
      </c>
      <c r="L76" s="67" t="s">
        <v>268</v>
      </c>
      <c r="M76" s="65" t="str">
        <f>IFERROR(VLOOKUP(Tabel3[[#This Row],[ID-Bygningsdel]],'Data ændringslog'!A:G,7,FALSE),"P")</f>
        <v/>
      </c>
      <c r="N76" s="68" t="s">
        <v>109</v>
      </c>
      <c r="O76" s="196" t="str">
        <f>VLOOKUP(Tabel3[[#This Row],[ID-Bygningsdel]],'Data aktør'!A:H,2,FALSE)</f>
        <v/>
      </c>
      <c r="P76" s="197" t="str">
        <f>VLOOKUP(Tabel3[[#This Row],[ID-Bygningsdel]],'Data aktør'!A:H,3,FALSE)</f>
        <v/>
      </c>
      <c r="Q76" s="197" t="str">
        <f>VLOOKUP(Tabel3[[#This Row],[ID-Bygningsdel]],'Data aktør'!A:H,4,FALSE)</f>
        <v/>
      </c>
      <c r="R76" s="197" t="str">
        <f>VLOOKUP(Tabel3[[#This Row],[ID-Bygningsdel]],'Data aktør'!A:H,5,FALSE)</f>
        <v/>
      </c>
      <c r="S76" s="197" t="str">
        <f>VLOOKUP(Tabel3[[#This Row],[ID-Bygningsdel]],'Data aktør'!A:H,6,FALSE)</f>
        <v/>
      </c>
      <c r="T76" s="197" t="str">
        <f>VLOOKUP(Tabel3[[#This Row],[ID-Bygningsdel]],'Data aktør'!A:H,7,FALSE)</f>
        <v/>
      </c>
      <c r="U76" s="197" t="str">
        <f>VLOOKUP(Tabel3[[#This Row],[ID-Bygningsdel]],'Data aktør'!A:H,8,FALSE)</f>
        <v/>
      </c>
      <c r="V76" s="84"/>
      <c r="W76" s="69"/>
      <c r="X76" s="84"/>
      <c r="Y76" s="69"/>
      <c r="Z76" s="84"/>
      <c r="AA76" s="69"/>
      <c r="AB76" s="84"/>
      <c r="AC76" s="69"/>
      <c r="AD76" s="84"/>
      <c r="AE76" s="69"/>
      <c r="AF76" s="84"/>
      <c r="AG76" s="69"/>
      <c r="AH76" s="84"/>
      <c r="AI76" s="69"/>
      <c r="AJ76" s="84"/>
      <c r="AK76" s="69"/>
      <c r="AL76" s="84"/>
      <c r="AM76" s="69"/>
      <c r="AN76" s="84"/>
      <c r="AO76" s="69"/>
      <c r="AP76" s="84"/>
      <c r="AQ76" s="69"/>
      <c r="AR76" s="84"/>
      <c r="AS76" s="69"/>
      <c r="AT76" s="84"/>
      <c r="AU76" s="69"/>
      <c r="AV76" s="84"/>
      <c r="AW76" s="69"/>
      <c r="AX76" s="84"/>
      <c r="AY76" s="69"/>
      <c r="AZ76" s="84"/>
      <c r="BA76" s="69"/>
      <c r="BB76" s="84"/>
      <c r="BC76" s="69"/>
      <c r="BD76" s="84"/>
      <c r="BE76" s="69"/>
      <c r="BF76" s="84"/>
      <c r="BG76" s="69"/>
      <c r="BH76" s="84"/>
      <c r="BI76" s="69"/>
      <c r="BJ76" s="84"/>
      <c r="BK76" s="69"/>
      <c r="BL76" s="38"/>
      <c r="BM76" s="24"/>
      <c r="BN76" s="84"/>
      <c r="BO76" s="69"/>
      <c r="BP76" s="84"/>
      <c r="BQ76" s="69"/>
      <c r="BR76" s="84"/>
      <c r="BS76" s="69"/>
      <c r="BT76" s="84"/>
      <c r="BU76" s="69"/>
      <c r="BV76" s="24"/>
      <c r="BW76" s="84"/>
      <c r="BX76" s="69"/>
      <c r="BY76" s="84"/>
      <c r="BZ76" s="69"/>
      <c r="CA76" s="98"/>
      <c r="CB76" s="2"/>
    </row>
    <row r="77" spans="1:80" ht="12" x14ac:dyDescent="0.2">
      <c r="A77" s="33"/>
      <c r="B77" s="265" t="s">
        <v>276</v>
      </c>
      <c r="C77" s="240" t="str">
        <f>_xlfn.CONCAT(Tabel3[[#This Row],[ID]],Tabel3[[#This Row],[BYGNINGSDELE]])</f>
        <v>073Kompositbjælker, Stål-beton</v>
      </c>
      <c r="D77" s="24"/>
      <c r="E77" s="24"/>
      <c r="F77" s="24"/>
      <c r="G77" s="24"/>
      <c r="H77" s="24"/>
      <c r="I77" s="24"/>
      <c r="J77" s="61">
        <v>4</v>
      </c>
      <c r="K77" s="62" t="s">
        <v>271</v>
      </c>
      <c r="L77" s="63" t="s">
        <v>268</v>
      </c>
      <c r="M77" s="61" t="str">
        <f>IFERROR(VLOOKUP(Tabel3[[#This Row],[ID-Bygningsdel]],'Data ændringslog'!A:G,7,FALSE),"P")</f>
        <v/>
      </c>
      <c r="N77" s="64" t="s">
        <v>109</v>
      </c>
      <c r="O77" s="188" t="str">
        <f>VLOOKUP(Tabel3[[#This Row],[ID-Bygningsdel]],'Data aktør'!A:H,2,FALSE)</f>
        <v/>
      </c>
      <c r="P77" s="189" t="str">
        <f>VLOOKUP(Tabel3[[#This Row],[ID-Bygningsdel]],'Data aktør'!A:H,3,FALSE)</f>
        <v>X</v>
      </c>
      <c r="Q77" s="190" t="str">
        <f>VLOOKUP(Tabel3[[#This Row],[ID-Bygningsdel]],'Data aktør'!A:H,4,FALSE)</f>
        <v/>
      </c>
      <c r="R77" s="191" t="str">
        <f>VLOOKUP(Tabel3[[#This Row],[ID-Bygningsdel]],'Data aktør'!A:H,5,FALSE)</f>
        <v/>
      </c>
      <c r="S77" s="192" t="str">
        <f>VLOOKUP(Tabel3[[#This Row],[ID-Bygningsdel]],'Data aktør'!A:H,6,FALSE)</f>
        <v/>
      </c>
      <c r="T77" s="193" t="str">
        <f>VLOOKUP(Tabel3[[#This Row],[ID-Bygningsdel]],'Data aktør'!A:H,7,FALSE)</f>
        <v>X</v>
      </c>
      <c r="U77" s="194" t="str">
        <f>VLOOKUP(Tabel3[[#This Row],[ID-Bygningsdel]],'Data aktør'!A:H,8,FALSE)</f>
        <v/>
      </c>
      <c r="V77" s="76"/>
      <c r="W77" s="77"/>
      <c r="X77" s="76"/>
      <c r="Y77" s="77"/>
      <c r="Z77" s="76"/>
      <c r="AA77" s="77"/>
      <c r="AB77" s="76"/>
      <c r="AC77" s="77"/>
      <c r="AD77" s="76"/>
      <c r="AE77" s="77"/>
      <c r="AF77" s="76"/>
      <c r="AG77" s="77"/>
      <c r="AH77" s="76"/>
      <c r="AI77" s="77"/>
      <c r="AJ77" s="76" t="s">
        <v>44</v>
      </c>
      <c r="AK77" s="77">
        <v>300</v>
      </c>
      <c r="AL77" s="76"/>
      <c r="AM77" s="77"/>
      <c r="AN77" s="76"/>
      <c r="AO77" s="77"/>
      <c r="AP77" s="76"/>
      <c r="AQ77" s="77"/>
      <c r="AR77" s="76"/>
      <c r="AS77" s="77"/>
      <c r="AT77" s="76" t="s">
        <v>44</v>
      </c>
      <c r="AU77" s="77">
        <v>325</v>
      </c>
      <c r="AV77" s="76"/>
      <c r="AW77" s="77"/>
      <c r="AX77" s="76"/>
      <c r="AY77" s="77"/>
      <c r="AZ77" s="76"/>
      <c r="BA77" s="77"/>
      <c r="BB77" s="76" t="s">
        <v>48</v>
      </c>
      <c r="BC77" s="77">
        <v>325</v>
      </c>
      <c r="BD77" s="76"/>
      <c r="BE77" s="77"/>
      <c r="BF77" s="76"/>
      <c r="BG77" s="77"/>
      <c r="BH77" s="76"/>
      <c r="BI77" s="77"/>
      <c r="BJ77" s="76"/>
      <c r="BK77" s="77"/>
      <c r="BL77" s="36" t="s">
        <v>260</v>
      </c>
      <c r="BM77" s="24"/>
      <c r="BN77" s="76"/>
      <c r="BO77" s="77"/>
      <c r="BP77" s="76"/>
      <c r="BQ77" s="77"/>
      <c r="BR77" s="76"/>
      <c r="BS77" s="77"/>
      <c r="BT77" s="76"/>
      <c r="BU77" s="77"/>
      <c r="BV77" s="24"/>
      <c r="BW77" s="76"/>
      <c r="BX77" s="77"/>
      <c r="BY77" s="76"/>
      <c r="BZ77" s="77"/>
      <c r="CA77" s="96"/>
      <c r="CB77" s="2"/>
    </row>
    <row r="78" spans="1:80" ht="12" x14ac:dyDescent="0.2">
      <c r="A78" s="33"/>
      <c r="B78" s="265" t="s">
        <v>278</v>
      </c>
      <c r="C78" s="240" t="str">
        <f>_xlfn.CONCAT(Tabel3[[#This Row],[ID]],Tabel3[[#This Row],[BYGNINGSDELE]])</f>
        <v>074Kompositbjælker, Stål-beton</v>
      </c>
      <c r="D78" s="24"/>
      <c r="E78" s="24"/>
      <c r="F78" s="24"/>
      <c r="G78" s="24"/>
      <c r="H78" s="24"/>
      <c r="I78" s="24"/>
      <c r="J78" s="61">
        <v>4</v>
      </c>
      <c r="K78" s="62" t="s">
        <v>271</v>
      </c>
      <c r="L78" s="63" t="s">
        <v>268</v>
      </c>
      <c r="M78" s="61" t="str">
        <f>IFERROR(VLOOKUP(Tabel3[[#This Row],[ID-Bygningsdel]],'Data ændringslog'!A:G,7,FALSE),"P")</f>
        <v/>
      </c>
      <c r="N78" s="64" t="s">
        <v>109</v>
      </c>
      <c r="O78" s="188" t="str">
        <f>VLOOKUP(Tabel3[[#This Row],[ID-Bygningsdel]],'Data aktør'!A:H,2,FALSE)</f>
        <v/>
      </c>
      <c r="P78" s="189" t="str">
        <f>VLOOKUP(Tabel3[[#This Row],[ID-Bygningsdel]],'Data aktør'!A:H,3,FALSE)</f>
        <v>X</v>
      </c>
      <c r="Q78" s="190" t="str">
        <f>VLOOKUP(Tabel3[[#This Row],[ID-Bygningsdel]],'Data aktør'!A:H,4,FALSE)</f>
        <v/>
      </c>
      <c r="R78" s="191" t="str">
        <f>VLOOKUP(Tabel3[[#This Row],[ID-Bygningsdel]],'Data aktør'!A:H,5,FALSE)</f>
        <v/>
      </c>
      <c r="S78" s="192" t="str">
        <f>VLOOKUP(Tabel3[[#This Row],[ID-Bygningsdel]],'Data aktør'!A:H,6,FALSE)</f>
        <v/>
      </c>
      <c r="T78" s="193" t="str">
        <f>VLOOKUP(Tabel3[[#This Row],[ID-Bygningsdel]],'Data aktør'!A:H,7,FALSE)</f>
        <v/>
      </c>
      <c r="U78" s="194" t="str">
        <f>VLOOKUP(Tabel3[[#This Row],[ID-Bygningsdel]],'Data aktør'!A:H,8,FALSE)</f>
        <v/>
      </c>
      <c r="V78" s="76"/>
      <c r="W78" s="77"/>
      <c r="X78" s="76"/>
      <c r="Y78" s="77"/>
      <c r="Z78" s="76"/>
      <c r="AA78" s="77"/>
      <c r="AB78" s="76"/>
      <c r="AC78" s="77"/>
      <c r="AD78" s="76"/>
      <c r="AE78" s="77"/>
      <c r="AF78" s="76"/>
      <c r="AG78" s="77"/>
      <c r="AH78" s="76"/>
      <c r="AI78" s="77"/>
      <c r="AJ78" s="76" t="s">
        <v>44</v>
      </c>
      <c r="AK78" s="77">
        <v>300</v>
      </c>
      <c r="AL78" s="76"/>
      <c r="AM78" s="77"/>
      <c r="AN78" s="76"/>
      <c r="AO78" s="77"/>
      <c r="AP78" s="76"/>
      <c r="AQ78" s="77"/>
      <c r="AR78" s="76"/>
      <c r="AS78" s="77"/>
      <c r="AT78" s="76" t="s">
        <v>44</v>
      </c>
      <c r="AU78" s="77">
        <v>325</v>
      </c>
      <c r="AV78" s="76"/>
      <c r="AW78" s="77"/>
      <c r="AX78" s="76"/>
      <c r="AY78" s="77"/>
      <c r="AZ78" s="76"/>
      <c r="BA78" s="77"/>
      <c r="BB78" s="76" t="s">
        <v>44</v>
      </c>
      <c r="BC78" s="77">
        <v>325</v>
      </c>
      <c r="BD78" s="76"/>
      <c r="BE78" s="77"/>
      <c r="BF78" s="76"/>
      <c r="BG78" s="77"/>
      <c r="BH78" s="76"/>
      <c r="BI78" s="77"/>
      <c r="BJ78" s="76"/>
      <c r="BK78" s="77"/>
      <c r="BL78" s="36" t="s">
        <v>263</v>
      </c>
      <c r="BM78" s="24"/>
      <c r="BN78" s="76"/>
      <c r="BO78" s="77"/>
      <c r="BP78" s="76"/>
      <c r="BQ78" s="77"/>
      <c r="BR78" s="76"/>
      <c r="BS78" s="77"/>
      <c r="BT78" s="76"/>
      <c r="BU78" s="77"/>
      <c r="BV78" s="24"/>
      <c r="BW78" s="76"/>
      <c r="BX78" s="77"/>
      <c r="BY78" s="76"/>
      <c r="BZ78" s="77"/>
      <c r="CA78" s="96"/>
      <c r="CB78" s="2"/>
    </row>
    <row r="79" spans="1:80" ht="12" x14ac:dyDescent="0.2">
      <c r="A79" s="33"/>
      <c r="B79" s="267" t="s">
        <v>280</v>
      </c>
      <c r="C79" s="242" t="str">
        <f>_xlfn.CONCAT(Tabel3[[#This Row],[ID]],Tabel3[[#This Row],[BYGNINGSDELE]])</f>
        <v>075Træbjælker</v>
      </c>
      <c r="D79" s="23"/>
      <c r="E79" s="23"/>
      <c r="F79" s="23"/>
      <c r="G79" s="23"/>
      <c r="H79" s="23"/>
      <c r="I79" s="24"/>
      <c r="J79" s="65">
        <v>3</v>
      </c>
      <c r="K79" s="66" t="s">
        <v>275</v>
      </c>
      <c r="L79" s="67" t="s">
        <v>113</v>
      </c>
      <c r="M79" s="65" t="str">
        <f>IFERROR(VLOOKUP(Tabel3[[#This Row],[ID-Bygningsdel]],'Data ændringslog'!A:G,7,FALSE),"P")</f>
        <v/>
      </c>
      <c r="N79" s="68" t="s">
        <v>109</v>
      </c>
      <c r="O79" s="196" t="str">
        <f>VLOOKUP(Tabel3[[#This Row],[ID-Bygningsdel]],'Data aktør'!A:H,2,FALSE)</f>
        <v/>
      </c>
      <c r="P79" s="197" t="str">
        <f>VLOOKUP(Tabel3[[#This Row],[ID-Bygningsdel]],'Data aktør'!A:H,3,FALSE)</f>
        <v/>
      </c>
      <c r="Q79" s="197" t="str">
        <f>VLOOKUP(Tabel3[[#This Row],[ID-Bygningsdel]],'Data aktør'!A:H,4,FALSE)</f>
        <v/>
      </c>
      <c r="R79" s="197" t="str">
        <f>VLOOKUP(Tabel3[[#This Row],[ID-Bygningsdel]],'Data aktør'!A:H,5,FALSE)</f>
        <v/>
      </c>
      <c r="S79" s="197" t="str">
        <f>VLOOKUP(Tabel3[[#This Row],[ID-Bygningsdel]],'Data aktør'!A:H,6,FALSE)</f>
        <v/>
      </c>
      <c r="T79" s="197" t="str">
        <f>VLOOKUP(Tabel3[[#This Row],[ID-Bygningsdel]],'Data aktør'!A:H,7,FALSE)</f>
        <v/>
      </c>
      <c r="U79" s="197" t="str">
        <f>VLOOKUP(Tabel3[[#This Row],[ID-Bygningsdel]],'Data aktør'!A:H,8,FALSE)</f>
        <v/>
      </c>
      <c r="V79" s="84"/>
      <c r="W79" s="69"/>
      <c r="X79" s="84"/>
      <c r="Y79" s="69"/>
      <c r="Z79" s="84"/>
      <c r="AA79" s="69"/>
      <c r="AB79" s="84"/>
      <c r="AC79" s="69"/>
      <c r="AD79" s="84"/>
      <c r="AE79" s="69"/>
      <c r="AF79" s="84"/>
      <c r="AG79" s="69"/>
      <c r="AH79" s="84"/>
      <c r="AI79" s="69"/>
      <c r="AJ79" s="84"/>
      <c r="AK79" s="69"/>
      <c r="AL79" s="84"/>
      <c r="AM79" s="69"/>
      <c r="AN79" s="84"/>
      <c r="AO79" s="69"/>
      <c r="AP79" s="84"/>
      <c r="AQ79" s="69"/>
      <c r="AR79" s="84"/>
      <c r="AS79" s="69"/>
      <c r="AT79" s="84"/>
      <c r="AU79" s="69"/>
      <c r="AV79" s="84"/>
      <c r="AW79" s="69"/>
      <c r="AX79" s="84"/>
      <c r="AY79" s="69"/>
      <c r="AZ79" s="84"/>
      <c r="BA79" s="69"/>
      <c r="BB79" s="84"/>
      <c r="BC79" s="69"/>
      <c r="BD79" s="84"/>
      <c r="BE79" s="69"/>
      <c r="BF79" s="84"/>
      <c r="BG79" s="69"/>
      <c r="BH79" s="84"/>
      <c r="BI79" s="69"/>
      <c r="BJ79" s="84"/>
      <c r="BK79" s="69"/>
      <c r="BL79" s="38"/>
      <c r="BM79" s="24"/>
      <c r="BN79" s="84"/>
      <c r="BO79" s="69"/>
      <c r="BP79" s="84"/>
      <c r="BQ79" s="69"/>
      <c r="BR79" s="84"/>
      <c r="BS79" s="69"/>
      <c r="BT79" s="84"/>
      <c r="BU79" s="69"/>
      <c r="BV79" s="24"/>
      <c r="BW79" s="84"/>
      <c r="BX79" s="69"/>
      <c r="BY79" s="84"/>
      <c r="BZ79" s="69"/>
      <c r="CA79" s="98"/>
      <c r="CB79" s="2"/>
    </row>
    <row r="80" spans="1:80" ht="12" x14ac:dyDescent="0.2">
      <c r="A80" s="33"/>
      <c r="B80" s="265" t="s">
        <v>282</v>
      </c>
      <c r="C80" s="240" t="str">
        <f>_xlfn.CONCAT(Tabel3[[#This Row],[ID]],Tabel3[[#This Row],[BYGNINGSDELE]])</f>
        <v>076Træbjælker, Bærende</v>
      </c>
      <c r="D80" s="24"/>
      <c r="E80" s="24"/>
      <c r="F80" s="24"/>
      <c r="G80" s="24"/>
      <c r="H80" s="24"/>
      <c r="I80" s="24"/>
      <c r="J80" s="61">
        <v>4</v>
      </c>
      <c r="K80" s="62" t="s">
        <v>277</v>
      </c>
      <c r="L80" s="63" t="s">
        <v>268</v>
      </c>
      <c r="M80" s="61" t="str">
        <f>IFERROR(VLOOKUP(Tabel3[[#This Row],[ID-Bygningsdel]],'Data ændringslog'!A:G,7,FALSE),"P")</f>
        <v/>
      </c>
      <c r="N80" s="64" t="s">
        <v>109</v>
      </c>
      <c r="O80" s="188" t="str">
        <f>VLOOKUP(Tabel3[[#This Row],[ID-Bygningsdel]],'Data aktør'!A:H,2,FALSE)</f>
        <v/>
      </c>
      <c r="P80" s="189" t="str">
        <f>VLOOKUP(Tabel3[[#This Row],[ID-Bygningsdel]],'Data aktør'!A:H,3,FALSE)</f>
        <v>X</v>
      </c>
      <c r="Q80" s="190" t="str">
        <f>VLOOKUP(Tabel3[[#This Row],[ID-Bygningsdel]],'Data aktør'!A:H,4,FALSE)</f>
        <v/>
      </c>
      <c r="R80" s="191" t="str">
        <f>VLOOKUP(Tabel3[[#This Row],[ID-Bygningsdel]],'Data aktør'!A:H,5,FALSE)</f>
        <v/>
      </c>
      <c r="S80" s="192" t="str">
        <f>VLOOKUP(Tabel3[[#This Row],[ID-Bygningsdel]],'Data aktør'!A:H,6,FALSE)</f>
        <v/>
      </c>
      <c r="T80" s="193" t="str">
        <f>VLOOKUP(Tabel3[[#This Row],[ID-Bygningsdel]],'Data aktør'!A:H,7,FALSE)</f>
        <v/>
      </c>
      <c r="U80" s="194" t="str">
        <f>VLOOKUP(Tabel3[[#This Row],[ID-Bygningsdel]],'Data aktør'!A:H,8,FALSE)</f>
        <v/>
      </c>
      <c r="V80" s="76"/>
      <c r="W80" s="77"/>
      <c r="X80" s="76"/>
      <c r="Y80" s="77"/>
      <c r="Z80" s="76"/>
      <c r="AA80" s="77"/>
      <c r="AB80" s="76"/>
      <c r="AC80" s="77"/>
      <c r="AD80" s="76"/>
      <c r="AE80" s="77"/>
      <c r="AF80" s="76"/>
      <c r="AG80" s="77"/>
      <c r="AH80" s="76"/>
      <c r="AI80" s="77"/>
      <c r="AJ80" s="76" t="s">
        <v>44</v>
      </c>
      <c r="AK80" s="77">
        <v>300</v>
      </c>
      <c r="AL80" s="76"/>
      <c r="AM80" s="77"/>
      <c r="AN80" s="76"/>
      <c r="AO80" s="77"/>
      <c r="AP80" s="76"/>
      <c r="AQ80" s="77"/>
      <c r="AR80" s="76"/>
      <c r="AS80" s="77"/>
      <c r="AT80" s="76" t="s">
        <v>44</v>
      </c>
      <c r="AU80" s="77">
        <v>325</v>
      </c>
      <c r="AV80" s="76"/>
      <c r="AW80" s="77"/>
      <c r="AX80" s="76"/>
      <c r="AY80" s="77"/>
      <c r="AZ80" s="76"/>
      <c r="BA80" s="77"/>
      <c r="BB80" s="76" t="s">
        <v>44</v>
      </c>
      <c r="BC80" s="77">
        <v>325</v>
      </c>
      <c r="BD80" s="76"/>
      <c r="BE80" s="77"/>
      <c r="BF80" s="76"/>
      <c r="BG80" s="77"/>
      <c r="BH80" s="76"/>
      <c r="BI80" s="77"/>
      <c r="BJ80" s="76"/>
      <c r="BK80" s="77"/>
      <c r="BL80" s="36"/>
      <c r="BM80" s="24"/>
      <c r="BN80" s="76"/>
      <c r="BO80" s="77"/>
      <c r="BP80" s="76"/>
      <c r="BQ80" s="77"/>
      <c r="BR80" s="76"/>
      <c r="BS80" s="77"/>
      <c r="BT80" s="76"/>
      <c r="BU80" s="77"/>
      <c r="BV80" s="24"/>
      <c r="BW80" s="76"/>
      <c r="BX80" s="77"/>
      <c r="BY80" s="76"/>
      <c r="BZ80" s="77"/>
      <c r="CA80" s="96"/>
      <c r="CB80" s="2"/>
    </row>
    <row r="81" spans="1:80" ht="12" x14ac:dyDescent="0.2">
      <c r="A81" s="33"/>
      <c r="B81" s="265" t="s">
        <v>284</v>
      </c>
      <c r="C81" s="240" t="str">
        <f>_xlfn.CONCAT(Tabel3[[#This Row],[ID]],Tabel3[[#This Row],[BYGNINGSDELE]])</f>
        <v>077Træbjælker, Ikke bærende</v>
      </c>
      <c r="D81" s="24"/>
      <c r="E81" s="24"/>
      <c r="F81" s="24"/>
      <c r="G81" s="24"/>
      <c r="H81" s="24"/>
      <c r="I81" s="24"/>
      <c r="J81" s="61">
        <v>4</v>
      </c>
      <c r="K81" s="62" t="s">
        <v>279</v>
      </c>
      <c r="L81" s="63" t="s">
        <v>268</v>
      </c>
      <c r="M81" s="61" t="str">
        <f>IFERROR(VLOOKUP(Tabel3[[#This Row],[ID-Bygningsdel]],'Data ændringslog'!A:G,7,FALSE),"P")</f>
        <v/>
      </c>
      <c r="N81" s="64" t="s">
        <v>109</v>
      </c>
      <c r="O81" s="202" t="str">
        <f>VLOOKUP(Tabel3[[#This Row],[ID-Bygningsdel]],'Data aktør'!A:H,2,FALSE)</f>
        <v>X</v>
      </c>
      <c r="P81" s="203" t="str">
        <f>VLOOKUP(Tabel3[[#This Row],[ID-Bygningsdel]],'Data aktør'!A:H,3,FALSE)</f>
        <v/>
      </c>
      <c r="Q81" s="204" t="str">
        <f>VLOOKUP(Tabel3[[#This Row],[ID-Bygningsdel]],'Data aktør'!A:H,4,FALSE)</f>
        <v/>
      </c>
      <c r="R81" s="205" t="str">
        <f>VLOOKUP(Tabel3[[#This Row],[ID-Bygningsdel]],'Data aktør'!A:H,5,FALSE)</f>
        <v/>
      </c>
      <c r="S81" s="206" t="str">
        <f>VLOOKUP(Tabel3[[#This Row],[ID-Bygningsdel]],'Data aktør'!A:H,6,FALSE)</f>
        <v/>
      </c>
      <c r="T81" s="207" t="str">
        <f>VLOOKUP(Tabel3[[#This Row],[ID-Bygningsdel]],'Data aktør'!A:H,7,FALSE)</f>
        <v/>
      </c>
      <c r="U81" s="208" t="str">
        <f>VLOOKUP(Tabel3[[#This Row],[ID-Bygningsdel]],'Data aktør'!A:H,8,FALSE)</f>
        <v/>
      </c>
      <c r="V81" s="76"/>
      <c r="W81" s="77"/>
      <c r="X81" s="76"/>
      <c r="Y81" s="77"/>
      <c r="Z81" s="76"/>
      <c r="AA81" s="77"/>
      <c r="AB81" s="76"/>
      <c r="AC81" s="77"/>
      <c r="AD81" s="76"/>
      <c r="AE81" s="77"/>
      <c r="AF81" s="76"/>
      <c r="AG81" s="77"/>
      <c r="AH81" s="76"/>
      <c r="AI81" s="77"/>
      <c r="AJ81" s="76" t="s">
        <v>43</v>
      </c>
      <c r="AK81" s="77">
        <v>300</v>
      </c>
      <c r="AL81" s="76"/>
      <c r="AM81" s="77"/>
      <c r="AN81" s="76"/>
      <c r="AO81" s="77"/>
      <c r="AP81" s="76"/>
      <c r="AQ81" s="77"/>
      <c r="AR81" s="76"/>
      <c r="AS81" s="77"/>
      <c r="AT81" s="76" t="s">
        <v>43</v>
      </c>
      <c r="AU81" s="77">
        <v>325</v>
      </c>
      <c r="AV81" s="76"/>
      <c r="AW81" s="77"/>
      <c r="AX81" s="76"/>
      <c r="AY81" s="77"/>
      <c r="AZ81" s="76"/>
      <c r="BA81" s="77"/>
      <c r="BB81" s="76" t="s">
        <v>43</v>
      </c>
      <c r="BC81" s="77">
        <v>325</v>
      </c>
      <c r="BD81" s="76"/>
      <c r="BE81" s="77"/>
      <c r="BF81" s="76"/>
      <c r="BG81" s="77"/>
      <c r="BH81" s="76"/>
      <c r="BI81" s="77"/>
      <c r="BJ81" s="76"/>
      <c r="BK81" s="77"/>
      <c r="BL81" s="36"/>
      <c r="BM81" s="24"/>
      <c r="BN81" s="76"/>
      <c r="BO81" s="77"/>
      <c r="BP81" s="76"/>
      <c r="BQ81" s="77"/>
      <c r="BR81" s="76"/>
      <c r="BS81" s="77"/>
      <c r="BT81" s="76"/>
      <c r="BU81" s="77"/>
      <c r="BV81" s="24"/>
      <c r="BW81" s="76"/>
      <c r="BX81" s="77"/>
      <c r="BY81" s="76"/>
      <c r="BZ81" s="77"/>
      <c r="CA81" s="96"/>
      <c r="CB81" s="2"/>
    </row>
    <row r="82" spans="1:80" ht="14.25" x14ac:dyDescent="0.2">
      <c r="A82" s="33"/>
      <c r="B82" s="264" t="s">
        <v>287</v>
      </c>
      <c r="C82" s="239" t="str">
        <f>_xlfn.CONCAT(Tabel3[[#This Row],[ID]],Tabel3[[#This Row],[BYGNINGSDELE]])</f>
        <v>078Søjler</v>
      </c>
      <c r="D82" s="27"/>
      <c r="E82" s="27"/>
      <c r="F82" s="27"/>
      <c r="G82" s="27"/>
      <c r="H82" s="27"/>
      <c r="I82" s="24"/>
      <c r="J82" s="58">
        <v>2</v>
      </c>
      <c r="K82" s="59" t="s">
        <v>281</v>
      </c>
      <c r="L82" s="287"/>
      <c r="M82" s="290" t="str">
        <f>IFERROR(VLOOKUP(Tabel3[[#This Row],[ID-Bygningsdel]],'Data ændringslog'!A:G,7,FALSE),"P")</f>
        <v/>
      </c>
      <c r="N82" s="201"/>
      <c r="O82" s="221" t="s">
        <v>109</v>
      </c>
      <c r="P82" s="222" t="s">
        <v>109</v>
      </c>
      <c r="Q82" s="222" t="s">
        <v>109</v>
      </c>
      <c r="R82" s="222" t="s">
        <v>109</v>
      </c>
      <c r="S82" s="222" t="s">
        <v>109</v>
      </c>
      <c r="T82" s="222" t="s">
        <v>109</v>
      </c>
      <c r="U82" s="223" t="s">
        <v>109</v>
      </c>
      <c r="V82" s="248"/>
      <c r="W82" s="79"/>
      <c r="X82" s="78"/>
      <c r="Y82" s="79"/>
      <c r="Z82" s="78"/>
      <c r="AA82" s="79"/>
      <c r="AB82" s="78"/>
      <c r="AC82" s="88"/>
      <c r="AD82" s="78"/>
      <c r="AE82" s="79"/>
      <c r="AF82" s="78"/>
      <c r="AG82" s="79"/>
      <c r="AH82" s="78"/>
      <c r="AI82" s="79"/>
      <c r="AJ82" s="78"/>
      <c r="AK82" s="88"/>
      <c r="AL82" s="78"/>
      <c r="AM82" s="88"/>
      <c r="AN82" s="78"/>
      <c r="AO82" s="79"/>
      <c r="AP82" s="78"/>
      <c r="AQ82" s="79"/>
      <c r="AR82" s="78"/>
      <c r="AS82" s="79"/>
      <c r="AT82" s="78"/>
      <c r="AU82" s="88"/>
      <c r="AV82" s="78"/>
      <c r="AW82" s="79"/>
      <c r="AX82" s="78"/>
      <c r="AY82" s="79"/>
      <c r="AZ82" s="78"/>
      <c r="BA82" s="79"/>
      <c r="BB82" s="78"/>
      <c r="BC82" s="88"/>
      <c r="BD82" s="78"/>
      <c r="BE82" s="79"/>
      <c r="BF82" s="78"/>
      <c r="BG82" s="79"/>
      <c r="BH82" s="78"/>
      <c r="BI82" s="79"/>
      <c r="BJ82" s="78"/>
      <c r="BK82" s="88"/>
      <c r="BL82" s="37"/>
      <c r="BM82" s="245"/>
      <c r="BN82" s="78"/>
      <c r="BO82" s="79"/>
      <c r="BP82" s="78"/>
      <c r="BQ82" s="79"/>
      <c r="BR82" s="78"/>
      <c r="BS82" s="79"/>
      <c r="BT82" s="78"/>
      <c r="BU82" s="88"/>
      <c r="BV82" s="24"/>
      <c r="BW82" s="78"/>
      <c r="BX82" s="79"/>
      <c r="BY82" s="78"/>
      <c r="BZ82" s="79"/>
      <c r="CA82" s="97"/>
      <c r="CB82" s="2"/>
    </row>
    <row r="83" spans="1:80" ht="12" x14ac:dyDescent="0.2">
      <c r="A83" s="33"/>
      <c r="B83" s="265" t="s">
        <v>289</v>
      </c>
      <c r="C83" s="240" t="str">
        <f>_xlfn.CONCAT(Tabel3[[#This Row],[ID]],Tabel3[[#This Row],[BYGNINGSDELE]])</f>
        <v>079Generiske søjler</v>
      </c>
      <c r="D83" s="24"/>
      <c r="E83" s="24"/>
      <c r="F83" s="24"/>
      <c r="G83" s="24"/>
      <c r="H83" s="24"/>
      <c r="I83" s="24"/>
      <c r="J83" s="61">
        <v>3</v>
      </c>
      <c r="K83" s="62" t="s">
        <v>283</v>
      </c>
      <c r="L83" s="63" t="s">
        <v>113</v>
      </c>
      <c r="M83" s="61" t="str">
        <f>IFERROR(VLOOKUP(Tabel3[[#This Row],[ID-Bygningsdel]],'Data ændringslog'!A:G,7,FALSE),"P")</f>
        <v/>
      </c>
      <c r="N83" s="64" t="s">
        <v>109</v>
      </c>
      <c r="O83" s="209" t="str">
        <f>VLOOKUP(Tabel3[[#This Row],[ID-Bygningsdel]],'Data aktør'!A:H,2,FALSE)</f>
        <v>X</v>
      </c>
      <c r="P83" s="210" t="str">
        <f>VLOOKUP(Tabel3[[#This Row],[ID-Bygningsdel]],'Data aktør'!A:H,3,FALSE)</f>
        <v/>
      </c>
      <c r="Q83" s="211" t="str">
        <f>VLOOKUP(Tabel3[[#This Row],[ID-Bygningsdel]],'Data aktør'!A:H,4,FALSE)</f>
        <v/>
      </c>
      <c r="R83" s="212" t="str">
        <f>VLOOKUP(Tabel3[[#This Row],[ID-Bygningsdel]],'Data aktør'!A:H,5,FALSE)</f>
        <v/>
      </c>
      <c r="S83" s="213" t="str">
        <f>VLOOKUP(Tabel3[[#This Row],[ID-Bygningsdel]],'Data aktør'!A:H,6,FALSE)</f>
        <v/>
      </c>
      <c r="T83" s="214" t="str">
        <f>VLOOKUP(Tabel3[[#This Row],[ID-Bygningsdel]],'Data aktør'!A:H,7,FALSE)</f>
        <v/>
      </c>
      <c r="U83" s="215" t="str">
        <f>VLOOKUP(Tabel3[[#This Row],[ID-Bygningsdel]],'Data aktør'!A:H,8,FALSE)</f>
        <v/>
      </c>
      <c r="V83" s="76"/>
      <c r="W83" s="77"/>
      <c r="X83" s="76"/>
      <c r="Y83" s="77"/>
      <c r="Z83" s="76"/>
      <c r="AA83" s="77"/>
      <c r="AB83" s="80" t="s">
        <v>43</v>
      </c>
      <c r="AC83" s="77">
        <v>200</v>
      </c>
      <c r="AD83" s="76"/>
      <c r="AE83" s="77"/>
      <c r="AF83" s="76"/>
      <c r="AG83" s="77"/>
      <c r="AH83" s="76"/>
      <c r="AI83" s="77"/>
      <c r="AJ83" s="76"/>
      <c r="AK83" s="77"/>
      <c r="AL83" s="76"/>
      <c r="AM83" s="77"/>
      <c r="AN83" s="76"/>
      <c r="AO83" s="77"/>
      <c r="AP83" s="76"/>
      <c r="AQ83" s="77"/>
      <c r="AR83" s="76"/>
      <c r="AS83" s="77"/>
      <c r="AT83" s="76"/>
      <c r="AU83" s="77"/>
      <c r="AV83" s="76"/>
      <c r="AW83" s="77"/>
      <c r="AX83" s="76"/>
      <c r="AY83" s="77"/>
      <c r="AZ83" s="76"/>
      <c r="BA83" s="77"/>
      <c r="BB83" s="76"/>
      <c r="BC83" s="77"/>
      <c r="BD83" s="76"/>
      <c r="BE83" s="77"/>
      <c r="BF83" s="76"/>
      <c r="BG83" s="77"/>
      <c r="BH83" s="76"/>
      <c r="BI83" s="77"/>
      <c r="BJ83" s="76"/>
      <c r="BK83" s="77"/>
      <c r="BL83" s="36"/>
      <c r="BM83" s="24"/>
      <c r="BN83" s="76"/>
      <c r="BO83" s="77"/>
      <c r="BP83" s="76"/>
      <c r="BQ83" s="77"/>
      <c r="BR83" s="76"/>
      <c r="BS83" s="77"/>
      <c r="BT83" s="76"/>
      <c r="BU83" s="77"/>
      <c r="BV83" s="24"/>
      <c r="BW83" s="76"/>
      <c r="BX83" s="77"/>
      <c r="BY83" s="76"/>
      <c r="BZ83" s="77"/>
      <c r="CA83" s="96"/>
      <c r="CB83" s="2"/>
    </row>
    <row r="84" spans="1:80" ht="12" x14ac:dyDescent="0.2">
      <c r="A84" s="33"/>
      <c r="B84" s="267" t="s">
        <v>291</v>
      </c>
      <c r="C84" s="242" t="str">
        <f>_xlfn.CONCAT(Tabel3[[#This Row],[ID]],Tabel3[[#This Row],[BYGNINGSDELE]])</f>
        <v>080Betonsøjler, præfabrikerede</v>
      </c>
      <c r="D84" s="23"/>
      <c r="E84" s="23"/>
      <c r="F84" s="23"/>
      <c r="G84" s="23"/>
      <c r="H84" s="23"/>
      <c r="I84" s="24"/>
      <c r="J84" s="65">
        <v>3</v>
      </c>
      <c r="K84" s="66" t="s">
        <v>285</v>
      </c>
      <c r="L84" s="67" t="s">
        <v>286</v>
      </c>
      <c r="M84" s="65" t="str">
        <f>IFERROR(VLOOKUP(Tabel3[[#This Row],[ID-Bygningsdel]],'Data ændringslog'!A:G,7,FALSE),"P")</f>
        <v/>
      </c>
      <c r="N84" s="68" t="s">
        <v>109</v>
      </c>
      <c r="O84" s="196" t="str">
        <f>VLOOKUP(Tabel3[[#This Row],[ID-Bygningsdel]],'Data aktør'!A:H,2,FALSE)</f>
        <v/>
      </c>
      <c r="P84" s="197" t="str">
        <f>VLOOKUP(Tabel3[[#This Row],[ID-Bygningsdel]],'Data aktør'!A:H,3,FALSE)</f>
        <v/>
      </c>
      <c r="Q84" s="197" t="str">
        <f>VLOOKUP(Tabel3[[#This Row],[ID-Bygningsdel]],'Data aktør'!A:H,4,FALSE)</f>
        <v/>
      </c>
      <c r="R84" s="197" t="str">
        <f>VLOOKUP(Tabel3[[#This Row],[ID-Bygningsdel]],'Data aktør'!A:H,5,FALSE)</f>
        <v/>
      </c>
      <c r="S84" s="197" t="str">
        <f>VLOOKUP(Tabel3[[#This Row],[ID-Bygningsdel]],'Data aktør'!A:H,6,FALSE)</f>
        <v/>
      </c>
      <c r="T84" s="197" t="str">
        <f>VLOOKUP(Tabel3[[#This Row],[ID-Bygningsdel]],'Data aktør'!A:H,7,FALSE)</f>
        <v/>
      </c>
      <c r="U84" s="197" t="str">
        <f>VLOOKUP(Tabel3[[#This Row],[ID-Bygningsdel]],'Data aktør'!A:H,8,FALSE)</f>
        <v/>
      </c>
      <c r="V84" s="84"/>
      <c r="W84" s="69"/>
      <c r="X84" s="84"/>
      <c r="Y84" s="69"/>
      <c r="Z84" s="84"/>
      <c r="AA84" s="69"/>
      <c r="AB84" s="84"/>
      <c r="AC84" s="69"/>
      <c r="AD84" s="84"/>
      <c r="AE84" s="69"/>
      <c r="AF84" s="84"/>
      <c r="AG84" s="69"/>
      <c r="AH84" s="84"/>
      <c r="AI84" s="69"/>
      <c r="AJ84" s="84"/>
      <c r="AK84" s="69"/>
      <c r="AL84" s="84"/>
      <c r="AM84" s="69"/>
      <c r="AN84" s="84"/>
      <c r="AO84" s="69"/>
      <c r="AP84" s="84"/>
      <c r="AQ84" s="69"/>
      <c r="AR84" s="84"/>
      <c r="AS84" s="69"/>
      <c r="AT84" s="84"/>
      <c r="AU84" s="69"/>
      <c r="AV84" s="84"/>
      <c r="AW84" s="69"/>
      <c r="AX84" s="84"/>
      <c r="AY84" s="69"/>
      <c r="AZ84" s="84"/>
      <c r="BA84" s="69"/>
      <c r="BB84" s="84"/>
      <c r="BC84" s="69"/>
      <c r="BD84" s="84"/>
      <c r="BE84" s="69"/>
      <c r="BF84" s="84"/>
      <c r="BG84" s="69"/>
      <c r="BH84" s="84"/>
      <c r="BI84" s="69"/>
      <c r="BJ84" s="84"/>
      <c r="BK84" s="69"/>
      <c r="BL84" s="38"/>
      <c r="BM84" s="24"/>
      <c r="BN84" s="84"/>
      <c r="BO84" s="69"/>
      <c r="BP84" s="84"/>
      <c r="BQ84" s="69"/>
      <c r="BR84" s="84"/>
      <c r="BS84" s="69"/>
      <c r="BT84" s="84"/>
      <c r="BU84" s="69"/>
      <c r="BV84" s="24"/>
      <c r="BW84" s="84"/>
      <c r="BX84" s="69"/>
      <c r="BY84" s="84"/>
      <c r="BZ84" s="69"/>
      <c r="CA84" s="98"/>
      <c r="CB84" s="2"/>
    </row>
    <row r="85" spans="1:80" ht="12" x14ac:dyDescent="0.2">
      <c r="A85" s="33"/>
      <c r="B85" s="265" t="s">
        <v>294</v>
      </c>
      <c r="C85" s="240" t="str">
        <f>_xlfn.CONCAT(Tabel3[[#This Row],[ID]],Tabel3[[#This Row],[BYGNINGSDELE]])</f>
        <v>081Betonsøjler, præfabrikerede A113, 3R</v>
      </c>
      <c r="D85" s="24"/>
      <c r="E85" s="24"/>
      <c r="F85" s="24"/>
      <c r="G85" s="24"/>
      <c r="H85" s="24"/>
      <c r="I85" s="24"/>
      <c r="J85" s="61">
        <v>4</v>
      </c>
      <c r="K85" s="62" t="s">
        <v>288</v>
      </c>
      <c r="L85" s="63" t="s">
        <v>286</v>
      </c>
      <c r="M85" s="61" t="str">
        <f>IFERROR(VLOOKUP(Tabel3[[#This Row],[ID-Bygningsdel]],'Data ændringslog'!A:G,7,FALSE),"P")</f>
        <v/>
      </c>
      <c r="N85" s="64" t="s">
        <v>189</v>
      </c>
      <c r="O85" s="188" t="str">
        <f>VLOOKUP(Tabel3[[#This Row],[ID-Bygningsdel]],'Data aktør'!A:H,2,FALSE)</f>
        <v/>
      </c>
      <c r="P85" s="189" t="str">
        <f>VLOOKUP(Tabel3[[#This Row],[ID-Bygningsdel]],'Data aktør'!A:H,3,FALSE)</f>
        <v>X</v>
      </c>
      <c r="Q85" s="190" t="str">
        <f>VLOOKUP(Tabel3[[#This Row],[ID-Bygningsdel]],'Data aktør'!A:H,4,FALSE)</f>
        <v/>
      </c>
      <c r="R85" s="191" t="str">
        <f>VLOOKUP(Tabel3[[#This Row],[ID-Bygningsdel]],'Data aktør'!A:H,5,FALSE)</f>
        <v/>
      </c>
      <c r="S85" s="192" t="str">
        <f>VLOOKUP(Tabel3[[#This Row],[ID-Bygningsdel]],'Data aktør'!A:H,6,FALSE)</f>
        <v/>
      </c>
      <c r="T85" s="193" t="str">
        <f>VLOOKUP(Tabel3[[#This Row],[ID-Bygningsdel]],'Data aktør'!A:H,7,FALSE)</f>
        <v/>
      </c>
      <c r="U85" s="194" t="str">
        <f>VLOOKUP(Tabel3[[#This Row],[ID-Bygningsdel]],'Data aktør'!A:H,8,FALSE)</f>
        <v/>
      </c>
      <c r="V85" s="76"/>
      <c r="W85" s="77"/>
      <c r="X85" s="76"/>
      <c r="Y85" s="77"/>
      <c r="Z85" s="76"/>
      <c r="AA85" s="77"/>
      <c r="AB85" s="76"/>
      <c r="AC85" s="77"/>
      <c r="AD85" s="76"/>
      <c r="AE85" s="77"/>
      <c r="AF85" s="76"/>
      <c r="AG85" s="77"/>
      <c r="AH85" s="76"/>
      <c r="AI85" s="77"/>
      <c r="AJ85" s="76" t="s">
        <v>44</v>
      </c>
      <c r="AK85" s="77">
        <v>300</v>
      </c>
      <c r="AL85" s="76"/>
      <c r="AM85" s="77"/>
      <c r="AN85" s="76"/>
      <c r="AO85" s="77"/>
      <c r="AP85" s="76"/>
      <c r="AQ85" s="77"/>
      <c r="AR85" s="76"/>
      <c r="AS85" s="77"/>
      <c r="AT85" s="76" t="s">
        <v>44</v>
      </c>
      <c r="AU85" s="77">
        <v>325</v>
      </c>
      <c r="AV85" s="76"/>
      <c r="AW85" s="77"/>
      <c r="AX85" s="76"/>
      <c r="AY85" s="77"/>
      <c r="AZ85" s="76"/>
      <c r="BA85" s="77"/>
      <c r="BB85" s="76" t="s">
        <v>44</v>
      </c>
      <c r="BC85" s="77">
        <v>325</v>
      </c>
      <c r="BD85" s="76"/>
      <c r="BE85" s="77"/>
      <c r="BF85" s="76"/>
      <c r="BG85" s="77"/>
      <c r="BH85" s="76"/>
      <c r="BI85" s="77"/>
      <c r="BJ85" s="76"/>
      <c r="BK85" s="77"/>
      <c r="BL85" s="36"/>
      <c r="BM85" s="24"/>
      <c r="BN85" s="76"/>
      <c r="BO85" s="77"/>
      <c r="BP85" s="76"/>
      <c r="BQ85" s="77"/>
      <c r="BR85" s="76"/>
      <c r="BS85" s="77"/>
      <c r="BT85" s="76"/>
      <c r="BU85" s="77"/>
      <c r="BV85" s="24"/>
      <c r="BW85" s="76"/>
      <c r="BX85" s="77"/>
      <c r="BY85" s="76"/>
      <c r="BZ85" s="77"/>
      <c r="CA85" s="96"/>
      <c r="CB85" s="2"/>
    </row>
    <row r="86" spans="1:80" ht="12" x14ac:dyDescent="0.2">
      <c r="A86" s="33"/>
      <c r="B86" s="265" t="s">
        <v>296</v>
      </c>
      <c r="C86" s="240" t="str">
        <f>_xlfn.CONCAT(Tabel3[[#This Row],[ID]],Tabel3[[#This Row],[BYGNINGSDELE]])</f>
        <v>082Betonsøjler, præfabrikerede A113, 4LK (DP=Ent.)</v>
      </c>
      <c r="D86" s="24"/>
      <c r="E86" s="24"/>
      <c r="F86" s="24"/>
      <c r="G86" s="24"/>
      <c r="H86" s="24"/>
      <c r="I86" s="24"/>
      <c r="J86" s="61">
        <v>4</v>
      </c>
      <c r="K86" s="62" t="s">
        <v>290</v>
      </c>
      <c r="L86" s="63" t="s">
        <v>286</v>
      </c>
      <c r="M86" s="61" t="str">
        <f>IFERROR(VLOOKUP(Tabel3[[#This Row],[ID-Bygningsdel]],'Data ændringslog'!A:G,7,FALSE),"P")</f>
        <v/>
      </c>
      <c r="N86" s="64" t="s">
        <v>189</v>
      </c>
      <c r="O86" s="188" t="str">
        <f>VLOOKUP(Tabel3[[#This Row],[ID-Bygningsdel]],'Data aktør'!A:H,2,FALSE)</f>
        <v/>
      </c>
      <c r="P86" s="189" t="str">
        <f>VLOOKUP(Tabel3[[#This Row],[ID-Bygningsdel]],'Data aktør'!A:H,3,FALSE)</f>
        <v>X</v>
      </c>
      <c r="Q86" s="190" t="str">
        <f>VLOOKUP(Tabel3[[#This Row],[ID-Bygningsdel]],'Data aktør'!A:H,4,FALSE)</f>
        <v/>
      </c>
      <c r="R86" s="191" t="str">
        <f>VLOOKUP(Tabel3[[#This Row],[ID-Bygningsdel]],'Data aktør'!A:H,5,FALSE)</f>
        <v/>
      </c>
      <c r="S86" s="192" t="str">
        <f>VLOOKUP(Tabel3[[#This Row],[ID-Bygningsdel]],'Data aktør'!A:H,6,FALSE)</f>
        <v/>
      </c>
      <c r="T86" s="193" t="str">
        <f>VLOOKUP(Tabel3[[#This Row],[ID-Bygningsdel]],'Data aktør'!A:H,7,FALSE)</f>
        <v>X</v>
      </c>
      <c r="U86" s="194" t="str">
        <f>VLOOKUP(Tabel3[[#This Row],[ID-Bygningsdel]],'Data aktør'!A:H,8,FALSE)</f>
        <v/>
      </c>
      <c r="V86" s="76"/>
      <c r="W86" s="77"/>
      <c r="X86" s="76"/>
      <c r="Y86" s="77"/>
      <c r="Z86" s="76"/>
      <c r="AA86" s="77"/>
      <c r="AB86" s="76"/>
      <c r="AC86" s="77"/>
      <c r="AD86" s="76"/>
      <c r="AE86" s="77"/>
      <c r="AF86" s="76"/>
      <c r="AG86" s="77"/>
      <c r="AH86" s="76"/>
      <c r="AI86" s="77"/>
      <c r="AJ86" s="76" t="s">
        <v>44</v>
      </c>
      <c r="AK86" s="77">
        <v>300</v>
      </c>
      <c r="AL86" s="76"/>
      <c r="AM86" s="77"/>
      <c r="AN86" s="76"/>
      <c r="AO86" s="77"/>
      <c r="AP86" s="76"/>
      <c r="AQ86" s="77"/>
      <c r="AR86" s="76"/>
      <c r="AS86" s="77"/>
      <c r="AT86" s="76" t="s">
        <v>44</v>
      </c>
      <c r="AU86" s="77">
        <v>300</v>
      </c>
      <c r="AV86" s="76"/>
      <c r="AW86" s="77"/>
      <c r="AX86" s="76"/>
      <c r="AY86" s="77"/>
      <c r="AZ86" s="76"/>
      <c r="BA86" s="77"/>
      <c r="BB86" s="76" t="s">
        <v>48</v>
      </c>
      <c r="BC86" s="77">
        <v>325</v>
      </c>
      <c r="BD86" s="76"/>
      <c r="BE86" s="77"/>
      <c r="BF86" s="76"/>
      <c r="BG86" s="77"/>
      <c r="BH86" s="76"/>
      <c r="BI86" s="77"/>
      <c r="BJ86" s="76"/>
      <c r="BK86" s="77"/>
      <c r="BL86" s="36" t="s">
        <v>260</v>
      </c>
      <c r="BM86" s="24"/>
      <c r="BN86" s="76"/>
      <c r="BO86" s="77"/>
      <c r="BP86" s="76"/>
      <c r="BQ86" s="77"/>
      <c r="BR86" s="76"/>
      <c r="BS86" s="77"/>
      <c r="BT86" s="76"/>
      <c r="BU86" s="77"/>
      <c r="BV86" s="24"/>
      <c r="BW86" s="76"/>
      <c r="BX86" s="77"/>
      <c r="BY86" s="76"/>
      <c r="BZ86" s="77"/>
      <c r="CA86" s="96"/>
      <c r="CB86" s="2"/>
    </row>
    <row r="87" spans="1:80" ht="12" x14ac:dyDescent="0.2">
      <c r="A87" s="33"/>
      <c r="B87" s="265" t="s">
        <v>299</v>
      </c>
      <c r="C87" s="240" t="str">
        <f>_xlfn.CONCAT(Tabel3[[#This Row],[ID]],Tabel3[[#This Row],[BYGNINGSDELE]])</f>
        <v>083Betonsøjler, præfabrikerede A113, 4LK (DP=Rådg.)</v>
      </c>
      <c r="D87" s="24"/>
      <c r="E87" s="24"/>
      <c r="F87" s="24"/>
      <c r="G87" s="24"/>
      <c r="H87" s="24"/>
      <c r="I87" s="24"/>
      <c r="J87" s="61">
        <v>4</v>
      </c>
      <c r="K87" s="62" t="s">
        <v>292</v>
      </c>
      <c r="L87" s="63" t="s">
        <v>286</v>
      </c>
      <c r="M87" s="61" t="str">
        <f>IFERROR(VLOOKUP(Tabel3[[#This Row],[ID-Bygningsdel]],'Data ændringslog'!A:G,7,FALSE),"P")</f>
        <v/>
      </c>
      <c r="N87" s="64" t="s">
        <v>189</v>
      </c>
      <c r="O87" s="188" t="str">
        <f>VLOOKUP(Tabel3[[#This Row],[ID-Bygningsdel]],'Data aktør'!A:H,2,FALSE)</f>
        <v/>
      </c>
      <c r="P87" s="189" t="str">
        <f>VLOOKUP(Tabel3[[#This Row],[ID-Bygningsdel]],'Data aktør'!A:H,3,FALSE)</f>
        <v>X</v>
      </c>
      <c r="Q87" s="190" t="str">
        <f>VLOOKUP(Tabel3[[#This Row],[ID-Bygningsdel]],'Data aktør'!A:H,4,FALSE)</f>
        <v/>
      </c>
      <c r="R87" s="191" t="str">
        <f>VLOOKUP(Tabel3[[#This Row],[ID-Bygningsdel]],'Data aktør'!A:H,5,FALSE)</f>
        <v/>
      </c>
      <c r="S87" s="192" t="str">
        <f>VLOOKUP(Tabel3[[#This Row],[ID-Bygningsdel]],'Data aktør'!A:H,6,FALSE)</f>
        <v/>
      </c>
      <c r="T87" s="193" t="str">
        <f>VLOOKUP(Tabel3[[#This Row],[ID-Bygningsdel]],'Data aktør'!A:H,7,FALSE)</f>
        <v/>
      </c>
      <c r="U87" s="194" t="str">
        <f>VLOOKUP(Tabel3[[#This Row],[ID-Bygningsdel]],'Data aktør'!A:H,8,FALSE)</f>
        <v/>
      </c>
      <c r="V87" s="76"/>
      <c r="W87" s="77"/>
      <c r="X87" s="76"/>
      <c r="Y87" s="77"/>
      <c r="Z87" s="76"/>
      <c r="AA87" s="77"/>
      <c r="AB87" s="76"/>
      <c r="AC87" s="77"/>
      <c r="AD87" s="76"/>
      <c r="AE87" s="77"/>
      <c r="AF87" s="76"/>
      <c r="AG87" s="77"/>
      <c r="AH87" s="76"/>
      <c r="AI87" s="77"/>
      <c r="AJ87" s="76" t="s">
        <v>44</v>
      </c>
      <c r="AK87" s="77">
        <v>300</v>
      </c>
      <c r="AL87" s="76"/>
      <c r="AM87" s="77"/>
      <c r="AN87" s="76"/>
      <c r="AO87" s="77"/>
      <c r="AP87" s="76"/>
      <c r="AQ87" s="77"/>
      <c r="AR87" s="76"/>
      <c r="AS87" s="77"/>
      <c r="AT87" s="76" t="s">
        <v>44</v>
      </c>
      <c r="AU87" s="77">
        <v>300</v>
      </c>
      <c r="AV87" s="76"/>
      <c r="AW87" s="77"/>
      <c r="AX87" s="76"/>
      <c r="AY87" s="77"/>
      <c r="AZ87" s="76"/>
      <c r="BA87" s="77"/>
      <c r="BB87" s="76" t="s">
        <v>44</v>
      </c>
      <c r="BC87" s="77">
        <v>325</v>
      </c>
      <c r="BD87" s="76"/>
      <c r="BE87" s="77"/>
      <c r="BF87" s="76"/>
      <c r="BG87" s="77"/>
      <c r="BH87" s="76"/>
      <c r="BI87" s="77"/>
      <c r="BJ87" s="76"/>
      <c r="BK87" s="77"/>
      <c r="BL87" s="36" t="s">
        <v>293</v>
      </c>
      <c r="BM87" s="24"/>
      <c r="BN87" s="76"/>
      <c r="BO87" s="77"/>
      <c r="BP87" s="76"/>
      <c r="BQ87" s="77"/>
      <c r="BR87" s="76"/>
      <c r="BS87" s="77"/>
      <c r="BT87" s="76"/>
      <c r="BU87" s="77"/>
      <c r="BV87" s="24"/>
      <c r="BW87" s="76"/>
      <c r="BX87" s="77"/>
      <c r="BY87" s="76"/>
      <c r="BZ87" s="77"/>
      <c r="CA87" s="96"/>
      <c r="CB87" s="2"/>
    </row>
    <row r="88" spans="1:80" ht="12" x14ac:dyDescent="0.2">
      <c r="A88" s="33"/>
      <c r="B88" s="265" t="s">
        <v>301</v>
      </c>
      <c r="C88" s="240" t="str">
        <f>_xlfn.CONCAT(Tabel3[[#This Row],[ID]],Tabel3[[#This Row],[BYGNINGSDELE]])</f>
        <v>084Betonsøjler, præfabrikerede</v>
      </c>
      <c r="D88" s="24"/>
      <c r="E88" s="24"/>
      <c r="F88" s="24"/>
      <c r="G88" s="24"/>
      <c r="H88" s="24"/>
      <c r="I88" s="24"/>
      <c r="J88" s="61">
        <v>4</v>
      </c>
      <c r="K88" s="62" t="s">
        <v>285</v>
      </c>
      <c r="L88" s="63" t="s">
        <v>286</v>
      </c>
      <c r="M88" s="61" t="str">
        <f>IFERROR(VLOOKUP(Tabel3[[#This Row],[ID-Bygningsdel]],'Data ændringslog'!A:G,7,FALSE),"P")</f>
        <v/>
      </c>
      <c r="N88" s="64" t="s">
        <v>189</v>
      </c>
      <c r="O88" s="188" t="str">
        <f>VLOOKUP(Tabel3[[#This Row],[ID-Bygningsdel]],'Data aktør'!A:H,2,FALSE)</f>
        <v/>
      </c>
      <c r="P88" s="189" t="str">
        <f>VLOOKUP(Tabel3[[#This Row],[ID-Bygningsdel]],'Data aktør'!A:H,3,FALSE)</f>
        <v>X</v>
      </c>
      <c r="Q88" s="190" t="str">
        <f>VLOOKUP(Tabel3[[#This Row],[ID-Bygningsdel]],'Data aktør'!A:H,4,FALSE)</f>
        <v/>
      </c>
      <c r="R88" s="191" t="str">
        <f>VLOOKUP(Tabel3[[#This Row],[ID-Bygningsdel]],'Data aktør'!A:H,5,FALSE)</f>
        <v/>
      </c>
      <c r="S88" s="192" t="str">
        <f>VLOOKUP(Tabel3[[#This Row],[ID-Bygningsdel]],'Data aktør'!A:H,6,FALSE)</f>
        <v/>
      </c>
      <c r="T88" s="193" t="str">
        <f>VLOOKUP(Tabel3[[#This Row],[ID-Bygningsdel]],'Data aktør'!A:H,7,FALSE)</f>
        <v/>
      </c>
      <c r="U88" s="194" t="str">
        <f>VLOOKUP(Tabel3[[#This Row],[ID-Bygningsdel]],'Data aktør'!A:H,8,FALSE)</f>
        <v/>
      </c>
      <c r="V88" s="76"/>
      <c r="W88" s="77"/>
      <c r="X88" s="76"/>
      <c r="Y88" s="77"/>
      <c r="Z88" s="76"/>
      <c r="AA88" s="77"/>
      <c r="AB88" s="76" t="s">
        <v>44</v>
      </c>
      <c r="AC88" s="77">
        <v>200</v>
      </c>
      <c r="AD88" s="76"/>
      <c r="AE88" s="77"/>
      <c r="AF88" s="76"/>
      <c r="AG88" s="77"/>
      <c r="AH88" s="76"/>
      <c r="AI88" s="77"/>
      <c r="AJ88" s="76" t="s">
        <v>44</v>
      </c>
      <c r="AK88" s="77">
        <v>300</v>
      </c>
      <c r="AL88" s="76"/>
      <c r="AM88" s="77"/>
      <c r="AN88" s="76"/>
      <c r="AO88" s="77"/>
      <c r="AP88" s="76"/>
      <c r="AQ88" s="77"/>
      <c r="AR88" s="76"/>
      <c r="AS88" s="77"/>
      <c r="AT88" s="76" t="s">
        <v>44</v>
      </c>
      <c r="AU88" s="77">
        <v>325</v>
      </c>
      <c r="AV88" s="76"/>
      <c r="AW88" s="77"/>
      <c r="AX88" s="76"/>
      <c r="AY88" s="77"/>
      <c r="AZ88" s="76"/>
      <c r="BA88" s="77"/>
      <c r="BB88" s="76" t="s">
        <v>44</v>
      </c>
      <c r="BC88" s="77">
        <v>325</v>
      </c>
      <c r="BD88" s="76"/>
      <c r="BE88" s="77"/>
      <c r="BF88" s="76"/>
      <c r="BG88" s="77"/>
      <c r="BH88" s="76"/>
      <c r="BI88" s="77"/>
      <c r="BJ88" s="76"/>
      <c r="BK88" s="77"/>
      <c r="BL88" s="36"/>
      <c r="BM88" s="24"/>
      <c r="BN88" s="76"/>
      <c r="BO88" s="77"/>
      <c r="BP88" s="76"/>
      <c r="BQ88" s="77"/>
      <c r="BR88" s="76"/>
      <c r="BS88" s="77"/>
      <c r="BT88" s="76"/>
      <c r="BU88" s="77"/>
      <c r="BV88" s="24"/>
      <c r="BW88" s="76"/>
      <c r="BX88" s="77"/>
      <c r="BY88" s="76"/>
      <c r="BZ88" s="77"/>
      <c r="CA88" s="96"/>
      <c r="CB88" s="2"/>
    </row>
    <row r="89" spans="1:80" ht="12" x14ac:dyDescent="0.2">
      <c r="A89" s="33"/>
      <c r="B89" s="265" t="s">
        <v>303</v>
      </c>
      <c r="C89" s="240" t="str">
        <f>_xlfn.CONCAT(Tabel3[[#This Row],[ID]],Tabel3[[#This Row],[BYGNINGSDELE]])</f>
        <v>085Betonsøjle, pladsstøbt</v>
      </c>
      <c r="D89" s="24"/>
      <c r="E89" s="24"/>
      <c r="F89" s="24"/>
      <c r="G89" s="24"/>
      <c r="H89" s="24"/>
      <c r="I89" s="24"/>
      <c r="J89" s="61">
        <v>3</v>
      </c>
      <c r="K89" s="62" t="s">
        <v>295</v>
      </c>
      <c r="L89" s="63" t="s">
        <v>286</v>
      </c>
      <c r="M89" s="61" t="str">
        <f>IFERROR(VLOOKUP(Tabel3[[#This Row],[ID-Bygningsdel]],'Data ændringslog'!A:G,7,FALSE),"P")</f>
        <v/>
      </c>
      <c r="N89" s="64" t="s">
        <v>109</v>
      </c>
      <c r="O89" s="188" t="str">
        <f>VLOOKUP(Tabel3[[#This Row],[ID-Bygningsdel]],'Data aktør'!A:H,2,FALSE)</f>
        <v/>
      </c>
      <c r="P89" s="189" t="str">
        <f>VLOOKUP(Tabel3[[#This Row],[ID-Bygningsdel]],'Data aktør'!A:H,3,FALSE)</f>
        <v>X</v>
      </c>
      <c r="Q89" s="190" t="str">
        <f>VLOOKUP(Tabel3[[#This Row],[ID-Bygningsdel]],'Data aktør'!A:H,4,FALSE)</f>
        <v/>
      </c>
      <c r="R89" s="191" t="str">
        <f>VLOOKUP(Tabel3[[#This Row],[ID-Bygningsdel]],'Data aktør'!A:H,5,FALSE)</f>
        <v/>
      </c>
      <c r="S89" s="192" t="str">
        <f>VLOOKUP(Tabel3[[#This Row],[ID-Bygningsdel]],'Data aktør'!A:H,6,FALSE)</f>
        <v/>
      </c>
      <c r="T89" s="193" t="str">
        <f>VLOOKUP(Tabel3[[#This Row],[ID-Bygningsdel]],'Data aktør'!A:H,7,FALSE)</f>
        <v/>
      </c>
      <c r="U89" s="194" t="str">
        <f>VLOOKUP(Tabel3[[#This Row],[ID-Bygningsdel]],'Data aktør'!A:H,8,FALSE)</f>
        <v/>
      </c>
      <c r="V89" s="76"/>
      <c r="W89" s="77"/>
      <c r="X89" s="76"/>
      <c r="Y89" s="77"/>
      <c r="Z89" s="76"/>
      <c r="AA89" s="77"/>
      <c r="AB89" s="76"/>
      <c r="AC89" s="77"/>
      <c r="AD89" s="76"/>
      <c r="AE89" s="77"/>
      <c r="AF89" s="76"/>
      <c r="AG89" s="77"/>
      <c r="AH89" s="76"/>
      <c r="AI89" s="77"/>
      <c r="AJ89" s="76" t="s">
        <v>44</v>
      </c>
      <c r="AK89" s="77">
        <v>300</v>
      </c>
      <c r="AL89" s="76"/>
      <c r="AM89" s="77"/>
      <c r="AN89" s="76"/>
      <c r="AO89" s="77"/>
      <c r="AP89" s="76"/>
      <c r="AQ89" s="77"/>
      <c r="AR89" s="76"/>
      <c r="AS89" s="77"/>
      <c r="AT89" s="76" t="s">
        <v>44</v>
      </c>
      <c r="AU89" s="77">
        <v>325</v>
      </c>
      <c r="AV89" s="76"/>
      <c r="AW89" s="77"/>
      <c r="AX89" s="76"/>
      <c r="AY89" s="77"/>
      <c r="AZ89" s="76"/>
      <c r="BA89" s="77"/>
      <c r="BB89" s="76" t="s">
        <v>44</v>
      </c>
      <c r="BC89" s="77">
        <v>325</v>
      </c>
      <c r="BD89" s="76"/>
      <c r="BE89" s="77"/>
      <c r="BF89" s="76"/>
      <c r="BG89" s="77"/>
      <c r="BH89" s="76"/>
      <c r="BI89" s="77"/>
      <c r="BJ89" s="76"/>
      <c r="BK89" s="77"/>
      <c r="BL89" s="36"/>
      <c r="BM89" s="24"/>
      <c r="BN89" s="76"/>
      <c r="BO89" s="77"/>
      <c r="BP89" s="76"/>
      <c r="BQ89" s="77"/>
      <c r="BR89" s="76"/>
      <c r="BS89" s="77"/>
      <c r="BT89" s="76"/>
      <c r="BU89" s="77"/>
      <c r="BV89" s="24"/>
      <c r="BW89" s="76"/>
      <c r="BX89" s="77"/>
      <c r="BY89" s="76"/>
      <c r="BZ89" s="77"/>
      <c r="CA89" s="96"/>
      <c r="CB89" s="2"/>
    </row>
    <row r="90" spans="1:80" ht="12" x14ac:dyDescent="0.2">
      <c r="A90" s="33"/>
      <c r="B90" s="265" t="s">
        <v>304</v>
      </c>
      <c r="C90" s="240" t="str">
        <f>_xlfn.CONCAT(Tabel3[[#This Row],[ID]],Tabel3[[#This Row],[BYGNINGSDELE]])</f>
        <v>086Stålsøjler</v>
      </c>
      <c r="D90" s="24"/>
      <c r="E90" s="24"/>
      <c r="F90" s="24"/>
      <c r="G90" s="24"/>
      <c r="H90" s="24"/>
      <c r="I90" s="24"/>
      <c r="J90" s="61">
        <v>3</v>
      </c>
      <c r="K90" s="62" t="s">
        <v>297</v>
      </c>
      <c r="L90" s="63" t="s">
        <v>298</v>
      </c>
      <c r="M90" s="61" t="str">
        <f>IFERROR(VLOOKUP(Tabel3[[#This Row],[ID-Bygningsdel]],'Data ændringslog'!A:G,7,FALSE),"P")</f>
        <v/>
      </c>
      <c r="N90" s="64" t="s">
        <v>109</v>
      </c>
      <c r="O90" s="188" t="str">
        <f>VLOOKUP(Tabel3[[#This Row],[ID-Bygningsdel]],'Data aktør'!A:H,2,FALSE)</f>
        <v/>
      </c>
      <c r="P90" s="189" t="str">
        <f>VLOOKUP(Tabel3[[#This Row],[ID-Bygningsdel]],'Data aktør'!A:H,3,FALSE)</f>
        <v>X</v>
      </c>
      <c r="Q90" s="190" t="str">
        <f>VLOOKUP(Tabel3[[#This Row],[ID-Bygningsdel]],'Data aktør'!A:H,4,FALSE)</f>
        <v/>
      </c>
      <c r="R90" s="191" t="str">
        <f>VLOOKUP(Tabel3[[#This Row],[ID-Bygningsdel]],'Data aktør'!A:H,5,FALSE)</f>
        <v/>
      </c>
      <c r="S90" s="192" t="str">
        <f>VLOOKUP(Tabel3[[#This Row],[ID-Bygningsdel]],'Data aktør'!A:H,6,FALSE)</f>
        <v/>
      </c>
      <c r="T90" s="193" t="str">
        <f>VLOOKUP(Tabel3[[#This Row],[ID-Bygningsdel]],'Data aktør'!A:H,7,FALSE)</f>
        <v/>
      </c>
      <c r="U90" s="194" t="str">
        <f>VLOOKUP(Tabel3[[#This Row],[ID-Bygningsdel]],'Data aktør'!A:H,8,FALSE)</f>
        <v/>
      </c>
      <c r="V90" s="76"/>
      <c r="W90" s="77"/>
      <c r="X90" s="76"/>
      <c r="Y90" s="77"/>
      <c r="Z90" s="76"/>
      <c r="AA90" s="77"/>
      <c r="AB90" s="76"/>
      <c r="AC90" s="77"/>
      <c r="AD90" s="76"/>
      <c r="AE90" s="77"/>
      <c r="AF90" s="76"/>
      <c r="AG90" s="77"/>
      <c r="AH90" s="76"/>
      <c r="AI90" s="77"/>
      <c r="AJ90" s="76" t="s">
        <v>44</v>
      </c>
      <c r="AK90" s="77">
        <v>300</v>
      </c>
      <c r="AL90" s="76"/>
      <c r="AM90" s="77"/>
      <c r="AN90" s="76"/>
      <c r="AO90" s="77"/>
      <c r="AP90" s="76"/>
      <c r="AQ90" s="77"/>
      <c r="AR90" s="76"/>
      <c r="AS90" s="77"/>
      <c r="AT90" s="76" t="s">
        <v>44</v>
      </c>
      <c r="AU90" s="77">
        <v>325</v>
      </c>
      <c r="AV90" s="76"/>
      <c r="AW90" s="77"/>
      <c r="AX90" s="76"/>
      <c r="AY90" s="77"/>
      <c r="AZ90" s="76"/>
      <c r="BA90" s="77"/>
      <c r="BB90" s="76" t="s">
        <v>44</v>
      </c>
      <c r="BC90" s="77">
        <v>325</v>
      </c>
      <c r="BD90" s="76"/>
      <c r="BE90" s="77"/>
      <c r="BF90" s="76"/>
      <c r="BG90" s="77"/>
      <c r="BH90" s="76"/>
      <c r="BI90" s="77"/>
      <c r="BJ90" s="76"/>
      <c r="BK90" s="77"/>
      <c r="BL90" s="36" t="s">
        <v>269</v>
      </c>
      <c r="BM90" s="24"/>
      <c r="BN90" s="76"/>
      <c r="BO90" s="77"/>
      <c r="BP90" s="76"/>
      <c r="BQ90" s="77"/>
      <c r="BR90" s="76"/>
      <c r="BS90" s="77"/>
      <c r="BT90" s="76"/>
      <c r="BU90" s="77"/>
      <c r="BV90" s="24"/>
      <c r="BW90" s="76"/>
      <c r="BX90" s="77"/>
      <c r="BY90" s="76"/>
      <c r="BZ90" s="77"/>
      <c r="CA90" s="96"/>
      <c r="CB90" s="2"/>
    </row>
    <row r="91" spans="1:80" ht="12" x14ac:dyDescent="0.2">
      <c r="A91" s="33"/>
      <c r="B91" s="267" t="s">
        <v>306</v>
      </c>
      <c r="C91" s="242" t="str">
        <f>_xlfn.CONCAT(Tabel3[[#This Row],[ID]],Tabel3[[#This Row],[BYGNINGSDELE]])</f>
        <v>087Kompositsøjler, Stål-beton</v>
      </c>
      <c r="D91" s="23"/>
      <c r="E91" s="23"/>
      <c r="F91" s="23"/>
      <c r="G91" s="23"/>
      <c r="H91" s="23"/>
      <c r="I91" s="24"/>
      <c r="J91" s="65">
        <v>3</v>
      </c>
      <c r="K91" s="66" t="s">
        <v>300</v>
      </c>
      <c r="L91" s="67" t="s">
        <v>298</v>
      </c>
      <c r="M91" s="65" t="str">
        <f>IFERROR(VLOOKUP(Tabel3[[#This Row],[ID-Bygningsdel]],'Data ændringslog'!A:G,7,FALSE),"P")</f>
        <v/>
      </c>
      <c r="N91" s="68" t="s">
        <v>109</v>
      </c>
      <c r="O91" s="196" t="str">
        <f>VLOOKUP(Tabel3[[#This Row],[ID-Bygningsdel]],'Data aktør'!A:H,2,FALSE)</f>
        <v/>
      </c>
      <c r="P91" s="197" t="str">
        <f>VLOOKUP(Tabel3[[#This Row],[ID-Bygningsdel]],'Data aktør'!A:H,3,FALSE)</f>
        <v/>
      </c>
      <c r="Q91" s="197" t="str">
        <f>VLOOKUP(Tabel3[[#This Row],[ID-Bygningsdel]],'Data aktør'!A:H,4,FALSE)</f>
        <v/>
      </c>
      <c r="R91" s="197" t="str">
        <f>VLOOKUP(Tabel3[[#This Row],[ID-Bygningsdel]],'Data aktør'!A:H,5,FALSE)</f>
        <v/>
      </c>
      <c r="S91" s="197" t="str">
        <f>VLOOKUP(Tabel3[[#This Row],[ID-Bygningsdel]],'Data aktør'!A:H,6,FALSE)</f>
        <v/>
      </c>
      <c r="T91" s="197" t="str">
        <f>VLOOKUP(Tabel3[[#This Row],[ID-Bygningsdel]],'Data aktør'!A:H,7,FALSE)</f>
        <v/>
      </c>
      <c r="U91" s="197" t="str">
        <f>VLOOKUP(Tabel3[[#This Row],[ID-Bygningsdel]],'Data aktør'!A:H,8,FALSE)</f>
        <v/>
      </c>
      <c r="V91" s="84"/>
      <c r="W91" s="69"/>
      <c r="X91" s="84"/>
      <c r="Y91" s="69"/>
      <c r="Z91" s="84"/>
      <c r="AA91" s="69"/>
      <c r="AB91" s="84"/>
      <c r="AC91" s="69"/>
      <c r="AD91" s="84"/>
      <c r="AE91" s="69"/>
      <c r="AF91" s="84"/>
      <c r="AG91" s="69"/>
      <c r="AH91" s="84"/>
      <c r="AI91" s="69"/>
      <c r="AJ91" s="84"/>
      <c r="AK91" s="69"/>
      <c r="AL91" s="84"/>
      <c r="AM91" s="69"/>
      <c r="AN91" s="84"/>
      <c r="AO91" s="69"/>
      <c r="AP91" s="84"/>
      <c r="AQ91" s="69"/>
      <c r="AR91" s="84"/>
      <c r="AS91" s="69"/>
      <c r="AT91" s="84"/>
      <c r="AU91" s="69"/>
      <c r="AV91" s="84"/>
      <c r="AW91" s="69"/>
      <c r="AX91" s="84"/>
      <c r="AY91" s="69"/>
      <c r="AZ91" s="84"/>
      <c r="BA91" s="69"/>
      <c r="BB91" s="84"/>
      <c r="BC91" s="69"/>
      <c r="BD91" s="84"/>
      <c r="BE91" s="69"/>
      <c r="BF91" s="84"/>
      <c r="BG91" s="69"/>
      <c r="BH91" s="84"/>
      <c r="BI91" s="69"/>
      <c r="BJ91" s="84"/>
      <c r="BK91" s="69"/>
      <c r="BL91" s="38"/>
      <c r="BM91" s="24"/>
      <c r="BN91" s="84"/>
      <c r="BO91" s="69"/>
      <c r="BP91" s="84"/>
      <c r="BQ91" s="69"/>
      <c r="BR91" s="84"/>
      <c r="BS91" s="69"/>
      <c r="BT91" s="84"/>
      <c r="BU91" s="69"/>
      <c r="BV91" s="24"/>
      <c r="BW91" s="84"/>
      <c r="BX91" s="69"/>
      <c r="BY91" s="84"/>
      <c r="BZ91" s="69"/>
      <c r="CA91" s="98"/>
      <c r="CB91" s="2"/>
    </row>
    <row r="92" spans="1:80" ht="12" x14ac:dyDescent="0.2">
      <c r="A92" s="33"/>
      <c r="B92" s="265" t="s">
        <v>308</v>
      </c>
      <c r="C92" s="240" t="str">
        <f>_xlfn.CONCAT(Tabel3[[#This Row],[ID]],Tabel3[[#This Row],[BYGNINGSDELE]])</f>
        <v>088Kompositsøjler, Stål-beton</v>
      </c>
      <c r="D92" s="24"/>
      <c r="E92" s="24"/>
      <c r="F92" s="24"/>
      <c r="G92" s="24"/>
      <c r="H92" s="24"/>
      <c r="I92" s="24"/>
      <c r="J92" s="61">
        <v>4</v>
      </c>
      <c r="K92" s="62" t="s">
        <v>300</v>
      </c>
      <c r="L92" s="63" t="s">
        <v>298</v>
      </c>
      <c r="M92" s="61" t="str">
        <f>IFERROR(VLOOKUP(Tabel3[[#This Row],[ID-Bygningsdel]],'Data ændringslog'!A:G,7,FALSE),"P")</f>
        <v/>
      </c>
      <c r="N92" s="64" t="s">
        <v>109</v>
      </c>
      <c r="O92" s="188" t="str">
        <f>VLOOKUP(Tabel3[[#This Row],[ID-Bygningsdel]],'Data aktør'!A:H,2,FALSE)</f>
        <v/>
      </c>
      <c r="P92" s="189" t="str">
        <f>VLOOKUP(Tabel3[[#This Row],[ID-Bygningsdel]],'Data aktør'!A:H,3,FALSE)</f>
        <v>X</v>
      </c>
      <c r="Q92" s="190" t="str">
        <f>VLOOKUP(Tabel3[[#This Row],[ID-Bygningsdel]],'Data aktør'!A:H,4,FALSE)</f>
        <v/>
      </c>
      <c r="R92" s="191" t="str">
        <f>VLOOKUP(Tabel3[[#This Row],[ID-Bygningsdel]],'Data aktør'!A:H,5,FALSE)</f>
        <v/>
      </c>
      <c r="S92" s="192" t="str">
        <f>VLOOKUP(Tabel3[[#This Row],[ID-Bygningsdel]],'Data aktør'!A:H,6,FALSE)</f>
        <v/>
      </c>
      <c r="T92" s="193" t="str">
        <f>VLOOKUP(Tabel3[[#This Row],[ID-Bygningsdel]],'Data aktør'!A:H,7,FALSE)</f>
        <v>X</v>
      </c>
      <c r="U92" s="194" t="str">
        <f>VLOOKUP(Tabel3[[#This Row],[ID-Bygningsdel]],'Data aktør'!A:H,8,FALSE)</f>
        <v/>
      </c>
      <c r="V92" s="89"/>
      <c r="W92" s="90"/>
      <c r="X92" s="89"/>
      <c r="Y92" s="90"/>
      <c r="Z92" s="89"/>
      <c r="AA92" s="90"/>
      <c r="AB92" s="76"/>
      <c r="AC92" s="77"/>
      <c r="AD92" s="89"/>
      <c r="AE92" s="90"/>
      <c r="AF92" s="89"/>
      <c r="AG92" s="90"/>
      <c r="AH92" s="89"/>
      <c r="AI92" s="90"/>
      <c r="AJ92" s="76" t="s">
        <v>44</v>
      </c>
      <c r="AK92" s="77">
        <v>300</v>
      </c>
      <c r="AL92" s="76"/>
      <c r="AM92" s="77"/>
      <c r="AN92" s="89"/>
      <c r="AO92" s="90"/>
      <c r="AP92" s="89"/>
      <c r="AQ92" s="90"/>
      <c r="AR92" s="89"/>
      <c r="AS92" s="90"/>
      <c r="AT92" s="76" t="s">
        <v>44</v>
      </c>
      <c r="AU92" s="77">
        <v>300</v>
      </c>
      <c r="AV92" s="89"/>
      <c r="AW92" s="90"/>
      <c r="AX92" s="89"/>
      <c r="AY92" s="90"/>
      <c r="AZ92" s="89"/>
      <c r="BA92" s="90"/>
      <c r="BB92" s="76" t="s">
        <v>48</v>
      </c>
      <c r="BC92" s="77">
        <v>325</v>
      </c>
      <c r="BD92" s="89"/>
      <c r="BE92" s="90"/>
      <c r="BF92" s="89"/>
      <c r="BG92" s="90"/>
      <c r="BH92" s="89"/>
      <c r="BI92" s="90"/>
      <c r="BJ92" s="76"/>
      <c r="BK92" s="77"/>
      <c r="BL92" s="36" t="s">
        <v>302</v>
      </c>
      <c r="BM92" s="24"/>
      <c r="BN92" s="89"/>
      <c r="BO92" s="90"/>
      <c r="BP92" s="89"/>
      <c r="BQ92" s="90"/>
      <c r="BR92" s="89"/>
      <c r="BS92" s="90"/>
      <c r="BT92" s="76"/>
      <c r="BU92" s="77"/>
      <c r="BV92" s="24"/>
      <c r="BW92" s="76"/>
      <c r="BX92" s="77"/>
      <c r="BY92" s="76"/>
      <c r="BZ92" s="77"/>
      <c r="CA92" s="96"/>
      <c r="CB92" s="2"/>
    </row>
    <row r="93" spans="1:80" ht="12" x14ac:dyDescent="0.2">
      <c r="A93" s="33"/>
      <c r="B93" s="265" t="s">
        <v>310</v>
      </c>
      <c r="C93" s="240" t="str">
        <f>_xlfn.CONCAT(Tabel3[[#This Row],[ID]],Tabel3[[#This Row],[BYGNINGSDELE]])</f>
        <v>089Kompositsøjler, Stål-beton</v>
      </c>
      <c r="D93" s="24"/>
      <c r="E93" s="24"/>
      <c r="F93" s="24"/>
      <c r="G93" s="24"/>
      <c r="H93" s="24"/>
      <c r="I93" s="24"/>
      <c r="J93" s="61">
        <v>4</v>
      </c>
      <c r="K93" s="62" t="s">
        <v>300</v>
      </c>
      <c r="L93" s="63" t="s">
        <v>298</v>
      </c>
      <c r="M93" s="61" t="str">
        <f>IFERROR(VLOOKUP(Tabel3[[#This Row],[ID-Bygningsdel]],'Data ændringslog'!A:G,7,FALSE),"P")</f>
        <v/>
      </c>
      <c r="N93" s="64" t="s">
        <v>109</v>
      </c>
      <c r="O93" s="188" t="str">
        <f>VLOOKUP(Tabel3[[#This Row],[ID-Bygningsdel]],'Data aktør'!A:H,2,FALSE)</f>
        <v/>
      </c>
      <c r="P93" s="189" t="str">
        <f>VLOOKUP(Tabel3[[#This Row],[ID-Bygningsdel]],'Data aktør'!A:H,3,FALSE)</f>
        <v>X</v>
      </c>
      <c r="Q93" s="190" t="str">
        <f>VLOOKUP(Tabel3[[#This Row],[ID-Bygningsdel]],'Data aktør'!A:H,4,FALSE)</f>
        <v/>
      </c>
      <c r="R93" s="191" t="str">
        <f>VLOOKUP(Tabel3[[#This Row],[ID-Bygningsdel]],'Data aktør'!A:H,5,FALSE)</f>
        <v/>
      </c>
      <c r="S93" s="192" t="str">
        <f>VLOOKUP(Tabel3[[#This Row],[ID-Bygningsdel]],'Data aktør'!A:H,6,FALSE)</f>
        <v/>
      </c>
      <c r="T93" s="193" t="str">
        <f>VLOOKUP(Tabel3[[#This Row],[ID-Bygningsdel]],'Data aktør'!A:H,7,FALSE)</f>
        <v/>
      </c>
      <c r="U93" s="194" t="str">
        <f>VLOOKUP(Tabel3[[#This Row],[ID-Bygningsdel]],'Data aktør'!A:H,8,FALSE)</f>
        <v/>
      </c>
      <c r="V93" s="89"/>
      <c r="W93" s="90"/>
      <c r="X93" s="89"/>
      <c r="Y93" s="90"/>
      <c r="Z93" s="89"/>
      <c r="AA93" s="90"/>
      <c r="AB93" s="76"/>
      <c r="AC93" s="77"/>
      <c r="AD93" s="89"/>
      <c r="AE93" s="90"/>
      <c r="AF93" s="89"/>
      <c r="AG93" s="90"/>
      <c r="AH93" s="89"/>
      <c r="AI93" s="90"/>
      <c r="AJ93" s="76" t="s">
        <v>44</v>
      </c>
      <c r="AK93" s="77">
        <v>300</v>
      </c>
      <c r="AL93" s="76"/>
      <c r="AM93" s="77"/>
      <c r="AN93" s="89"/>
      <c r="AO93" s="90"/>
      <c r="AP93" s="89"/>
      <c r="AQ93" s="90"/>
      <c r="AR93" s="89"/>
      <c r="AS93" s="90"/>
      <c r="AT93" s="76" t="s">
        <v>44</v>
      </c>
      <c r="AU93" s="77">
        <v>300</v>
      </c>
      <c r="AV93" s="89"/>
      <c r="AW93" s="90"/>
      <c r="AX93" s="89"/>
      <c r="AY93" s="90"/>
      <c r="AZ93" s="89"/>
      <c r="BA93" s="90"/>
      <c r="BB93" s="76" t="s">
        <v>44</v>
      </c>
      <c r="BC93" s="77">
        <v>325</v>
      </c>
      <c r="BD93" s="89"/>
      <c r="BE93" s="90"/>
      <c r="BF93" s="89"/>
      <c r="BG93" s="90"/>
      <c r="BH93" s="89"/>
      <c r="BI93" s="90"/>
      <c r="BJ93" s="76"/>
      <c r="BK93" s="77"/>
      <c r="BL93" s="36" t="s">
        <v>293</v>
      </c>
      <c r="BM93" s="24"/>
      <c r="BN93" s="89"/>
      <c r="BO93" s="90"/>
      <c r="BP93" s="89"/>
      <c r="BQ93" s="90"/>
      <c r="BR93" s="89"/>
      <c r="BS93" s="90"/>
      <c r="BT93" s="76"/>
      <c r="BU93" s="77"/>
      <c r="BV93" s="24"/>
      <c r="BW93" s="76"/>
      <c r="BX93" s="77"/>
      <c r="BY93" s="76"/>
      <c r="BZ93" s="77"/>
      <c r="CA93" s="96"/>
      <c r="CB93" s="2"/>
    </row>
    <row r="94" spans="1:80" ht="12" x14ac:dyDescent="0.2">
      <c r="A94" s="33"/>
      <c r="B94" s="267" t="s">
        <v>312</v>
      </c>
      <c r="C94" s="242" t="str">
        <f>_xlfn.CONCAT(Tabel3[[#This Row],[ID]],Tabel3[[#This Row],[BYGNINGSDELE]])</f>
        <v>090Træsøjler</v>
      </c>
      <c r="D94" s="23"/>
      <c r="E94" s="23"/>
      <c r="F94" s="23"/>
      <c r="G94" s="23"/>
      <c r="H94" s="23"/>
      <c r="I94" s="24"/>
      <c r="J94" s="65">
        <v>3</v>
      </c>
      <c r="K94" s="66" t="s">
        <v>305</v>
      </c>
      <c r="L94" s="67" t="s">
        <v>298</v>
      </c>
      <c r="M94" s="65" t="str">
        <f>IFERROR(VLOOKUP(Tabel3[[#This Row],[ID-Bygningsdel]],'Data ændringslog'!A:G,7,FALSE),"P")</f>
        <v/>
      </c>
      <c r="N94" s="68" t="s">
        <v>109</v>
      </c>
      <c r="O94" s="196" t="str">
        <f>VLOOKUP(Tabel3[[#This Row],[ID-Bygningsdel]],'Data aktør'!A:H,2,FALSE)</f>
        <v/>
      </c>
      <c r="P94" s="197" t="str">
        <f>VLOOKUP(Tabel3[[#This Row],[ID-Bygningsdel]],'Data aktør'!A:H,3,FALSE)</f>
        <v/>
      </c>
      <c r="Q94" s="197" t="str">
        <f>VLOOKUP(Tabel3[[#This Row],[ID-Bygningsdel]],'Data aktør'!A:H,4,FALSE)</f>
        <v/>
      </c>
      <c r="R94" s="197" t="str">
        <f>VLOOKUP(Tabel3[[#This Row],[ID-Bygningsdel]],'Data aktør'!A:H,5,FALSE)</f>
        <v/>
      </c>
      <c r="S94" s="197" t="str">
        <f>VLOOKUP(Tabel3[[#This Row],[ID-Bygningsdel]],'Data aktør'!A:H,6,FALSE)</f>
        <v/>
      </c>
      <c r="T94" s="197" t="str">
        <f>VLOOKUP(Tabel3[[#This Row],[ID-Bygningsdel]],'Data aktør'!A:H,7,FALSE)</f>
        <v/>
      </c>
      <c r="U94" s="197" t="str">
        <f>VLOOKUP(Tabel3[[#This Row],[ID-Bygningsdel]],'Data aktør'!A:H,8,FALSE)</f>
        <v/>
      </c>
      <c r="V94" s="84"/>
      <c r="W94" s="69"/>
      <c r="X94" s="84"/>
      <c r="Y94" s="69"/>
      <c r="Z94" s="84"/>
      <c r="AA94" s="69"/>
      <c r="AB94" s="84"/>
      <c r="AC94" s="69"/>
      <c r="AD94" s="84"/>
      <c r="AE94" s="69"/>
      <c r="AF94" s="84"/>
      <c r="AG94" s="69"/>
      <c r="AH94" s="84"/>
      <c r="AI94" s="69"/>
      <c r="AJ94" s="84"/>
      <c r="AK94" s="69"/>
      <c r="AL94" s="84"/>
      <c r="AM94" s="69"/>
      <c r="AN94" s="84"/>
      <c r="AO94" s="69"/>
      <c r="AP94" s="84"/>
      <c r="AQ94" s="69"/>
      <c r="AR94" s="84"/>
      <c r="AS94" s="69"/>
      <c r="AT94" s="84"/>
      <c r="AU94" s="69"/>
      <c r="AV94" s="84"/>
      <c r="AW94" s="69"/>
      <c r="AX94" s="84"/>
      <c r="AY94" s="69"/>
      <c r="AZ94" s="84"/>
      <c r="BA94" s="69"/>
      <c r="BB94" s="84"/>
      <c r="BC94" s="69"/>
      <c r="BD94" s="84"/>
      <c r="BE94" s="69"/>
      <c r="BF94" s="84"/>
      <c r="BG94" s="69"/>
      <c r="BH94" s="84"/>
      <c r="BI94" s="69"/>
      <c r="BJ94" s="84"/>
      <c r="BK94" s="69"/>
      <c r="BL94" s="38"/>
      <c r="BM94" s="24"/>
      <c r="BN94" s="84"/>
      <c r="BO94" s="69"/>
      <c r="BP94" s="84"/>
      <c r="BQ94" s="69"/>
      <c r="BR94" s="84"/>
      <c r="BS94" s="69"/>
      <c r="BT94" s="84"/>
      <c r="BU94" s="69"/>
      <c r="BV94" s="24"/>
      <c r="BW94" s="84"/>
      <c r="BX94" s="69"/>
      <c r="BY94" s="84"/>
      <c r="BZ94" s="69"/>
      <c r="CA94" s="98"/>
      <c r="CB94" s="2"/>
    </row>
    <row r="95" spans="1:80" ht="12" x14ac:dyDescent="0.2">
      <c r="A95" s="33"/>
      <c r="B95" s="265" t="s">
        <v>315</v>
      </c>
      <c r="C95" s="240" t="str">
        <f>_xlfn.CONCAT(Tabel3[[#This Row],[ID]],Tabel3[[#This Row],[BYGNINGSDELE]])</f>
        <v>091Træsøjler, Bærende</v>
      </c>
      <c r="D95" s="24"/>
      <c r="E95" s="24"/>
      <c r="F95" s="24"/>
      <c r="G95" s="24"/>
      <c r="H95" s="24"/>
      <c r="I95" s="24"/>
      <c r="J95" s="61">
        <v>4</v>
      </c>
      <c r="K95" s="62" t="s">
        <v>307</v>
      </c>
      <c r="L95" s="63" t="s">
        <v>298</v>
      </c>
      <c r="M95" s="61" t="str">
        <f>IFERROR(VLOOKUP(Tabel3[[#This Row],[ID-Bygningsdel]],'Data ændringslog'!A:G,7,FALSE),"P")</f>
        <v/>
      </c>
      <c r="N95" s="64" t="s">
        <v>109</v>
      </c>
      <c r="O95" s="188" t="str">
        <f>VLOOKUP(Tabel3[[#This Row],[ID-Bygningsdel]],'Data aktør'!A:H,2,FALSE)</f>
        <v/>
      </c>
      <c r="P95" s="189" t="str">
        <f>VLOOKUP(Tabel3[[#This Row],[ID-Bygningsdel]],'Data aktør'!A:H,3,FALSE)</f>
        <v>X</v>
      </c>
      <c r="Q95" s="190" t="str">
        <f>VLOOKUP(Tabel3[[#This Row],[ID-Bygningsdel]],'Data aktør'!A:H,4,FALSE)</f>
        <v/>
      </c>
      <c r="R95" s="191" t="str">
        <f>VLOOKUP(Tabel3[[#This Row],[ID-Bygningsdel]],'Data aktør'!A:H,5,FALSE)</f>
        <v/>
      </c>
      <c r="S95" s="192" t="str">
        <f>VLOOKUP(Tabel3[[#This Row],[ID-Bygningsdel]],'Data aktør'!A:H,6,FALSE)</f>
        <v/>
      </c>
      <c r="T95" s="193" t="str">
        <f>VLOOKUP(Tabel3[[#This Row],[ID-Bygningsdel]],'Data aktør'!A:H,7,FALSE)</f>
        <v/>
      </c>
      <c r="U95" s="194" t="str">
        <f>VLOOKUP(Tabel3[[#This Row],[ID-Bygningsdel]],'Data aktør'!A:H,8,FALSE)</f>
        <v/>
      </c>
      <c r="V95" s="76"/>
      <c r="W95" s="77"/>
      <c r="X95" s="76"/>
      <c r="Y95" s="77"/>
      <c r="Z95" s="76"/>
      <c r="AA95" s="77"/>
      <c r="AB95" s="76"/>
      <c r="AC95" s="77"/>
      <c r="AD95" s="76"/>
      <c r="AE95" s="77"/>
      <c r="AF95" s="76"/>
      <c r="AG95" s="77"/>
      <c r="AH95" s="76"/>
      <c r="AI95" s="77"/>
      <c r="AJ95" s="76" t="s">
        <v>44</v>
      </c>
      <c r="AK95" s="77">
        <v>300</v>
      </c>
      <c r="AL95" s="76"/>
      <c r="AM95" s="77"/>
      <c r="AN95" s="76"/>
      <c r="AO95" s="77"/>
      <c r="AP95" s="76"/>
      <c r="AQ95" s="77"/>
      <c r="AR95" s="76"/>
      <c r="AS95" s="77"/>
      <c r="AT95" s="76" t="s">
        <v>44</v>
      </c>
      <c r="AU95" s="77">
        <v>325</v>
      </c>
      <c r="AV95" s="76"/>
      <c r="AW95" s="77"/>
      <c r="AX95" s="76"/>
      <c r="AY95" s="77"/>
      <c r="AZ95" s="76"/>
      <c r="BA95" s="77"/>
      <c r="BB95" s="76" t="s">
        <v>44</v>
      </c>
      <c r="BC95" s="77">
        <v>325</v>
      </c>
      <c r="BD95" s="76"/>
      <c r="BE95" s="77"/>
      <c r="BF95" s="76"/>
      <c r="BG95" s="77"/>
      <c r="BH95" s="76"/>
      <c r="BI95" s="77"/>
      <c r="BJ95" s="76"/>
      <c r="BK95" s="77"/>
      <c r="BL95" s="36"/>
      <c r="BM95" s="24"/>
      <c r="BN95" s="76"/>
      <c r="BO95" s="77"/>
      <c r="BP95" s="76"/>
      <c r="BQ95" s="77"/>
      <c r="BR95" s="76"/>
      <c r="BS95" s="77"/>
      <c r="BT95" s="76"/>
      <c r="BU95" s="77"/>
      <c r="BV95" s="24"/>
      <c r="BW95" s="76"/>
      <c r="BX95" s="77"/>
      <c r="BY95" s="76"/>
      <c r="BZ95" s="77"/>
      <c r="CA95" s="96"/>
      <c r="CB95" s="2"/>
    </row>
    <row r="96" spans="1:80" ht="12" x14ac:dyDescent="0.2">
      <c r="A96" s="33"/>
      <c r="B96" s="265" t="s">
        <v>318</v>
      </c>
      <c r="C96" s="240" t="str">
        <f>_xlfn.CONCAT(Tabel3[[#This Row],[ID]],Tabel3[[#This Row],[BYGNINGSDELE]])</f>
        <v>092Træsøjler, Ikke bærende</v>
      </c>
      <c r="D96" s="24"/>
      <c r="E96" s="24"/>
      <c r="F96" s="24"/>
      <c r="G96" s="24"/>
      <c r="H96" s="24"/>
      <c r="I96" s="24"/>
      <c r="J96" s="61">
        <v>4</v>
      </c>
      <c r="K96" s="62" t="s">
        <v>309</v>
      </c>
      <c r="L96" s="63" t="s">
        <v>298</v>
      </c>
      <c r="M96" s="61" t="str">
        <f>IFERROR(VLOOKUP(Tabel3[[#This Row],[ID-Bygningsdel]],'Data ændringslog'!A:G,7,FALSE),"P")</f>
        <v/>
      </c>
      <c r="N96" s="64" t="s">
        <v>109</v>
      </c>
      <c r="O96" s="188" t="str">
        <f>VLOOKUP(Tabel3[[#This Row],[ID-Bygningsdel]],'Data aktør'!A:H,2,FALSE)</f>
        <v>X</v>
      </c>
      <c r="P96" s="189" t="str">
        <f>VLOOKUP(Tabel3[[#This Row],[ID-Bygningsdel]],'Data aktør'!A:H,3,FALSE)</f>
        <v/>
      </c>
      <c r="Q96" s="190" t="str">
        <f>VLOOKUP(Tabel3[[#This Row],[ID-Bygningsdel]],'Data aktør'!A:H,4,FALSE)</f>
        <v/>
      </c>
      <c r="R96" s="191" t="str">
        <f>VLOOKUP(Tabel3[[#This Row],[ID-Bygningsdel]],'Data aktør'!A:H,5,FALSE)</f>
        <v/>
      </c>
      <c r="S96" s="192" t="str">
        <f>VLOOKUP(Tabel3[[#This Row],[ID-Bygningsdel]],'Data aktør'!A:H,6,FALSE)</f>
        <v/>
      </c>
      <c r="T96" s="193" t="str">
        <f>VLOOKUP(Tabel3[[#This Row],[ID-Bygningsdel]],'Data aktør'!A:H,7,FALSE)</f>
        <v/>
      </c>
      <c r="U96" s="194" t="str">
        <f>VLOOKUP(Tabel3[[#This Row],[ID-Bygningsdel]],'Data aktør'!A:H,8,FALSE)</f>
        <v/>
      </c>
      <c r="V96" s="76"/>
      <c r="W96" s="77"/>
      <c r="X96" s="76"/>
      <c r="Y96" s="77"/>
      <c r="Z96" s="76"/>
      <c r="AA96" s="77"/>
      <c r="AB96" s="85"/>
      <c r="AC96" s="86"/>
      <c r="AD96" s="76"/>
      <c r="AE96" s="77"/>
      <c r="AF96" s="76"/>
      <c r="AG96" s="77"/>
      <c r="AH96" s="76"/>
      <c r="AI96" s="77"/>
      <c r="AJ96" s="85" t="s">
        <v>43</v>
      </c>
      <c r="AK96" s="86">
        <v>300</v>
      </c>
      <c r="AL96" s="85"/>
      <c r="AM96" s="86"/>
      <c r="AN96" s="76"/>
      <c r="AO96" s="77"/>
      <c r="AP96" s="76"/>
      <c r="AQ96" s="77"/>
      <c r="AR96" s="76"/>
      <c r="AS96" s="77"/>
      <c r="AT96" s="85" t="s">
        <v>43</v>
      </c>
      <c r="AU96" s="86">
        <v>325</v>
      </c>
      <c r="AV96" s="76"/>
      <c r="AW96" s="77"/>
      <c r="AX96" s="76"/>
      <c r="AY96" s="77"/>
      <c r="AZ96" s="76"/>
      <c r="BA96" s="77"/>
      <c r="BB96" s="85" t="s">
        <v>43</v>
      </c>
      <c r="BC96" s="86">
        <v>325</v>
      </c>
      <c r="BD96" s="76"/>
      <c r="BE96" s="77"/>
      <c r="BF96" s="76"/>
      <c r="BG96" s="77"/>
      <c r="BH96" s="76"/>
      <c r="BI96" s="77"/>
      <c r="BJ96" s="85"/>
      <c r="BK96" s="86"/>
      <c r="BL96" s="36"/>
      <c r="BM96" s="256"/>
      <c r="BN96" s="76"/>
      <c r="BO96" s="77"/>
      <c r="BP96" s="76"/>
      <c r="BQ96" s="77"/>
      <c r="BR96" s="76"/>
      <c r="BS96" s="77"/>
      <c r="BT96" s="85"/>
      <c r="BU96" s="86"/>
      <c r="BV96" s="24"/>
      <c r="BW96" s="76"/>
      <c r="BX96" s="77"/>
      <c r="BY96" s="76"/>
      <c r="BZ96" s="77"/>
      <c r="CA96" s="96"/>
      <c r="CB96" s="2"/>
    </row>
    <row r="97" spans="1:80" ht="14.25" x14ac:dyDescent="0.2">
      <c r="A97" s="33"/>
      <c r="B97" s="264" t="s">
        <v>320</v>
      </c>
      <c r="C97" s="239" t="str">
        <f>_xlfn.CONCAT(Tabel3[[#This Row],[ID]],Tabel3[[#This Row],[BYGNINGSDELE]])</f>
        <v xml:space="preserve">093Dæk </v>
      </c>
      <c r="D97" s="27"/>
      <c r="E97" s="27"/>
      <c r="F97" s="27"/>
      <c r="G97" s="27"/>
      <c r="H97" s="27"/>
      <c r="I97" s="24"/>
      <c r="J97" s="58">
        <v>2</v>
      </c>
      <c r="K97" s="59" t="s">
        <v>311</v>
      </c>
      <c r="L97" s="287"/>
      <c r="M97" s="290" t="str">
        <f>IFERROR(VLOOKUP(Tabel3[[#This Row],[ID-Bygningsdel]],'Data ændringslog'!A:G,7,FALSE),"P")</f>
        <v/>
      </c>
      <c r="N97" s="60"/>
      <c r="O97" s="221" t="s">
        <v>109</v>
      </c>
      <c r="P97" s="222" t="s">
        <v>109</v>
      </c>
      <c r="Q97" s="222" t="s">
        <v>109</v>
      </c>
      <c r="R97" s="222" t="s">
        <v>109</v>
      </c>
      <c r="S97" s="222" t="s">
        <v>109</v>
      </c>
      <c r="T97" s="222" t="s">
        <v>109</v>
      </c>
      <c r="U97" s="223" t="s">
        <v>109</v>
      </c>
      <c r="V97" s="78"/>
      <c r="W97" s="79"/>
      <c r="X97" s="78"/>
      <c r="Y97" s="79"/>
      <c r="Z97" s="78"/>
      <c r="AA97" s="79"/>
      <c r="AB97" s="225"/>
      <c r="AC97" s="226"/>
      <c r="AD97" s="78"/>
      <c r="AE97" s="79"/>
      <c r="AF97" s="78"/>
      <c r="AG97" s="79"/>
      <c r="AH97" s="78"/>
      <c r="AI97" s="79"/>
      <c r="AJ97" s="225"/>
      <c r="AK97" s="226"/>
      <c r="AL97" s="225"/>
      <c r="AM97" s="226"/>
      <c r="AN97" s="78"/>
      <c r="AO97" s="79"/>
      <c r="AP97" s="78"/>
      <c r="AQ97" s="79"/>
      <c r="AR97" s="78"/>
      <c r="AS97" s="79"/>
      <c r="AT97" s="225"/>
      <c r="AU97" s="226"/>
      <c r="AV97" s="78"/>
      <c r="AW97" s="79"/>
      <c r="AX97" s="78"/>
      <c r="AY97" s="79"/>
      <c r="AZ97" s="78"/>
      <c r="BA97" s="79"/>
      <c r="BB97" s="225"/>
      <c r="BC97" s="226"/>
      <c r="BD97" s="78"/>
      <c r="BE97" s="79"/>
      <c r="BF97" s="78"/>
      <c r="BG97" s="79"/>
      <c r="BH97" s="78"/>
      <c r="BI97" s="79"/>
      <c r="BJ97" s="225"/>
      <c r="BK97" s="226"/>
      <c r="BL97" s="37"/>
      <c r="BM97" s="245"/>
      <c r="BN97" s="78"/>
      <c r="BO97" s="79"/>
      <c r="BP97" s="78"/>
      <c r="BQ97" s="79"/>
      <c r="BR97" s="78"/>
      <c r="BS97" s="79"/>
      <c r="BT97" s="225"/>
      <c r="BU97" s="226"/>
      <c r="BV97" s="24"/>
      <c r="BW97" s="78"/>
      <c r="BX97" s="79"/>
      <c r="BY97" s="78"/>
      <c r="BZ97" s="79"/>
      <c r="CA97" s="97"/>
      <c r="CB97" s="2"/>
    </row>
    <row r="98" spans="1:80" ht="12" x14ac:dyDescent="0.2">
      <c r="A98" s="33"/>
      <c r="B98" s="265" t="s">
        <v>322</v>
      </c>
      <c r="C98" s="240" t="str">
        <f>_xlfn.CONCAT(Tabel3[[#This Row],[ID]],Tabel3[[#This Row],[BYGNINGSDELE]])</f>
        <v>094Generisk dæk/etageadskillelse</v>
      </c>
      <c r="D98" s="24"/>
      <c r="E98" s="24"/>
      <c r="F98" s="24"/>
      <c r="G98" s="24"/>
      <c r="H98" s="24"/>
      <c r="I98" s="24"/>
      <c r="J98" s="61">
        <v>3</v>
      </c>
      <c r="K98" s="62" t="s">
        <v>313</v>
      </c>
      <c r="L98" s="63" t="s">
        <v>314</v>
      </c>
      <c r="M98" s="61" t="str">
        <f>IFERROR(VLOOKUP(Tabel3[[#This Row],[ID-Bygningsdel]],'Data ændringslog'!A:G,7,FALSE),"P")</f>
        <v/>
      </c>
      <c r="N98" s="64" t="s">
        <v>109</v>
      </c>
      <c r="O98" s="188" t="str">
        <f>VLOOKUP(Tabel3[[#This Row],[ID-Bygningsdel]],'Data aktør'!A:H,2,FALSE)</f>
        <v>X</v>
      </c>
      <c r="P98" s="189" t="str">
        <f>VLOOKUP(Tabel3[[#This Row],[ID-Bygningsdel]],'Data aktør'!A:H,3,FALSE)</f>
        <v/>
      </c>
      <c r="Q98" s="190" t="str">
        <f>VLOOKUP(Tabel3[[#This Row],[ID-Bygningsdel]],'Data aktør'!A:H,4,FALSE)</f>
        <v/>
      </c>
      <c r="R98" s="191" t="str">
        <f>VLOOKUP(Tabel3[[#This Row],[ID-Bygningsdel]],'Data aktør'!A:H,5,FALSE)</f>
        <v/>
      </c>
      <c r="S98" s="192" t="str">
        <f>VLOOKUP(Tabel3[[#This Row],[ID-Bygningsdel]],'Data aktør'!A:H,6,FALSE)</f>
        <v/>
      </c>
      <c r="T98" s="193" t="str">
        <f>VLOOKUP(Tabel3[[#This Row],[ID-Bygningsdel]],'Data aktør'!A:H,7,FALSE)</f>
        <v/>
      </c>
      <c r="U98" s="194" t="str">
        <f>VLOOKUP(Tabel3[[#This Row],[ID-Bygningsdel]],'Data aktør'!A:H,8,FALSE)</f>
        <v/>
      </c>
      <c r="V98" s="76"/>
      <c r="W98" s="77"/>
      <c r="X98" s="76"/>
      <c r="Y98" s="77"/>
      <c r="Z98" s="76"/>
      <c r="AA98" s="77"/>
      <c r="AB98" s="80" t="s">
        <v>43</v>
      </c>
      <c r="AC98" s="81">
        <v>200</v>
      </c>
      <c r="AD98" s="76"/>
      <c r="AE98" s="77"/>
      <c r="AF98" s="76"/>
      <c r="AG98" s="77"/>
      <c r="AH98" s="76"/>
      <c r="AI98" s="77"/>
      <c r="AJ98" s="80"/>
      <c r="AK98" s="81"/>
      <c r="AL98" s="80"/>
      <c r="AM98" s="81"/>
      <c r="AN98" s="76"/>
      <c r="AO98" s="77"/>
      <c r="AP98" s="76"/>
      <c r="AQ98" s="77"/>
      <c r="AR98" s="76"/>
      <c r="AS98" s="77"/>
      <c r="AT98" s="80"/>
      <c r="AU98" s="81"/>
      <c r="AV98" s="76"/>
      <c r="AW98" s="77"/>
      <c r="AX98" s="76"/>
      <c r="AY98" s="77"/>
      <c r="AZ98" s="76"/>
      <c r="BA98" s="77"/>
      <c r="BB98" s="80"/>
      <c r="BC98" s="81"/>
      <c r="BD98" s="76"/>
      <c r="BE98" s="77"/>
      <c r="BF98" s="76"/>
      <c r="BG98" s="77"/>
      <c r="BH98" s="76"/>
      <c r="BI98" s="77"/>
      <c r="BJ98" s="80"/>
      <c r="BK98" s="81"/>
      <c r="BL98" s="36"/>
      <c r="BM98" s="113"/>
      <c r="BN98" s="76"/>
      <c r="BO98" s="77"/>
      <c r="BP98" s="76"/>
      <c r="BQ98" s="77"/>
      <c r="BR98" s="76"/>
      <c r="BS98" s="77"/>
      <c r="BT98" s="80"/>
      <c r="BU98" s="81"/>
      <c r="BV98" s="24"/>
      <c r="BW98" s="76"/>
      <c r="BX98" s="77"/>
      <c r="BY98" s="76"/>
      <c r="BZ98" s="77"/>
      <c r="CA98" s="96"/>
      <c r="CB98" s="2"/>
    </row>
    <row r="99" spans="1:80" ht="12" x14ac:dyDescent="0.2">
      <c r="A99" s="33"/>
      <c r="B99" s="265" t="s">
        <v>325</v>
      </c>
      <c r="C99" s="240" t="str">
        <f>_xlfn.CONCAT(Tabel3[[#This Row],[ID]],Tabel3[[#This Row],[BYGNINGSDELE]])</f>
        <v>095Terrændæk</v>
      </c>
      <c r="D99" s="24"/>
      <c r="E99" s="24"/>
      <c r="F99" s="24"/>
      <c r="G99" s="24"/>
      <c r="H99" s="24"/>
      <c r="I99" s="24"/>
      <c r="J99" s="61">
        <v>3</v>
      </c>
      <c r="K99" s="62" t="s">
        <v>316</v>
      </c>
      <c r="L99" s="63" t="s">
        <v>317</v>
      </c>
      <c r="M99" s="61" t="str">
        <f>IFERROR(VLOOKUP(Tabel3[[#This Row],[ID-Bygningsdel]],'Data ændringslog'!A:G,7,FALSE),"P")</f>
        <v/>
      </c>
      <c r="N99" s="64" t="s">
        <v>109</v>
      </c>
      <c r="O99" s="188" t="str">
        <f>VLOOKUP(Tabel3[[#This Row],[ID-Bygningsdel]],'Data aktør'!A:H,2,FALSE)</f>
        <v/>
      </c>
      <c r="P99" s="189" t="str">
        <f>VLOOKUP(Tabel3[[#This Row],[ID-Bygningsdel]],'Data aktør'!A:H,3,FALSE)</f>
        <v>X</v>
      </c>
      <c r="Q99" s="190" t="str">
        <f>VLOOKUP(Tabel3[[#This Row],[ID-Bygningsdel]],'Data aktør'!A:H,4,FALSE)</f>
        <v/>
      </c>
      <c r="R99" s="191" t="str">
        <f>VLOOKUP(Tabel3[[#This Row],[ID-Bygningsdel]],'Data aktør'!A:H,5,FALSE)</f>
        <v/>
      </c>
      <c r="S99" s="192" t="str">
        <f>VLOOKUP(Tabel3[[#This Row],[ID-Bygningsdel]],'Data aktør'!A:H,6,FALSE)</f>
        <v/>
      </c>
      <c r="T99" s="193" t="str">
        <f>VLOOKUP(Tabel3[[#This Row],[ID-Bygningsdel]],'Data aktør'!A:H,7,FALSE)</f>
        <v/>
      </c>
      <c r="U99" s="194" t="str">
        <f>VLOOKUP(Tabel3[[#This Row],[ID-Bygningsdel]],'Data aktør'!A:H,8,FALSE)</f>
        <v/>
      </c>
      <c r="V99" s="76"/>
      <c r="W99" s="77"/>
      <c r="X99" s="76"/>
      <c r="Y99" s="77"/>
      <c r="Z99" s="76"/>
      <c r="AA99" s="77"/>
      <c r="AB99" s="76"/>
      <c r="AC99" s="77"/>
      <c r="AD99" s="76"/>
      <c r="AE99" s="77"/>
      <c r="AF99" s="76"/>
      <c r="AG99" s="77"/>
      <c r="AH99" s="76"/>
      <c r="AI99" s="77"/>
      <c r="AJ99" s="76" t="s">
        <v>44</v>
      </c>
      <c r="AK99" s="77">
        <v>300</v>
      </c>
      <c r="AL99" s="76"/>
      <c r="AM99" s="77"/>
      <c r="AN99" s="76"/>
      <c r="AO99" s="77"/>
      <c r="AP99" s="76"/>
      <c r="AQ99" s="77"/>
      <c r="AR99" s="76"/>
      <c r="AS99" s="77"/>
      <c r="AT99" s="76" t="s">
        <v>44</v>
      </c>
      <c r="AU99" s="77">
        <v>325</v>
      </c>
      <c r="AV99" s="76"/>
      <c r="AW99" s="77"/>
      <c r="AX99" s="76"/>
      <c r="AY99" s="77"/>
      <c r="AZ99" s="76"/>
      <c r="BA99" s="77"/>
      <c r="BB99" s="76" t="s">
        <v>44</v>
      </c>
      <c r="BC99" s="77">
        <v>325</v>
      </c>
      <c r="BD99" s="76"/>
      <c r="BE99" s="77"/>
      <c r="BF99" s="76"/>
      <c r="BG99" s="77"/>
      <c r="BH99" s="76"/>
      <c r="BI99" s="77"/>
      <c r="BJ99" s="76"/>
      <c r="BK99" s="77"/>
      <c r="BL99" s="36"/>
      <c r="BM99" s="24"/>
      <c r="BN99" s="76"/>
      <c r="BO99" s="77"/>
      <c r="BP99" s="76"/>
      <c r="BQ99" s="77"/>
      <c r="BR99" s="76"/>
      <c r="BS99" s="77"/>
      <c r="BT99" s="76"/>
      <c r="BU99" s="77"/>
      <c r="BV99" s="24"/>
      <c r="BW99" s="76"/>
      <c r="BX99" s="77"/>
      <c r="BY99" s="76"/>
      <c r="BZ99" s="77"/>
      <c r="CA99" s="96"/>
      <c r="CB99" s="2"/>
    </row>
    <row r="100" spans="1:80" ht="12" x14ac:dyDescent="0.2">
      <c r="A100" s="33"/>
      <c r="B100" s="265" t="s">
        <v>328</v>
      </c>
      <c r="C100" s="240" t="str">
        <f>_xlfn.CONCAT(Tabel3[[#This Row],[ID]],Tabel3[[#This Row],[BYGNINGSDELE]])</f>
        <v xml:space="preserve">096Betondæk, Pladsstøbt </v>
      </c>
      <c r="D100" s="24"/>
      <c r="E100" s="24"/>
      <c r="F100" s="24"/>
      <c r="G100" s="24"/>
      <c r="H100" s="24"/>
      <c r="I100" s="24"/>
      <c r="J100" s="61">
        <v>3</v>
      </c>
      <c r="K100" s="62" t="s">
        <v>319</v>
      </c>
      <c r="L100" s="63" t="s">
        <v>317</v>
      </c>
      <c r="M100" s="61" t="str">
        <f>IFERROR(VLOOKUP(Tabel3[[#This Row],[ID-Bygningsdel]],'Data ændringslog'!A:G,7,FALSE),"P")</f>
        <v/>
      </c>
      <c r="N100" s="64" t="s">
        <v>109</v>
      </c>
      <c r="O100" s="188" t="str">
        <f>VLOOKUP(Tabel3[[#This Row],[ID-Bygningsdel]],'Data aktør'!A:H,2,FALSE)</f>
        <v/>
      </c>
      <c r="P100" s="189" t="str">
        <f>VLOOKUP(Tabel3[[#This Row],[ID-Bygningsdel]],'Data aktør'!A:H,3,FALSE)</f>
        <v>X</v>
      </c>
      <c r="Q100" s="190" t="str">
        <f>VLOOKUP(Tabel3[[#This Row],[ID-Bygningsdel]],'Data aktør'!A:H,4,FALSE)</f>
        <v/>
      </c>
      <c r="R100" s="191" t="str">
        <f>VLOOKUP(Tabel3[[#This Row],[ID-Bygningsdel]],'Data aktør'!A:H,5,FALSE)</f>
        <v/>
      </c>
      <c r="S100" s="192" t="str">
        <f>VLOOKUP(Tabel3[[#This Row],[ID-Bygningsdel]],'Data aktør'!A:H,6,FALSE)</f>
        <v/>
      </c>
      <c r="T100" s="193" t="str">
        <f>VLOOKUP(Tabel3[[#This Row],[ID-Bygningsdel]],'Data aktør'!A:H,7,FALSE)</f>
        <v/>
      </c>
      <c r="U100" s="194" t="str">
        <f>VLOOKUP(Tabel3[[#This Row],[ID-Bygningsdel]],'Data aktør'!A:H,8,FALSE)</f>
        <v/>
      </c>
      <c r="V100" s="76"/>
      <c r="W100" s="77"/>
      <c r="X100" s="76"/>
      <c r="Y100" s="77"/>
      <c r="Z100" s="76"/>
      <c r="AA100" s="77"/>
      <c r="AB100" s="76"/>
      <c r="AC100" s="77"/>
      <c r="AD100" s="76"/>
      <c r="AE100" s="77"/>
      <c r="AF100" s="76"/>
      <c r="AG100" s="77"/>
      <c r="AH100" s="76"/>
      <c r="AI100" s="77"/>
      <c r="AJ100" s="76" t="s">
        <v>44</v>
      </c>
      <c r="AK100" s="77">
        <v>300</v>
      </c>
      <c r="AL100" s="76"/>
      <c r="AM100" s="77"/>
      <c r="AN100" s="76"/>
      <c r="AO100" s="77"/>
      <c r="AP100" s="76"/>
      <c r="AQ100" s="77"/>
      <c r="AR100" s="76"/>
      <c r="AS100" s="77"/>
      <c r="AT100" s="76" t="s">
        <v>44</v>
      </c>
      <c r="AU100" s="77">
        <v>325</v>
      </c>
      <c r="AV100" s="76"/>
      <c r="AW100" s="77"/>
      <c r="AX100" s="76"/>
      <c r="AY100" s="77"/>
      <c r="AZ100" s="76"/>
      <c r="BA100" s="77"/>
      <c r="BB100" s="76" t="s">
        <v>44</v>
      </c>
      <c r="BC100" s="77">
        <v>325</v>
      </c>
      <c r="BD100" s="76"/>
      <c r="BE100" s="77"/>
      <c r="BF100" s="76"/>
      <c r="BG100" s="77"/>
      <c r="BH100" s="76"/>
      <c r="BI100" s="77"/>
      <c r="BJ100" s="76"/>
      <c r="BK100" s="77"/>
      <c r="BL100" s="36"/>
      <c r="BM100" s="24"/>
      <c r="BN100" s="76"/>
      <c r="BO100" s="77"/>
      <c r="BP100" s="76"/>
      <c r="BQ100" s="77"/>
      <c r="BR100" s="76"/>
      <c r="BS100" s="77"/>
      <c r="BT100" s="76"/>
      <c r="BU100" s="77"/>
      <c r="BV100" s="24"/>
      <c r="BW100" s="76"/>
      <c r="BX100" s="77"/>
      <c r="BY100" s="76"/>
      <c r="BZ100" s="77"/>
      <c r="CA100" s="96"/>
      <c r="CB100" s="2"/>
    </row>
    <row r="101" spans="1:80" ht="12" x14ac:dyDescent="0.2">
      <c r="A101" s="33"/>
      <c r="B101" s="267" t="s">
        <v>330</v>
      </c>
      <c r="C101" s="242" t="str">
        <f>_xlfn.CONCAT(Tabel3[[#This Row],[ID]],Tabel3[[#This Row],[BYGNINGSDELE]])</f>
        <v>097Betondæk, Elementer</v>
      </c>
      <c r="D101" s="23"/>
      <c r="E101" s="23"/>
      <c r="F101" s="23"/>
      <c r="G101" s="23"/>
      <c r="H101" s="23"/>
      <c r="I101" s="24"/>
      <c r="J101" s="65">
        <v>3</v>
      </c>
      <c r="K101" s="66" t="s">
        <v>321</v>
      </c>
      <c r="L101" s="67" t="s">
        <v>317</v>
      </c>
      <c r="M101" s="65" t="str">
        <f>IFERROR(VLOOKUP(Tabel3[[#This Row],[ID-Bygningsdel]],'Data ændringslog'!A:G,7,FALSE),"P")</f>
        <v/>
      </c>
      <c r="N101" s="68" t="s">
        <v>109</v>
      </c>
      <c r="O101" s="196" t="str">
        <f>VLOOKUP(Tabel3[[#This Row],[ID-Bygningsdel]],'Data aktør'!A:H,2,FALSE)</f>
        <v/>
      </c>
      <c r="P101" s="197" t="str">
        <f>VLOOKUP(Tabel3[[#This Row],[ID-Bygningsdel]],'Data aktør'!A:H,3,FALSE)</f>
        <v/>
      </c>
      <c r="Q101" s="197" t="str">
        <f>VLOOKUP(Tabel3[[#This Row],[ID-Bygningsdel]],'Data aktør'!A:H,4,FALSE)</f>
        <v/>
      </c>
      <c r="R101" s="197" t="str">
        <f>VLOOKUP(Tabel3[[#This Row],[ID-Bygningsdel]],'Data aktør'!A:H,5,FALSE)</f>
        <v/>
      </c>
      <c r="S101" s="197" t="str">
        <f>VLOOKUP(Tabel3[[#This Row],[ID-Bygningsdel]],'Data aktør'!A:H,6,FALSE)</f>
        <v/>
      </c>
      <c r="T101" s="197" t="str">
        <f>VLOOKUP(Tabel3[[#This Row],[ID-Bygningsdel]],'Data aktør'!A:H,7,FALSE)</f>
        <v/>
      </c>
      <c r="U101" s="197" t="str">
        <f>VLOOKUP(Tabel3[[#This Row],[ID-Bygningsdel]],'Data aktør'!A:H,8,FALSE)</f>
        <v/>
      </c>
      <c r="V101" s="84"/>
      <c r="W101" s="69"/>
      <c r="X101" s="84"/>
      <c r="Y101" s="69"/>
      <c r="Z101" s="84"/>
      <c r="AA101" s="69"/>
      <c r="AB101" s="84"/>
      <c r="AC101" s="69"/>
      <c r="AD101" s="84"/>
      <c r="AE101" s="69"/>
      <c r="AF101" s="84"/>
      <c r="AG101" s="69"/>
      <c r="AH101" s="84"/>
      <c r="AI101" s="69"/>
      <c r="AJ101" s="84"/>
      <c r="AK101" s="69"/>
      <c r="AL101" s="84"/>
      <c r="AM101" s="69"/>
      <c r="AN101" s="84"/>
      <c r="AO101" s="69"/>
      <c r="AP101" s="84"/>
      <c r="AQ101" s="69"/>
      <c r="AR101" s="84"/>
      <c r="AS101" s="69"/>
      <c r="AT101" s="84"/>
      <c r="AU101" s="69"/>
      <c r="AV101" s="84"/>
      <c r="AW101" s="69"/>
      <c r="AX101" s="84"/>
      <c r="AY101" s="69"/>
      <c r="AZ101" s="84"/>
      <c r="BA101" s="69"/>
      <c r="BB101" s="84"/>
      <c r="BC101" s="69"/>
      <c r="BD101" s="84"/>
      <c r="BE101" s="69"/>
      <c r="BF101" s="84"/>
      <c r="BG101" s="69"/>
      <c r="BH101" s="84"/>
      <c r="BI101" s="69"/>
      <c r="BJ101" s="84"/>
      <c r="BK101" s="69"/>
      <c r="BL101" s="38"/>
      <c r="BM101" s="24"/>
      <c r="BN101" s="84"/>
      <c r="BO101" s="69"/>
      <c r="BP101" s="84"/>
      <c r="BQ101" s="69"/>
      <c r="BR101" s="84"/>
      <c r="BS101" s="69"/>
      <c r="BT101" s="84"/>
      <c r="BU101" s="69"/>
      <c r="BV101" s="24"/>
      <c r="BW101" s="84"/>
      <c r="BX101" s="69"/>
      <c r="BY101" s="84"/>
      <c r="BZ101" s="69"/>
      <c r="CA101" s="98"/>
      <c r="CB101" s="2"/>
    </row>
    <row r="102" spans="1:80" ht="12" x14ac:dyDescent="0.2">
      <c r="A102" s="33"/>
      <c r="B102" s="265" t="s">
        <v>332</v>
      </c>
      <c r="C102" s="240" t="str">
        <f>_xlfn.CONCAT(Tabel3[[#This Row],[ID]],Tabel3[[#This Row],[BYGNINGSDELE]])</f>
        <v>098Massive dæk, Elementer, A113, 4LK (DP=Ent.)</v>
      </c>
      <c r="D102" s="24"/>
      <c r="E102" s="24"/>
      <c r="F102" s="24"/>
      <c r="G102" s="24"/>
      <c r="H102" s="24"/>
      <c r="I102" s="24"/>
      <c r="J102" s="61">
        <v>4</v>
      </c>
      <c r="K102" s="62" t="s">
        <v>323</v>
      </c>
      <c r="L102" s="63" t="s">
        <v>317</v>
      </c>
      <c r="M102" s="61" t="str">
        <f>IFERROR(VLOOKUP(Tabel3[[#This Row],[ID-Bygningsdel]],'Data ændringslog'!A:G,7,FALSE),"P")</f>
        <v/>
      </c>
      <c r="N102" s="64" t="s">
        <v>189</v>
      </c>
      <c r="O102" s="188" t="str">
        <f>VLOOKUP(Tabel3[[#This Row],[ID-Bygningsdel]],'Data aktør'!A:H,2,FALSE)</f>
        <v/>
      </c>
      <c r="P102" s="189" t="str">
        <f>VLOOKUP(Tabel3[[#This Row],[ID-Bygningsdel]],'Data aktør'!A:H,3,FALSE)</f>
        <v>X</v>
      </c>
      <c r="Q102" s="190" t="str">
        <f>VLOOKUP(Tabel3[[#This Row],[ID-Bygningsdel]],'Data aktør'!A:H,4,FALSE)</f>
        <v/>
      </c>
      <c r="R102" s="191" t="str">
        <f>VLOOKUP(Tabel3[[#This Row],[ID-Bygningsdel]],'Data aktør'!A:H,5,FALSE)</f>
        <v/>
      </c>
      <c r="S102" s="192" t="str">
        <f>VLOOKUP(Tabel3[[#This Row],[ID-Bygningsdel]],'Data aktør'!A:H,6,FALSE)</f>
        <v/>
      </c>
      <c r="T102" s="193" t="str">
        <f>VLOOKUP(Tabel3[[#This Row],[ID-Bygningsdel]],'Data aktør'!A:H,7,FALSE)</f>
        <v>X</v>
      </c>
      <c r="U102" s="194" t="str">
        <f>VLOOKUP(Tabel3[[#This Row],[ID-Bygningsdel]],'Data aktør'!A:H,8,FALSE)</f>
        <v/>
      </c>
      <c r="V102" s="76"/>
      <c r="W102" s="77"/>
      <c r="X102" s="76"/>
      <c r="Y102" s="77"/>
      <c r="Z102" s="76"/>
      <c r="AA102" s="77"/>
      <c r="AB102" s="76"/>
      <c r="AC102" s="77"/>
      <c r="AD102" s="76"/>
      <c r="AE102" s="77"/>
      <c r="AF102" s="76"/>
      <c r="AG102" s="77"/>
      <c r="AH102" s="76"/>
      <c r="AI102" s="77"/>
      <c r="AJ102" s="76" t="s">
        <v>44</v>
      </c>
      <c r="AK102" s="77">
        <v>300</v>
      </c>
      <c r="AL102" s="76"/>
      <c r="AM102" s="77"/>
      <c r="AN102" s="76"/>
      <c r="AO102" s="77"/>
      <c r="AP102" s="76"/>
      <c r="AQ102" s="77"/>
      <c r="AR102" s="76"/>
      <c r="AS102" s="77"/>
      <c r="AT102" s="76" t="s">
        <v>44</v>
      </c>
      <c r="AU102" s="77">
        <v>300</v>
      </c>
      <c r="AV102" s="76"/>
      <c r="AW102" s="77"/>
      <c r="AX102" s="76"/>
      <c r="AY102" s="77"/>
      <c r="AZ102" s="76"/>
      <c r="BA102" s="77"/>
      <c r="BB102" s="76" t="s">
        <v>48</v>
      </c>
      <c r="BC102" s="77">
        <v>325</v>
      </c>
      <c r="BD102" s="76"/>
      <c r="BE102" s="77"/>
      <c r="BF102" s="76"/>
      <c r="BG102" s="77"/>
      <c r="BH102" s="76"/>
      <c r="BI102" s="77"/>
      <c r="BJ102" s="76"/>
      <c r="BK102" s="77"/>
      <c r="BL102" s="36" t="s">
        <v>324</v>
      </c>
      <c r="BM102" s="24"/>
      <c r="BN102" s="76"/>
      <c r="BO102" s="77"/>
      <c r="BP102" s="76"/>
      <c r="BQ102" s="77"/>
      <c r="BR102" s="76"/>
      <c r="BS102" s="77"/>
      <c r="BT102" s="76"/>
      <c r="BU102" s="77"/>
      <c r="BV102" s="24"/>
      <c r="BW102" s="76"/>
      <c r="BX102" s="77"/>
      <c r="BY102" s="76"/>
      <c r="BZ102" s="77"/>
      <c r="CA102" s="96"/>
      <c r="CB102" s="2"/>
    </row>
    <row r="103" spans="1:80" ht="12" x14ac:dyDescent="0.2">
      <c r="A103" s="33"/>
      <c r="B103" s="265" t="s">
        <v>334</v>
      </c>
      <c r="C103" s="240" t="str">
        <f>_xlfn.CONCAT(Tabel3[[#This Row],[ID]],Tabel3[[#This Row],[BYGNINGSDELE]])</f>
        <v>099Massive dæk, Elementer, A113, 4LK (DP=Rådg.)</v>
      </c>
      <c r="D103" s="24"/>
      <c r="E103" s="24"/>
      <c r="F103" s="24"/>
      <c r="G103" s="24"/>
      <c r="H103" s="24"/>
      <c r="I103" s="24"/>
      <c r="J103" s="61">
        <v>4</v>
      </c>
      <c r="K103" s="62" t="s">
        <v>326</v>
      </c>
      <c r="L103" s="63" t="s">
        <v>317</v>
      </c>
      <c r="M103" s="61" t="str">
        <f>IFERROR(VLOOKUP(Tabel3[[#This Row],[ID-Bygningsdel]],'Data ændringslog'!A:G,7,FALSE),"P")</f>
        <v/>
      </c>
      <c r="N103" s="64" t="s">
        <v>189</v>
      </c>
      <c r="O103" s="188" t="str">
        <f>VLOOKUP(Tabel3[[#This Row],[ID-Bygningsdel]],'Data aktør'!A:H,2,FALSE)</f>
        <v/>
      </c>
      <c r="P103" s="189" t="str">
        <f>VLOOKUP(Tabel3[[#This Row],[ID-Bygningsdel]],'Data aktør'!A:H,3,FALSE)</f>
        <v>X</v>
      </c>
      <c r="Q103" s="190" t="str">
        <f>VLOOKUP(Tabel3[[#This Row],[ID-Bygningsdel]],'Data aktør'!A:H,4,FALSE)</f>
        <v/>
      </c>
      <c r="R103" s="191" t="str">
        <f>VLOOKUP(Tabel3[[#This Row],[ID-Bygningsdel]],'Data aktør'!A:H,5,FALSE)</f>
        <v/>
      </c>
      <c r="S103" s="192" t="str">
        <f>VLOOKUP(Tabel3[[#This Row],[ID-Bygningsdel]],'Data aktør'!A:H,6,FALSE)</f>
        <v/>
      </c>
      <c r="T103" s="193" t="str">
        <f>VLOOKUP(Tabel3[[#This Row],[ID-Bygningsdel]],'Data aktør'!A:H,7,FALSE)</f>
        <v/>
      </c>
      <c r="U103" s="194" t="str">
        <f>VLOOKUP(Tabel3[[#This Row],[ID-Bygningsdel]],'Data aktør'!A:H,8,FALSE)</f>
        <v/>
      </c>
      <c r="V103" s="76"/>
      <c r="W103" s="77"/>
      <c r="X103" s="76"/>
      <c r="Y103" s="77"/>
      <c r="Z103" s="76"/>
      <c r="AA103" s="77"/>
      <c r="AB103" s="76"/>
      <c r="AC103" s="77"/>
      <c r="AD103" s="76"/>
      <c r="AE103" s="77"/>
      <c r="AF103" s="76"/>
      <c r="AG103" s="77"/>
      <c r="AH103" s="76"/>
      <c r="AI103" s="77"/>
      <c r="AJ103" s="76" t="s">
        <v>44</v>
      </c>
      <c r="AK103" s="77">
        <v>300</v>
      </c>
      <c r="AL103" s="76"/>
      <c r="AM103" s="77"/>
      <c r="AN103" s="76"/>
      <c r="AO103" s="77"/>
      <c r="AP103" s="76"/>
      <c r="AQ103" s="77"/>
      <c r="AR103" s="76"/>
      <c r="AS103" s="77"/>
      <c r="AT103" s="76" t="s">
        <v>44</v>
      </c>
      <c r="AU103" s="77">
        <v>300</v>
      </c>
      <c r="AV103" s="76"/>
      <c r="AW103" s="77"/>
      <c r="AX103" s="76"/>
      <c r="AY103" s="77"/>
      <c r="AZ103" s="76"/>
      <c r="BA103" s="77"/>
      <c r="BB103" s="76" t="s">
        <v>44</v>
      </c>
      <c r="BC103" s="77">
        <v>325</v>
      </c>
      <c r="BD103" s="76"/>
      <c r="BE103" s="77"/>
      <c r="BF103" s="76"/>
      <c r="BG103" s="77"/>
      <c r="BH103" s="76"/>
      <c r="BI103" s="77"/>
      <c r="BJ103" s="76"/>
      <c r="BK103" s="77"/>
      <c r="BL103" s="36" t="s">
        <v>327</v>
      </c>
      <c r="BM103" s="24"/>
      <c r="BN103" s="76"/>
      <c r="BO103" s="77"/>
      <c r="BP103" s="76"/>
      <c r="BQ103" s="77"/>
      <c r="BR103" s="76"/>
      <c r="BS103" s="77"/>
      <c r="BT103" s="76"/>
      <c r="BU103" s="77"/>
      <c r="BV103" s="24"/>
      <c r="BW103" s="76"/>
      <c r="BX103" s="77"/>
      <c r="BY103" s="76"/>
      <c r="BZ103" s="77"/>
      <c r="CA103" s="96"/>
      <c r="CB103" s="2"/>
    </row>
    <row r="104" spans="1:80" ht="12" x14ac:dyDescent="0.2">
      <c r="A104" s="33"/>
      <c r="B104" s="265" t="s">
        <v>337</v>
      </c>
      <c r="C104" s="240" t="str">
        <f>_xlfn.CONCAT(Tabel3[[#This Row],[ID]],Tabel3[[#This Row],[BYGNINGSDELE]])</f>
        <v>100Huldæk A113, 4LK (DP=Ent.)</v>
      </c>
      <c r="D104" s="24"/>
      <c r="E104" s="24"/>
      <c r="F104" s="24"/>
      <c r="G104" s="24"/>
      <c r="H104" s="24"/>
      <c r="I104" s="24"/>
      <c r="J104" s="61">
        <v>4</v>
      </c>
      <c r="K104" s="62" t="s">
        <v>329</v>
      </c>
      <c r="L104" s="63" t="s">
        <v>317</v>
      </c>
      <c r="M104" s="61" t="str">
        <f>IFERROR(VLOOKUP(Tabel3[[#This Row],[ID-Bygningsdel]],'Data ændringslog'!A:G,7,FALSE),"P")</f>
        <v/>
      </c>
      <c r="N104" s="64" t="s">
        <v>189</v>
      </c>
      <c r="O104" s="188" t="str">
        <f>VLOOKUP(Tabel3[[#This Row],[ID-Bygningsdel]],'Data aktør'!A:H,2,FALSE)</f>
        <v/>
      </c>
      <c r="P104" s="189" t="str">
        <f>VLOOKUP(Tabel3[[#This Row],[ID-Bygningsdel]],'Data aktør'!A:H,3,FALSE)</f>
        <v>X</v>
      </c>
      <c r="Q104" s="190" t="str">
        <f>VLOOKUP(Tabel3[[#This Row],[ID-Bygningsdel]],'Data aktør'!A:H,4,FALSE)</f>
        <v/>
      </c>
      <c r="R104" s="191" t="str">
        <f>VLOOKUP(Tabel3[[#This Row],[ID-Bygningsdel]],'Data aktør'!A:H,5,FALSE)</f>
        <v/>
      </c>
      <c r="S104" s="192" t="str">
        <f>VLOOKUP(Tabel3[[#This Row],[ID-Bygningsdel]],'Data aktør'!A:H,6,FALSE)</f>
        <v/>
      </c>
      <c r="T104" s="193" t="str">
        <f>VLOOKUP(Tabel3[[#This Row],[ID-Bygningsdel]],'Data aktør'!A:H,7,FALSE)</f>
        <v>X</v>
      </c>
      <c r="U104" s="194" t="str">
        <f>VLOOKUP(Tabel3[[#This Row],[ID-Bygningsdel]],'Data aktør'!A:H,8,FALSE)</f>
        <v/>
      </c>
      <c r="V104" s="76"/>
      <c r="W104" s="77"/>
      <c r="X104" s="76"/>
      <c r="Y104" s="77"/>
      <c r="Z104" s="76"/>
      <c r="AA104" s="77"/>
      <c r="AB104" s="76"/>
      <c r="AC104" s="77"/>
      <c r="AD104" s="76"/>
      <c r="AE104" s="77"/>
      <c r="AF104" s="76"/>
      <c r="AG104" s="77"/>
      <c r="AH104" s="76"/>
      <c r="AI104" s="77"/>
      <c r="AJ104" s="76" t="s">
        <v>44</v>
      </c>
      <c r="AK104" s="77">
        <v>300</v>
      </c>
      <c r="AL104" s="76"/>
      <c r="AM104" s="77"/>
      <c r="AN104" s="76"/>
      <c r="AO104" s="77"/>
      <c r="AP104" s="76"/>
      <c r="AQ104" s="77"/>
      <c r="AR104" s="76"/>
      <c r="AS104" s="77"/>
      <c r="AT104" s="76" t="s">
        <v>44</v>
      </c>
      <c r="AU104" s="77">
        <v>300</v>
      </c>
      <c r="AV104" s="76"/>
      <c r="AW104" s="77"/>
      <c r="AX104" s="76"/>
      <c r="AY104" s="77"/>
      <c r="AZ104" s="76"/>
      <c r="BA104" s="77"/>
      <c r="BB104" s="76" t="s">
        <v>48</v>
      </c>
      <c r="BC104" s="77">
        <v>325</v>
      </c>
      <c r="BD104" s="76"/>
      <c r="BE104" s="77"/>
      <c r="BF104" s="76"/>
      <c r="BG104" s="77"/>
      <c r="BH104" s="76"/>
      <c r="BI104" s="77"/>
      <c r="BJ104" s="76"/>
      <c r="BK104" s="77"/>
      <c r="BL104" s="36" t="s">
        <v>324</v>
      </c>
      <c r="BM104" s="24"/>
      <c r="BN104" s="76"/>
      <c r="BO104" s="77"/>
      <c r="BP104" s="76"/>
      <c r="BQ104" s="77"/>
      <c r="BR104" s="76"/>
      <c r="BS104" s="77"/>
      <c r="BT104" s="76"/>
      <c r="BU104" s="77"/>
      <c r="BV104" s="24"/>
      <c r="BW104" s="76"/>
      <c r="BX104" s="77"/>
      <c r="BY104" s="76"/>
      <c r="BZ104" s="77"/>
      <c r="CA104" s="96"/>
      <c r="CB104" s="2"/>
    </row>
    <row r="105" spans="1:80" ht="12" x14ac:dyDescent="0.2">
      <c r="A105" s="33"/>
      <c r="B105" s="265" t="s">
        <v>339</v>
      </c>
      <c r="C105" s="240" t="str">
        <f>_xlfn.CONCAT(Tabel3[[#This Row],[ID]],Tabel3[[#This Row],[BYGNINGSDELE]])</f>
        <v>101Huldæk A113, 4LK (DP=Rådg.)</v>
      </c>
      <c r="D105" s="24"/>
      <c r="E105" s="24"/>
      <c r="F105" s="24"/>
      <c r="G105" s="24"/>
      <c r="H105" s="24"/>
      <c r="I105" s="24"/>
      <c r="J105" s="61">
        <v>4</v>
      </c>
      <c r="K105" s="62" t="s">
        <v>331</v>
      </c>
      <c r="L105" s="63" t="s">
        <v>317</v>
      </c>
      <c r="M105" s="61" t="str">
        <f>IFERROR(VLOOKUP(Tabel3[[#This Row],[ID-Bygningsdel]],'Data ændringslog'!A:G,7,FALSE),"P")</f>
        <v/>
      </c>
      <c r="N105" s="64" t="s">
        <v>189</v>
      </c>
      <c r="O105" s="188" t="str">
        <f>VLOOKUP(Tabel3[[#This Row],[ID-Bygningsdel]],'Data aktør'!A:H,2,FALSE)</f>
        <v/>
      </c>
      <c r="P105" s="189" t="str">
        <f>VLOOKUP(Tabel3[[#This Row],[ID-Bygningsdel]],'Data aktør'!A:H,3,FALSE)</f>
        <v>X</v>
      </c>
      <c r="Q105" s="190" t="str">
        <f>VLOOKUP(Tabel3[[#This Row],[ID-Bygningsdel]],'Data aktør'!A:H,4,FALSE)</f>
        <v/>
      </c>
      <c r="R105" s="191" t="str">
        <f>VLOOKUP(Tabel3[[#This Row],[ID-Bygningsdel]],'Data aktør'!A:H,5,FALSE)</f>
        <v/>
      </c>
      <c r="S105" s="192" t="str">
        <f>VLOOKUP(Tabel3[[#This Row],[ID-Bygningsdel]],'Data aktør'!A:H,6,FALSE)</f>
        <v/>
      </c>
      <c r="T105" s="193" t="str">
        <f>VLOOKUP(Tabel3[[#This Row],[ID-Bygningsdel]],'Data aktør'!A:H,7,FALSE)</f>
        <v/>
      </c>
      <c r="U105" s="194" t="str">
        <f>VLOOKUP(Tabel3[[#This Row],[ID-Bygningsdel]],'Data aktør'!A:H,8,FALSE)</f>
        <v/>
      </c>
      <c r="V105" s="76"/>
      <c r="W105" s="77"/>
      <c r="X105" s="76"/>
      <c r="Y105" s="77"/>
      <c r="Z105" s="76"/>
      <c r="AA105" s="77"/>
      <c r="AB105" s="76"/>
      <c r="AC105" s="77"/>
      <c r="AD105" s="76"/>
      <c r="AE105" s="77"/>
      <c r="AF105" s="76"/>
      <c r="AG105" s="77"/>
      <c r="AH105" s="76"/>
      <c r="AI105" s="77"/>
      <c r="AJ105" s="76" t="s">
        <v>44</v>
      </c>
      <c r="AK105" s="77">
        <v>300</v>
      </c>
      <c r="AL105" s="76"/>
      <c r="AM105" s="77"/>
      <c r="AN105" s="76"/>
      <c r="AO105" s="77"/>
      <c r="AP105" s="76"/>
      <c r="AQ105" s="77"/>
      <c r="AR105" s="76"/>
      <c r="AS105" s="77"/>
      <c r="AT105" s="76" t="s">
        <v>44</v>
      </c>
      <c r="AU105" s="77">
        <v>300</v>
      </c>
      <c r="AV105" s="76"/>
      <c r="AW105" s="77"/>
      <c r="AX105" s="76"/>
      <c r="AY105" s="77"/>
      <c r="AZ105" s="76"/>
      <c r="BA105" s="77"/>
      <c r="BB105" s="76" t="s">
        <v>44</v>
      </c>
      <c r="BC105" s="77">
        <v>325</v>
      </c>
      <c r="BD105" s="76"/>
      <c r="BE105" s="77"/>
      <c r="BF105" s="76"/>
      <c r="BG105" s="77"/>
      <c r="BH105" s="76"/>
      <c r="BI105" s="77"/>
      <c r="BJ105" s="76"/>
      <c r="BK105" s="77"/>
      <c r="BL105" s="36" t="s">
        <v>327</v>
      </c>
      <c r="BM105" s="24"/>
      <c r="BN105" s="76"/>
      <c r="BO105" s="77"/>
      <c r="BP105" s="76"/>
      <c r="BQ105" s="77"/>
      <c r="BR105" s="76"/>
      <c r="BS105" s="77"/>
      <c r="BT105" s="76"/>
      <c r="BU105" s="77"/>
      <c r="BV105" s="24"/>
      <c r="BW105" s="76"/>
      <c r="BX105" s="77"/>
      <c r="BY105" s="76"/>
      <c r="BZ105" s="77"/>
      <c r="CA105" s="96"/>
      <c r="CB105" s="2"/>
    </row>
    <row r="106" spans="1:80" ht="12" x14ac:dyDescent="0.2">
      <c r="A106" s="33"/>
      <c r="B106" s="265" t="s">
        <v>341</v>
      </c>
      <c r="C106" s="240" t="str">
        <f>_xlfn.CONCAT(Tabel3[[#This Row],[ID]],Tabel3[[#This Row],[BYGNINGSDELE]])</f>
        <v>102Filigrandæk A113, 4LK (DP=Ent.)</v>
      </c>
      <c r="D106" s="24"/>
      <c r="E106" s="24"/>
      <c r="F106" s="24"/>
      <c r="G106" s="24"/>
      <c r="H106" s="24"/>
      <c r="I106" s="24"/>
      <c r="J106" s="61">
        <v>4</v>
      </c>
      <c r="K106" s="62" t="s">
        <v>333</v>
      </c>
      <c r="L106" s="63" t="s">
        <v>317</v>
      </c>
      <c r="M106" s="61" t="str">
        <f>IFERROR(VLOOKUP(Tabel3[[#This Row],[ID-Bygningsdel]],'Data ændringslog'!A:G,7,FALSE),"P")</f>
        <v/>
      </c>
      <c r="N106" s="64" t="s">
        <v>189</v>
      </c>
      <c r="O106" s="188" t="str">
        <f>VLOOKUP(Tabel3[[#This Row],[ID-Bygningsdel]],'Data aktør'!A:H,2,FALSE)</f>
        <v/>
      </c>
      <c r="P106" s="189" t="str">
        <f>VLOOKUP(Tabel3[[#This Row],[ID-Bygningsdel]],'Data aktør'!A:H,3,FALSE)</f>
        <v>X</v>
      </c>
      <c r="Q106" s="190" t="str">
        <f>VLOOKUP(Tabel3[[#This Row],[ID-Bygningsdel]],'Data aktør'!A:H,4,FALSE)</f>
        <v/>
      </c>
      <c r="R106" s="191" t="str">
        <f>VLOOKUP(Tabel3[[#This Row],[ID-Bygningsdel]],'Data aktør'!A:H,5,FALSE)</f>
        <v/>
      </c>
      <c r="S106" s="192" t="str">
        <f>VLOOKUP(Tabel3[[#This Row],[ID-Bygningsdel]],'Data aktør'!A:H,6,FALSE)</f>
        <v/>
      </c>
      <c r="T106" s="193" t="str">
        <f>VLOOKUP(Tabel3[[#This Row],[ID-Bygningsdel]],'Data aktør'!A:H,7,FALSE)</f>
        <v>X</v>
      </c>
      <c r="U106" s="194" t="str">
        <f>VLOOKUP(Tabel3[[#This Row],[ID-Bygningsdel]],'Data aktør'!A:H,8,FALSE)</f>
        <v/>
      </c>
      <c r="V106" s="76"/>
      <c r="W106" s="77"/>
      <c r="X106" s="76"/>
      <c r="Y106" s="77"/>
      <c r="Z106" s="76"/>
      <c r="AA106" s="77"/>
      <c r="AB106" s="76"/>
      <c r="AC106" s="77"/>
      <c r="AD106" s="76"/>
      <c r="AE106" s="77"/>
      <c r="AF106" s="76"/>
      <c r="AG106" s="77"/>
      <c r="AH106" s="76"/>
      <c r="AI106" s="77"/>
      <c r="AJ106" s="76" t="s">
        <v>44</v>
      </c>
      <c r="AK106" s="77">
        <v>300</v>
      </c>
      <c r="AL106" s="76"/>
      <c r="AM106" s="77"/>
      <c r="AN106" s="76"/>
      <c r="AO106" s="77"/>
      <c r="AP106" s="76"/>
      <c r="AQ106" s="77"/>
      <c r="AR106" s="76"/>
      <c r="AS106" s="77"/>
      <c r="AT106" s="76" t="s">
        <v>44</v>
      </c>
      <c r="AU106" s="77">
        <v>300</v>
      </c>
      <c r="AV106" s="76"/>
      <c r="AW106" s="77"/>
      <c r="AX106" s="76"/>
      <c r="AY106" s="77"/>
      <c r="AZ106" s="76"/>
      <c r="BA106" s="77"/>
      <c r="BB106" s="76" t="s">
        <v>48</v>
      </c>
      <c r="BC106" s="77">
        <v>325</v>
      </c>
      <c r="BD106" s="76"/>
      <c r="BE106" s="77"/>
      <c r="BF106" s="76"/>
      <c r="BG106" s="77"/>
      <c r="BH106" s="76"/>
      <c r="BI106" s="77"/>
      <c r="BJ106" s="76"/>
      <c r="BK106" s="77"/>
      <c r="BL106" s="36" t="s">
        <v>324</v>
      </c>
      <c r="BM106" s="24"/>
      <c r="BN106" s="76"/>
      <c r="BO106" s="77"/>
      <c r="BP106" s="76"/>
      <c r="BQ106" s="77"/>
      <c r="BR106" s="76"/>
      <c r="BS106" s="77"/>
      <c r="BT106" s="76"/>
      <c r="BU106" s="77"/>
      <c r="BV106" s="24"/>
      <c r="BW106" s="76"/>
      <c r="BX106" s="77"/>
      <c r="BY106" s="76"/>
      <c r="BZ106" s="77"/>
      <c r="CA106" s="96"/>
      <c r="CB106" s="2"/>
    </row>
    <row r="107" spans="1:80" ht="12" x14ac:dyDescent="0.2">
      <c r="A107" s="33"/>
      <c r="B107" s="265" t="s">
        <v>343</v>
      </c>
      <c r="C107" s="240" t="str">
        <f>_xlfn.CONCAT(Tabel3[[#This Row],[ID]],Tabel3[[#This Row],[BYGNINGSDELE]])</f>
        <v>103Filigrandæk A113, 4LK (DP=Rådg.)</v>
      </c>
      <c r="D107" s="24"/>
      <c r="E107" s="24"/>
      <c r="F107" s="24"/>
      <c r="G107" s="24"/>
      <c r="H107" s="24"/>
      <c r="I107" s="24"/>
      <c r="J107" s="61">
        <v>4</v>
      </c>
      <c r="K107" s="62" t="s">
        <v>335</v>
      </c>
      <c r="L107" s="63" t="s">
        <v>317</v>
      </c>
      <c r="M107" s="61" t="str">
        <f>IFERROR(VLOOKUP(Tabel3[[#This Row],[ID-Bygningsdel]],'Data ændringslog'!A:G,7,FALSE),"P")</f>
        <v/>
      </c>
      <c r="N107" s="64" t="s">
        <v>189</v>
      </c>
      <c r="O107" s="188" t="str">
        <f>VLOOKUP(Tabel3[[#This Row],[ID-Bygningsdel]],'Data aktør'!A:H,2,FALSE)</f>
        <v/>
      </c>
      <c r="P107" s="189" t="str">
        <f>VLOOKUP(Tabel3[[#This Row],[ID-Bygningsdel]],'Data aktør'!A:H,3,FALSE)</f>
        <v>X</v>
      </c>
      <c r="Q107" s="190" t="str">
        <f>VLOOKUP(Tabel3[[#This Row],[ID-Bygningsdel]],'Data aktør'!A:H,4,FALSE)</f>
        <v/>
      </c>
      <c r="R107" s="191" t="str">
        <f>VLOOKUP(Tabel3[[#This Row],[ID-Bygningsdel]],'Data aktør'!A:H,5,FALSE)</f>
        <v/>
      </c>
      <c r="S107" s="192" t="str">
        <f>VLOOKUP(Tabel3[[#This Row],[ID-Bygningsdel]],'Data aktør'!A:H,6,FALSE)</f>
        <v/>
      </c>
      <c r="T107" s="193" t="str">
        <f>VLOOKUP(Tabel3[[#This Row],[ID-Bygningsdel]],'Data aktør'!A:H,7,FALSE)</f>
        <v/>
      </c>
      <c r="U107" s="194" t="str">
        <f>VLOOKUP(Tabel3[[#This Row],[ID-Bygningsdel]],'Data aktør'!A:H,8,FALSE)</f>
        <v/>
      </c>
      <c r="V107" s="76"/>
      <c r="W107" s="77"/>
      <c r="X107" s="76"/>
      <c r="Y107" s="77"/>
      <c r="Z107" s="76"/>
      <c r="AA107" s="77"/>
      <c r="AB107" s="76"/>
      <c r="AC107" s="77"/>
      <c r="AD107" s="76"/>
      <c r="AE107" s="77"/>
      <c r="AF107" s="76"/>
      <c r="AG107" s="77"/>
      <c r="AH107" s="76"/>
      <c r="AI107" s="77"/>
      <c r="AJ107" s="76" t="s">
        <v>44</v>
      </c>
      <c r="AK107" s="77">
        <v>300</v>
      </c>
      <c r="AL107" s="76"/>
      <c r="AM107" s="77"/>
      <c r="AN107" s="76"/>
      <c r="AO107" s="77"/>
      <c r="AP107" s="76"/>
      <c r="AQ107" s="77"/>
      <c r="AR107" s="76"/>
      <c r="AS107" s="77"/>
      <c r="AT107" s="76" t="s">
        <v>44</v>
      </c>
      <c r="AU107" s="77">
        <v>300</v>
      </c>
      <c r="AV107" s="76"/>
      <c r="AW107" s="77"/>
      <c r="AX107" s="76"/>
      <c r="AY107" s="77"/>
      <c r="AZ107" s="76"/>
      <c r="BA107" s="77"/>
      <c r="BB107" s="76" t="s">
        <v>44</v>
      </c>
      <c r="BC107" s="77">
        <v>325</v>
      </c>
      <c r="BD107" s="76"/>
      <c r="BE107" s="77"/>
      <c r="BF107" s="76"/>
      <c r="BG107" s="77"/>
      <c r="BH107" s="76"/>
      <c r="BI107" s="77"/>
      <c r="BJ107" s="76"/>
      <c r="BK107" s="77"/>
      <c r="BL107" s="36" t="s">
        <v>336</v>
      </c>
      <c r="BM107" s="24"/>
      <c r="BN107" s="76"/>
      <c r="BO107" s="77"/>
      <c r="BP107" s="76"/>
      <c r="BQ107" s="77"/>
      <c r="BR107" s="76"/>
      <c r="BS107" s="77"/>
      <c r="BT107" s="76"/>
      <c r="BU107" s="77"/>
      <c r="BV107" s="24"/>
      <c r="BW107" s="76"/>
      <c r="BX107" s="77"/>
      <c r="BY107" s="76"/>
      <c r="BZ107" s="77"/>
      <c r="CA107" s="96"/>
      <c r="CB107" s="2"/>
    </row>
    <row r="108" spans="1:80" ht="12" x14ac:dyDescent="0.2">
      <c r="A108" s="33"/>
      <c r="B108" s="265" t="s">
        <v>346</v>
      </c>
      <c r="C108" s="240" t="str">
        <f>_xlfn.CONCAT(Tabel3[[#This Row],[ID]],Tabel3[[#This Row],[BYGNINGSDELE]])</f>
        <v>104Betondæk, Elementer</v>
      </c>
      <c r="D108" s="24"/>
      <c r="E108" s="24"/>
      <c r="F108" s="24"/>
      <c r="G108" s="24"/>
      <c r="H108" s="24"/>
      <c r="I108" s="24"/>
      <c r="J108" s="61">
        <v>4</v>
      </c>
      <c r="K108" s="62" t="s">
        <v>321</v>
      </c>
      <c r="L108" s="63" t="s">
        <v>317</v>
      </c>
      <c r="M108" s="61" t="str">
        <f>IFERROR(VLOOKUP(Tabel3[[#This Row],[ID-Bygningsdel]],'Data ændringslog'!A:G,7,FALSE),"P")</f>
        <v/>
      </c>
      <c r="N108" s="64" t="s">
        <v>189</v>
      </c>
      <c r="O108" s="188" t="str">
        <f>VLOOKUP(Tabel3[[#This Row],[ID-Bygningsdel]],'Data aktør'!A:H,2,FALSE)</f>
        <v/>
      </c>
      <c r="P108" s="189" t="str">
        <f>VLOOKUP(Tabel3[[#This Row],[ID-Bygningsdel]],'Data aktør'!A:H,3,FALSE)</f>
        <v>X</v>
      </c>
      <c r="Q108" s="190" t="str">
        <f>VLOOKUP(Tabel3[[#This Row],[ID-Bygningsdel]],'Data aktør'!A:H,4,FALSE)</f>
        <v/>
      </c>
      <c r="R108" s="191" t="str">
        <f>VLOOKUP(Tabel3[[#This Row],[ID-Bygningsdel]],'Data aktør'!A:H,5,FALSE)</f>
        <v/>
      </c>
      <c r="S108" s="192" t="str">
        <f>VLOOKUP(Tabel3[[#This Row],[ID-Bygningsdel]],'Data aktør'!A:H,6,FALSE)</f>
        <v/>
      </c>
      <c r="T108" s="193" t="str">
        <f>VLOOKUP(Tabel3[[#This Row],[ID-Bygningsdel]],'Data aktør'!A:H,7,FALSE)</f>
        <v/>
      </c>
      <c r="U108" s="194" t="str">
        <f>VLOOKUP(Tabel3[[#This Row],[ID-Bygningsdel]],'Data aktør'!A:H,8,FALSE)</f>
        <v/>
      </c>
      <c r="V108" s="76"/>
      <c r="W108" s="77"/>
      <c r="X108" s="76"/>
      <c r="Y108" s="77"/>
      <c r="Z108" s="76"/>
      <c r="AA108" s="77"/>
      <c r="AB108" s="76" t="s">
        <v>44</v>
      </c>
      <c r="AC108" s="77">
        <v>200</v>
      </c>
      <c r="AD108" s="76"/>
      <c r="AE108" s="77"/>
      <c r="AF108" s="76"/>
      <c r="AG108" s="77"/>
      <c r="AH108" s="76"/>
      <c r="AI108" s="77"/>
      <c r="AJ108" s="76" t="s">
        <v>44</v>
      </c>
      <c r="AK108" s="77">
        <v>300</v>
      </c>
      <c r="AL108" s="76"/>
      <c r="AM108" s="77"/>
      <c r="AN108" s="76"/>
      <c r="AO108" s="77"/>
      <c r="AP108" s="76"/>
      <c r="AQ108" s="77"/>
      <c r="AR108" s="76"/>
      <c r="AS108" s="77"/>
      <c r="AT108" s="76" t="s">
        <v>44</v>
      </c>
      <c r="AU108" s="77">
        <v>325</v>
      </c>
      <c r="AV108" s="76"/>
      <c r="AW108" s="77"/>
      <c r="AX108" s="76"/>
      <c r="AY108" s="77"/>
      <c r="AZ108" s="76"/>
      <c r="BA108" s="77"/>
      <c r="BB108" s="76" t="s">
        <v>44</v>
      </c>
      <c r="BC108" s="77">
        <v>325</v>
      </c>
      <c r="BD108" s="76"/>
      <c r="BE108" s="77"/>
      <c r="BF108" s="76"/>
      <c r="BG108" s="77"/>
      <c r="BH108" s="76"/>
      <c r="BI108" s="77"/>
      <c r="BJ108" s="76"/>
      <c r="BK108" s="77"/>
      <c r="BL108" s="36"/>
      <c r="BM108" s="24"/>
      <c r="BN108" s="76"/>
      <c r="BO108" s="77"/>
      <c r="BP108" s="76"/>
      <c r="BQ108" s="77"/>
      <c r="BR108" s="76"/>
      <c r="BS108" s="77"/>
      <c r="BT108" s="76"/>
      <c r="BU108" s="77"/>
      <c r="BV108" s="24"/>
      <c r="BW108" s="76"/>
      <c r="BX108" s="77"/>
      <c r="BY108" s="76"/>
      <c r="BZ108" s="77"/>
      <c r="CA108" s="96"/>
      <c r="CB108" s="2"/>
    </row>
    <row r="109" spans="1:80" ht="12" x14ac:dyDescent="0.2">
      <c r="A109" s="33"/>
      <c r="B109" s="265" t="s">
        <v>349</v>
      </c>
      <c r="C109" s="240" t="str">
        <f>_xlfn.CONCAT(Tabel3[[#This Row],[ID]],Tabel3[[#This Row],[BYGNINGSDELE]])</f>
        <v>105Konstruktiv overbeton</v>
      </c>
      <c r="D109" s="24"/>
      <c r="E109" s="24"/>
      <c r="F109" s="24"/>
      <c r="G109" s="24"/>
      <c r="H109" s="24"/>
      <c r="I109" s="24"/>
      <c r="J109" s="61">
        <v>3</v>
      </c>
      <c r="K109" s="62" t="s">
        <v>338</v>
      </c>
      <c r="L109" s="63" t="s">
        <v>317</v>
      </c>
      <c r="M109" s="61" t="str">
        <f>IFERROR(VLOOKUP(Tabel3[[#This Row],[ID-Bygningsdel]],'Data ændringslog'!A:G,7,FALSE),"P")</f>
        <v/>
      </c>
      <c r="N109" s="64" t="s">
        <v>109</v>
      </c>
      <c r="O109" s="188" t="str">
        <f>VLOOKUP(Tabel3[[#This Row],[ID-Bygningsdel]],'Data aktør'!A:H,2,FALSE)</f>
        <v/>
      </c>
      <c r="P109" s="189" t="str">
        <f>VLOOKUP(Tabel3[[#This Row],[ID-Bygningsdel]],'Data aktør'!A:H,3,FALSE)</f>
        <v>X</v>
      </c>
      <c r="Q109" s="190" t="str">
        <f>VLOOKUP(Tabel3[[#This Row],[ID-Bygningsdel]],'Data aktør'!A:H,4,FALSE)</f>
        <v/>
      </c>
      <c r="R109" s="191" t="str">
        <f>VLOOKUP(Tabel3[[#This Row],[ID-Bygningsdel]],'Data aktør'!A:H,5,FALSE)</f>
        <v/>
      </c>
      <c r="S109" s="192" t="str">
        <f>VLOOKUP(Tabel3[[#This Row],[ID-Bygningsdel]],'Data aktør'!A:H,6,FALSE)</f>
        <v/>
      </c>
      <c r="T109" s="193" t="str">
        <f>VLOOKUP(Tabel3[[#This Row],[ID-Bygningsdel]],'Data aktør'!A:H,7,FALSE)</f>
        <v/>
      </c>
      <c r="U109" s="194" t="str">
        <f>VLOOKUP(Tabel3[[#This Row],[ID-Bygningsdel]],'Data aktør'!A:H,8,FALSE)</f>
        <v/>
      </c>
      <c r="V109" s="76"/>
      <c r="W109" s="77"/>
      <c r="X109" s="76"/>
      <c r="Y109" s="77"/>
      <c r="Z109" s="76"/>
      <c r="AA109" s="77"/>
      <c r="AB109" s="76"/>
      <c r="AC109" s="77"/>
      <c r="AD109" s="76"/>
      <c r="AE109" s="77"/>
      <c r="AF109" s="76"/>
      <c r="AG109" s="77"/>
      <c r="AH109" s="76"/>
      <c r="AI109" s="77"/>
      <c r="AJ109" s="76"/>
      <c r="AK109" s="77"/>
      <c r="AL109" s="76"/>
      <c r="AM109" s="77"/>
      <c r="AN109" s="76"/>
      <c r="AO109" s="77"/>
      <c r="AP109" s="76"/>
      <c r="AQ109" s="77"/>
      <c r="AR109" s="76"/>
      <c r="AS109" s="77"/>
      <c r="AT109" s="76" t="s">
        <v>44</v>
      </c>
      <c r="AU109" s="77">
        <v>325</v>
      </c>
      <c r="AV109" s="76"/>
      <c r="AW109" s="77"/>
      <c r="AX109" s="76"/>
      <c r="AY109" s="77"/>
      <c r="AZ109" s="76"/>
      <c r="BA109" s="77"/>
      <c r="BB109" s="76" t="s">
        <v>44</v>
      </c>
      <c r="BC109" s="77">
        <v>325</v>
      </c>
      <c r="BD109" s="76"/>
      <c r="BE109" s="77"/>
      <c r="BF109" s="76"/>
      <c r="BG109" s="77"/>
      <c r="BH109" s="76"/>
      <c r="BI109" s="77"/>
      <c r="BJ109" s="76"/>
      <c r="BK109" s="77"/>
      <c r="BL109" s="36"/>
      <c r="BM109" s="24"/>
      <c r="BN109" s="76"/>
      <c r="BO109" s="77"/>
      <c r="BP109" s="76"/>
      <c r="BQ109" s="77"/>
      <c r="BR109" s="76"/>
      <c r="BS109" s="77"/>
      <c r="BT109" s="76"/>
      <c r="BU109" s="77"/>
      <c r="BV109" s="24"/>
      <c r="BW109" s="76"/>
      <c r="BX109" s="77"/>
      <c r="BY109" s="76"/>
      <c r="BZ109" s="77"/>
      <c r="CA109" s="96"/>
      <c r="CB109" s="2"/>
    </row>
    <row r="110" spans="1:80" ht="12" x14ac:dyDescent="0.2">
      <c r="A110" s="33"/>
      <c r="B110" s="265" t="s">
        <v>351</v>
      </c>
      <c r="C110" s="240" t="str">
        <f>_xlfn.CONCAT(Tabel3[[#This Row],[ID]],Tabel3[[#This Row],[BYGNINGSDELE]])</f>
        <v>106Stabiliserende trædæk</v>
      </c>
      <c r="D110" s="24"/>
      <c r="E110" s="24"/>
      <c r="F110" s="24"/>
      <c r="G110" s="24"/>
      <c r="H110" s="24"/>
      <c r="I110" s="24"/>
      <c r="J110" s="61">
        <v>3</v>
      </c>
      <c r="K110" s="62" t="s">
        <v>340</v>
      </c>
      <c r="L110" s="63" t="s">
        <v>317</v>
      </c>
      <c r="M110" s="61" t="str">
        <f>IFERROR(VLOOKUP(Tabel3[[#This Row],[ID-Bygningsdel]],'Data ændringslog'!A:G,7,FALSE),"P")</f>
        <v/>
      </c>
      <c r="N110" s="64" t="s">
        <v>109</v>
      </c>
      <c r="O110" s="188" t="str">
        <f>VLOOKUP(Tabel3[[#This Row],[ID-Bygningsdel]],'Data aktør'!A:H,2,FALSE)</f>
        <v/>
      </c>
      <c r="P110" s="189" t="str">
        <f>VLOOKUP(Tabel3[[#This Row],[ID-Bygningsdel]],'Data aktør'!A:H,3,FALSE)</f>
        <v>X</v>
      </c>
      <c r="Q110" s="190" t="str">
        <f>VLOOKUP(Tabel3[[#This Row],[ID-Bygningsdel]],'Data aktør'!A:H,4,FALSE)</f>
        <v/>
      </c>
      <c r="R110" s="191" t="str">
        <f>VLOOKUP(Tabel3[[#This Row],[ID-Bygningsdel]],'Data aktør'!A:H,5,FALSE)</f>
        <v/>
      </c>
      <c r="S110" s="192" t="str">
        <f>VLOOKUP(Tabel3[[#This Row],[ID-Bygningsdel]],'Data aktør'!A:H,6,FALSE)</f>
        <v/>
      </c>
      <c r="T110" s="193" t="str">
        <f>VLOOKUP(Tabel3[[#This Row],[ID-Bygningsdel]],'Data aktør'!A:H,7,FALSE)</f>
        <v/>
      </c>
      <c r="U110" s="194" t="str">
        <f>VLOOKUP(Tabel3[[#This Row],[ID-Bygningsdel]],'Data aktør'!A:H,8,FALSE)</f>
        <v/>
      </c>
      <c r="V110" s="76"/>
      <c r="W110" s="77"/>
      <c r="X110" s="76"/>
      <c r="Y110" s="77"/>
      <c r="Z110" s="76"/>
      <c r="AA110" s="77"/>
      <c r="AB110" s="76"/>
      <c r="AC110" s="77"/>
      <c r="AD110" s="76"/>
      <c r="AE110" s="77"/>
      <c r="AF110" s="76"/>
      <c r="AG110" s="77"/>
      <c r="AH110" s="76"/>
      <c r="AI110" s="77"/>
      <c r="AJ110" s="76" t="s">
        <v>44</v>
      </c>
      <c r="AK110" s="77">
        <v>300</v>
      </c>
      <c r="AL110" s="76"/>
      <c r="AM110" s="77"/>
      <c r="AN110" s="76"/>
      <c r="AO110" s="77"/>
      <c r="AP110" s="76"/>
      <c r="AQ110" s="77"/>
      <c r="AR110" s="76"/>
      <c r="AS110" s="77"/>
      <c r="AT110" s="76" t="s">
        <v>44</v>
      </c>
      <c r="AU110" s="77">
        <v>300</v>
      </c>
      <c r="AV110" s="76"/>
      <c r="AW110" s="77"/>
      <c r="AX110" s="76"/>
      <c r="AY110" s="77"/>
      <c r="AZ110" s="76"/>
      <c r="BA110" s="77"/>
      <c r="BB110" s="76" t="s">
        <v>44</v>
      </c>
      <c r="BC110" s="77">
        <v>325</v>
      </c>
      <c r="BD110" s="76"/>
      <c r="BE110" s="77"/>
      <c r="BF110" s="76"/>
      <c r="BG110" s="77"/>
      <c r="BH110" s="76"/>
      <c r="BI110" s="77"/>
      <c r="BJ110" s="76"/>
      <c r="BK110" s="77"/>
      <c r="BL110" s="36"/>
      <c r="BM110" s="24"/>
      <c r="BN110" s="76"/>
      <c r="BO110" s="77"/>
      <c r="BP110" s="76"/>
      <c r="BQ110" s="77"/>
      <c r="BR110" s="76"/>
      <c r="BS110" s="77"/>
      <c r="BT110" s="76"/>
      <c r="BU110" s="77"/>
      <c r="BV110" s="24"/>
      <c r="BW110" s="76"/>
      <c r="BX110" s="77"/>
      <c r="BY110" s="76"/>
      <c r="BZ110" s="77"/>
      <c r="CA110" s="96"/>
      <c r="CB110" s="2"/>
    </row>
    <row r="111" spans="1:80" ht="12" x14ac:dyDescent="0.2">
      <c r="A111" s="33"/>
      <c r="B111" s="265" t="s">
        <v>353</v>
      </c>
      <c r="C111" s="240" t="str">
        <f>_xlfn.CONCAT(Tabel3[[#This Row],[ID]],Tabel3[[#This Row],[BYGNINGSDELE]])</f>
        <v>107Afretning</v>
      </c>
      <c r="D111" s="24"/>
      <c r="E111" s="24"/>
      <c r="F111" s="24"/>
      <c r="G111" s="24"/>
      <c r="H111" s="24"/>
      <c r="I111" s="24"/>
      <c r="J111" s="61">
        <v>3</v>
      </c>
      <c r="K111" s="62" t="s">
        <v>342</v>
      </c>
      <c r="L111" s="63" t="s">
        <v>317</v>
      </c>
      <c r="M111" s="61" t="str">
        <f>IFERROR(VLOOKUP(Tabel3[[#This Row],[ID-Bygningsdel]],'Data ændringslog'!A:G,7,FALSE),"P")</f>
        <v/>
      </c>
      <c r="N111" s="64" t="s">
        <v>109</v>
      </c>
      <c r="O111" s="188" t="str">
        <f>VLOOKUP(Tabel3[[#This Row],[ID-Bygningsdel]],'Data aktør'!A:H,2,FALSE)</f>
        <v/>
      </c>
      <c r="P111" s="189" t="str">
        <f>VLOOKUP(Tabel3[[#This Row],[ID-Bygningsdel]],'Data aktør'!A:H,3,FALSE)</f>
        <v/>
      </c>
      <c r="Q111" s="190" t="str">
        <f>VLOOKUP(Tabel3[[#This Row],[ID-Bygningsdel]],'Data aktør'!A:H,4,FALSE)</f>
        <v/>
      </c>
      <c r="R111" s="191" t="str">
        <f>VLOOKUP(Tabel3[[#This Row],[ID-Bygningsdel]],'Data aktør'!A:H,5,FALSE)</f>
        <v/>
      </c>
      <c r="S111" s="192" t="str">
        <f>VLOOKUP(Tabel3[[#This Row],[ID-Bygningsdel]],'Data aktør'!A:H,6,FALSE)</f>
        <v/>
      </c>
      <c r="T111" s="193" t="str">
        <f>VLOOKUP(Tabel3[[#This Row],[ID-Bygningsdel]],'Data aktør'!A:H,7,FALSE)</f>
        <v/>
      </c>
      <c r="U111" s="194" t="str">
        <f>VLOOKUP(Tabel3[[#This Row],[ID-Bygningsdel]],'Data aktør'!A:H,8,FALSE)</f>
        <v/>
      </c>
      <c r="V111" s="76"/>
      <c r="W111" s="77"/>
      <c r="X111" s="76"/>
      <c r="Y111" s="77"/>
      <c r="Z111" s="76"/>
      <c r="AA111" s="77"/>
      <c r="AB111" s="76"/>
      <c r="AC111" s="77"/>
      <c r="AD111" s="76"/>
      <c r="AE111" s="77"/>
      <c r="AF111" s="76"/>
      <c r="AG111" s="77"/>
      <c r="AH111" s="76"/>
      <c r="AI111" s="77"/>
      <c r="AJ111" s="76"/>
      <c r="AK111" s="77"/>
      <c r="AL111" s="76"/>
      <c r="AM111" s="77"/>
      <c r="AN111" s="76"/>
      <c r="AO111" s="77"/>
      <c r="AP111" s="76"/>
      <c r="AQ111" s="77"/>
      <c r="AR111" s="76"/>
      <c r="AS111" s="77"/>
      <c r="AT111" s="76"/>
      <c r="AU111" s="77"/>
      <c r="AV111" s="76"/>
      <c r="AW111" s="77"/>
      <c r="AX111" s="76"/>
      <c r="AY111" s="77"/>
      <c r="AZ111" s="76"/>
      <c r="BA111" s="77"/>
      <c r="BB111" s="76"/>
      <c r="BC111" s="77"/>
      <c r="BD111" s="76"/>
      <c r="BE111" s="77"/>
      <c r="BF111" s="76"/>
      <c r="BG111" s="77"/>
      <c r="BH111" s="76"/>
      <c r="BI111" s="77"/>
      <c r="BJ111" s="76"/>
      <c r="BK111" s="77"/>
      <c r="BL111" s="36"/>
      <c r="BM111" s="24"/>
      <c r="BN111" s="76"/>
      <c r="BO111" s="77"/>
      <c r="BP111" s="76"/>
      <c r="BQ111" s="77"/>
      <c r="BR111" s="76"/>
      <c r="BS111" s="77"/>
      <c r="BT111" s="76"/>
      <c r="BU111" s="77"/>
      <c r="BV111" s="24"/>
      <c r="BW111" s="76"/>
      <c r="BX111" s="77"/>
      <c r="BY111" s="76"/>
      <c r="BZ111" s="77"/>
      <c r="CA111" s="96"/>
      <c r="CB111" s="2"/>
    </row>
    <row r="112" spans="1:80" ht="12" x14ac:dyDescent="0.2">
      <c r="A112" s="33"/>
      <c r="B112" s="265" t="s">
        <v>355</v>
      </c>
      <c r="C112" s="240" t="str">
        <f>_xlfn.CONCAT(Tabel3[[#This Row],[ID]],Tabel3[[#This Row],[BYGNINGSDELE]])</f>
        <v>108Trapezplader</v>
      </c>
      <c r="D112" s="24"/>
      <c r="E112" s="24"/>
      <c r="F112" s="24"/>
      <c r="G112" s="24"/>
      <c r="H112" s="24"/>
      <c r="I112" s="24"/>
      <c r="J112" s="61">
        <v>3</v>
      </c>
      <c r="K112" s="62" t="s">
        <v>344</v>
      </c>
      <c r="L112" s="63" t="s">
        <v>317</v>
      </c>
      <c r="M112" s="61" t="str">
        <f>IFERROR(VLOOKUP(Tabel3[[#This Row],[ID-Bygningsdel]],'Data ændringslog'!A:G,7,FALSE),"P")</f>
        <v/>
      </c>
      <c r="N112" s="64" t="s">
        <v>109</v>
      </c>
      <c r="O112" s="188" t="str">
        <f>VLOOKUP(Tabel3[[#This Row],[ID-Bygningsdel]],'Data aktør'!A:H,2,FALSE)</f>
        <v/>
      </c>
      <c r="P112" s="189" t="str">
        <f>VLOOKUP(Tabel3[[#This Row],[ID-Bygningsdel]],'Data aktør'!A:H,3,FALSE)</f>
        <v>X</v>
      </c>
      <c r="Q112" s="190" t="str">
        <f>VLOOKUP(Tabel3[[#This Row],[ID-Bygningsdel]],'Data aktør'!A:H,4,FALSE)</f>
        <v/>
      </c>
      <c r="R112" s="191" t="str">
        <f>VLOOKUP(Tabel3[[#This Row],[ID-Bygningsdel]],'Data aktør'!A:H,5,FALSE)</f>
        <v/>
      </c>
      <c r="S112" s="192" t="str">
        <f>VLOOKUP(Tabel3[[#This Row],[ID-Bygningsdel]],'Data aktør'!A:H,6,FALSE)</f>
        <v/>
      </c>
      <c r="T112" s="193" t="str">
        <f>VLOOKUP(Tabel3[[#This Row],[ID-Bygningsdel]],'Data aktør'!A:H,7,FALSE)</f>
        <v/>
      </c>
      <c r="U112" s="194" t="str">
        <f>VLOOKUP(Tabel3[[#This Row],[ID-Bygningsdel]],'Data aktør'!A:H,8,FALSE)</f>
        <v/>
      </c>
      <c r="V112" s="76"/>
      <c r="W112" s="77"/>
      <c r="X112" s="76"/>
      <c r="Y112" s="77"/>
      <c r="Z112" s="76"/>
      <c r="AA112" s="77"/>
      <c r="AB112" s="76"/>
      <c r="AC112" s="77"/>
      <c r="AD112" s="76"/>
      <c r="AE112" s="77"/>
      <c r="AF112" s="76"/>
      <c r="AG112" s="77"/>
      <c r="AH112" s="76"/>
      <c r="AI112" s="77"/>
      <c r="AJ112" s="76" t="s">
        <v>44</v>
      </c>
      <c r="AK112" s="77">
        <v>300</v>
      </c>
      <c r="AL112" s="76"/>
      <c r="AM112" s="77"/>
      <c r="AN112" s="76"/>
      <c r="AO112" s="77"/>
      <c r="AP112" s="76"/>
      <c r="AQ112" s="77"/>
      <c r="AR112" s="76"/>
      <c r="AS112" s="77"/>
      <c r="AT112" s="76" t="s">
        <v>44</v>
      </c>
      <c r="AU112" s="77">
        <v>325</v>
      </c>
      <c r="AV112" s="76"/>
      <c r="AW112" s="77"/>
      <c r="AX112" s="76"/>
      <c r="AY112" s="77"/>
      <c r="AZ112" s="76"/>
      <c r="BA112" s="77"/>
      <c r="BB112" s="76" t="s">
        <v>44</v>
      </c>
      <c r="BC112" s="77">
        <v>325</v>
      </c>
      <c r="BD112" s="76"/>
      <c r="BE112" s="77"/>
      <c r="BF112" s="76"/>
      <c r="BG112" s="77"/>
      <c r="BH112" s="76"/>
      <c r="BI112" s="77"/>
      <c r="BJ112" s="76"/>
      <c r="BK112" s="77"/>
      <c r="BL112" s="36" t="s">
        <v>345</v>
      </c>
      <c r="BM112" s="24"/>
      <c r="BN112" s="76"/>
      <c r="BO112" s="77"/>
      <c r="BP112" s="76"/>
      <c r="BQ112" s="77"/>
      <c r="BR112" s="76"/>
      <c r="BS112" s="77"/>
      <c r="BT112" s="76"/>
      <c r="BU112" s="77"/>
      <c r="BV112" s="24"/>
      <c r="BW112" s="76"/>
      <c r="BX112" s="77"/>
      <c r="BY112" s="76"/>
      <c r="BZ112" s="77"/>
      <c r="CA112" s="96"/>
      <c r="CB112" s="2"/>
    </row>
    <row r="113" spans="1:80" ht="12" x14ac:dyDescent="0.2">
      <c r="A113" s="33"/>
      <c r="B113" s="265" t="s">
        <v>357</v>
      </c>
      <c r="C113" s="240" t="str">
        <f>_xlfn.CONCAT(Tabel3[[#This Row],[ID]],Tabel3[[#This Row],[BYGNINGSDELE]])</f>
        <v>109Skeletkonstruerede dæk</v>
      </c>
      <c r="D113" s="24"/>
      <c r="E113" s="24"/>
      <c r="F113" s="24"/>
      <c r="G113" s="24"/>
      <c r="H113" s="24"/>
      <c r="I113" s="24"/>
      <c r="J113" s="61">
        <v>3</v>
      </c>
      <c r="K113" s="62" t="s">
        <v>347</v>
      </c>
      <c r="L113" s="63" t="s">
        <v>314</v>
      </c>
      <c r="M113" s="61" t="str">
        <f>IFERROR(VLOOKUP(Tabel3[[#This Row],[ID-Bygningsdel]],'Data ændringslog'!A:G,7,FALSE),"P")</f>
        <v/>
      </c>
      <c r="N113" s="64" t="s">
        <v>109</v>
      </c>
      <c r="O113" s="188" t="str">
        <f>VLOOKUP(Tabel3[[#This Row],[ID-Bygningsdel]],'Data aktør'!A:H,2,FALSE)</f>
        <v>X</v>
      </c>
      <c r="P113" s="189" t="str">
        <f>VLOOKUP(Tabel3[[#This Row],[ID-Bygningsdel]],'Data aktør'!A:H,3,FALSE)</f>
        <v/>
      </c>
      <c r="Q113" s="190" t="str">
        <f>VLOOKUP(Tabel3[[#This Row],[ID-Bygningsdel]],'Data aktør'!A:H,4,FALSE)</f>
        <v/>
      </c>
      <c r="R113" s="191" t="str">
        <f>VLOOKUP(Tabel3[[#This Row],[ID-Bygningsdel]],'Data aktør'!A:H,5,FALSE)</f>
        <v/>
      </c>
      <c r="S113" s="192" t="str">
        <f>VLOOKUP(Tabel3[[#This Row],[ID-Bygningsdel]],'Data aktør'!A:H,6,FALSE)</f>
        <v/>
      </c>
      <c r="T113" s="193" t="str">
        <f>VLOOKUP(Tabel3[[#This Row],[ID-Bygningsdel]],'Data aktør'!A:H,7,FALSE)</f>
        <v/>
      </c>
      <c r="U113" s="194" t="str">
        <f>VLOOKUP(Tabel3[[#This Row],[ID-Bygningsdel]],'Data aktør'!A:H,8,FALSE)</f>
        <v/>
      </c>
      <c r="V113" s="76"/>
      <c r="W113" s="77"/>
      <c r="X113" s="76"/>
      <c r="Y113" s="77"/>
      <c r="Z113" s="76"/>
      <c r="AA113" s="77"/>
      <c r="AB113" s="76"/>
      <c r="AC113" s="77"/>
      <c r="AD113" s="76"/>
      <c r="AE113" s="77"/>
      <c r="AF113" s="76"/>
      <c r="AG113" s="77"/>
      <c r="AH113" s="76"/>
      <c r="AI113" s="77"/>
      <c r="AJ113" s="76" t="s">
        <v>43</v>
      </c>
      <c r="AK113" s="77">
        <v>300</v>
      </c>
      <c r="AL113" s="76"/>
      <c r="AM113" s="77"/>
      <c r="AN113" s="76"/>
      <c r="AO113" s="77"/>
      <c r="AP113" s="76"/>
      <c r="AQ113" s="77"/>
      <c r="AR113" s="76"/>
      <c r="AS113" s="77"/>
      <c r="AT113" s="76" t="s">
        <v>43</v>
      </c>
      <c r="AU113" s="77">
        <v>325</v>
      </c>
      <c r="AV113" s="76"/>
      <c r="AW113" s="77"/>
      <c r="AX113" s="76"/>
      <c r="AY113" s="77"/>
      <c r="AZ113" s="76"/>
      <c r="BA113" s="77"/>
      <c r="BB113" s="76" t="s">
        <v>43</v>
      </c>
      <c r="BC113" s="77">
        <v>325</v>
      </c>
      <c r="BD113" s="76"/>
      <c r="BE113" s="77"/>
      <c r="BF113" s="76"/>
      <c r="BG113" s="77"/>
      <c r="BH113" s="76"/>
      <c r="BI113" s="77"/>
      <c r="BJ113" s="76"/>
      <c r="BK113" s="77"/>
      <c r="BL113" s="36" t="s">
        <v>348</v>
      </c>
      <c r="BM113" s="24"/>
      <c r="BN113" s="76"/>
      <c r="BO113" s="77"/>
      <c r="BP113" s="76"/>
      <c r="BQ113" s="77"/>
      <c r="BR113" s="76"/>
      <c r="BS113" s="77"/>
      <c r="BT113" s="76"/>
      <c r="BU113" s="77"/>
      <c r="BV113" s="24"/>
      <c r="BW113" s="76"/>
      <c r="BX113" s="77"/>
      <c r="BY113" s="76"/>
      <c r="BZ113" s="77"/>
      <c r="CA113" s="96"/>
      <c r="CB113" s="2"/>
    </row>
    <row r="114" spans="1:80" ht="12" x14ac:dyDescent="0.2">
      <c r="A114" s="33"/>
      <c r="B114" s="267" t="s">
        <v>360</v>
      </c>
      <c r="C114" s="242" t="str">
        <f>_xlfn.CONCAT(Tabel3[[#This Row],[ID]],Tabel3[[#This Row],[BYGNINGSDELE]])</f>
        <v>110Membraner ved dæk</v>
      </c>
      <c r="D114" s="23"/>
      <c r="E114" s="23"/>
      <c r="F114" s="23"/>
      <c r="G114" s="23"/>
      <c r="H114" s="23"/>
      <c r="I114" s="24"/>
      <c r="J114" s="65">
        <v>3</v>
      </c>
      <c r="K114" s="66" t="s">
        <v>350</v>
      </c>
      <c r="L114" s="67" t="s">
        <v>314</v>
      </c>
      <c r="M114" s="65" t="str">
        <f>IFERROR(VLOOKUP(Tabel3[[#This Row],[ID-Bygningsdel]],'Data ændringslog'!A:G,7,FALSE),"P")</f>
        <v/>
      </c>
      <c r="N114" s="68" t="s">
        <v>113</v>
      </c>
      <c r="O114" s="196" t="str">
        <f>VLOOKUP(Tabel3[[#This Row],[ID-Bygningsdel]],'Data aktør'!A:H,2,FALSE)</f>
        <v/>
      </c>
      <c r="P114" s="197" t="str">
        <f>VLOOKUP(Tabel3[[#This Row],[ID-Bygningsdel]],'Data aktør'!A:H,3,FALSE)</f>
        <v/>
      </c>
      <c r="Q114" s="197" t="str">
        <f>VLOOKUP(Tabel3[[#This Row],[ID-Bygningsdel]],'Data aktør'!A:H,4,FALSE)</f>
        <v/>
      </c>
      <c r="R114" s="197" t="str">
        <f>VLOOKUP(Tabel3[[#This Row],[ID-Bygningsdel]],'Data aktør'!A:H,5,FALSE)</f>
        <v/>
      </c>
      <c r="S114" s="197" t="str">
        <f>VLOOKUP(Tabel3[[#This Row],[ID-Bygningsdel]],'Data aktør'!A:H,6,FALSE)</f>
        <v/>
      </c>
      <c r="T114" s="197" t="str">
        <f>VLOOKUP(Tabel3[[#This Row],[ID-Bygningsdel]],'Data aktør'!A:H,7,FALSE)</f>
        <v/>
      </c>
      <c r="U114" s="197" t="str">
        <f>VLOOKUP(Tabel3[[#This Row],[ID-Bygningsdel]],'Data aktør'!A:H,8,FALSE)</f>
        <v/>
      </c>
      <c r="V114" s="84"/>
      <c r="W114" s="69"/>
      <c r="X114" s="84"/>
      <c r="Y114" s="69"/>
      <c r="Z114" s="84"/>
      <c r="AA114" s="69"/>
      <c r="AB114" s="84"/>
      <c r="AC114" s="69"/>
      <c r="AD114" s="84"/>
      <c r="AE114" s="69"/>
      <c r="AF114" s="84"/>
      <c r="AG114" s="69"/>
      <c r="AH114" s="84"/>
      <c r="AI114" s="69"/>
      <c r="AJ114" s="84"/>
      <c r="AK114" s="69"/>
      <c r="AL114" s="84"/>
      <c r="AM114" s="69"/>
      <c r="AN114" s="84"/>
      <c r="AO114" s="69"/>
      <c r="AP114" s="84"/>
      <c r="AQ114" s="69"/>
      <c r="AR114" s="84"/>
      <c r="AS114" s="69"/>
      <c r="AT114" s="84"/>
      <c r="AU114" s="69"/>
      <c r="AV114" s="84"/>
      <c r="AW114" s="69"/>
      <c r="AX114" s="84"/>
      <c r="AY114" s="69"/>
      <c r="AZ114" s="84"/>
      <c r="BA114" s="69"/>
      <c r="BB114" s="84"/>
      <c r="BC114" s="69"/>
      <c r="BD114" s="84"/>
      <c r="BE114" s="69"/>
      <c r="BF114" s="84"/>
      <c r="BG114" s="69"/>
      <c r="BH114" s="84"/>
      <c r="BI114" s="69"/>
      <c r="BJ114" s="84"/>
      <c r="BK114" s="69"/>
      <c r="BL114" s="38"/>
      <c r="BM114" s="24"/>
      <c r="BN114" s="84"/>
      <c r="BO114" s="69"/>
      <c r="BP114" s="84"/>
      <c r="BQ114" s="69"/>
      <c r="BR114" s="84"/>
      <c r="BS114" s="69"/>
      <c r="BT114" s="84"/>
      <c r="BU114" s="69"/>
      <c r="BV114" s="24"/>
      <c r="BW114" s="84"/>
      <c r="BX114" s="69"/>
      <c r="BY114" s="84"/>
      <c r="BZ114" s="69"/>
      <c r="CA114" s="98"/>
      <c r="CB114" s="2"/>
    </row>
    <row r="115" spans="1:80" ht="12" x14ac:dyDescent="0.2">
      <c r="A115" s="33"/>
      <c r="B115" s="265" t="s">
        <v>362</v>
      </c>
      <c r="C115" s="240" t="str">
        <f>_xlfn.CONCAT(Tabel3[[#This Row],[ID]],Tabel3[[#This Row],[BYGNINGSDELE]])</f>
        <v>111Membraner ved dæk under terræn</v>
      </c>
      <c r="D115" s="24"/>
      <c r="E115" s="24"/>
      <c r="F115" s="24"/>
      <c r="G115" s="24"/>
      <c r="H115" s="24"/>
      <c r="I115" s="24"/>
      <c r="J115" s="61">
        <v>4</v>
      </c>
      <c r="K115" s="62" t="s">
        <v>352</v>
      </c>
      <c r="L115" s="63" t="s">
        <v>314</v>
      </c>
      <c r="M115" s="61" t="str">
        <f>IFERROR(VLOOKUP(Tabel3[[#This Row],[ID-Bygningsdel]],'Data ændringslog'!A:G,7,FALSE),"P")</f>
        <v/>
      </c>
      <c r="N115" s="64" t="s">
        <v>113</v>
      </c>
      <c r="O115" s="188" t="str">
        <f>VLOOKUP(Tabel3[[#This Row],[ID-Bygningsdel]],'Data aktør'!A:H,2,FALSE)</f>
        <v/>
      </c>
      <c r="P115" s="189" t="str">
        <f>VLOOKUP(Tabel3[[#This Row],[ID-Bygningsdel]],'Data aktør'!A:H,3,FALSE)</f>
        <v/>
      </c>
      <c r="Q115" s="190" t="str">
        <f>VLOOKUP(Tabel3[[#This Row],[ID-Bygningsdel]],'Data aktør'!A:H,4,FALSE)</f>
        <v/>
      </c>
      <c r="R115" s="191" t="str">
        <f>VLOOKUP(Tabel3[[#This Row],[ID-Bygningsdel]],'Data aktør'!A:H,5,FALSE)</f>
        <v/>
      </c>
      <c r="S115" s="192" t="str">
        <f>VLOOKUP(Tabel3[[#This Row],[ID-Bygningsdel]],'Data aktør'!A:H,6,FALSE)</f>
        <v/>
      </c>
      <c r="T115" s="193" t="str">
        <f>VLOOKUP(Tabel3[[#This Row],[ID-Bygningsdel]],'Data aktør'!A:H,7,FALSE)</f>
        <v/>
      </c>
      <c r="U115" s="194" t="str">
        <f>VLOOKUP(Tabel3[[#This Row],[ID-Bygningsdel]],'Data aktør'!A:H,8,FALSE)</f>
        <v/>
      </c>
      <c r="V115" s="76"/>
      <c r="W115" s="77"/>
      <c r="X115" s="76"/>
      <c r="Y115" s="77"/>
      <c r="Z115" s="76"/>
      <c r="AA115" s="77"/>
      <c r="AB115" s="76"/>
      <c r="AC115" s="77"/>
      <c r="AD115" s="76"/>
      <c r="AE115" s="77"/>
      <c r="AF115" s="76"/>
      <c r="AG115" s="77"/>
      <c r="AH115" s="76"/>
      <c r="AI115" s="77"/>
      <c r="AJ115" s="76"/>
      <c r="AK115" s="77"/>
      <c r="AL115" s="76"/>
      <c r="AM115" s="77"/>
      <c r="AN115" s="76"/>
      <c r="AO115" s="77"/>
      <c r="AP115" s="76"/>
      <c r="AQ115" s="77"/>
      <c r="AR115" s="76"/>
      <c r="AS115" s="77"/>
      <c r="AT115" s="76"/>
      <c r="AU115" s="77"/>
      <c r="AV115" s="76"/>
      <c r="AW115" s="77"/>
      <c r="AX115" s="76"/>
      <c r="AY115" s="77"/>
      <c r="AZ115" s="76"/>
      <c r="BA115" s="77"/>
      <c r="BB115" s="76"/>
      <c r="BC115" s="77"/>
      <c r="BD115" s="76"/>
      <c r="BE115" s="77"/>
      <c r="BF115" s="76"/>
      <c r="BG115" s="77"/>
      <c r="BH115" s="76"/>
      <c r="BI115" s="77"/>
      <c r="BJ115" s="76"/>
      <c r="BK115" s="77"/>
      <c r="BL115" s="36"/>
      <c r="BM115" s="24"/>
      <c r="BN115" s="76"/>
      <c r="BO115" s="77"/>
      <c r="BP115" s="76"/>
      <c r="BQ115" s="77"/>
      <c r="BR115" s="76"/>
      <c r="BS115" s="77"/>
      <c r="BT115" s="76"/>
      <c r="BU115" s="77"/>
      <c r="BV115" s="24"/>
      <c r="BW115" s="76"/>
      <c r="BX115" s="77"/>
      <c r="BY115" s="76"/>
      <c r="BZ115" s="77"/>
      <c r="CA115" s="96"/>
      <c r="CB115" s="2"/>
    </row>
    <row r="116" spans="1:80" ht="12" x14ac:dyDescent="0.2">
      <c r="A116" s="33"/>
      <c r="B116" s="265" t="s">
        <v>364</v>
      </c>
      <c r="C116" s="240" t="str">
        <f>_xlfn.CONCAT(Tabel3[[#This Row],[ID]],Tabel3[[#This Row],[BYGNINGSDELE]])</f>
        <v>112Membraner ved dæk over terræn</v>
      </c>
      <c r="D116" s="24"/>
      <c r="E116" s="24"/>
      <c r="F116" s="24"/>
      <c r="G116" s="24"/>
      <c r="H116" s="24"/>
      <c r="I116" s="24"/>
      <c r="J116" s="61">
        <v>4</v>
      </c>
      <c r="K116" s="62" t="s">
        <v>354</v>
      </c>
      <c r="L116" s="63" t="s">
        <v>314</v>
      </c>
      <c r="M116" s="61" t="str">
        <f>IFERROR(VLOOKUP(Tabel3[[#This Row],[ID-Bygningsdel]],'Data ændringslog'!A:G,7,FALSE),"P")</f>
        <v/>
      </c>
      <c r="N116" s="64" t="s">
        <v>113</v>
      </c>
      <c r="O116" s="188" t="str">
        <f>VLOOKUP(Tabel3[[#This Row],[ID-Bygningsdel]],'Data aktør'!A:H,2,FALSE)</f>
        <v/>
      </c>
      <c r="P116" s="189" t="str">
        <f>VLOOKUP(Tabel3[[#This Row],[ID-Bygningsdel]],'Data aktør'!A:H,3,FALSE)</f>
        <v/>
      </c>
      <c r="Q116" s="190" t="str">
        <f>VLOOKUP(Tabel3[[#This Row],[ID-Bygningsdel]],'Data aktør'!A:H,4,FALSE)</f>
        <v/>
      </c>
      <c r="R116" s="191" t="str">
        <f>VLOOKUP(Tabel3[[#This Row],[ID-Bygningsdel]],'Data aktør'!A:H,5,FALSE)</f>
        <v/>
      </c>
      <c r="S116" s="192" t="str">
        <f>VLOOKUP(Tabel3[[#This Row],[ID-Bygningsdel]],'Data aktør'!A:H,6,FALSE)</f>
        <v/>
      </c>
      <c r="T116" s="193" t="str">
        <f>VLOOKUP(Tabel3[[#This Row],[ID-Bygningsdel]],'Data aktør'!A:H,7,FALSE)</f>
        <v/>
      </c>
      <c r="U116" s="194" t="str">
        <f>VLOOKUP(Tabel3[[#This Row],[ID-Bygningsdel]],'Data aktør'!A:H,8,FALSE)</f>
        <v/>
      </c>
      <c r="V116" s="76"/>
      <c r="W116" s="77"/>
      <c r="X116" s="76"/>
      <c r="Y116" s="77"/>
      <c r="Z116" s="76"/>
      <c r="AA116" s="77"/>
      <c r="AB116" s="76"/>
      <c r="AC116" s="77"/>
      <c r="AD116" s="76"/>
      <c r="AE116" s="77"/>
      <c r="AF116" s="76"/>
      <c r="AG116" s="77"/>
      <c r="AH116" s="76"/>
      <c r="AI116" s="77"/>
      <c r="AJ116" s="76"/>
      <c r="AK116" s="77"/>
      <c r="AL116" s="76"/>
      <c r="AM116" s="77"/>
      <c r="AN116" s="76"/>
      <c r="AO116" s="77"/>
      <c r="AP116" s="76"/>
      <c r="AQ116" s="77"/>
      <c r="AR116" s="76"/>
      <c r="AS116" s="77"/>
      <c r="AT116" s="76"/>
      <c r="AU116" s="77"/>
      <c r="AV116" s="76"/>
      <c r="AW116" s="77"/>
      <c r="AX116" s="76"/>
      <c r="AY116" s="77"/>
      <c r="AZ116" s="76"/>
      <c r="BA116" s="77"/>
      <c r="BB116" s="76"/>
      <c r="BC116" s="77"/>
      <c r="BD116" s="76"/>
      <c r="BE116" s="77"/>
      <c r="BF116" s="76"/>
      <c r="BG116" s="77"/>
      <c r="BH116" s="76"/>
      <c r="BI116" s="77"/>
      <c r="BJ116" s="76"/>
      <c r="BK116" s="77"/>
      <c r="BL116" s="36"/>
      <c r="BM116" s="24"/>
      <c r="BN116" s="76"/>
      <c r="BO116" s="77"/>
      <c r="BP116" s="76"/>
      <c r="BQ116" s="77"/>
      <c r="BR116" s="76"/>
      <c r="BS116" s="77"/>
      <c r="BT116" s="76"/>
      <c r="BU116" s="77"/>
      <c r="BV116" s="24"/>
      <c r="BW116" s="76"/>
      <c r="BX116" s="77"/>
      <c r="BY116" s="76"/>
      <c r="BZ116" s="77"/>
      <c r="CA116" s="96"/>
      <c r="CB116" s="2"/>
    </row>
    <row r="117" spans="1:80" ht="14.25" x14ac:dyDescent="0.2">
      <c r="A117" s="33"/>
      <c r="B117" s="264" t="s">
        <v>366</v>
      </c>
      <c r="C117" s="239" t="str">
        <f>_xlfn.CONCAT(Tabel3[[#This Row],[ID]],Tabel3[[#This Row],[BYGNINGSDELE]])</f>
        <v>113Tage</v>
      </c>
      <c r="D117" s="27"/>
      <c r="E117" s="27"/>
      <c r="F117" s="27"/>
      <c r="G117" s="27"/>
      <c r="H117" s="27"/>
      <c r="I117" s="24"/>
      <c r="J117" s="58">
        <v>2</v>
      </c>
      <c r="K117" s="59" t="s">
        <v>356</v>
      </c>
      <c r="L117" s="287"/>
      <c r="M117" s="290" t="str">
        <f>IFERROR(VLOOKUP(Tabel3[[#This Row],[ID-Bygningsdel]],'Data ændringslog'!A:G,7,FALSE),"P")</f>
        <v/>
      </c>
      <c r="N117" s="60"/>
      <c r="O117" s="221" t="s">
        <v>109</v>
      </c>
      <c r="P117" s="222" t="s">
        <v>109</v>
      </c>
      <c r="Q117" s="222" t="s">
        <v>109</v>
      </c>
      <c r="R117" s="222" t="s">
        <v>109</v>
      </c>
      <c r="S117" s="222" t="s">
        <v>109</v>
      </c>
      <c r="T117" s="222" t="s">
        <v>109</v>
      </c>
      <c r="U117" s="223" t="s">
        <v>109</v>
      </c>
      <c r="V117" s="78"/>
      <c r="W117" s="79"/>
      <c r="X117" s="78"/>
      <c r="Y117" s="79"/>
      <c r="Z117" s="78"/>
      <c r="AA117" s="79"/>
      <c r="AB117" s="78"/>
      <c r="AC117" s="88"/>
      <c r="AD117" s="78"/>
      <c r="AE117" s="79"/>
      <c r="AF117" s="78"/>
      <c r="AG117" s="79"/>
      <c r="AH117" s="78"/>
      <c r="AI117" s="79"/>
      <c r="AJ117" s="78"/>
      <c r="AK117" s="88"/>
      <c r="AL117" s="78"/>
      <c r="AM117" s="88"/>
      <c r="AN117" s="78"/>
      <c r="AO117" s="79"/>
      <c r="AP117" s="78"/>
      <c r="AQ117" s="79"/>
      <c r="AR117" s="78"/>
      <c r="AS117" s="79"/>
      <c r="AT117" s="78"/>
      <c r="AU117" s="88"/>
      <c r="AV117" s="78"/>
      <c r="AW117" s="79"/>
      <c r="AX117" s="78"/>
      <c r="AY117" s="79"/>
      <c r="AZ117" s="78"/>
      <c r="BA117" s="79"/>
      <c r="BB117" s="78"/>
      <c r="BC117" s="88"/>
      <c r="BD117" s="78"/>
      <c r="BE117" s="79"/>
      <c r="BF117" s="78"/>
      <c r="BG117" s="79"/>
      <c r="BH117" s="78"/>
      <c r="BI117" s="79"/>
      <c r="BJ117" s="78"/>
      <c r="BK117" s="88"/>
      <c r="BL117" s="37"/>
      <c r="BM117" s="245"/>
      <c r="BN117" s="78"/>
      <c r="BO117" s="79"/>
      <c r="BP117" s="78"/>
      <c r="BQ117" s="79"/>
      <c r="BR117" s="78"/>
      <c r="BS117" s="79"/>
      <c r="BT117" s="78"/>
      <c r="BU117" s="88"/>
      <c r="BV117" s="24"/>
      <c r="BW117" s="78"/>
      <c r="BX117" s="79"/>
      <c r="BY117" s="78"/>
      <c r="BZ117" s="79"/>
      <c r="CA117" s="97"/>
      <c r="CB117" s="2"/>
    </row>
    <row r="118" spans="1:80" ht="12" x14ac:dyDescent="0.2">
      <c r="A118" s="33"/>
      <c r="B118" s="265" t="s">
        <v>368</v>
      </c>
      <c r="C118" s="240" t="str">
        <f>_xlfn.CONCAT(Tabel3[[#This Row],[ID]],Tabel3[[#This Row],[BYGNINGSDELE]])</f>
        <v>114Generiske Tage</v>
      </c>
      <c r="D118" s="24"/>
      <c r="E118" s="24"/>
      <c r="F118" s="24"/>
      <c r="G118" s="24"/>
      <c r="H118" s="24"/>
      <c r="I118" s="24"/>
      <c r="J118" s="61">
        <v>3</v>
      </c>
      <c r="K118" s="62" t="s">
        <v>358</v>
      </c>
      <c r="L118" s="63" t="s">
        <v>359</v>
      </c>
      <c r="M118" s="61" t="str">
        <f>IFERROR(VLOOKUP(Tabel3[[#This Row],[ID-Bygningsdel]],'Data ændringslog'!A:G,7,FALSE),"P")</f>
        <v/>
      </c>
      <c r="N118" s="64" t="s">
        <v>109</v>
      </c>
      <c r="O118" s="188" t="str">
        <f>VLOOKUP(Tabel3[[#This Row],[ID-Bygningsdel]],'Data aktør'!A:H,2,FALSE)</f>
        <v>X</v>
      </c>
      <c r="P118" s="189" t="str">
        <f>VLOOKUP(Tabel3[[#This Row],[ID-Bygningsdel]],'Data aktør'!A:H,3,FALSE)</f>
        <v/>
      </c>
      <c r="Q118" s="190" t="str">
        <f>VLOOKUP(Tabel3[[#This Row],[ID-Bygningsdel]],'Data aktør'!A:H,4,FALSE)</f>
        <v/>
      </c>
      <c r="R118" s="191" t="str">
        <f>VLOOKUP(Tabel3[[#This Row],[ID-Bygningsdel]],'Data aktør'!A:H,5,FALSE)</f>
        <v/>
      </c>
      <c r="S118" s="192" t="str">
        <f>VLOOKUP(Tabel3[[#This Row],[ID-Bygningsdel]],'Data aktør'!A:H,6,FALSE)</f>
        <v/>
      </c>
      <c r="T118" s="193" t="str">
        <f>VLOOKUP(Tabel3[[#This Row],[ID-Bygningsdel]],'Data aktør'!A:H,7,FALSE)</f>
        <v/>
      </c>
      <c r="U118" s="194" t="str">
        <f>VLOOKUP(Tabel3[[#This Row],[ID-Bygningsdel]],'Data aktør'!A:H,8,FALSE)</f>
        <v/>
      </c>
      <c r="V118" s="76"/>
      <c r="W118" s="77"/>
      <c r="X118" s="76"/>
      <c r="Y118" s="77"/>
      <c r="Z118" s="76"/>
      <c r="AA118" s="77"/>
      <c r="AB118" s="76" t="s">
        <v>43</v>
      </c>
      <c r="AC118" s="77">
        <v>200</v>
      </c>
      <c r="AD118" s="76"/>
      <c r="AE118" s="77"/>
      <c r="AF118" s="76"/>
      <c r="AG118" s="77"/>
      <c r="AH118" s="76"/>
      <c r="AI118" s="77"/>
      <c r="AJ118" s="76"/>
      <c r="AK118" s="77"/>
      <c r="AL118" s="76"/>
      <c r="AM118" s="77"/>
      <c r="AN118" s="76"/>
      <c r="AO118" s="77"/>
      <c r="AP118" s="76"/>
      <c r="AQ118" s="77"/>
      <c r="AR118" s="76"/>
      <c r="AS118" s="77"/>
      <c r="AT118" s="76"/>
      <c r="AU118" s="77"/>
      <c r="AV118" s="76"/>
      <c r="AW118" s="77"/>
      <c r="AX118" s="76"/>
      <c r="AY118" s="77"/>
      <c r="AZ118" s="76"/>
      <c r="BA118" s="77"/>
      <c r="BB118" s="76"/>
      <c r="BC118" s="77"/>
      <c r="BD118" s="76"/>
      <c r="BE118" s="77"/>
      <c r="BF118" s="76"/>
      <c r="BG118" s="77"/>
      <c r="BH118" s="76"/>
      <c r="BI118" s="77"/>
      <c r="BJ118" s="76"/>
      <c r="BK118" s="77"/>
      <c r="BL118" s="36"/>
      <c r="BM118" s="24"/>
      <c r="BN118" s="76"/>
      <c r="BO118" s="77"/>
      <c r="BP118" s="76"/>
      <c r="BQ118" s="77"/>
      <c r="BR118" s="76"/>
      <c r="BS118" s="77"/>
      <c r="BT118" s="76"/>
      <c r="BU118" s="77"/>
      <c r="BV118" s="24"/>
      <c r="BW118" s="76"/>
      <c r="BX118" s="77"/>
      <c r="BY118" s="76"/>
      <c r="BZ118" s="77"/>
      <c r="CA118" s="96"/>
      <c r="CB118" s="2"/>
    </row>
    <row r="119" spans="1:80" ht="12" x14ac:dyDescent="0.2">
      <c r="A119" s="33"/>
      <c r="B119" s="265" t="s">
        <v>370</v>
      </c>
      <c r="C119" s="240" t="str">
        <f>_xlfn.CONCAT(Tabel3[[#This Row],[ID]],Tabel3[[#This Row],[BYGNINGSDELE]])</f>
        <v>115Spærtage</v>
      </c>
      <c r="D119" s="16"/>
      <c r="E119" s="16"/>
      <c r="F119" s="16"/>
      <c r="G119" s="16"/>
      <c r="H119" s="16"/>
      <c r="I119" s="16"/>
      <c r="J119" s="16">
        <v>3</v>
      </c>
      <c r="K119" s="62" t="s">
        <v>361</v>
      </c>
      <c r="L119" s="63" t="s">
        <v>359</v>
      </c>
      <c r="M119" s="61" t="str">
        <f>IFERROR(VLOOKUP(Tabel3[[#This Row],[ID-Bygningsdel]],'Data ændringslog'!A:G,7,FALSE),"P")</f>
        <v/>
      </c>
      <c r="N119" s="41" t="s">
        <v>109</v>
      </c>
      <c r="O119" s="188" t="str">
        <f>VLOOKUP(Tabel3[[#This Row],[ID-Bygningsdel]],'Data aktør'!A:H,2,FALSE)</f>
        <v>X</v>
      </c>
      <c r="P119" s="189" t="str">
        <f>VLOOKUP(Tabel3[[#This Row],[ID-Bygningsdel]],'Data aktør'!A:H,3,FALSE)</f>
        <v/>
      </c>
      <c r="Q119" s="190" t="str">
        <f>VLOOKUP(Tabel3[[#This Row],[ID-Bygningsdel]],'Data aktør'!A:H,4,FALSE)</f>
        <v/>
      </c>
      <c r="R119" s="191" t="str">
        <f>VLOOKUP(Tabel3[[#This Row],[ID-Bygningsdel]],'Data aktør'!A:H,5,FALSE)</f>
        <v/>
      </c>
      <c r="S119" s="192" t="str">
        <f>VLOOKUP(Tabel3[[#This Row],[ID-Bygningsdel]],'Data aktør'!A:H,6,FALSE)</f>
        <v/>
      </c>
      <c r="T119" s="193" t="str">
        <f>VLOOKUP(Tabel3[[#This Row],[ID-Bygningsdel]],'Data aktør'!A:H,7,FALSE)</f>
        <v/>
      </c>
      <c r="U119" s="194" t="str">
        <f>VLOOKUP(Tabel3[[#This Row],[ID-Bygningsdel]],'Data aktør'!A:H,8,FALSE)</f>
        <v/>
      </c>
      <c r="V119" s="16"/>
      <c r="W119" s="16"/>
      <c r="X119" s="16"/>
      <c r="Y119" s="16"/>
      <c r="Z119" s="16"/>
      <c r="AA119" s="16"/>
      <c r="AB119" s="76"/>
      <c r="AC119" s="77"/>
      <c r="AD119" s="76"/>
      <c r="AE119" s="77"/>
      <c r="AF119" s="76"/>
      <c r="AG119" s="77"/>
      <c r="AH119" s="76"/>
      <c r="AI119" s="77"/>
      <c r="AJ119" s="76" t="s">
        <v>43</v>
      </c>
      <c r="AK119" s="77">
        <v>300</v>
      </c>
      <c r="AL119" s="76"/>
      <c r="AM119" s="77"/>
      <c r="AN119" s="76"/>
      <c r="AO119" s="77"/>
      <c r="AP119" s="76"/>
      <c r="AQ119" s="77"/>
      <c r="AR119" s="16"/>
      <c r="AS119" s="16"/>
      <c r="AT119" s="76" t="s">
        <v>43</v>
      </c>
      <c r="AU119" s="77">
        <v>325</v>
      </c>
      <c r="AV119" s="76"/>
      <c r="AW119" s="77"/>
      <c r="AX119" s="16"/>
      <c r="AY119" s="16"/>
      <c r="AZ119" s="16"/>
      <c r="BA119" s="16"/>
      <c r="BB119" s="24" t="s">
        <v>43</v>
      </c>
      <c r="BC119" s="24">
        <v>325</v>
      </c>
      <c r="BD119" s="16"/>
      <c r="BE119" s="16"/>
      <c r="BF119" s="16"/>
      <c r="BG119" s="16"/>
      <c r="BH119" s="16"/>
      <c r="BI119" s="16"/>
      <c r="BJ119" s="16"/>
      <c r="BK119" s="16"/>
      <c r="BL119" s="39"/>
      <c r="BM119" s="16"/>
      <c r="BN119" s="16"/>
      <c r="BO119" s="16"/>
      <c r="BP119" s="16"/>
      <c r="BQ119" s="16"/>
      <c r="BR119" s="16"/>
      <c r="BS119" s="16"/>
      <c r="BT119" s="16"/>
      <c r="BU119" s="16"/>
      <c r="BV119" s="16"/>
      <c r="BW119" s="16"/>
      <c r="BX119" s="16"/>
      <c r="BY119" s="16"/>
      <c r="BZ119" s="16"/>
      <c r="CA119" s="16"/>
      <c r="CB119" s="2"/>
    </row>
    <row r="120" spans="1:80" ht="12" x14ac:dyDescent="0.2">
      <c r="A120" s="33"/>
      <c r="B120" s="265" t="s">
        <v>372</v>
      </c>
      <c r="C120" s="240" t="str">
        <f>_xlfn.CONCAT(Tabel3[[#This Row],[ID]],Tabel3[[#This Row],[BYGNINGSDELE]])</f>
        <v>116Tagkassetter</v>
      </c>
      <c r="D120" s="24"/>
      <c r="E120" s="24"/>
      <c r="F120" s="24"/>
      <c r="G120" s="24"/>
      <c r="H120" s="24"/>
      <c r="I120" s="24"/>
      <c r="J120" s="61">
        <v>3</v>
      </c>
      <c r="K120" s="62" t="s">
        <v>363</v>
      </c>
      <c r="L120" s="63" t="s">
        <v>359</v>
      </c>
      <c r="M120" s="61" t="str">
        <f>IFERROR(VLOOKUP(Tabel3[[#This Row],[ID-Bygningsdel]],'Data ændringslog'!A:G,7,FALSE),"P")</f>
        <v/>
      </c>
      <c r="N120" s="64" t="s">
        <v>109</v>
      </c>
      <c r="O120" s="188" t="str">
        <f>VLOOKUP(Tabel3[[#This Row],[ID-Bygningsdel]],'Data aktør'!A:H,2,FALSE)</f>
        <v>X</v>
      </c>
      <c r="P120" s="189" t="str">
        <f>VLOOKUP(Tabel3[[#This Row],[ID-Bygningsdel]],'Data aktør'!A:H,3,FALSE)</f>
        <v/>
      </c>
      <c r="Q120" s="190" t="str">
        <f>VLOOKUP(Tabel3[[#This Row],[ID-Bygningsdel]],'Data aktør'!A:H,4,FALSE)</f>
        <v/>
      </c>
      <c r="R120" s="191" t="str">
        <f>VLOOKUP(Tabel3[[#This Row],[ID-Bygningsdel]],'Data aktør'!A:H,5,FALSE)</f>
        <v/>
      </c>
      <c r="S120" s="192" t="str">
        <f>VLOOKUP(Tabel3[[#This Row],[ID-Bygningsdel]],'Data aktør'!A:H,6,FALSE)</f>
        <v/>
      </c>
      <c r="T120" s="193" t="str">
        <f>VLOOKUP(Tabel3[[#This Row],[ID-Bygningsdel]],'Data aktør'!A:H,7,FALSE)</f>
        <v/>
      </c>
      <c r="U120" s="194" t="str">
        <f>VLOOKUP(Tabel3[[#This Row],[ID-Bygningsdel]],'Data aktør'!A:H,8,FALSE)</f>
        <v/>
      </c>
      <c r="V120" s="76"/>
      <c r="W120" s="77"/>
      <c r="X120" s="76"/>
      <c r="Y120" s="77"/>
      <c r="Z120" s="76"/>
      <c r="AA120" s="77"/>
      <c r="AB120" s="76"/>
      <c r="AC120" s="77"/>
      <c r="AD120" s="76"/>
      <c r="AE120" s="77"/>
      <c r="AF120" s="76"/>
      <c r="AG120" s="77"/>
      <c r="AH120" s="76"/>
      <c r="AI120" s="77"/>
      <c r="AJ120" s="76" t="s">
        <v>43</v>
      </c>
      <c r="AK120" s="77">
        <v>300</v>
      </c>
      <c r="AL120" s="76"/>
      <c r="AM120" s="77"/>
      <c r="AN120" s="76"/>
      <c r="AO120" s="77"/>
      <c r="AP120" s="76"/>
      <c r="AQ120" s="77"/>
      <c r="AR120" s="76"/>
      <c r="AS120" s="77"/>
      <c r="AT120" s="76" t="s">
        <v>43</v>
      </c>
      <c r="AU120" s="77">
        <v>325</v>
      </c>
      <c r="AV120" s="76"/>
      <c r="AW120" s="77"/>
      <c r="AX120" s="76"/>
      <c r="AY120" s="77"/>
      <c r="AZ120" s="76"/>
      <c r="BA120" s="77"/>
      <c r="BB120" s="76" t="s">
        <v>43</v>
      </c>
      <c r="BC120" s="77">
        <v>325</v>
      </c>
      <c r="BD120" s="76"/>
      <c r="BE120" s="77"/>
      <c r="BF120" s="76"/>
      <c r="BG120" s="77"/>
      <c r="BH120" s="76"/>
      <c r="BI120" s="77"/>
      <c r="BJ120" s="76"/>
      <c r="BK120" s="77"/>
      <c r="BL120" s="36"/>
      <c r="BM120" s="24"/>
      <c r="BN120" s="76"/>
      <c r="BO120" s="77"/>
      <c r="BP120" s="76"/>
      <c r="BQ120" s="77"/>
      <c r="BR120" s="76"/>
      <c r="BS120" s="77"/>
      <c r="BT120" s="76"/>
      <c r="BU120" s="77"/>
      <c r="BV120" s="24"/>
      <c r="BW120" s="76"/>
      <c r="BX120" s="77"/>
      <c r="BY120" s="76"/>
      <c r="BZ120" s="77"/>
      <c r="CA120" s="96"/>
      <c r="CB120" s="2"/>
    </row>
    <row r="121" spans="1:80" ht="12" x14ac:dyDescent="0.2">
      <c r="A121" s="33"/>
      <c r="B121" s="265" t="s">
        <v>374</v>
      </c>
      <c r="C121" s="240" t="str">
        <f>_xlfn.CONCAT(Tabel3[[#This Row],[ID]],Tabel3[[#This Row],[BYGNINGSDELE]])</f>
        <v>117Varme tage</v>
      </c>
      <c r="D121" s="24"/>
      <c r="E121" s="24"/>
      <c r="F121" s="24"/>
      <c r="G121" s="24"/>
      <c r="H121" s="24"/>
      <c r="I121" s="24"/>
      <c r="J121" s="61">
        <v>3</v>
      </c>
      <c r="K121" s="62" t="s">
        <v>365</v>
      </c>
      <c r="L121" s="63" t="s">
        <v>359</v>
      </c>
      <c r="M121" s="61" t="str">
        <f>IFERROR(VLOOKUP(Tabel3[[#This Row],[ID-Bygningsdel]],'Data ændringslog'!A:G,7,FALSE),"P")</f>
        <v/>
      </c>
      <c r="N121" s="64" t="s">
        <v>109</v>
      </c>
      <c r="O121" s="188" t="str">
        <f>VLOOKUP(Tabel3[[#This Row],[ID-Bygningsdel]],'Data aktør'!A:H,2,FALSE)</f>
        <v>X</v>
      </c>
      <c r="P121" s="189" t="str">
        <f>VLOOKUP(Tabel3[[#This Row],[ID-Bygningsdel]],'Data aktør'!A:H,3,FALSE)</f>
        <v/>
      </c>
      <c r="Q121" s="190" t="str">
        <f>VLOOKUP(Tabel3[[#This Row],[ID-Bygningsdel]],'Data aktør'!A:H,4,FALSE)</f>
        <v/>
      </c>
      <c r="R121" s="191" t="str">
        <f>VLOOKUP(Tabel3[[#This Row],[ID-Bygningsdel]],'Data aktør'!A:H,5,FALSE)</f>
        <v/>
      </c>
      <c r="S121" s="192" t="str">
        <f>VLOOKUP(Tabel3[[#This Row],[ID-Bygningsdel]],'Data aktør'!A:H,6,FALSE)</f>
        <v/>
      </c>
      <c r="T121" s="193" t="str">
        <f>VLOOKUP(Tabel3[[#This Row],[ID-Bygningsdel]],'Data aktør'!A:H,7,FALSE)</f>
        <v/>
      </c>
      <c r="U121" s="194" t="str">
        <f>VLOOKUP(Tabel3[[#This Row],[ID-Bygningsdel]],'Data aktør'!A:H,8,FALSE)</f>
        <v/>
      </c>
      <c r="V121" s="76"/>
      <c r="W121" s="77"/>
      <c r="X121" s="76"/>
      <c r="Y121" s="77"/>
      <c r="Z121" s="76"/>
      <c r="AA121" s="77"/>
      <c r="AB121" s="76"/>
      <c r="AC121" s="77"/>
      <c r="AD121" s="76"/>
      <c r="AE121" s="77"/>
      <c r="AF121" s="76"/>
      <c r="AG121" s="77"/>
      <c r="AH121" s="76"/>
      <c r="AI121" s="77"/>
      <c r="AJ121" s="76" t="s">
        <v>43</v>
      </c>
      <c r="AK121" s="77">
        <v>300</v>
      </c>
      <c r="AL121" s="76"/>
      <c r="AM121" s="77"/>
      <c r="AN121" s="76"/>
      <c r="AO121" s="77"/>
      <c r="AP121" s="76"/>
      <c r="AQ121" s="77"/>
      <c r="AR121" s="76"/>
      <c r="AS121" s="77"/>
      <c r="AT121" s="76" t="s">
        <v>43</v>
      </c>
      <c r="AU121" s="77">
        <v>325</v>
      </c>
      <c r="AV121" s="76"/>
      <c r="AW121" s="77"/>
      <c r="AX121" s="76"/>
      <c r="AY121" s="77"/>
      <c r="AZ121" s="76"/>
      <c r="BA121" s="77"/>
      <c r="BB121" s="76" t="s">
        <v>43</v>
      </c>
      <c r="BC121" s="77">
        <v>325</v>
      </c>
      <c r="BD121" s="76"/>
      <c r="BE121" s="77"/>
      <c r="BF121" s="76"/>
      <c r="BG121" s="77"/>
      <c r="BH121" s="76"/>
      <c r="BI121" s="77"/>
      <c r="BJ121" s="76"/>
      <c r="BK121" s="77"/>
      <c r="BL121" s="36"/>
      <c r="BM121" s="24"/>
      <c r="BN121" s="76"/>
      <c r="BO121" s="77"/>
      <c r="BP121" s="76"/>
      <c r="BQ121" s="77"/>
      <c r="BR121" s="76"/>
      <c r="BS121" s="77"/>
      <c r="BT121" s="76"/>
      <c r="BU121" s="77"/>
      <c r="BV121" s="24"/>
      <c r="BW121" s="76"/>
      <c r="BX121" s="77"/>
      <c r="BY121" s="76"/>
      <c r="BZ121" s="77"/>
      <c r="CA121" s="96"/>
      <c r="CB121" s="2"/>
    </row>
    <row r="122" spans="1:80" ht="12" x14ac:dyDescent="0.2">
      <c r="A122" s="33"/>
      <c r="B122" s="265" t="s">
        <v>376</v>
      </c>
      <c r="C122" s="240" t="str">
        <f>_xlfn.CONCAT(Tabel3[[#This Row],[ID]],Tabel3[[#This Row],[BYGNINGSDELE]])</f>
        <v>118Glastagssystemer</v>
      </c>
      <c r="D122" s="24"/>
      <c r="E122" s="24"/>
      <c r="F122" s="24"/>
      <c r="G122" s="24"/>
      <c r="H122" s="24"/>
      <c r="I122" s="24"/>
      <c r="J122" s="61">
        <v>3</v>
      </c>
      <c r="K122" s="62" t="s">
        <v>367</v>
      </c>
      <c r="L122" s="63" t="s">
        <v>359</v>
      </c>
      <c r="M122" s="61" t="str">
        <f>IFERROR(VLOOKUP(Tabel3[[#This Row],[ID-Bygningsdel]],'Data ændringslog'!A:G,7,FALSE),"P")</f>
        <v/>
      </c>
      <c r="N122" s="64" t="s">
        <v>109</v>
      </c>
      <c r="O122" s="188" t="str">
        <f>VLOOKUP(Tabel3[[#This Row],[ID-Bygningsdel]],'Data aktør'!A:H,2,FALSE)</f>
        <v>X</v>
      </c>
      <c r="P122" s="189" t="str">
        <f>VLOOKUP(Tabel3[[#This Row],[ID-Bygningsdel]],'Data aktør'!A:H,3,FALSE)</f>
        <v/>
      </c>
      <c r="Q122" s="190" t="str">
        <f>VLOOKUP(Tabel3[[#This Row],[ID-Bygningsdel]],'Data aktør'!A:H,4,FALSE)</f>
        <v/>
      </c>
      <c r="R122" s="191" t="str">
        <f>VLOOKUP(Tabel3[[#This Row],[ID-Bygningsdel]],'Data aktør'!A:H,5,FALSE)</f>
        <v/>
      </c>
      <c r="S122" s="192" t="str">
        <f>VLOOKUP(Tabel3[[#This Row],[ID-Bygningsdel]],'Data aktør'!A:H,6,FALSE)</f>
        <v/>
      </c>
      <c r="T122" s="193" t="str">
        <f>VLOOKUP(Tabel3[[#This Row],[ID-Bygningsdel]],'Data aktør'!A:H,7,FALSE)</f>
        <v/>
      </c>
      <c r="U122" s="194" t="str">
        <f>VLOOKUP(Tabel3[[#This Row],[ID-Bygningsdel]],'Data aktør'!A:H,8,FALSE)</f>
        <v/>
      </c>
      <c r="V122" s="76"/>
      <c r="W122" s="77"/>
      <c r="X122" s="76"/>
      <c r="Y122" s="77"/>
      <c r="Z122" s="76"/>
      <c r="AA122" s="77"/>
      <c r="AB122" s="76"/>
      <c r="AC122" s="77"/>
      <c r="AD122" s="76"/>
      <c r="AE122" s="77"/>
      <c r="AF122" s="76"/>
      <c r="AG122" s="77"/>
      <c r="AH122" s="76"/>
      <c r="AI122" s="77"/>
      <c r="AJ122" s="76" t="s">
        <v>43</v>
      </c>
      <c r="AK122" s="77">
        <v>300</v>
      </c>
      <c r="AL122" s="76"/>
      <c r="AM122" s="77"/>
      <c r="AN122" s="76"/>
      <c r="AO122" s="77"/>
      <c r="AP122" s="76"/>
      <c r="AQ122" s="77"/>
      <c r="AR122" s="76"/>
      <c r="AS122" s="77"/>
      <c r="AT122" s="76" t="s">
        <v>43</v>
      </c>
      <c r="AU122" s="77">
        <v>325</v>
      </c>
      <c r="AV122" s="76"/>
      <c r="AW122" s="77"/>
      <c r="AX122" s="76"/>
      <c r="AY122" s="77"/>
      <c r="AZ122" s="76"/>
      <c r="BA122" s="77"/>
      <c r="BB122" s="76" t="s">
        <v>43</v>
      </c>
      <c r="BC122" s="77">
        <v>325</v>
      </c>
      <c r="BD122" s="76"/>
      <c r="BE122" s="77"/>
      <c r="BF122" s="76"/>
      <c r="BG122" s="77"/>
      <c r="BH122" s="76"/>
      <c r="BI122" s="77"/>
      <c r="BJ122" s="76"/>
      <c r="BK122" s="77"/>
      <c r="BL122" s="36"/>
      <c r="BM122" s="24"/>
      <c r="BN122" s="76"/>
      <c r="BO122" s="77"/>
      <c r="BP122" s="76"/>
      <c r="BQ122" s="77"/>
      <c r="BR122" s="76"/>
      <c r="BS122" s="77"/>
      <c r="BT122" s="76"/>
      <c r="BU122" s="77"/>
      <c r="BV122" s="24"/>
      <c r="BW122" s="76"/>
      <c r="BX122" s="77"/>
      <c r="BY122" s="76"/>
      <c r="BZ122" s="77"/>
      <c r="CA122" s="96"/>
      <c r="CB122" s="2"/>
    </row>
    <row r="123" spans="1:80" ht="12" x14ac:dyDescent="0.2">
      <c r="A123" s="33"/>
      <c r="B123" s="265" t="s">
        <v>378</v>
      </c>
      <c r="C123" s="240" t="str">
        <f>_xlfn.CONCAT(Tabel3[[#This Row],[ID]],Tabel3[[#This Row],[BYGNINGSDELE]])</f>
        <v>119Mobile tage</v>
      </c>
      <c r="D123" s="24"/>
      <c r="E123" s="24"/>
      <c r="F123" s="24"/>
      <c r="G123" s="24"/>
      <c r="H123" s="24"/>
      <c r="I123" s="24"/>
      <c r="J123" s="61">
        <v>3</v>
      </c>
      <c r="K123" s="62" t="s">
        <v>369</v>
      </c>
      <c r="L123" s="63" t="s">
        <v>359</v>
      </c>
      <c r="M123" s="61" t="str">
        <f>IFERROR(VLOOKUP(Tabel3[[#This Row],[ID-Bygningsdel]],'Data ændringslog'!A:G,7,FALSE),"P")</f>
        <v/>
      </c>
      <c r="N123" s="64" t="s">
        <v>109</v>
      </c>
      <c r="O123" s="188" t="str">
        <f>VLOOKUP(Tabel3[[#This Row],[ID-Bygningsdel]],'Data aktør'!A:H,2,FALSE)</f>
        <v>X</v>
      </c>
      <c r="P123" s="189" t="str">
        <f>VLOOKUP(Tabel3[[#This Row],[ID-Bygningsdel]],'Data aktør'!A:H,3,FALSE)</f>
        <v/>
      </c>
      <c r="Q123" s="190" t="str">
        <f>VLOOKUP(Tabel3[[#This Row],[ID-Bygningsdel]],'Data aktør'!A:H,4,FALSE)</f>
        <v/>
      </c>
      <c r="R123" s="191" t="str">
        <f>VLOOKUP(Tabel3[[#This Row],[ID-Bygningsdel]],'Data aktør'!A:H,5,FALSE)</f>
        <v/>
      </c>
      <c r="S123" s="192" t="str">
        <f>VLOOKUP(Tabel3[[#This Row],[ID-Bygningsdel]],'Data aktør'!A:H,6,FALSE)</f>
        <v/>
      </c>
      <c r="T123" s="193" t="str">
        <f>VLOOKUP(Tabel3[[#This Row],[ID-Bygningsdel]],'Data aktør'!A:H,7,FALSE)</f>
        <v/>
      </c>
      <c r="U123" s="194" t="str">
        <f>VLOOKUP(Tabel3[[#This Row],[ID-Bygningsdel]],'Data aktør'!A:H,8,FALSE)</f>
        <v/>
      </c>
      <c r="V123" s="76"/>
      <c r="W123" s="77"/>
      <c r="X123" s="76"/>
      <c r="Y123" s="77"/>
      <c r="Z123" s="76"/>
      <c r="AA123" s="77"/>
      <c r="AB123" s="76"/>
      <c r="AC123" s="77"/>
      <c r="AD123" s="76"/>
      <c r="AE123" s="77"/>
      <c r="AF123" s="76"/>
      <c r="AG123" s="77"/>
      <c r="AH123" s="76"/>
      <c r="AI123" s="77"/>
      <c r="AJ123" s="76" t="s">
        <v>43</v>
      </c>
      <c r="AK123" s="77">
        <v>300</v>
      </c>
      <c r="AL123" s="76"/>
      <c r="AM123" s="77"/>
      <c r="AN123" s="76"/>
      <c r="AO123" s="77"/>
      <c r="AP123" s="76"/>
      <c r="AQ123" s="77"/>
      <c r="AR123" s="76"/>
      <c r="AS123" s="77"/>
      <c r="AT123" s="76" t="s">
        <v>43</v>
      </c>
      <c r="AU123" s="77">
        <v>325</v>
      </c>
      <c r="AV123" s="76"/>
      <c r="AW123" s="77"/>
      <c r="AX123" s="76"/>
      <c r="AY123" s="77"/>
      <c r="AZ123" s="76"/>
      <c r="BA123" s="77"/>
      <c r="BB123" s="76" t="s">
        <v>43</v>
      </c>
      <c r="BC123" s="77">
        <v>325</v>
      </c>
      <c r="BD123" s="76"/>
      <c r="BE123" s="77"/>
      <c r="BF123" s="76"/>
      <c r="BG123" s="77"/>
      <c r="BH123" s="76"/>
      <c r="BI123" s="77"/>
      <c r="BJ123" s="76"/>
      <c r="BK123" s="77"/>
      <c r="BL123" s="36"/>
      <c r="BM123" s="24"/>
      <c r="BN123" s="76"/>
      <c r="BO123" s="77"/>
      <c r="BP123" s="76"/>
      <c r="BQ123" s="77"/>
      <c r="BR123" s="76"/>
      <c r="BS123" s="77"/>
      <c r="BT123" s="76"/>
      <c r="BU123" s="77"/>
      <c r="BV123" s="24"/>
      <c r="BW123" s="76"/>
      <c r="BX123" s="77"/>
      <c r="BY123" s="76"/>
      <c r="BZ123" s="77"/>
      <c r="CA123" s="96"/>
      <c r="CB123" s="2"/>
    </row>
    <row r="124" spans="1:80" ht="12" x14ac:dyDescent="0.2">
      <c r="A124" s="33"/>
      <c r="B124" s="265" t="s">
        <v>380</v>
      </c>
      <c r="C124" s="240" t="str">
        <f>_xlfn.CONCAT(Tabel3[[#This Row],[ID]],Tabel3[[#This Row],[BYGNINGSDELE]])</f>
        <v>120Baldakiner og overdækninger</v>
      </c>
      <c r="D124" s="24"/>
      <c r="E124" s="24"/>
      <c r="F124" s="24"/>
      <c r="G124" s="24"/>
      <c r="H124" s="24"/>
      <c r="I124" s="24"/>
      <c r="J124" s="61">
        <v>3</v>
      </c>
      <c r="K124" s="62" t="s">
        <v>371</v>
      </c>
      <c r="L124" s="63" t="s">
        <v>359</v>
      </c>
      <c r="M124" s="61" t="str">
        <f>IFERROR(VLOOKUP(Tabel3[[#This Row],[ID-Bygningsdel]],'Data ændringslog'!A:G,7,FALSE),"P")</f>
        <v/>
      </c>
      <c r="N124" s="64" t="s">
        <v>109</v>
      </c>
      <c r="O124" s="188" t="str">
        <f>VLOOKUP(Tabel3[[#This Row],[ID-Bygningsdel]],'Data aktør'!A:H,2,FALSE)</f>
        <v>X</v>
      </c>
      <c r="P124" s="189" t="str">
        <f>VLOOKUP(Tabel3[[#This Row],[ID-Bygningsdel]],'Data aktør'!A:H,3,FALSE)</f>
        <v/>
      </c>
      <c r="Q124" s="190" t="str">
        <f>VLOOKUP(Tabel3[[#This Row],[ID-Bygningsdel]],'Data aktør'!A:H,4,FALSE)</f>
        <v/>
      </c>
      <c r="R124" s="191" t="str">
        <f>VLOOKUP(Tabel3[[#This Row],[ID-Bygningsdel]],'Data aktør'!A:H,5,FALSE)</f>
        <v/>
      </c>
      <c r="S124" s="192" t="str">
        <f>VLOOKUP(Tabel3[[#This Row],[ID-Bygningsdel]],'Data aktør'!A:H,6,FALSE)</f>
        <v/>
      </c>
      <c r="T124" s="193" t="str">
        <f>VLOOKUP(Tabel3[[#This Row],[ID-Bygningsdel]],'Data aktør'!A:H,7,FALSE)</f>
        <v/>
      </c>
      <c r="U124" s="194" t="str">
        <f>VLOOKUP(Tabel3[[#This Row],[ID-Bygningsdel]],'Data aktør'!A:H,8,FALSE)</f>
        <v/>
      </c>
      <c r="V124" s="76"/>
      <c r="W124" s="77"/>
      <c r="X124" s="76"/>
      <c r="Y124" s="77"/>
      <c r="Z124" s="76"/>
      <c r="AA124" s="77"/>
      <c r="AB124" s="85"/>
      <c r="AC124" s="86"/>
      <c r="AD124" s="76"/>
      <c r="AE124" s="77"/>
      <c r="AF124" s="76"/>
      <c r="AG124" s="77"/>
      <c r="AH124" s="76"/>
      <c r="AI124" s="77"/>
      <c r="AJ124" s="85" t="s">
        <v>43</v>
      </c>
      <c r="AK124" s="86">
        <v>300</v>
      </c>
      <c r="AL124" s="85"/>
      <c r="AM124" s="86"/>
      <c r="AN124" s="76"/>
      <c r="AO124" s="77"/>
      <c r="AP124" s="76"/>
      <c r="AQ124" s="77"/>
      <c r="AR124" s="76"/>
      <c r="AS124" s="77"/>
      <c r="AT124" s="85" t="s">
        <v>43</v>
      </c>
      <c r="AU124" s="86">
        <v>325</v>
      </c>
      <c r="AV124" s="76"/>
      <c r="AW124" s="77"/>
      <c r="AX124" s="76"/>
      <c r="AY124" s="77"/>
      <c r="AZ124" s="76"/>
      <c r="BA124" s="77"/>
      <c r="BB124" s="85" t="s">
        <v>43</v>
      </c>
      <c r="BC124" s="86">
        <v>325</v>
      </c>
      <c r="BD124" s="76"/>
      <c r="BE124" s="77"/>
      <c r="BF124" s="76"/>
      <c r="BG124" s="77"/>
      <c r="BH124" s="76"/>
      <c r="BI124" s="77"/>
      <c r="BJ124" s="85"/>
      <c r="BK124" s="86"/>
      <c r="BL124" s="36"/>
      <c r="BM124" s="256"/>
      <c r="BN124" s="76"/>
      <c r="BO124" s="77"/>
      <c r="BP124" s="76"/>
      <c r="BQ124" s="77"/>
      <c r="BR124" s="76"/>
      <c r="BS124" s="77"/>
      <c r="BT124" s="85"/>
      <c r="BU124" s="86"/>
      <c r="BV124" s="24"/>
      <c r="BW124" s="76"/>
      <c r="BX124" s="77"/>
      <c r="BY124" s="76"/>
      <c r="BZ124" s="77"/>
      <c r="CA124" s="96"/>
      <c r="CB124" s="2"/>
    </row>
    <row r="125" spans="1:80" ht="14.25" x14ac:dyDescent="0.2">
      <c r="A125" s="33"/>
      <c r="B125" s="264" t="s">
        <v>382</v>
      </c>
      <c r="C125" s="239" t="str">
        <f>_xlfn.CONCAT(Tabel3[[#This Row],[ID]],Tabel3[[#This Row],[BYGNINGSDELE]])</f>
        <v>121Altaner og altangange</v>
      </c>
      <c r="D125" s="27"/>
      <c r="E125" s="27"/>
      <c r="F125" s="27"/>
      <c r="G125" s="27"/>
      <c r="H125" s="27"/>
      <c r="I125" s="24"/>
      <c r="J125" s="58">
        <v>2</v>
      </c>
      <c r="K125" s="59" t="s">
        <v>373</v>
      </c>
      <c r="L125" s="287"/>
      <c r="M125" s="290" t="str">
        <f>IFERROR(VLOOKUP(Tabel3[[#This Row],[ID-Bygningsdel]],'Data ændringslog'!A:G,7,FALSE),"P")</f>
        <v/>
      </c>
      <c r="N125" s="60"/>
      <c r="O125" s="221" t="s">
        <v>109</v>
      </c>
      <c r="P125" s="222" t="s">
        <v>109</v>
      </c>
      <c r="Q125" s="222" t="s">
        <v>109</v>
      </c>
      <c r="R125" s="222" t="s">
        <v>109</v>
      </c>
      <c r="S125" s="222" t="s">
        <v>109</v>
      </c>
      <c r="T125" s="222" t="s">
        <v>109</v>
      </c>
      <c r="U125" s="223" t="s">
        <v>109</v>
      </c>
      <c r="V125" s="78"/>
      <c r="W125" s="79"/>
      <c r="X125" s="78"/>
      <c r="Y125" s="79"/>
      <c r="Z125" s="78"/>
      <c r="AA125" s="79"/>
      <c r="AB125" s="225"/>
      <c r="AC125" s="226"/>
      <c r="AD125" s="78"/>
      <c r="AE125" s="79"/>
      <c r="AF125" s="78"/>
      <c r="AG125" s="79"/>
      <c r="AH125" s="78"/>
      <c r="AI125" s="79"/>
      <c r="AJ125" s="225"/>
      <c r="AK125" s="226"/>
      <c r="AL125" s="225"/>
      <c r="AM125" s="226"/>
      <c r="AN125" s="78"/>
      <c r="AO125" s="79"/>
      <c r="AP125" s="78"/>
      <c r="AQ125" s="79"/>
      <c r="AR125" s="78"/>
      <c r="AS125" s="79"/>
      <c r="AT125" s="225"/>
      <c r="AU125" s="226"/>
      <c r="AV125" s="78"/>
      <c r="AW125" s="79"/>
      <c r="AX125" s="78"/>
      <c r="AY125" s="79"/>
      <c r="AZ125" s="78"/>
      <c r="BA125" s="79"/>
      <c r="BB125" s="225"/>
      <c r="BC125" s="226"/>
      <c r="BD125" s="78"/>
      <c r="BE125" s="79"/>
      <c r="BF125" s="78"/>
      <c r="BG125" s="79"/>
      <c r="BH125" s="78"/>
      <c r="BI125" s="79"/>
      <c r="BJ125" s="225"/>
      <c r="BK125" s="226"/>
      <c r="BL125" s="37"/>
      <c r="BM125" s="245"/>
      <c r="BN125" s="78"/>
      <c r="BO125" s="79"/>
      <c r="BP125" s="78"/>
      <c r="BQ125" s="79"/>
      <c r="BR125" s="78"/>
      <c r="BS125" s="79"/>
      <c r="BT125" s="225"/>
      <c r="BU125" s="226"/>
      <c r="BV125" s="24"/>
      <c r="BW125" s="78"/>
      <c r="BX125" s="79"/>
      <c r="BY125" s="78"/>
      <c r="BZ125" s="79"/>
      <c r="CA125" s="97"/>
      <c r="CB125" s="2"/>
    </row>
    <row r="126" spans="1:80" ht="12" x14ac:dyDescent="0.2">
      <c r="A126" s="33"/>
      <c r="B126" s="265" t="s">
        <v>385</v>
      </c>
      <c r="C126" s="240" t="str">
        <f>_xlfn.CONCAT(Tabel3[[#This Row],[ID]],Tabel3[[#This Row],[BYGNINGSDELE]])</f>
        <v>122Generiske Altaner/Svalegange</v>
      </c>
      <c r="D126" s="24"/>
      <c r="E126" s="24"/>
      <c r="F126" s="24"/>
      <c r="G126" s="24"/>
      <c r="H126" s="24"/>
      <c r="I126" s="24"/>
      <c r="J126" s="61">
        <v>3</v>
      </c>
      <c r="K126" s="62" t="s">
        <v>375</v>
      </c>
      <c r="L126" s="63" t="s">
        <v>113</v>
      </c>
      <c r="M126" s="61" t="str">
        <f>IFERROR(VLOOKUP(Tabel3[[#This Row],[ID-Bygningsdel]],'Data ændringslog'!A:G,7,FALSE),"P")</f>
        <v/>
      </c>
      <c r="N126" s="64" t="s">
        <v>109</v>
      </c>
      <c r="O126" s="188" t="str">
        <f>VLOOKUP(Tabel3[[#This Row],[ID-Bygningsdel]],'Data aktør'!A:H,2,FALSE)</f>
        <v>X</v>
      </c>
      <c r="P126" s="189" t="str">
        <f>VLOOKUP(Tabel3[[#This Row],[ID-Bygningsdel]],'Data aktør'!A:H,3,FALSE)</f>
        <v/>
      </c>
      <c r="Q126" s="190" t="str">
        <f>VLOOKUP(Tabel3[[#This Row],[ID-Bygningsdel]],'Data aktør'!A:H,4,FALSE)</f>
        <v/>
      </c>
      <c r="R126" s="191" t="str">
        <f>VLOOKUP(Tabel3[[#This Row],[ID-Bygningsdel]],'Data aktør'!A:H,5,FALSE)</f>
        <v/>
      </c>
      <c r="S126" s="192" t="str">
        <f>VLOOKUP(Tabel3[[#This Row],[ID-Bygningsdel]],'Data aktør'!A:H,6,FALSE)</f>
        <v/>
      </c>
      <c r="T126" s="193" t="str">
        <f>VLOOKUP(Tabel3[[#This Row],[ID-Bygningsdel]],'Data aktør'!A:H,7,FALSE)</f>
        <v/>
      </c>
      <c r="U126" s="194" t="str">
        <f>VLOOKUP(Tabel3[[#This Row],[ID-Bygningsdel]],'Data aktør'!A:H,8,FALSE)</f>
        <v/>
      </c>
      <c r="V126" s="76"/>
      <c r="W126" s="77"/>
      <c r="X126" s="76"/>
      <c r="Y126" s="77"/>
      <c r="Z126" s="76"/>
      <c r="AA126" s="77"/>
      <c r="AB126" s="80" t="s">
        <v>43</v>
      </c>
      <c r="AC126" s="81">
        <v>200</v>
      </c>
      <c r="AD126" s="76"/>
      <c r="AE126" s="77"/>
      <c r="AF126" s="76"/>
      <c r="AG126" s="77"/>
      <c r="AH126" s="76"/>
      <c r="AI126" s="77"/>
      <c r="AJ126" s="80"/>
      <c r="AK126" s="81"/>
      <c r="AL126" s="80"/>
      <c r="AM126" s="81"/>
      <c r="AN126" s="76"/>
      <c r="AO126" s="77"/>
      <c r="AP126" s="76"/>
      <c r="AQ126" s="77"/>
      <c r="AR126" s="76"/>
      <c r="AS126" s="77"/>
      <c r="AT126" s="80"/>
      <c r="AU126" s="81"/>
      <c r="AV126" s="76"/>
      <c r="AW126" s="77"/>
      <c r="AX126" s="76"/>
      <c r="AY126" s="77"/>
      <c r="AZ126" s="76"/>
      <c r="BA126" s="77"/>
      <c r="BB126" s="80"/>
      <c r="BC126" s="81"/>
      <c r="BD126" s="76"/>
      <c r="BE126" s="77"/>
      <c r="BF126" s="76"/>
      <c r="BG126" s="77"/>
      <c r="BH126" s="76"/>
      <c r="BI126" s="77"/>
      <c r="BJ126" s="80"/>
      <c r="BK126" s="81"/>
      <c r="BL126" s="36"/>
      <c r="BM126" s="113"/>
      <c r="BN126" s="76"/>
      <c r="BO126" s="77"/>
      <c r="BP126" s="76"/>
      <c r="BQ126" s="77"/>
      <c r="BR126" s="76"/>
      <c r="BS126" s="77"/>
      <c r="BT126" s="80"/>
      <c r="BU126" s="81"/>
      <c r="BV126" s="24"/>
      <c r="BW126" s="76"/>
      <c r="BX126" s="77"/>
      <c r="BY126" s="76"/>
      <c r="BZ126" s="77"/>
      <c r="CA126" s="96"/>
      <c r="CB126" s="2"/>
    </row>
    <row r="127" spans="1:80" ht="12" x14ac:dyDescent="0.2">
      <c r="A127" s="33"/>
      <c r="B127" s="265" t="s">
        <v>388</v>
      </c>
      <c r="C127" s="240" t="str">
        <f>_xlfn.CONCAT(Tabel3[[#This Row],[ID]],Tabel3[[#This Row],[BYGNINGSDELE]])</f>
        <v>123Altaner</v>
      </c>
      <c r="D127" s="24"/>
      <c r="E127" s="24"/>
      <c r="F127" s="24"/>
      <c r="G127" s="24"/>
      <c r="H127" s="24"/>
      <c r="I127" s="24"/>
      <c r="J127" s="61">
        <v>3</v>
      </c>
      <c r="K127" s="62" t="s">
        <v>377</v>
      </c>
      <c r="L127" s="63" t="s">
        <v>113</v>
      </c>
      <c r="M127" s="61" t="str">
        <f>IFERROR(VLOOKUP(Tabel3[[#This Row],[ID-Bygningsdel]],'Data ændringslog'!A:G,7,FALSE),"P")</f>
        <v/>
      </c>
      <c r="N127" s="64" t="s">
        <v>189</v>
      </c>
      <c r="O127" s="188" t="str">
        <f>VLOOKUP(Tabel3[[#This Row],[ID-Bygningsdel]],'Data aktør'!A:H,2,FALSE)</f>
        <v/>
      </c>
      <c r="P127" s="189" t="str">
        <f>VLOOKUP(Tabel3[[#This Row],[ID-Bygningsdel]],'Data aktør'!A:H,3,FALSE)</f>
        <v/>
      </c>
      <c r="Q127" s="190" t="str">
        <f>VLOOKUP(Tabel3[[#This Row],[ID-Bygningsdel]],'Data aktør'!A:H,4,FALSE)</f>
        <v/>
      </c>
      <c r="R127" s="191" t="str">
        <f>VLOOKUP(Tabel3[[#This Row],[ID-Bygningsdel]],'Data aktør'!A:H,5,FALSE)</f>
        <v/>
      </c>
      <c r="S127" s="192" t="str">
        <f>VLOOKUP(Tabel3[[#This Row],[ID-Bygningsdel]],'Data aktør'!A:H,6,FALSE)</f>
        <v/>
      </c>
      <c r="T127" s="193" t="str">
        <f>VLOOKUP(Tabel3[[#This Row],[ID-Bygningsdel]],'Data aktør'!A:H,7,FALSE)</f>
        <v/>
      </c>
      <c r="U127" s="194" t="str">
        <f>VLOOKUP(Tabel3[[#This Row],[ID-Bygningsdel]],'Data aktør'!A:H,8,FALSE)</f>
        <v/>
      </c>
      <c r="V127" s="76"/>
      <c r="W127" s="77"/>
      <c r="X127" s="76"/>
      <c r="Y127" s="77"/>
      <c r="Z127" s="76"/>
      <c r="AA127" s="77"/>
      <c r="AB127" s="76"/>
      <c r="AC127" s="77"/>
      <c r="AD127" s="76"/>
      <c r="AE127" s="77"/>
      <c r="AF127" s="76"/>
      <c r="AG127" s="77"/>
      <c r="AH127" s="76"/>
      <c r="AI127" s="77"/>
      <c r="AJ127" s="76"/>
      <c r="AK127" s="77"/>
      <c r="AL127" s="76"/>
      <c r="AM127" s="77"/>
      <c r="AN127" s="76"/>
      <c r="AO127" s="77"/>
      <c r="AP127" s="76"/>
      <c r="AQ127" s="77"/>
      <c r="AR127" s="76"/>
      <c r="AS127" s="77"/>
      <c r="AT127" s="76"/>
      <c r="AU127" s="77"/>
      <c r="AV127" s="76"/>
      <c r="AW127" s="77"/>
      <c r="AX127" s="76"/>
      <c r="AY127" s="77"/>
      <c r="AZ127" s="76"/>
      <c r="BA127" s="77"/>
      <c r="BB127" s="76"/>
      <c r="BC127" s="77"/>
      <c r="BD127" s="76"/>
      <c r="BE127" s="77"/>
      <c r="BF127" s="76"/>
      <c r="BG127" s="77"/>
      <c r="BH127" s="76"/>
      <c r="BI127" s="77"/>
      <c r="BJ127" s="76"/>
      <c r="BK127" s="77"/>
      <c r="BL127" s="36"/>
      <c r="BM127" s="24"/>
      <c r="BN127" s="76"/>
      <c r="BO127" s="77"/>
      <c r="BP127" s="76"/>
      <c r="BQ127" s="77"/>
      <c r="BR127" s="76"/>
      <c r="BS127" s="77"/>
      <c r="BT127" s="76"/>
      <c r="BU127" s="77"/>
      <c r="BV127" s="24"/>
      <c r="BW127" s="76"/>
      <c r="BX127" s="77"/>
      <c r="BY127" s="76"/>
      <c r="BZ127" s="77"/>
      <c r="CA127" s="96"/>
      <c r="CB127" s="2"/>
    </row>
    <row r="128" spans="1:80" ht="12" x14ac:dyDescent="0.2">
      <c r="A128" s="33"/>
      <c r="B128" s="265" t="s">
        <v>391</v>
      </c>
      <c r="C128" s="240" t="str">
        <f>_xlfn.CONCAT(Tabel3[[#This Row],[ID]],Tabel3[[#This Row],[BYGNINGSDELE]])</f>
        <v>124Svalegang</v>
      </c>
      <c r="D128" s="24"/>
      <c r="E128" s="24"/>
      <c r="F128" s="24"/>
      <c r="G128" s="24"/>
      <c r="H128" s="24"/>
      <c r="I128" s="24"/>
      <c r="J128" s="61">
        <v>3</v>
      </c>
      <c r="K128" s="62" t="s">
        <v>379</v>
      </c>
      <c r="L128" s="63" t="s">
        <v>113</v>
      </c>
      <c r="M128" s="61" t="str">
        <f>IFERROR(VLOOKUP(Tabel3[[#This Row],[ID-Bygningsdel]],'Data ændringslog'!A:G,7,FALSE),"P")</f>
        <v/>
      </c>
      <c r="N128" s="64" t="s">
        <v>189</v>
      </c>
      <c r="O128" s="188" t="str">
        <f>VLOOKUP(Tabel3[[#This Row],[ID-Bygningsdel]],'Data aktør'!A:H,2,FALSE)</f>
        <v/>
      </c>
      <c r="P128" s="189" t="str">
        <f>VLOOKUP(Tabel3[[#This Row],[ID-Bygningsdel]],'Data aktør'!A:H,3,FALSE)</f>
        <v/>
      </c>
      <c r="Q128" s="190" t="str">
        <f>VLOOKUP(Tabel3[[#This Row],[ID-Bygningsdel]],'Data aktør'!A:H,4,FALSE)</f>
        <v/>
      </c>
      <c r="R128" s="191" t="str">
        <f>VLOOKUP(Tabel3[[#This Row],[ID-Bygningsdel]],'Data aktør'!A:H,5,FALSE)</f>
        <v/>
      </c>
      <c r="S128" s="192" t="str">
        <f>VLOOKUP(Tabel3[[#This Row],[ID-Bygningsdel]],'Data aktør'!A:H,6,FALSE)</f>
        <v/>
      </c>
      <c r="T128" s="193" t="str">
        <f>VLOOKUP(Tabel3[[#This Row],[ID-Bygningsdel]],'Data aktør'!A:H,7,FALSE)</f>
        <v/>
      </c>
      <c r="U128" s="194" t="str">
        <f>VLOOKUP(Tabel3[[#This Row],[ID-Bygningsdel]],'Data aktør'!A:H,8,FALSE)</f>
        <v/>
      </c>
      <c r="V128" s="76"/>
      <c r="W128" s="77"/>
      <c r="X128" s="76"/>
      <c r="Y128" s="77"/>
      <c r="Z128" s="76"/>
      <c r="AA128" s="77"/>
      <c r="AB128" s="76"/>
      <c r="AC128" s="77"/>
      <c r="AD128" s="76"/>
      <c r="AE128" s="77"/>
      <c r="AF128" s="76"/>
      <c r="AG128" s="77"/>
      <c r="AH128" s="76"/>
      <c r="AI128" s="77"/>
      <c r="AJ128" s="76"/>
      <c r="AK128" s="77"/>
      <c r="AL128" s="76"/>
      <c r="AM128" s="77"/>
      <c r="AN128" s="76"/>
      <c r="AO128" s="77"/>
      <c r="AP128" s="76"/>
      <c r="AQ128" s="77"/>
      <c r="AR128" s="76"/>
      <c r="AS128" s="77"/>
      <c r="AT128" s="76"/>
      <c r="AU128" s="77"/>
      <c r="AV128" s="76"/>
      <c r="AW128" s="77"/>
      <c r="AX128" s="76"/>
      <c r="AY128" s="77"/>
      <c r="AZ128" s="76"/>
      <c r="BA128" s="77"/>
      <c r="BB128" s="76"/>
      <c r="BC128" s="77"/>
      <c r="BD128" s="76"/>
      <c r="BE128" s="77"/>
      <c r="BF128" s="76"/>
      <c r="BG128" s="77"/>
      <c r="BH128" s="76"/>
      <c r="BI128" s="77"/>
      <c r="BJ128" s="76"/>
      <c r="BK128" s="77"/>
      <c r="BL128" s="36"/>
      <c r="BM128" s="24"/>
      <c r="BN128" s="76"/>
      <c r="BO128" s="77"/>
      <c r="BP128" s="76"/>
      <c r="BQ128" s="77"/>
      <c r="BR128" s="76"/>
      <c r="BS128" s="77"/>
      <c r="BT128" s="76"/>
      <c r="BU128" s="77"/>
      <c r="BV128" s="24"/>
      <c r="BW128" s="76"/>
      <c r="BX128" s="77"/>
      <c r="BY128" s="76"/>
      <c r="BZ128" s="77"/>
      <c r="CA128" s="96"/>
      <c r="CB128" s="2"/>
    </row>
    <row r="129" spans="1:80" ht="14.25" x14ac:dyDescent="0.2">
      <c r="A129" s="33"/>
      <c r="B129" s="264" t="s">
        <v>394</v>
      </c>
      <c r="C129" s="239" t="str">
        <f>_xlfn.CONCAT(Tabel3[[#This Row],[ID]],Tabel3[[#This Row],[BYGNINGSDELE]])</f>
        <v>125Trapper og ramper</v>
      </c>
      <c r="D129" s="27"/>
      <c r="E129" s="27"/>
      <c r="F129" s="27"/>
      <c r="G129" s="27"/>
      <c r="H129" s="27"/>
      <c r="I129" s="24"/>
      <c r="J129" s="58">
        <v>2</v>
      </c>
      <c r="K129" s="59" t="s">
        <v>381</v>
      </c>
      <c r="L129" s="287"/>
      <c r="M129" s="290" t="str">
        <f>IFERROR(VLOOKUP(Tabel3[[#This Row],[ID-Bygningsdel]],'Data ændringslog'!A:G,7,FALSE),"P")</f>
        <v/>
      </c>
      <c r="N129" s="60"/>
      <c r="O129" s="221" t="s">
        <v>109</v>
      </c>
      <c r="P129" s="222" t="s">
        <v>109</v>
      </c>
      <c r="Q129" s="222" t="s">
        <v>109</v>
      </c>
      <c r="R129" s="222" t="s">
        <v>109</v>
      </c>
      <c r="S129" s="222" t="s">
        <v>109</v>
      </c>
      <c r="T129" s="222" t="s">
        <v>109</v>
      </c>
      <c r="U129" s="223" t="s">
        <v>109</v>
      </c>
      <c r="V129" s="78"/>
      <c r="W129" s="79"/>
      <c r="X129" s="78"/>
      <c r="Y129" s="79"/>
      <c r="Z129" s="78"/>
      <c r="AA129" s="79"/>
      <c r="AB129" s="78"/>
      <c r="AC129" s="88"/>
      <c r="AD129" s="78"/>
      <c r="AE129" s="79"/>
      <c r="AF129" s="78"/>
      <c r="AG129" s="79"/>
      <c r="AH129" s="78"/>
      <c r="AI129" s="79"/>
      <c r="AJ129" s="78"/>
      <c r="AK129" s="88"/>
      <c r="AL129" s="78"/>
      <c r="AM129" s="88"/>
      <c r="AN129" s="78"/>
      <c r="AO129" s="79"/>
      <c r="AP129" s="78"/>
      <c r="AQ129" s="79"/>
      <c r="AR129" s="78"/>
      <c r="AS129" s="79"/>
      <c r="AT129" s="78"/>
      <c r="AU129" s="88"/>
      <c r="AV129" s="78"/>
      <c r="AW129" s="79"/>
      <c r="AX129" s="78"/>
      <c r="AY129" s="79"/>
      <c r="AZ129" s="78"/>
      <c r="BA129" s="79"/>
      <c r="BB129" s="78"/>
      <c r="BC129" s="88"/>
      <c r="BD129" s="78"/>
      <c r="BE129" s="79"/>
      <c r="BF129" s="78"/>
      <c r="BG129" s="79"/>
      <c r="BH129" s="78"/>
      <c r="BI129" s="79"/>
      <c r="BJ129" s="78"/>
      <c r="BK129" s="88"/>
      <c r="BL129" s="37"/>
      <c r="BM129" s="245"/>
      <c r="BN129" s="78"/>
      <c r="BO129" s="79"/>
      <c r="BP129" s="78"/>
      <c r="BQ129" s="79"/>
      <c r="BR129" s="78"/>
      <c r="BS129" s="79"/>
      <c r="BT129" s="78"/>
      <c r="BU129" s="88"/>
      <c r="BV129" s="24"/>
      <c r="BW129" s="78"/>
      <c r="BX129" s="79"/>
      <c r="BY129" s="78"/>
      <c r="BZ129" s="79"/>
      <c r="CA129" s="97"/>
      <c r="CB129" s="2"/>
    </row>
    <row r="130" spans="1:80" ht="12" x14ac:dyDescent="0.2">
      <c r="A130" s="33"/>
      <c r="B130" s="267" t="s">
        <v>396</v>
      </c>
      <c r="C130" s="242" t="str">
        <f>_xlfn.CONCAT(Tabel3[[#This Row],[ID]],Tabel3[[#This Row],[BYGNINGSDELE]])</f>
        <v>126Elementtrapper, Beton</v>
      </c>
      <c r="D130" s="23"/>
      <c r="E130" s="23"/>
      <c r="F130" s="23"/>
      <c r="G130" s="23"/>
      <c r="H130" s="23"/>
      <c r="I130" s="24"/>
      <c r="J130" s="65">
        <v>3</v>
      </c>
      <c r="K130" s="66" t="s">
        <v>383</v>
      </c>
      <c r="L130" s="67" t="s">
        <v>384</v>
      </c>
      <c r="M130" s="65" t="str">
        <f>IFERROR(VLOOKUP(Tabel3[[#This Row],[ID-Bygningsdel]],'Data ændringslog'!A:G,7,FALSE),"P")</f>
        <v/>
      </c>
      <c r="N130" s="68" t="s">
        <v>109</v>
      </c>
      <c r="O130" s="196" t="str">
        <f>VLOOKUP(Tabel3[[#This Row],[ID-Bygningsdel]],'Data aktør'!A:H,2,FALSE)</f>
        <v/>
      </c>
      <c r="P130" s="197" t="str">
        <f>VLOOKUP(Tabel3[[#This Row],[ID-Bygningsdel]],'Data aktør'!A:H,3,FALSE)</f>
        <v/>
      </c>
      <c r="Q130" s="197" t="str">
        <f>VLOOKUP(Tabel3[[#This Row],[ID-Bygningsdel]],'Data aktør'!A:H,4,FALSE)</f>
        <v/>
      </c>
      <c r="R130" s="197" t="str">
        <f>VLOOKUP(Tabel3[[#This Row],[ID-Bygningsdel]],'Data aktør'!A:H,5,FALSE)</f>
        <v/>
      </c>
      <c r="S130" s="197" t="str">
        <f>VLOOKUP(Tabel3[[#This Row],[ID-Bygningsdel]],'Data aktør'!A:H,6,FALSE)</f>
        <v/>
      </c>
      <c r="T130" s="197" t="str">
        <f>VLOOKUP(Tabel3[[#This Row],[ID-Bygningsdel]],'Data aktør'!A:H,7,FALSE)</f>
        <v/>
      </c>
      <c r="U130" s="197" t="str">
        <f>VLOOKUP(Tabel3[[#This Row],[ID-Bygningsdel]],'Data aktør'!A:H,8,FALSE)</f>
        <v/>
      </c>
      <c r="V130" s="84"/>
      <c r="W130" s="69"/>
      <c r="X130" s="84"/>
      <c r="Y130" s="69"/>
      <c r="Z130" s="84"/>
      <c r="AA130" s="69"/>
      <c r="AB130" s="84"/>
      <c r="AC130" s="69"/>
      <c r="AD130" s="84"/>
      <c r="AE130" s="69"/>
      <c r="AF130" s="84"/>
      <c r="AG130" s="69"/>
      <c r="AH130" s="84"/>
      <c r="AI130" s="69"/>
      <c r="AJ130" s="84"/>
      <c r="AK130" s="69"/>
      <c r="AL130" s="84"/>
      <c r="AM130" s="69"/>
      <c r="AN130" s="84"/>
      <c r="AO130" s="69"/>
      <c r="AP130" s="84"/>
      <c r="AQ130" s="69"/>
      <c r="AR130" s="84"/>
      <c r="AS130" s="69"/>
      <c r="AT130" s="84"/>
      <c r="AU130" s="69"/>
      <c r="AV130" s="84"/>
      <c r="AW130" s="69"/>
      <c r="AX130" s="84"/>
      <c r="AY130" s="69"/>
      <c r="AZ130" s="84"/>
      <c r="BA130" s="69"/>
      <c r="BB130" s="84"/>
      <c r="BC130" s="69"/>
      <c r="BD130" s="84"/>
      <c r="BE130" s="69"/>
      <c r="BF130" s="84"/>
      <c r="BG130" s="69"/>
      <c r="BH130" s="84"/>
      <c r="BI130" s="69"/>
      <c r="BJ130" s="84"/>
      <c r="BK130" s="69"/>
      <c r="BL130" s="38"/>
      <c r="BM130" s="24"/>
      <c r="BN130" s="84"/>
      <c r="BO130" s="69"/>
      <c r="BP130" s="84"/>
      <c r="BQ130" s="69"/>
      <c r="BR130" s="84"/>
      <c r="BS130" s="69"/>
      <c r="BT130" s="84"/>
      <c r="BU130" s="69"/>
      <c r="BV130" s="24"/>
      <c r="BW130" s="84"/>
      <c r="BX130" s="69"/>
      <c r="BY130" s="84"/>
      <c r="BZ130" s="69"/>
      <c r="CA130" s="98"/>
      <c r="CB130" s="2"/>
    </row>
    <row r="131" spans="1:80" ht="12" x14ac:dyDescent="0.2">
      <c r="A131" s="33"/>
      <c r="B131" s="265" t="s">
        <v>398</v>
      </c>
      <c r="C131" s="240" t="str">
        <f>_xlfn.CONCAT(Tabel3[[#This Row],[ID]],Tabel3[[#This Row],[BYGNINGSDELE]])</f>
        <v>127Elementtrapper, Beton A113, 5 (DP=Ent.)</v>
      </c>
      <c r="D131" s="24"/>
      <c r="E131" s="24"/>
      <c r="F131" s="24"/>
      <c r="G131" s="24"/>
      <c r="H131" s="24"/>
      <c r="I131" s="24"/>
      <c r="J131" s="61">
        <v>4</v>
      </c>
      <c r="K131" s="62" t="s">
        <v>386</v>
      </c>
      <c r="L131" s="63" t="s">
        <v>384</v>
      </c>
      <c r="M131" s="61" t="str">
        <f>IFERROR(VLOOKUP(Tabel3[[#This Row],[ID-Bygningsdel]],'Data ændringslog'!A:G,7,FALSE),"P")</f>
        <v/>
      </c>
      <c r="N131" s="64" t="s">
        <v>189</v>
      </c>
      <c r="O131" s="188" t="str">
        <f>VLOOKUP(Tabel3[[#This Row],[ID-Bygningsdel]],'Data aktør'!A:H,2,FALSE)</f>
        <v>X</v>
      </c>
      <c r="P131" s="189" t="str">
        <f>VLOOKUP(Tabel3[[#This Row],[ID-Bygningsdel]],'Data aktør'!A:H,3,FALSE)</f>
        <v/>
      </c>
      <c r="Q131" s="190" t="str">
        <f>VLOOKUP(Tabel3[[#This Row],[ID-Bygningsdel]],'Data aktør'!A:H,4,FALSE)</f>
        <v/>
      </c>
      <c r="R131" s="191" t="str">
        <f>VLOOKUP(Tabel3[[#This Row],[ID-Bygningsdel]],'Data aktør'!A:H,5,FALSE)</f>
        <v/>
      </c>
      <c r="S131" s="192" t="str">
        <f>VLOOKUP(Tabel3[[#This Row],[ID-Bygningsdel]],'Data aktør'!A:H,6,FALSE)</f>
        <v/>
      </c>
      <c r="T131" s="193" t="str">
        <f>VLOOKUP(Tabel3[[#This Row],[ID-Bygningsdel]],'Data aktør'!A:H,7,FALSE)</f>
        <v>X</v>
      </c>
      <c r="U131" s="194" t="str">
        <f>VLOOKUP(Tabel3[[#This Row],[ID-Bygningsdel]],'Data aktør'!A:H,8,FALSE)</f>
        <v/>
      </c>
      <c r="V131" s="76"/>
      <c r="W131" s="77"/>
      <c r="X131" s="76"/>
      <c r="Y131" s="77"/>
      <c r="Z131" s="76"/>
      <c r="AA131" s="77"/>
      <c r="AB131" s="76"/>
      <c r="AC131" s="77"/>
      <c r="AD131" s="76"/>
      <c r="AE131" s="77"/>
      <c r="AF131" s="76"/>
      <c r="AG131" s="77"/>
      <c r="AH131" s="76"/>
      <c r="AI131" s="77"/>
      <c r="AJ131" s="76" t="s">
        <v>43</v>
      </c>
      <c r="AK131" s="77">
        <v>300</v>
      </c>
      <c r="AL131" s="76"/>
      <c r="AM131" s="77"/>
      <c r="AN131" s="76"/>
      <c r="AO131" s="77"/>
      <c r="AP131" s="76"/>
      <c r="AQ131" s="77"/>
      <c r="AR131" s="76"/>
      <c r="AS131" s="77"/>
      <c r="AT131" s="76" t="s">
        <v>43</v>
      </c>
      <c r="AU131" s="77">
        <v>300</v>
      </c>
      <c r="AV131" s="76"/>
      <c r="AW131" s="77"/>
      <c r="AX131" s="76"/>
      <c r="AY131" s="77"/>
      <c r="AZ131" s="76"/>
      <c r="BA131" s="77"/>
      <c r="BB131" s="76" t="s">
        <v>48</v>
      </c>
      <c r="BC131" s="77">
        <v>325</v>
      </c>
      <c r="BD131" s="76"/>
      <c r="BE131" s="77"/>
      <c r="BF131" s="76"/>
      <c r="BG131" s="77"/>
      <c r="BH131" s="76"/>
      <c r="BI131" s="77"/>
      <c r="BJ131" s="76"/>
      <c r="BK131" s="77"/>
      <c r="BL131" s="48" t="s">
        <v>387</v>
      </c>
      <c r="BM131" s="24"/>
      <c r="BN131" s="76"/>
      <c r="BO131" s="77"/>
      <c r="BP131" s="76"/>
      <c r="BQ131" s="77"/>
      <c r="BR131" s="76"/>
      <c r="BS131" s="77"/>
      <c r="BT131" s="76"/>
      <c r="BU131" s="77"/>
      <c r="BV131" s="24"/>
      <c r="BW131" s="76"/>
      <c r="BX131" s="77"/>
      <c r="BY131" s="76"/>
      <c r="BZ131" s="77"/>
      <c r="CA131" s="96"/>
      <c r="CB131" s="2"/>
    </row>
    <row r="132" spans="1:80" ht="12" x14ac:dyDescent="0.2">
      <c r="A132" s="33"/>
      <c r="B132" s="265" t="s">
        <v>400</v>
      </c>
      <c r="C132" s="240" t="str">
        <f>_xlfn.CONCAT(Tabel3[[#This Row],[ID]],Tabel3[[#This Row],[BYGNINGSDELE]])</f>
        <v>128Elementtrapper, Beton A113, 5 (DP=Rådg.)</v>
      </c>
      <c r="D132" s="24"/>
      <c r="E132" s="24"/>
      <c r="F132" s="24"/>
      <c r="G132" s="24"/>
      <c r="H132" s="24"/>
      <c r="I132" s="24"/>
      <c r="J132" s="61">
        <v>4</v>
      </c>
      <c r="K132" s="62" t="s">
        <v>389</v>
      </c>
      <c r="L132" s="63" t="s">
        <v>384</v>
      </c>
      <c r="M132" s="61" t="str">
        <f>IFERROR(VLOOKUP(Tabel3[[#This Row],[ID-Bygningsdel]],'Data ændringslog'!A:G,7,FALSE),"P")</f>
        <v/>
      </c>
      <c r="N132" s="64" t="s">
        <v>189</v>
      </c>
      <c r="O132" s="188" t="str">
        <f>VLOOKUP(Tabel3[[#This Row],[ID-Bygningsdel]],'Data aktør'!A:H,2,FALSE)</f>
        <v>X</v>
      </c>
      <c r="P132" s="189" t="str">
        <f>VLOOKUP(Tabel3[[#This Row],[ID-Bygningsdel]],'Data aktør'!A:H,3,FALSE)</f>
        <v/>
      </c>
      <c r="Q132" s="190" t="str">
        <f>VLOOKUP(Tabel3[[#This Row],[ID-Bygningsdel]],'Data aktør'!A:H,4,FALSE)</f>
        <v/>
      </c>
      <c r="R132" s="191" t="str">
        <f>VLOOKUP(Tabel3[[#This Row],[ID-Bygningsdel]],'Data aktør'!A:H,5,FALSE)</f>
        <v/>
      </c>
      <c r="S132" s="192" t="str">
        <f>VLOOKUP(Tabel3[[#This Row],[ID-Bygningsdel]],'Data aktør'!A:H,6,FALSE)</f>
        <v/>
      </c>
      <c r="T132" s="193" t="str">
        <f>VLOOKUP(Tabel3[[#This Row],[ID-Bygningsdel]],'Data aktør'!A:H,7,FALSE)</f>
        <v/>
      </c>
      <c r="U132" s="194" t="str">
        <f>VLOOKUP(Tabel3[[#This Row],[ID-Bygningsdel]],'Data aktør'!A:H,8,FALSE)</f>
        <v/>
      </c>
      <c r="V132" s="76"/>
      <c r="W132" s="77"/>
      <c r="X132" s="76"/>
      <c r="Y132" s="77"/>
      <c r="Z132" s="76"/>
      <c r="AA132" s="77"/>
      <c r="AB132" s="76"/>
      <c r="AC132" s="77"/>
      <c r="AD132" s="76"/>
      <c r="AE132" s="77"/>
      <c r="AF132" s="76"/>
      <c r="AG132" s="77"/>
      <c r="AH132" s="76"/>
      <c r="AI132" s="77"/>
      <c r="AJ132" s="76" t="s">
        <v>43</v>
      </c>
      <c r="AK132" s="77">
        <v>300</v>
      </c>
      <c r="AL132" s="76"/>
      <c r="AM132" s="77"/>
      <c r="AN132" s="76"/>
      <c r="AO132" s="77"/>
      <c r="AP132" s="76"/>
      <c r="AQ132" s="77"/>
      <c r="AR132" s="76"/>
      <c r="AS132" s="77"/>
      <c r="AT132" s="76" t="s">
        <v>43</v>
      </c>
      <c r="AU132" s="77">
        <v>300</v>
      </c>
      <c r="AV132" s="76"/>
      <c r="AW132" s="77"/>
      <c r="AX132" s="76"/>
      <c r="AY132" s="77"/>
      <c r="AZ132" s="76"/>
      <c r="BA132" s="77"/>
      <c r="BB132" s="76" t="s">
        <v>43</v>
      </c>
      <c r="BC132" s="77">
        <v>325</v>
      </c>
      <c r="BD132" s="76"/>
      <c r="BE132" s="77"/>
      <c r="BF132" s="76"/>
      <c r="BG132" s="77"/>
      <c r="BH132" s="76"/>
      <c r="BI132" s="77"/>
      <c r="BJ132" s="76"/>
      <c r="BK132" s="77"/>
      <c r="BL132" s="36" t="s">
        <v>390</v>
      </c>
      <c r="BM132" s="24"/>
      <c r="BN132" s="76"/>
      <c r="BO132" s="77"/>
      <c r="BP132" s="76"/>
      <c r="BQ132" s="77"/>
      <c r="BR132" s="76"/>
      <c r="BS132" s="77"/>
      <c r="BT132" s="76"/>
      <c r="BU132" s="77"/>
      <c r="BV132" s="24"/>
      <c r="BW132" s="76"/>
      <c r="BX132" s="77"/>
      <c r="BY132" s="76"/>
      <c r="BZ132" s="77"/>
      <c r="CA132" s="96"/>
      <c r="CB132" s="2"/>
    </row>
    <row r="133" spans="1:80" ht="12" x14ac:dyDescent="0.2">
      <c r="A133" s="33"/>
      <c r="B133" s="265" t="s">
        <v>403</v>
      </c>
      <c r="C133" s="240" t="str">
        <f>_xlfn.CONCAT(Tabel3[[#This Row],[ID]],Tabel3[[#This Row],[BYGNINGSDELE]])</f>
        <v>129Pladsstøbte betontrapper</v>
      </c>
      <c r="D133" s="24"/>
      <c r="E133" s="24"/>
      <c r="F133" s="24"/>
      <c r="G133" s="24"/>
      <c r="H133" s="24"/>
      <c r="I133" s="24"/>
      <c r="J133" s="61">
        <v>3</v>
      </c>
      <c r="K133" s="62" t="s">
        <v>392</v>
      </c>
      <c r="L133" s="63" t="s">
        <v>384</v>
      </c>
      <c r="M133" s="61" t="str">
        <f>IFERROR(VLOOKUP(Tabel3[[#This Row],[ID-Bygningsdel]],'Data ændringslog'!A:G,7,FALSE),"P")</f>
        <v/>
      </c>
      <c r="N133" s="64" t="s">
        <v>109</v>
      </c>
      <c r="O133" s="188" t="str">
        <f>VLOOKUP(Tabel3[[#This Row],[ID-Bygningsdel]],'Data aktør'!A:H,2,FALSE)</f>
        <v>X</v>
      </c>
      <c r="P133" s="189" t="str">
        <f>VLOOKUP(Tabel3[[#This Row],[ID-Bygningsdel]],'Data aktør'!A:H,3,FALSE)</f>
        <v>X</v>
      </c>
      <c r="Q133" s="190" t="str">
        <f>VLOOKUP(Tabel3[[#This Row],[ID-Bygningsdel]],'Data aktør'!A:H,4,FALSE)</f>
        <v/>
      </c>
      <c r="R133" s="191" t="str">
        <f>VLOOKUP(Tabel3[[#This Row],[ID-Bygningsdel]],'Data aktør'!A:H,5,FALSE)</f>
        <v/>
      </c>
      <c r="S133" s="192" t="str">
        <f>VLOOKUP(Tabel3[[#This Row],[ID-Bygningsdel]],'Data aktør'!A:H,6,FALSE)</f>
        <v/>
      </c>
      <c r="T133" s="193" t="str">
        <f>VLOOKUP(Tabel3[[#This Row],[ID-Bygningsdel]],'Data aktør'!A:H,7,FALSE)</f>
        <v/>
      </c>
      <c r="U133" s="194" t="str">
        <f>VLOOKUP(Tabel3[[#This Row],[ID-Bygningsdel]],'Data aktør'!A:H,8,FALSE)</f>
        <v/>
      </c>
      <c r="V133" s="76"/>
      <c r="W133" s="77"/>
      <c r="X133" s="76"/>
      <c r="Y133" s="77"/>
      <c r="Z133" s="76"/>
      <c r="AA133" s="77"/>
      <c r="AB133" s="76"/>
      <c r="AC133" s="77"/>
      <c r="AD133" s="76"/>
      <c r="AE133" s="77"/>
      <c r="AF133" s="76"/>
      <c r="AG133" s="77"/>
      <c r="AH133" s="76"/>
      <c r="AI133" s="77"/>
      <c r="AJ133" s="76" t="s">
        <v>43</v>
      </c>
      <c r="AK133" s="77">
        <v>300</v>
      </c>
      <c r="AL133" s="76"/>
      <c r="AM133" s="77"/>
      <c r="AN133" s="76"/>
      <c r="AO133" s="77"/>
      <c r="AP133" s="76"/>
      <c r="AQ133" s="77"/>
      <c r="AR133" s="76"/>
      <c r="AS133" s="77"/>
      <c r="AT133" s="76" t="s">
        <v>43</v>
      </c>
      <c r="AU133" s="77">
        <v>325</v>
      </c>
      <c r="AV133" s="76"/>
      <c r="AW133" s="77"/>
      <c r="AX133" s="76"/>
      <c r="AY133" s="77"/>
      <c r="AZ133" s="76"/>
      <c r="BA133" s="77"/>
      <c r="BB133" s="76" t="s">
        <v>44</v>
      </c>
      <c r="BC133" s="77">
        <v>325</v>
      </c>
      <c r="BD133" s="76"/>
      <c r="BE133" s="77"/>
      <c r="BF133" s="76"/>
      <c r="BG133" s="77"/>
      <c r="BH133" s="76"/>
      <c r="BI133" s="77"/>
      <c r="BJ133" s="76"/>
      <c r="BK133" s="77"/>
      <c r="BL133" s="36" t="s">
        <v>393</v>
      </c>
      <c r="BM133" s="24"/>
      <c r="BN133" s="76"/>
      <c r="BO133" s="77"/>
      <c r="BP133" s="76"/>
      <c r="BQ133" s="77"/>
      <c r="BR133" s="76"/>
      <c r="BS133" s="77"/>
      <c r="BT133" s="76"/>
      <c r="BU133" s="77"/>
      <c r="BV133" s="24"/>
      <c r="BW133" s="76"/>
      <c r="BX133" s="77"/>
      <c r="BY133" s="76"/>
      <c r="BZ133" s="77"/>
      <c r="CA133" s="96"/>
      <c r="CB133" s="2"/>
    </row>
    <row r="134" spans="1:80" ht="12" x14ac:dyDescent="0.2">
      <c r="A134" s="33"/>
      <c r="B134" s="265" t="s">
        <v>405</v>
      </c>
      <c r="C134" s="240" t="str">
        <f>_xlfn.CONCAT(Tabel3[[#This Row],[ID]],Tabel3[[#This Row],[BYGNINGSDELE]])</f>
        <v>130Ståltrapper</v>
      </c>
      <c r="D134" s="24"/>
      <c r="E134" s="24"/>
      <c r="F134" s="24"/>
      <c r="G134" s="24"/>
      <c r="H134" s="24"/>
      <c r="I134" s="24"/>
      <c r="J134" s="61">
        <v>3</v>
      </c>
      <c r="K134" s="62" t="s">
        <v>395</v>
      </c>
      <c r="L134" s="63" t="s">
        <v>384</v>
      </c>
      <c r="M134" s="61" t="str">
        <f>IFERROR(VLOOKUP(Tabel3[[#This Row],[ID-Bygningsdel]],'Data ændringslog'!A:G,7,FALSE),"P")</f>
        <v/>
      </c>
      <c r="N134" s="64" t="s">
        <v>109</v>
      </c>
      <c r="O134" s="188" t="str">
        <f>VLOOKUP(Tabel3[[#This Row],[ID-Bygningsdel]],'Data aktør'!A:H,2,FALSE)</f>
        <v>X</v>
      </c>
      <c r="P134" s="189" t="str">
        <f>VLOOKUP(Tabel3[[#This Row],[ID-Bygningsdel]],'Data aktør'!A:H,3,FALSE)</f>
        <v/>
      </c>
      <c r="Q134" s="190" t="str">
        <f>VLOOKUP(Tabel3[[#This Row],[ID-Bygningsdel]],'Data aktør'!A:H,4,FALSE)</f>
        <v/>
      </c>
      <c r="R134" s="191" t="str">
        <f>VLOOKUP(Tabel3[[#This Row],[ID-Bygningsdel]],'Data aktør'!A:H,5,FALSE)</f>
        <v/>
      </c>
      <c r="S134" s="192" t="str">
        <f>VLOOKUP(Tabel3[[#This Row],[ID-Bygningsdel]],'Data aktør'!A:H,6,FALSE)</f>
        <v/>
      </c>
      <c r="T134" s="193" t="str">
        <f>VLOOKUP(Tabel3[[#This Row],[ID-Bygningsdel]],'Data aktør'!A:H,7,FALSE)</f>
        <v/>
      </c>
      <c r="U134" s="194" t="str">
        <f>VLOOKUP(Tabel3[[#This Row],[ID-Bygningsdel]],'Data aktør'!A:H,8,FALSE)</f>
        <v/>
      </c>
      <c r="V134" s="76"/>
      <c r="W134" s="77"/>
      <c r="X134" s="76"/>
      <c r="Y134" s="77"/>
      <c r="Z134" s="76"/>
      <c r="AA134" s="77"/>
      <c r="AB134" s="76"/>
      <c r="AC134" s="77"/>
      <c r="AD134" s="76"/>
      <c r="AE134" s="77"/>
      <c r="AF134" s="76"/>
      <c r="AG134" s="77"/>
      <c r="AH134" s="76"/>
      <c r="AI134" s="77"/>
      <c r="AJ134" s="76" t="s">
        <v>43</v>
      </c>
      <c r="AK134" s="77">
        <v>300</v>
      </c>
      <c r="AL134" s="76"/>
      <c r="AM134" s="77"/>
      <c r="AN134" s="76"/>
      <c r="AO134" s="77"/>
      <c r="AP134" s="76"/>
      <c r="AQ134" s="77"/>
      <c r="AR134" s="76"/>
      <c r="AS134" s="77"/>
      <c r="AT134" s="76" t="s">
        <v>43</v>
      </c>
      <c r="AU134" s="77">
        <v>325</v>
      </c>
      <c r="AV134" s="76"/>
      <c r="AW134" s="77"/>
      <c r="AX134" s="76"/>
      <c r="AY134" s="77"/>
      <c r="AZ134" s="76"/>
      <c r="BA134" s="77"/>
      <c r="BB134" s="76" t="s">
        <v>43</v>
      </c>
      <c r="BC134" s="77">
        <v>325</v>
      </c>
      <c r="BD134" s="76"/>
      <c r="BE134" s="77"/>
      <c r="BF134" s="76"/>
      <c r="BG134" s="77"/>
      <c r="BH134" s="76"/>
      <c r="BI134" s="77"/>
      <c r="BJ134" s="76"/>
      <c r="BK134" s="77"/>
      <c r="BL134" s="36"/>
      <c r="BM134" s="24"/>
      <c r="BN134" s="76"/>
      <c r="BO134" s="77"/>
      <c r="BP134" s="76"/>
      <c r="BQ134" s="77"/>
      <c r="BR134" s="76"/>
      <c r="BS134" s="77"/>
      <c r="BT134" s="76"/>
      <c r="BU134" s="77"/>
      <c r="BV134" s="24"/>
      <c r="BW134" s="76"/>
      <c r="BX134" s="77"/>
      <c r="BY134" s="76"/>
      <c r="BZ134" s="77"/>
      <c r="CA134" s="96"/>
      <c r="CB134" s="2"/>
    </row>
    <row r="135" spans="1:80" ht="12" x14ac:dyDescent="0.2">
      <c r="A135" s="33"/>
      <c r="B135" s="265" t="s">
        <v>407</v>
      </c>
      <c r="C135" s="240" t="str">
        <f>_xlfn.CONCAT(Tabel3[[#This Row],[ID]],Tabel3[[#This Row],[BYGNINGSDELE]])</f>
        <v>131Trætrapper</v>
      </c>
      <c r="D135" s="24"/>
      <c r="E135" s="24"/>
      <c r="F135" s="24"/>
      <c r="G135" s="24"/>
      <c r="H135" s="24"/>
      <c r="I135" s="24"/>
      <c r="J135" s="61">
        <v>3</v>
      </c>
      <c r="K135" s="62" t="s">
        <v>397</v>
      </c>
      <c r="L135" s="63" t="s">
        <v>384</v>
      </c>
      <c r="M135" s="61" t="str">
        <f>IFERROR(VLOOKUP(Tabel3[[#This Row],[ID-Bygningsdel]],'Data ændringslog'!A:G,7,FALSE),"P")</f>
        <v/>
      </c>
      <c r="N135" s="64" t="s">
        <v>109</v>
      </c>
      <c r="O135" s="188" t="str">
        <f>VLOOKUP(Tabel3[[#This Row],[ID-Bygningsdel]],'Data aktør'!A:H,2,FALSE)</f>
        <v>X</v>
      </c>
      <c r="P135" s="189" t="str">
        <f>VLOOKUP(Tabel3[[#This Row],[ID-Bygningsdel]],'Data aktør'!A:H,3,FALSE)</f>
        <v/>
      </c>
      <c r="Q135" s="190" t="str">
        <f>VLOOKUP(Tabel3[[#This Row],[ID-Bygningsdel]],'Data aktør'!A:H,4,FALSE)</f>
        <v/>
      </c>
      <c r="R135" s="191" t="str">
        <f>VLOOKUP(Tabel3[[#This Row],[ID-Bygningsdel]],'Data aktør'!A:H,5,FALSE)</f>
        <v/>
      </c>
      <c r="S135" s="192" t="str">
        <f>VLOOKUP(Tabel3[[#This Row],[ID-Bygningsdel]],'Data aktør'!A:H,6,FALSE)</f>
        <v/>
      </c>
      <c r="T135" s="193" t="str">
        <f>VLOOKUP(Tabel3[[#This Row],[ID-Bygningsdel]],'Data aktør'!A:H,7,FALSE)</f>
        <v/>
      </c>
      <c r="U135" s="194" t="str">
        <f>VLOOKUP(Tabel3[[#This Row],[ID-Bygningsdel]],'Data aktør'!A:H,8,FALSE)</f>
        <v/>
      </c>
      <c r="V135" s="76"/>
      <c r="W135" s="77"/>
      <c r="X135" s="76"/>
      <c r="Y135" s="77"/>
      <c r="Z135" s="76"/>
      <c r="AA135" s="77"/>
      <c r="AB135" s="76"/>
      <c r="AC135" s="77"/>
      <c r="AD135" s="76"/>
      <c r="AE135" s="77"/>
      <c r="AF135" s="76"/>
      <c r="AG135" s="77"/>
      <c r="AH135" s="76"/>
      <c r="AI135" s="77"/>
      <c r="AJ135" s="76" t="s">
        <v>43</v>
      </c>
      <c r="AK135" s="77">
        <v>300</v>
      </c>
      <c r="AL135" s="76"/>
      <c r="AM135" s="77"/>
      <c r="AN135" s="76"/>
      <c r="AO135" s="77"/>
      <c r="AP135" s="76"/>
      <c r="AQ135" s="77"/>
      <c r="AR135" s="76"/>
      <c r="AS135" s="77"/>
      <c r="AT135" s="76" t="s">
        <v>43</v>
      </c>
      <c r="AU135" s="77">
        <v>325</v>
      </c>
      <c r="AV135" s="76"/>
      <c r="AW135" s="77"/>
      <c r="AX135" s="76"/>
      <c r="AY135" s="77"/>
      <c r="AZ135" s="76"/>
      <c r="BA135" s="77"/>
      <c r="BB135" s="76" t="s">
        <v>43</v>
      </c>
      <c r="BC135" s="77">
        <v>325</v>
      </c>
      <c r="BD135" s="76"/>
      <c r="BE135" s="77"/>
      <c r="BF135" s="76"/>
      <c r="BG135" s="77"/>
      <c r="BH135" s="76"/>
      <c r="BI135" s="77"/>
      <c r="BJ135" s="76"/>
      <c r="BK135" s="77"/>
      <c r="BL135" s="36"/>
      <c r="BM135" s="24"/>
      <c r="BN135" s="76"/>
      <c r="BO135" s="77"/>
      <c r="BP135" s="76"/>
      <c r="BQ135" s="77"/>
      <c r="BR135" s="76"/>
      <c r="BS135" s="77"/>
      <c r="BT135" s="76"/>
      <c r="BU135" s="77"/>
      <c r="BV135" s="24"/>
      <c r="BW135" s="76"/>
      <c r="BX135" s="77"/>
      <c r="BY135" s="76"/>
      <c r="BZ135" s="77"/>
      <c r="CA135" s="96"/>
      <c r="CB135" s="2"/>
    </row>
    <row r="136" spans="1:80" ht="12" x14ac:dyDescent="0.2">
      <c r="A136" s="33"/>
      <c r="B136" s="265" t="s">
        <v>409</v>
      </c>
      <c r="C136" s="240" t="str">
        <f>_xlfn.CONCAT(Tabel3[[#This Row],[ID]],Tabel3[[#This Row],[BYGNINGSDELE]])</f>
        <v>132Stiger og lejdere</v>
      </c>
      <c r="D136" s="24"/>
      <c r="E136" s="24"/>
      <c r="F136" s="24"/>
      <c r="G136" s="24"/>
      <c r="H136" s="24"/>
      <c r="I136" s="24"/>
      <c r="J136" s="61">
        <v>3</v>
      </c>
      <c r="K136" s="62" t="s">
        <v>399</v>
      </c>
      <c r="L136" s="63" t="s">
        <v>384</v>
      </c>
      <c r="M136" s="61" t="str">
        <f>IFERROR(VLOOKUP(Tabel3[[#This Row],[ID-Bygningsdel]],'Data ændringslog'!A:G,7,FALSE),"P")</f>
        <v/>
      </c>
      <c r="N136" s="64" t="s">
        <v>109</v>
      </c>
      <c r="O136" s="188" t="str">
        <f>VLOOKUP(Tabel3[[#This Row],[ID-Bygningsdel]],'Data aktør'!A:H,2,FALSE)</f>
        <v>X</v>
      </c>
      <c r="P136" s="189" t="str">
        <f>VLOOKUP(Tabel3[[#This Row],[ID-Bygningsdel]],'Data aktør'!A:H,3,FALSE)</f>
        <v/>
      </c>
      <c r="Q136" s="190" t="str">
        <f>VLOOKUP(Tabel3[[#This Row],[ID-Bygningsdel]],'Data aktør'!A:H,4,FALSE)</f>
        <v/>
      </c>
      <c r="R136" s="191" t="str">
        <f>VLOOKUP(Tabel3[[#This Row],[ID-Bygningsdel]],'Data aktør'!A:H,5,FALSE)</f>
        <v/>
      </c>
      <c r="S136" s="192" t="str">
        <f>VLOOKUP(Tabel3[[#This Row],[ID-Bygningsdel]],'Data aktør'!A:H,6,FALSE)</f>
        <v/>
      </c>
      <c r="T136" s="193" t="str">
        <f>VLOOKUP(Tabel3[[#This Row],[ID-Bygningsdel]],'Data aktør'!A:H,7,FALSE)</f>
        <v/>
      </c>
      <c r="U136" s="194" t="str">
        <f>VLOOKUP(Tabel3[[#This Row],[ID-Bygningsdel]],'Data aktør'!A:H,8,FALSE)</f>
        <v/>
      </c>
      <c r="V136" s="76"/>
      <c r="W136" s="77"/>
      <c r="X136" s="76"/>
      <c r="Y136" s="77"/>
      <c r="Z136" s="76"/>
      <c r="AA136" s="77"/>
      <c r="AB136" s="76"/>
      <c r="AC136" s="77"/>
      <c r="AD136" s="76"/>
      <c r="AE136" s="77"/>
      <c r="AF136" s="76"/>
      <c r="AG136" s="77"/>
      <c r="AH136" s="76"/>
      <c r="AI136" s="77"/>
      <c r="AJ136" s="76"/>
      <c r="AK136" s="77"/>
      <c r="AL136" s="76"/>
      <c r="AM136" s="77"/>
      <c r="AN136" s="76"/>
      <c r="AO136" s="77"/>
      <c r="AP136" s="76"/>
      <c r="AQ136" s="77"/>
      <c r="AR136" s="76"/>
      <c r="AS136" s="77"/>
      <c r="AT136" s="76" t="s">
        <v>43</v>
      </c>
      <c r="AU136" s="77">
        <v>325</v>
      </c>
      <c r="AV136" s="76"/>
      <c r="AW136" s="77"/>
      <c r="AX136" s="76"/>
      <c r="AY136" s="77"/>
      <c r="AZ136" s="76"/>
      <c r="BA136" s="77"/>
      <c r="BB136" s="76" t="s">
        <v>43</v>
      </c>
      <c r="BC136" s="77">
        <v>325</v>
      </c>
      <c r="BD136" s="76"/>
      <c r="BE136" s="77"/>
      <c r="BF136" s="76"/>
      <c r="BG136" s="77"/>
      <c r="BH136" s="76"/>
      <c r="BI136" s="77"/>
      <c r="BJ136" s="76"/>
      <c r="BK136" s="77"/>
      <c r="BL136" s="36"/>
      <c r="BM136" s="24"/>
      <c r="BN136" s="76"/>
      <c r="BO136" s="77"/>
      <c r="BP136" s="76"/>
      <c r="BQ136" s="77"/>
      <c r="BR136" s="76"/>
      <c r="BS136" s="77"/>
      <c r="BT136" s="76"/>
      <c r="BU136" s="77"/>
      <c r="BV136" s="24"/>
      <c r="BW136" s="76"/>
      <c r="BX136" s="77"/>
      <c r="BY136" s="76"/>
      <c r="BZ136" s="77"/>
      <c r="CA136" s="96"/>
      <c r="CB136" s="2"/>
    </row>
    <row r="137" spans="1:80" ht="12" x14ac:dyDescent="0.2">
      <c r="A137" s="33"/>
      <c r="B137" s="265" t="s">
        <v>411</v>
      </c>
      <c r="C137" s="240" t="str">
        <f>_xlfn.CONCAT(Tabel3[[#This Row],[ID]],Tabel3[[#This Row],[BYGNINGSDELE]])</f>
        <v>133Ramper, Beton, Prefabrikeret A113, 3R</v>
      </c>
      <c r="D137" s="24"/>
      <c r="E137" s="24"/>
      <c r="F137" s="24"/>
      <c r="G137" s="24"/>
      <c r="H137" s="24"/>
      <c r="I137" s="24"/>
      <c r="J137" s="61">
        <v>3</v>
      </c>
      <c r="K137" s="62" t="s">
        <v>401</v>
      </c>
      <c r="L137" s="63" t="s">
        <v>317</v>
      </c>
      <c r="M137" s="61" t="str">
        <f>IFERROR(VLOOKUP(Tabel3[[#This Row],[ID-Bygningsdel]],'Data ændringslog'!A:G,7,FALSE),"P")</f>
        <v/>
      </c>
      <c r="N137" s="64" t="s">
        <v>189</v>
      </c>
      <c r="O137" s="188" t="str">
        <f>VLOOKUP(Tabel3[[#This Row],[ID-Bygningsdel]],'Data aktør'!A:H,2,FALSE)</f>
        <v/>
      </c>
      <c r="P137" s="189" t="str">
        <f>VLOOKUP(Tabel3[[#This Row],[ID-Bygningsdel]],'Data aktør'!A:H,3,FALSE)</f>
        <v>X</v>
      </c>
      <c r="Q137" s="190" t="str">
        <f>VLOOKUP(Tabel3[[#This Row],[ID-Bygningsdel]],'Data aktør'!A:H,4,FALSE)</f>
        <v/>
      </c>
      <c r="R137" s="191" t="str">
        <f>VLOOKUP(Tabel3[[#This Row],[ID-Bygningsdel]],'Data aktør'!A:H,5,FALSE)</f>
        <v/>
      </c>
      <c r="S137" s="192" t="str">
        <f>VLOOKUP(Tabel3[[#This Row],[ID-Bygningsdel]],'Data aktør'!A:H,6,FALSE)</f>
        <v/>
      </c>
      <c r="T137" s="193" t="str">
        <f>VLOOKUP(Tabel3[[#This Row],[ID-Bygningsdel]],'Data aktør'!A:H,7,FALSE)</f>
        <v/>
      </c>
      <c r="U137" s="194" t="str">
        <f>VLOOKUP(Tabel3[[#This Row],[ID-Bygningsdel]],'Data aktør'!A:H,8,FALSE)</f>
        <v/>
      </c>
      <c r="V137" s="76"/>
      <c r="W137" s="77"/>
      <c r="X137" s="76"/>
      <c r="Y137" s="77"/>
      <c r="Z137" s="76"/>
      <c r="AA137" s="77"/>
      <c r="AB137" s="76"/>
      <c r="AC137" s="77"/>
      <c r="AD137" s="76"/>
      <c r="AE137" s="77"/>
      <c r="AF137" s="76"/>
      <c r="AG137" s="77"/>
      <c r="AH137" s="76"/>
      <c r="AI137" s="77"/>
      <c r="AJ137" s="76" t="s">
        <v>44</v>
      </c>
      <c r="AK137" s="77">
        <v>300</v>
      </c>
      <c r="AL137" s="76"/>
      <c r="AM137" s="77"/>
      <c r="AN137" s="76"/>
      <c r="AO137" s="77"/>
      <c r="AP137" s="76"/>
      <c r="AQ137" s="77"/>
      <c r="AR137" s="76"/>
      <c r="AS137" s="77"/>
      <c r="AT137" s="76" t="s">
        <v>44</v>
      </c>
      <c r="AU137" s="77">
        <v>325</v>
      </c>
      <c r="AV137" s="76"/>
      <c r="AW137" s="77"/>
      <c r="AX137" s="76"/>
      <c r="AY137" s="77"/>
      <c r="AZ137" s="76"/>
      <c r="BA137" s="77"/>
      <c r="BB137" s="76" t="s">
        <v>44</v>
      </c>
      <c r="BC137" s="77">
        <v>325</v>
      </c>
      <c r="BD137" s="76"/>
      <c r="BE137" s="77"/>
      <c r="BF137" s="76"/>
      <c r="BG137" s="77"/>
      <c r="BH137" s="76"/>
      <c r="BI137" s="77"/>
      <c r="BJ137" s="76"/>
      <c r="BK137" s="77"/>
      <c r="BL137" s="36" t="s">
        <v>402</v>
      </c>
      <c r="BM137" s="24"/>
      <c r="BN137" s="76"/>
      <c r="BO137" s="77"/>
      <c r="BP137" s="76"/>
      <c r="BQ137" s="77"/>
      <c r="BR137" s="76"/>
      <c r="BS137" s="77"/>
      <c r="BT137" s="76"/>
      <c r="BU137" s="77"/>
      <c r="BV137" s="24"/>
      <c r="BW137" s="76"/>
      <c r="BX137" s="77"/>
      <c r="BY137" s="76"/>
      <c r="BZ137" s="77"/>
      <c r="CA137" s="96"/>
      <c r="CB137" s="2"/>
    </row>
    <row r="138" spans="1:80" ht="12" x14ac:dyDescent="0.2">
      <c r="A138" s="33"/>
      <c r="B138" s="265" t="s">
        <v>413</v>
      </c>
      <c r="C138" s="240" t="str">
        <f>_xlfn.CONCAT(Tabel3[[#This Row],[ID]],Tabel3[[#This Row],[BYGNINGSDELE]])</f>
        <v>134Ramper, Beton, Pladsstøbt</v>
      </c>
      <c r="D138" s="24"/>
      <c r="E138" s="24"/>
      <c r="F138" s="24"/>
      <c r="G138" s="24"/>
      <c r="H138" s="24"/>
      <c r="I138" s="24"/>
      <c r="J138" s="61">
        <v>3</v>
      </c>
      <c r="K138" s="62" t="s">
        <v>404</v>
      </c>
      <c r="L138" s="63" t="s">
        <v>317</v>
      </c>
      <c r="M138" s="61" t="str">
        <f>IFERROR(VLOOKUP(Tabel3[[#This Row],[ID-Bygningsdel]],'Data ændringslog'!A:G,7,FALSE),"P")</f>
        <v/>
      </c>
      <c r="N138" s="64" t="s">
        <v>109</v>
      </c>
      <c r="O138" s="188" t="str">
        <f>VLOOKUP(Tabel3[[#This Row],[ID-Bygningsdel]],'Data aktør'!A:H,2,FALSE)</f>
        <v/>
      </c>
      <c r="P138" s="189" t="str">
        <f>VLOOKUP(Tabel3[[#This Row],[ID-Bygningsdel]],'Data aktør'!A:H,3,FALSE)</f>
        <v>X</v>
      </c>
      <c r="Q138" s="190" t="str">
        <f>VLOOKUP(Tabel3[[#This Row],[ID-Bygningsdel]],'Data aktør'!A:H,4,FALSE)</f>
        <v/>
      </c>
      <c r="R138" s="191" t="str">
        <f>VLOOKUP(Tabel3[[#This Row],[ID-Bygningsdel]],'Data aktør'!A:H,5,FALSE)</f>
        <v/>
      </c>
      <c r="S138" s="192" t="str">
        <f>VLOOKUP(Tabel3[[#This Row],[ID-Bygningsdel]],'Data aktør'!A:H,6,FALSE)</f>
        <v/>
      </c>
      <c r="T138" s="193" t="str">
        <f>VLOOKUP(Tabel3[[#This Row],[ID-Bygningsdel]],'Data aktør'!A:H,7,FALSE)</f>
        <v/>
      </c>
      <c r="U138" s="194" t="str">
        <f>VLOOKUP(Tabel3[[#This Row],[ID-Bygningsdel]],'Data aktør'!A:H,8,FALSE)</f>
        <v/>
      </c>
      <c r="V138" s="76"/>
      <c r="W138" s="77"/>
      <c r="X138" s="76"/>
      <c r="Y138" s="77"/>
      <c r="Z138" s="76"/>
      <c r="AA138" s="77"/>
      <c r="AB138" s="76"/>
      <c r="AC138" s="77"/>
      <c r="AD138" s="76"/>
      <c r="AE138" s="77"/>
      <c r="AF138" s="76"/>
      <c r="AG138" s="77"/>
      <c r="AH138" s="76"/>
      <c r="AI138" s="77"/>
      <c r="AJ138" s="76" t="s">
        <v>44</v>
      </c>
      <c r="AK138" s="77">
        <v>300</v>
      </c>
      <c r="AL138" s="76"/>
      <c r="AM138" s="77"/>
      <c r="AN138" s="76"/>
      <c r="AO138" s="77"/>
      <c r="AP138" s="76"/>
      <c r="AQ138" s="77"/>
      <c r="AR138" s="76"/>
      <c r="AS138" s="77"/>
      <c r="AT138" s="76" t="s">
        <v>44</v>
      </c>
      <c r="AU138" s="77">
        <v>325</v>
      </c>
      <c r="AV138" s="76"/>
      <c r="AW138" s="77"/>
      <c r="AX138" s="76"/>
      <c r="AY138" s="77"/>
      <c r="AZ138" s="76"/>
      <c r="BA138" s="77"/>
      <c r="BB138" s="76" t="s">
        <v>44</v>
      </c>
      <c r="BC138" s="77">
        <v>325</v>
      </c>
      <c r="BD138" s="76"/>
      <c r="BE138" s="77"/>
      <c r="BF138" s="76"/>
      <c r="BG138" s="77"/>
      <c r="BH138" s="76"/>
      <c r="BI138" s="77"/>
      <c r="BJ138" s="76"/>
      <c r="BK138" s="77"/>
      <c r="BL138" s="36" t="s">
        <v>402</v>
      </c>
      <c r="BM138" s="24"/>
      <c r="BN138" s="76"/>
      <c r="BO138" s="77"/>
      <c r="BP138" s="76"/>
      <c r="BQ138" s="77"/>
      <c r="BR138" s="76"/>
      <c r="BS138" s="77"/>
      <c r="BT138" s="76"/>
      <c r="BU138" s="77"/>
      <c r="BV138" s="24"/>
      <c r="BW138" s="76"/>
      <c r="BX138" s="77"/>
      <c r="BY138" s="76"/>
      <c r="BZ138" s="77"/>
      <c r="CA138" s="96"/>
      <c r="CB138" s="2"/>
    </row>
    <row r="139" spans="1:80" ht="12" x14ac:dyDescent="0.2">
      <c r="A139" s="33"/>
      <c r="B139" s="265" t="s">
        <v>415</v>
      </c>
      <c r="C139" s="240" t="str">
        <f>_xlfn.CONCAT(Tabel3[[#This Row],[ID]],Tabel3[[#This Row],[BYGNINGSDELE]])</f>
        <v>135Ramper, Stål, Alu, Sammensatte</v>
      </c>
      <c r="D139" s="24"/>
      <c r="E139" s="24"/>
      <c r="F139" s="24"/>
      <c r="G139" s="24"/>
      <c r="H139" s="24"/>
      <c r="I139" s="24"/>
      <c r="J139" s="61">
        <v>3</v>
      </c>
      <c r="K139" s="62" t="s">
        <v>406</v>
      </c>
      <c r="L139" s="63" t="s">
        <v>384</v>
      </c>
      <c r="M139" s="61" t="str">
        <f>IFERROR(VLOOKUP(Tabel3[[#This Row],[ID-Bygningsdel]],'Data ændringslog'!A:G,7,FALSE),"P")</f>
        <v/>
      </c>
      <c r="N139" s="64" t="s">
        <v>109</v>
      </c>
      <c r="O139" s="188" t="str">
        <f>VLOOKUP(Tabel3[[#This Row],[ID-Bygningsdel]],'Data aktør'!A:H,2,FALSE)</f>
        <v>X</v>
      </c>
      <c r="P139" s="189" t="str">
        <f>VLOOKUP(Tabel3[[#This Row],[ID-Bygningsdel]],'Data aktør'!A:H,3,FALSE)</f>
        <v/>
      </c>
      <c r="Q139" s="190" t="str">
        <f>VLOOKUP(Tabel3[[#This Row],[ID-Bygningsdel]],'Data aktør'!A:H,4,FALSE)</f>
        <v/>
      </c>
      <c r="R139" s="191" t="str">
        <f>VLOOKUP(Tabel3[[#This Row],[ID-Bygningsdel]],'Data aktør'!A:H,5,FALSE)</f>
        <v/>
      </c>
      <c r="S139" s="192" t="str">
        <f>VLOOKUP(Tabel3[[#This Row],[ID-Bygningsdel]],'Data aktør'!A:H,6,FALSE)</f>
        <v/>
      </c>
      <c r="T139" s="193" t="str">
        <f>VLOOKUP(Tabel3[[#This Row],[ID-Bygningsdel]],'Data aktør'!A:H,7,FALSE)</f>
        <v/>
      </c>
      <c r="U139" s="194" t="str">
        <f>VLOOKUP(Tabel3[[#This Row],[ID-Bygningsdel]],'Data aktør'!A:H,8,FALSE)</f>
        <v/>
      </c>
      <c r="V139" s="76"/>
      <c r="W139" s="77"/>
      <c r="X139" s="76"/>
      <c r="Y139" s="77"/>
      <c r="Z139" s="76"/>
      <c r="AA139" s="77"/>
      <c r="AB139" s="85"/>
      <c r="AC139" s="86"/>
      <c r="AD139" s="76"/>
      <c r="AE139" s="77"/>
      <c r="AF139" s="76"/>
      <c r="AG139" s="77"/>
      <c r="AH139" s="76"/>
      <c r="AI139" s="77"/>
      <c r="AJ139" s="85" t="s">
        <v>43</v>
      </c>
      <c r="AK139" s="86">
        <v>300</v>
      </c>
      <c r="AL139" s="85"/>
      <c r="AM139" s="86"/>
      <c r="AN139" s="76"/>
      <c r="AO139" s="77"/>
      <c r="AP139" s="76"/>
      <c r="AQ139" s="77"/>
      <c r="AR139" s="76"/>
      <c r="AS139" s="77"/>
      <c r="AT139" s="85" t="s">
        <v>43</v>
      </c>
      <c r="AU139" s="86">
        <v>325</v>
      </c>
      <c r="AV139" s="76"/>
      <c r="AW139" s="77"/>
      <c r="AX139" s="76"/>
      <c r="AY139" s="77"/>
      <c r="AZ139" s="76"/>
      <c r="BA139" s="77"/>
      <c r="BB139" s="85" t="s">
        <v>43</v>
      </c>
      <c r="BC139" s="86">
        <v>325</v>
      </c>
      <c r="BD139" s="76"/>
      <c r="BE139" s="77"/>
      <c r="BF139" s="76"/>
      <c r="BG139" s="77"/>
      <c r="BH139" s="76"/>
      <c r="BI139" s="77"/>
      <c r="BJ139" s="85"/>
      <c r="BK139" s="86"/>
      <c r="BL139" s="36"/>
      <c r="BM139" s="256"/>
      <c r="BN139" s="76"/>
      <c r="BO139" s="77"/>
      <c r="BP139" s="76"/>
      <c r="BQ139" s="77"/>
      <c r="BR139" s="76"/>
      <c r="BS139" s="77"/>
      <c r="BT139" s="85"/>
      <c r="BU139" s="86"/>
      <c r="BV139" s="24"/>
      <c r="BW139" s="76"/>
      <c r="BX139" s="77"/>
      <c r="BY139" s="76"/>
      <c r="BZ139" s="77"/>
      <c r="CA139" s="96"/>
      <c r="CB139" s="2"/>
    </row>
    <row r="140" spans="1:80" ht="14.25" x14ac:dyDescent="0.2">
      <c r="A140" s="33"/>
      <c r="B140" s="264" t="s">
        <v>417</v>
      </c>
      <c r="C140" s="239" t="str">
        <f>_xlfn.CONCAT(Tabel3[[#This Row],[ID]],Tabel3[[#This Row],[BYGNINGSDELE]])</f>
        <v>136Sammensatte bygningsdele</v>
      </c>
      <c r="D140" s="27"/>
      <c r="E140" s="27"/>
      <c r="F140" s="27"/>
      <c r="G140" s="27"/>
      <c r="H140" s="27"/>
      <c r="I140" s="24"/>
      <c r="J140" s="58">
        <v>2</v>
      </c>
      <c r="K140" s="59" t="s">
        <v>408</v>
      </c>
      <c r="L140" s="287"/>
      <c r="M140" s="290" t="str">
        <f>IFERROR(VLOOKUP(Tabel3[[#This Row],[ID-Bygningsdel]],'Data ændringslog'!A:G,7,FALSE),"P")</f>
        <v/>
      </c>
      <c r="N140" s="60"/>
      <c r="O140" s="221" t="s">
        <v>109</v>
      </c>
      <c r="P140" s="222" t="s">
        <v>109</v>
      </c>
      <c r="Q140" s="222" t="s">
        <v>109</v>
      </c>
      <c r="R140" s="222" t="s">
        <v>109</v>
      </c>
      <c r="S140" s="222" t="s">
        <v>109</v>
      </c>
      <c r="T140" s="222" t="s">
        <v>109</v>
      </c>
      <c r="U140" s="223" t="s">
        <v>109</v>
      </c>
      <c r="V140" s="78"/>
      <c r="W140" s="79"/>
      <c r="X140" s="78"/>
      <c r="Y140" s="79"/>
      <c r="Z140" s="78"/>
      <c r="AA140" s="79"/>
      <c r="AB140" s="225"/>
      <c r="AC140" s="226"/>
      <c r="AD140" s="78"/>
      <c r="AE140" s="79"/>
      <c r="AF140" s="78"/>
      <c r="AG140" s="79"/>
      <c r="AH140" s="78"/>
      <c r="AI140" s="79"/>
      <c r="AJ140" s="225"/>
      <c r="AK140" s="226"/>
      <c r="AL140" s="225"/>
      <c r="AM140" s="226"/>
      <c r="AN140" s="78"/>
      <c r="AO140" s="79"/>
      <c r="AP140" s="78"/>
      <c r="AQ140" s="79"/>
      <c r="AR140" s="78"/>
      <c r="AS140" s="79"/>
      <c r="AT140" s="225"/>
      <c r="AU140" s="226"/>
      <c r="AV140" s="78"/>
      <c r="AW140" s="79"/>
      <c r="AX140" s="78"/>
      <c r="AY140" s="79"/>
      <c r="AZ140" s="78"/>
      <c r="BA140" s="79"/>
      <c r="BB140" s="225"/>
      <c r="BC140" s="226"/>
      <c r="BD140" s="78"/>
      <c r="BE140" s="79"/>
      <c r="BF140" s="78"/>
      <c r="BG140" s="79"/>
      <c r="BH140" s="78"/>
      <c r="BI140" s="79"/>
      <c r="BJ140" s="225"/>
      <c r="BK140" s="226"/>
      <c r="BL140" s="37"/>
      <c r="BM140" s="245"/>
      <c r="BN140" s="78"/>
      <c r="BO140" s="79"/>
      <c r="BP140" s="78"/>
      <c r="BQ140" s="79"/>
      <c r="BR140" s="78"/>
      <c r="BS140" s="79"/>
      <c r="BT140" s="225"/>
      <c r="BU140" s="226"/>
      <c r="BV140" s="24"/>
      <c r="BW140" s="78"/>
      <c r="BX140" s="79"/>
      <c r="BY140" s="78"/>
      <c r="BZ140" s="79"/>
      <c r="CA140" s="97"/>
      <c r="CB140" s="2"/>
    </row>
    <row r="141" spans="1:80" ht="12" x14ac:dyDescent="0.2">
      <c r="A141" s="33"/>
      <c r="B141" s="265" t="s">
        <v>419</v>
      </c>
      <c r="C141" s="240" t="str">
        <f>_xlfn.CONCAT(Tabel3[[#This Row],[ID]],Tabel3[[#This Row],[BYGNINGSDELE]])</f>
        <v>137Badekabiner</v>
      </c>
      <c r="D141" s="24"/>
      <c r="E141" s="24"/>
      <c r="F141" s="24"/>
      <c r="G141" s="24"/>
      <c r="H141" s="24"/>
      <c r="I141" s="24"/>
      <c r="J141" s="61">
        <v>3</v>
      </c>
      <c r="K141" s="62" t="s">
        <v>410</v>
      </c>
      <c r="L141" s="63" t="s">
        <v>113</v>
      </c>
      <c r="M141" s="61" t="str">
        <f>IFERROR(VLOOKUP(Tabel3[[#This Row],[ID-Bygningsdel]],'Data ændringslog'!A:G,7,FALSE),"P")</f>
        <v/>
      </c>
      <c r="N141" s="64" t="s">
        <v>189</v>
      </c>
      <c r="O141" s="188" t="str">
        <f>VLOOKUP(Tabel3[[#This Row],[ID-Bygningsdel]],'Data aktør'!A:H,2,FALSE)</f>
        <v/>
      </c>
      <c r="P141" s="189" t="str">
        <f>VLOOKUP(Tabel3[[#This Row],[ID-Bygningsdel]],'Data aktør'!A:H,3,FALSE)</f>
        <v/>
      </c>
      <c r="Q141" s="190" t="str">
        <f>VLOOKUP(Tabel3[[#This Row],[ID-Bygningsdel]],'Data aktør'!A:H,4,FALSE)</f>
        <v/>
      </c>
      <c r="R141" s="191" t="str">
        <f>VLOOKUP(Tabel3[[#This Row],[ID-Bygningsdel]],'Data aktør'!A:H,5,FALSE)</f>
        <v/>
      </c>
      <c r="S141" s="192" t="str">
        <f>VLOOKUP(Tabel3[[#This Row],[ID-Bygningsdel]],'Data aktør'!A:H,6,FALSE)</f>
        <v/>
      </c>
      <c r="T141" s="193" t="str">
        <f>VLOOKUP(Tabel3[[#This Row],[ID-Bygningsdel]],'Data aktør'!A:H,7,FALSE)</f>
        <v/>
      </c>
      <c r="U141" s="194" t="str">
        <f>VLOOKUP(Tabel3[[#This Row],[ID-Bygningsdel]],'Data aktør'!A:H,8,FALSE)</f>
        <v/>
      </c>
      <c r="V141" s="76"/>
      <c r="W141" s="77"/>
      <c r="X141" s="76"/>
      <c r="Y141" s="77"/>
      <c r="Z141" s="76"/>
      <c r="AA141" s="77"/>
      <c r="AB141" s="80"/>
      <c r="AC141" s="81"/>
      <c r="AD141" s="76"/>
      <c r="AE141" s="77"/>
      <c r="AF141" s="76"/>
      <c r="AG141" s="77"/>
      <c r="AH141" s="76"/>
      <c r="AI141" s="77"/>
      <c r="AJ141" s="80"/>
      <c r="AK141" s="81"/>
      <c r="AL141" s="80"/>
      <c r="AM141" s="81"/>
      <c r="AN141" s="76"/>
      <c r="AO141" s="77"/>
      <c r="AP141" s="76"/>
      <c r="AQ141" s="77"/>
      <c r="AR141" s="76"/>
      <c r="AS141" s="77"/>
      <c r="AT141" s="80"/>
      <c r="AU141" s="81"/>
      <c r="AV141" s="76"/>
      <c r="AW141" s="77"/>
      <c r="AX141" s="76"/>
      <c r="AY141" s="77"/>
      <c r="AZ141" s="76"/>
      <c r="BA141" s="77"/>
      <c r="BB141" s="80"/>
      <c r="BC141" s="81"/>
      <c r="BD141" s="76"/>
      <c r="BE141" s="77"/>
      <c r="BF141" s="76"/>
      <c r="BG141" s="77"/>
      <c r="BH141" s="76"/>
      <c r="BI141" s="77"/>
      <c r="BJ141" s="80"/>
      <c r="BK141" s="81"/>
      <c r="BL141" s="36"/>
      <c r="BM141" s="113"/>
      <c r="BN141" s="76"/>
      <c r="BO141" s="77"/>
      <c r="BP141" s="76"/>
      <c r="BQ141" s="77"/>
      <c r="BR141" s="76"/>
      <c r="BS141" s="77"/>
      <c r="BT141" s="80"/>
      <c r="BU141" s="81"/>
      <c r="BV141" s="24"/>
      <c r="BW141" s="76"/>
      <c r="BX141" s="77"/>
      <c r="BY141" s="76"/>
      <c r="BZ141" s="77"/>
      <c r="CA141" s="96"/>
      <c r="CB141" s="2"/>
    </row>
    <row r="142" spans="1:80" ht="14.25" x14ac:dyDescent="0.2">
      <c r="A142" s="33"/>
      <c r="B142" s="264" t="s">
        <v>421</v>
      </c>
      <c r="C142" s="239" t="str">
        <f>_xlfn.CONCAT(Tabel3[[#This Row],[ID]],Tabel3[[#This Row],[BYGNINGSDELE]])</f>
        <v>138Øvrige Konstruktionsobjekter</v>
      </c>
      <c r="D142" s="27"/>
      <c r="E142" s="27"/>
      <c r="F142" s="27"/>
      <c r="G142" s="27"/>
      <c r="H142" s="27"/>
      <c r="I142" s="24"/>
      <c r="J142" s="58">
        <v>2</v>
      </c>
      <c r="K142" s="59" t="s">
        <v>412</v>
      </c>
      <c r="L142" s="287"/>
      <c r="M142" s="290" t="str">
        <f>IFERROR(VLOOKUP(Tabel3[[#This Row],[ID-Bygningsdel]],'Data ændringslog'!A:G,7,FALSE),"P")</f>
        <v/>
      </c>
      <c r="N142" s="60"/>
      <c r="O142" s="221" t="s">
        <v>109</v>
      </c>
      <c r="P142" s="222" t="s">
        <v>109</v>
      </c>
      <c r="Q142" s="222" t="s">
        <v>109</v>
      </c>
      <c r="R142" s="222" t="s">
        <v>109</v>
      </c>
      <c r="S142" s="222" t="s">
        <v>109</v>
      </c>
      <c r="T142" s="222" t="s">
        <v>109</v>
      </c>
      <c r="U142" s="223" t="s">
        <v>109</v>
      </c>
      <c r="V142" s="78"/>
      <c r="W142" s="79"/>
      <c r="X142" s="78"/>
      <c r="Y142" s="79"/>
      <c r="Z142" s="78"/>
      <c r="AA142" s="79"/>
      <c r="AB142" s="78"/>
      <c r="AC142" s="88"/>
      <c r="AD142" s="78"/>
      <c r="AE142" s="79"/>
      <c r="AF142" s="78"/>
      <c r="AG142" s="79"/>
      <c r="AH142" s="78"/>
      <c r="AI142" s="79"/>
      <c r="AJ142" s="78"/>
      <c r="AK142" s="88"/>
      <c r="AL142" s="78"/>
      <c r="AM142" s="88"/>
      <c r="AN142" s="78"/>
      <c r="AO142" s="79"/>
      <c r="AP142" s="78"/>
      <c r="AQ142" s="79"/>
      <c r="AR142" s="78"/>
      <c r="AS142" s="79"/>
      <c r="AT142" s="78"/>
      <c r="AU142" s="88"/>
      <c r="AV142" s="78"/>
      <c r="AW142" s="79"/>
      <c r="AX142" s="78"/>
      <c r="AY142" s="79"/>
      <c r="AZ142" s="78"/>
      <c r="BA142" s="79"/>
      <c r="BB142" s="78"/>
      <c r="BC142" s="88"/>
      <c r="BD142" s="78"/>
      <c r="BE142" s="79"/>
      <c r="BF142" s="78"/>
      <c r="BG142" s="79"/>
      <c r="BH142" s="78"/>
      <c r="BI142" s="79"/>
      <c r="BJ142" s="78"/>
      <c r="BK142" s="88"/>
      <c r="BL142" s="37"/>
      <c r="BM142" s="245"/>
      <c r="BN142" s="78"/>
      <c r="BO142" s="79"/>
      <c r="BP142" s="78"/>
      <c r="BQ142" s="79"/>
      <c r="BR142" s="78"/>
      <c r="BS142" s="79"/>
      <c r="BT142" s="78"/>
      <c r="BU142" s="88"/>
      <c r="BV142" s="24"/>
      <c r="BW142" s="78"/>
      <c r="BX142" s="79"/>
      <c r="BY142" s="78"/>
      <c r="BZ142" s="79"/>
      <c r="CA142" s="97"/>
      <c r="CB142" s="2"/>
    </row>
    <row r="143" spans="1:80" s="47" customFormat="1" ht="12" x14ac:dyDescent="0.2">
      <c r="A143" s="46"/>
      <c r="B143" s="267" t="s">
        <v>423</v>
      </c>
      <c r="C143" s="242" t="str">
        <f>_xlfn.CONCAT(Tabel3[[#This Row],[ID]],Tabel3[[#This Row],[BYGNINGSDELE]])</f>
        <v>139Trækforbindelser</v>
      </c>
      <c r="D143" s="23"/>
      <c r="E143" s="23"/>
      <c r="F143" s="23"/>
      <c r="G143" s="23"/>
      <c r="H143" s="23"/>
      <c r="I143" s="24"/>
      <c r="J143" s="65">
        <v>3</v>
      </c>
      <c r="K143" s="66" t="s">
        <v>414</v>
      </c>
      <c r="L143" s="67" t="s">
        <v>113</v>
      </c>
      <c r="M143" s="65" t="str">
        <f>IFERROR(VLOOKUP(Tabel3[[#This Row],[ID-Bygningsdel]],'Data ændringslog'!A:G,7,FALSE),"P")</f>
        <v/>
      </c>
      <c r="N143" s="68" t="s">
        <v>113</v>
      </c>
      <c r="O143" s="196" t="str">
        <f>VLOOKUP(Tabel3[[#This Row],[ID-Bygningsdel]],'Data aktør'!A:H,2,FALSE)</f>
        <v/>
      </c>
      <c r="P143" s="197" t="str">
        <f>VLOOKUP(Tabel3[[#This Row],[ID-Bygningsdel]],'Data aktør'!A:H,3,FALSE)</f>
        <v/>
      </c>
      <c r="Q143" s="197" t="str">
        <f>VLOOKUP(Tabel3[[#This Row],[ID-Bygningsdel]],'Data aktør'!A:H,4,FALSE)</f>
        <v/>
      </c>
      <c r="R143" s="197" t="str">
        <f>VLOOKUP(Tabel3[[#This Row],[ID-Bygningsdel]],'Data aktør'!A:H,5,FALSE)</f>
        <v/>
      </c>
      <c r="S143" s="197" t="str">
        <f>VLOOKUP(Tabel3[[#This Row],[ID-Bygningsdel]],'Data aktør'!A:H,6,FALSE)</f>
        <v/>
      </c>
      <c r="T143" s="197" t="str">
        <f>VLOOKUP(Tabel3[[#This Row],[ID-Bygningsdel]],'Data aktør'!A:H,7,FALSE)</f>
        <v/>
      </c>
      <c r="U143" s="197" t="str">
        <f>VLOOKUP(Tabel3[[#This Row],[ID-Bygningsdel]],'Data aktør'!A:H,8,FALSE)</f>
        <v/>
      </c>
      <c r="V143" s="70"/>
      <c r="W143" s="71"/>
      <c r="X143" s="70"/>
      <c r="Y143" s="71"/>
      <c r="Z143" s="70"/>
      <c r="AA143" s="71"/>
      <c r="AB143" s="70"/>
      <c r="AC143" s="69"/>
      <c r="AD143" s="70"/>
      <c r="AE143" s="71"/>
      <c r="AF143" s="70"/>
      <c r="AG143" s="71"/>
      <c r="AH143" s="70"/>
      <c r="AI143" s="71"/>
      <c r="AJ143" s="70"/>
      <c r="AK143" s="69"/>
      <c r="AL143" s="70"/>
      <c r="AM143" s="69"/>
      <c r="AN143" s="70"/>
      <c r="AO143" s="71"/>
      <c r="AP143" s="70"/>
      <c r="AQ143" s="71"/>
      <c r="AR143" s="70"/>
      <c r="AS143" s="71"/>
      <c r="AT143" s="70"/>
      <c r="AU143" s="69"/>
      <c r="AV143" s="70"/>
      <c r="AW143" s="71"/>
      <c r="AX143" s="70"/>
      <c r="AY143" s="71"/>
      <c r="AZ143" s="70"/>
      <c r="BA143" s="71"/>
      <c r="BB143" s="70"/>
      <c r="BC143" s="69"/>
      <c r="BD143" s="70"/>
      <c r="BE143" s="71"/>
      <c r="BF143" s="70"/>
      <c r="BG143" s="71"/>
      <c r="BH143" s="70"/>
      <c r="BI143" s="71"/>
      <c r="BJ143" s="70"/>
      <c r="BK143" s="69"/>
      <c r="BL143" s="38"/>
      <c r="BM143" s="24"/>
      <c r="BN143" s="70"/>
      <c r="BO143" s="71"/>
      <c r="BP143" s="70"/>
      <c r="BQ143" s="71"/>
      <c r="BR143" s="70"/>
      <c r="BS143" s="71"/>
      <c r="BT143" s="70"/>
      <c r="BU143" s="69"/>
      <c r="BV143" s="24"/>
      <c r="BW143" s="70"/>
      <c r="BX143" s="71"/>
      <c r="BY143" s="70"/>
      <c r="BZ143" s="71"/>
      <c r="CA143" s="98"/>
    </row>
    <row r="144" spans="1:80" ht="12" x14ac:dyDescent="0.2">
      <c r="A144" s="33"/>
      <c r="B144" s="265" t="s">
        <v>425</v>
      </c>
      <c r="C144" s="240" t="str">
        <f>_xlfn.CONCAT(Tabel3[[#This Row],[ID]],Tabel3[[#This Row],[BYGNINGSDELE]])</f>
        <v>140Korrugerede rør og trækforbindelser i betonelementer</v>
      </c>
      <c r="D144" s="24"/>
      <c r="E144" s="24"/>
      <c r="F144" s="24"/>
      <c r="G144" s="24"/>
      <c r="H144" s="24"/>
      <c r="I144" s="24"/>
      <c r="J144" s="61">
        <v>4</v>
      </c>
      <c r="K144" s="62" t="s">
        <v>416</v>
      </c>
      <c r="L144" s="63" t="s">
        <v>113</v>
      </c>
      <c r="M144" s="61" t="str">
        <f>IFERROR(VLOOKUP(Tabel3[[#This Row],[ID-Bygningsdel]],'Data ændringslog'!A:G,7,FALSE),"P")</f>
        <v/>
      </c>
      <c r="N144" s="64" t="s">
        <v>113</v>
      </c>
      <c r="O144" s="188" t="str">
        <f>VLOOKUP(Tabel3[[#This Row],[ID-Bygningsdel]],'Data aktør'!A:H,2,FALSE)</f>
        <v/>
      </c>
      <c r="P144" s="189" t="str">
        <f>VLOOKUP(Tabel3[[#This Row],[ID-Bygningsdel]],'Data aktør'!A:H,3,FALSE)</f>
        <v>X</v>
      </c>
      <c r="Q144" s="190" t="str">
        <f>VLOOKUP(Tabel3[[#This Row],[ID-Bygningsdel]],'Data aktør'!A:H,4,FALSE)</f>
        <v/>
      </c>
      <c r="R144" s="191" t="str">
        <f>VLOOKUP(Tabel3[[#This Row],[ID-Bygningsdel]],'Data aktør'!A:H,5,FALSE)</f>
        <v/>
      </c>
      <c r="S144" s="192" t="str">
        <f>VLOOKUP(Tabel3[[#This Row],[ID-Bygningsdel]],'Data aktør'!A:H,6,FALSE)</f>
        <v/>
      </c>
      <c r="T144" s="193" t="str">
        <f>VLOOKUP(Tabel3[[#This Row],[ID-Bygningsdel]],'Data aktør'!A:H,7,FALSE)</f>
        <v/>
      </c>
      <c r="U144" s="194" t="str">
        <f>VLOOKUP(Tabel3[[#This Row],[ID-Bygningsdel]],'Data aktør'!A:H,8,FALSE)</f>
        <v/>
      </c>
      <c r="V144" s="80"/>
      <c r="W144" s="81"/>
      <c r="X144" s="80"/>
      <c r="Y144" s="81"/>
      <c r="Z144" s="80"/>
      <c r="AA144" s="81"/>
      <c r="AB144" s="80"/>
      <c r="AC144" s="77"/>
      <c r="AD144" s="80"/>
      <c r="AE144" s="81"/>
      <c r="AF144" s="80"/>
      <c r="AG144" s="81"/>
      <c r="AH144" s="80"/>
      <c r="AI144" s="81"/>
      <c r="AJ144" s="80" t="s">
        <v>44</v>
      </c>
      <c r="AK144" s="77"/>
      <c r="AL144" s="80"/>
      <c r="AM144" s="77"/>
      <c r="AN144" s="80"/>
      <c r="AO144" s="81"/>
      <c r="AP144" s="80"/>
      <c r="AQ144" s="81"/>
      <c r="AR144" s="80"/>
      <c r="AS144" s="81"/>
      <c r="AT144" s="80" t="s">
        <v>44</v>
      </c>
      <c r="AU144" s="77"/>
      <c r="AV144" s="80"/>
      <c r="AW144" s="81"/>
      <c r="AX144" s="80"/>
      <c r="AY144" s="81"/>
      <c r="AZ144" s="80"/>
      <c r="BA144" s="81"/>
      <c r="BB144" s="80" t="s">
        <v>44</v>
      </c>
      <c r="BC144" s="77"/>
      <c r="BD144" s="80"/>
      <c r="BE144" s="81"/>
      <c r="BF144" s="80"/>
      <c r="BG144" s="81"/>
      <c r="BH144" s="80"/>
      <c r="BI144" s="81"/>
      <c r="BJ144" s="80"/>
      <c r="BK144" s="77"/>
      <c r="BL144" s="36"/>
      <c r="BM144" s="113"/>
      <c r="BN144" s="80"/>
      <c r="BO144" s="81"/>
      <c r="BP144" s="80"/>
      <c r="BQ144" s="81"/>
      <c r="BR144" s="80"/>
      <c r="BS144" s="81"/>
      <c r="BT144" s="80"/>
      <c r="BU144" s="77"/>
      <c r="BV144" s="24"/>
      <c r="BW144" s="80"/>
      <c r="BX144" s="81"/>
      <c r="BY144" s="80"/>
      <c r="BZ144" s="81"/>
      <c r="CA144" s="96"/>
      <c r="CB144" s="2"/>
    </row>
    <row r="145" spans="1:80" ht="24" x14ac:dyDescent="0.2">
      <c r="A145" s="33"/>
      <c r="B145" s="265" t="s">
        <v>427</v>
      </c>
      <c r="C145" s="240" t="str">
        <f>_xlfn.CONCAT(Tabel3[[#This Row],[ID]],Tabel3[[#This Row],[BYGNINGSDELE]])</f>
        <v xml:space="preserve">141Korrugerede rør inkl. armering og trækforbindelser i betonelementer </v>
      </c>
      <c r="D145" s="24"/>
      <c r="E145" s="24"/>
      <c r="F145" s="24"/>
      <c r="G145" s="24"/>
      <c r="H145" s="24"/>
      <c r="I145" s="24"/>
      <c r="J145" s="61">
        <v>4</v>
      </c>
      <c r="K145" s="62" t="s">
        <v>418</v>
      </c>
      <c r="L145" s="63" t="s">
        <v>113</v>
      </c>
      <c r="M145" s="61" t="str">
        <f>IFERROR(VLOOKUP(Tabel3[[#This Row],[ID-Bygningsdel]],'Data ændringslog'!A:G,7,FALSE),"P")</f>
        <v/>
      </c>
      <c r="N145" s="64" t="s">
        <v>113</v>
      </c>
      <c r="O145" s="188" t="str">
        <f>VLOOKUP(Tabel3[[#This Row],[ID-Bygningsdel]],'Data aktør'!A:H,2,FALSE)</f>
        <v/>
      </c>
      <c r="P145" s="189" t="str">
        <f>VLOOKUP(Tabel3[[#This Row],[ID-Bygningsdel]],'Data aktør'!A:H,3,FALSE)</f>
        <v>X</v>
      </c>
      <c r="Q145" s="190" t="str">
        <f>VLOOKUP(Tabel3[[#This Row],[ID-Bygningsdel]],'Data aktør'!A:H,4,FALSE)</f>
        <v/>
      </c>
      <c r="R145" s="191" t="str">
        <f>VLOOKUP(Tabel3[[#This Row],[ID-Bygningsdel]],'Data aktør'!A:H,5,FALSE)</f>
        <v/>
      </c>
      <c r="S145" s="192" t="str">
        <f>VLOOKUP(Tabel3[[#This Row],[ID-Bygningsdel]],'Data aktør'!A:H,6,FALSE)</f>
        <v/>
      </c>
      <c r="T145" s="193" t="str">
        <f>VLOOKUP(Tabel3[[#This Row],[ID-Bygningsdel]],'Data aktør'!A:H,7,FALSE)</f>
        <v/>
      </c>
      <c r="U145" s="194" t="str">
        <f>VLOOKUP(Tabel3[[#This Row],[ID-Bygningsdel]],'Data aktør'!A:H,8,FALSE)</f>
        <v/>
      </c>
      <c r="V145" s="80"/>
      <c r="W145" s="81"/>
      <c r="X145" s="80"/>
      <c r="Y145" s="81"/>
      <c r="Z145" s="80"/>
      <c r="AA145" s="81"/>
      <c r="AB145" s="80"/>
      <c r="AC145" s="77"/>
      <c r="AD145" s="80"/>
      <c r="AE145" s="81"/>
      <c r="AF145" s="80"/>
      <c r="AG145" s="81"/>
      <c r="AH145" s="80"/>
      <c r="AI145" s="81"/>
      <c r="AJ145" s="80" t="s">
        <v>44</v>
      </c>
      <c r="AK145" s="77"/>
      <c r="AL145" s="80"/>
      <c r="AM145" s="77"/>
      <c r="AN145" s="80"/>
      <c r="AO145" s="81"/>
      <c r="AP145" s="80"/>
      <c r="AQ145" s="81"/>
      <c r="AR145" s="80"/>
      <c r="AS145" s="81"/>
      <c r="AT145" s="80" t="s">
        <v>44</v>
      </c>
      <c r="AU145" s="77"/>
      <c r="AV145" s="80"/>
      <c r="AW145" s="81"/>
      <c r="AX145" s="80"/>
      <c r="AY145" s="81"/>
      <c r="AZ145" s="80"/>
      <c r="BA145" s="81"/>
      <c r="BB145" s="80" t="s">
        <v>44</v>
      </c>
      <c r="BC145" s="77"/>
      <c r="BD145" s="80"/>
      <c r="BE145" s="81"/>
      <c r="BF145" s="80"/>
      <c r="BG145" s="81"/>
      <c r="BH145" s="80"/>
      <c r="BI145" s="81"/>
      <c r="BJ145" s="80"/>
      <c r="BK145" s="77"/>
      <c r="BL145" s="36"/>
      <c r="BM145" s="113"/>
      <c r="BN145" s="80"/>
      <c r="BO145" s="81"/>
      <c r="BP145" s="80"/>
      <c r="BQ145" s="81"/>
      <c r="BR145" s="80"/>
      <c r="BS145" s="81"/>
      <c r="BT145" s="80"/>
      <c r="BU145" s="77"/>
      <c r="BV145" s="24"/>
      <c r="BW145" s="80"/>
      <c r="BX145" s="81"/>
      <c r="BY145" s="80"/>
      <c r="BZ145" s="81"/>
      <c r="CA145" s="96"/>
      <c r="CB145" s="2"/>
    </row>
    <row r="146" spans="1:80" ht="12" x14ac:dyDescent="0.2">
      <c r="A146" s="33"/>
      <c r="B146" s="267" t="s">
        <v>429</v>
      </c>
      <c r="C146" s="242" t="str">
        <f>_xlfn.CONCAT(Tabel3[[#This Row],[ID]],Tabel3[[#This Row],[BYGNINGSDELE]])</f>
        <v>142Fugelåse</v>
      </c>
      <c r="D146" s="23"/>
      <c r="E146" s="23"/>
      <c r="F146" s="23"/>
      <c r="G146" s="23"/>
      <c r="H146" s="23"/>
      <c r="I146" s="24"/>
      <c r="J146" s="65">
        <v>3</v>
      </c>
      <c r="K146" s="66" t="s">
        <v>420</v>
      </c>
      <c r="L146" s="67" t="s">
        <v>113</v>
      </c>
      <c r="M146" s="65" t="str">
        <f>IFERROR(VLOOKUP(Tabel3[[#This Row],[ID-Bygningsdel]],'Data ændringslog'!A:G,7,FALSE),"P")</f>
        <v/>
      </c>
      <c r="N146" s="68" t="s">
        <v>113</v>
      </c>
      <c r="O146" s="196" t="str">
        <f>VLOOKUP(Tabel3[[#This Row],[ID-Bygningsdel]],'Data aktør'!A:H,2,FALSE)</f>
        <v/>
      </c>
      <c r="P146" s="197" t="str">
        <f>VLOOKUP(Tabel3[[#This Row],[ID-Bygningsdel]],'Data aktør'!A:H,3,FALSE)</f>
        <v/>
      </c>
      <c r="Q146" s="197" t="str">
        <f>VLOOKUP(Tabel3[[#This Row],[ID-Bygningsdel]],'Data aktør'!A:H,4,FALSE)</f>
        <v/>
      </c>
      <c r="R146" s="197" t="str">
        <f>VLOOKUP(Tabel3[[#This Row],[ID-Bygningsdel]],'Data aktør'!A:H,5,FALSE)</f>
        <v/>
      </c>
      <c r="S146" s="197" t="str">
        <f>VLOOKUP(Tabel3[[#This Row],[ID-Bygningsdel]],'Data aktør'!A:H,6,FALSE)</f>
        <v/>
      </c>
      <c r="T146" s="197" t="str">
        <f>VLOOKUP(Tabel3[[#This Row],[ID-Bygningsdel]],'Data aktør'!A:H,7,FALSE)</f>
        <v/>
      </c>
      <c r="U146" s="197" t="str">
        <f>VLOOKUP(Tabel3[[#This Row],[ID-Bygningsdel]],'Data aktør'!A:H,8,FALSE)</f>
        <v/>
      </c>
      <c r="V146" s="84"/>
      <c r="W146" s="69"/>
      <c r="X146" s="84"/>
      <c r="Y146" s="69"/>
      <c r="Z146" s="84"/>
      <c r="AA146" s="69"/>
      <c r="AB146" s="84"/>
      <c r="AC146" s="69"/>
      <c r="AD146" s="84"/>
      <c r="AE146" s="69"/>
      <c r="AF146" s="84"/>
      <c r="AG146" s="69"/>
      <c r="AH146" s="84"/>
      <c r="AI146" s="69"/>
      <c r="AJ146" s="84"/>
      <c r="AK146" s="69"/>
      <c r="AL146" s="84"/>
      <c r="AM146" s="69"/>
      <c r="AN146" s="84"/>
      <c r="AO146" s="69"/>
      <c r="AP146" s="84"/>
      <c r="AQ146" s="69"/>
      <c r="AR146" s="84"/>
      <c r="AS146" s="69"/>
      <c r="AT146" s="84"/>
      <c r="AU146" s="69"/>
      <c r="AV146" s="84"/>
      <c r="AW146" s="69"/>
      <c r="AX146" s="84"/>
      <c r="AY146" s="69"/>
      <c r="AZ146" s="84"/>
      <c r="BA146" s="69"/>
      <c r="BB146" s="84"/>
      <c r="BC146" s="69"/>
      <c r="BD146" s="84"/>
      <c r="BE146" s="69"/>
      <c r="BF146" s="84"/>
      <c r="BG146" s="69"/>
      <c r="BH146" s="84"/>
      <c r="BI146" s="69"/>
      <c r="BJ146" s="84"/>
      <c r="BK146" s="69"/>
      <c r="BL146" s="38"/>
      <c r="BM146" s="24"/>
      <c r="BN146" s="84"/>
      <c r="BO146" s="69"/>
      <c r="BP146" s="84"/>
      <c r="BQ146" s="69"/>
      <c r="BR146" s="84"/>
      <c r="BS146" s="69"/>
      <c r="BT146" s="84"/>
      <c r="BU146" s="69"/>
      <c r="BV146" s="24"/>
      <c r="BW146" s="84"/>
      <c r="BX146" s="69"/>
      <c r="BY146" s="84"/>
      <c r="BZ146" s="69"/>
      <c r="CA146" s="98"/>
      <c r="CB146" s="2"/>
    </row>
    <row r="147" spans="1:80" ht="24" x14ac:dyDescent="0.2">
      <c r="A147" s="33"/>
      <c r="B147" s="265" t="s">
        <v>431</v>
      </c>
      <c r="C147" s="240" t="str">
        <f>_xlfn.CONCAT(Tabel3[[#This Row],[ID]],Tabel3[[#This Row],[BYGNINGSDELE]])</f>
        <v>143Fugelåse - Hovedgeometri med udsparinger og fugebredder</v>
      </c>
      <c r="D147" s="24"/>
      <c r="E147" s="24"/>
      <c r="F147" s="24"/>
      <c r="G147" s="24"/>
      <c r="H147" s="24"/>
      <c r="I147" s="24"/>
      <c r="J147" s="61">
        <v>4</v>
      </c>
      <c r="K147" s="62" t="s">
        <v>422</v>
      </c>
      <c r="L147" s="63" t="s">
        <v>113</v>
      </c>
      <c r="M147" s="61" t="str">
        <f>IFERROR(VLOOKUP(Tabel3[[#This Row],[ID-Bygningsdel]],'Data ændringslog'!A:G,7,FALSE),"P")</f>
        <v/>
      </c>
      <c r="N147" s="64" t="s">
        <v>113</v>
      </c>
      <c r="O147" s="188" t="str">
        <f>VLOOKUP(Tabel3[[#This Row],[ID-Bygningsdel]],'Data aktør'!A:H,2,FALSE)</f>
        <v/>
      </c>
      <c r="P147" s="189" t="str">
        <f>VLOOKUP(Tabel3[[#This Row],[ID-Bygningsdel]],'Data aktør'!A:H,3,FALSE)</f>
        <v>X</v>
      </c>
      <c r="Q147" s="190" t="str">
        <f>VLOOKUP(Tabel3[[#This Row],[ID-Bygningsdel]],'Data aktør'!A:H,4,FALSE)</f>
        <v/>
      </c>
      <c r="R147" s="191" t="str">
        <f>VLOOKUP(Tabel3[[#This Row],[ID-Bygningsdel]],'Data aktør'!A:H,5,FALSE)</f>
        <v/>
      </c>
      <c r="S147" s="192" t="str">
        <f>VLOOKUP(Tabel3[[#This Row],[ID-Bygningsdel]],'Data aktør'!A:H,6,FALSE)</f>
        <v/>
      </c>
      <c r="T147" s="193" t="str">
        <f>VLOOKUP(Tabel3[[#This Row],[ID-Bygningsdel]],'Data aktør'!A:H,7,FALSE)</f>
        <v/>
      </c>
      <c r="U147" s="194" t="str">
        <f>VLOOKUP(Tabel3[[#This Row],[ID-Bygningsdel]],'Data aktør'!A:H,8,FALSE)</f>
        <v/>
      </c>
      <c r="V147" s="80"/>
      <c r="W147" s="81"/>
      <c r="X147" s="80"/>
      <c r="Y147" s="81"/>
      <c r="Z147" s="80"/>
      <c r="AA147" s="81"/>
      <c r="AB147" s="80"/>
      <c r="AC147" s="77"/>
      <c r="AD147" s="80"/>
      <c r="AE147" s="81"/>
      <c r="AF147" s="80"/>
      <c r="AG147" s="81"/>
      <c r="AH147" s="80"/>
      <c r="AI147" s="81"/>
      <c r="AJ147" s="80" t="s">
        <v>44</v>
      </c>
      <c r="AK147" s="77"/>
      <c r="AL147" s="80"/>
      <c r="AM147" s="77"/>
      <c r="AN147" s="80"/>
      <c r="AO147" s="81"/>
      <c r="AP147" s="80"/>
      <c r="AQ147" s="81"/>
      <c r="AR147" s="80"/>
      <c r="AS147" s="81"/>
      <c r="AT147" s="80" t="s">
        <v>44</v>
      </c>
      <c r="AU147" s="77"/>
      <c r="AV147" s="80"/>
      <c r="AW147" s="81"/>
      <c r="AX147" s="80"/>
      <c r="AY147" s="81"/>
      <c r="AZ147" s="80"/>
      <c r="BA147" s="81"/>
      <c r="BB147" s="80" t="s">
        <v>44</v>
      </c>
      <c r="BC147" s="77"/>
      <c r="BD147" s="80"/>
      <c r="BE147" s="81"/>
      <c r="BF147" s="80"/>
      <c r="BG147" s="81"/>
      <c r="BH147" s="80"/>
      <c r="BI147" s="81"/>
      <c r="BJ147" s="80"/>
      <c r="BK147" s="77"/>
      <c r="BL147" s="36"/>
      <c r="BM147" s="113"/>
      <c r="BN147" s="80"/>
      <c r="BO147" s="81"/>
      <c r="BP147" s="80"/>
      <c r="BQ147" s="81"/>
      <c r="BR147" s="80"/>
      <c r="BS147" s="81"/>
      <c r="BT147" s="80"/>
      <c r="BU147" s="77"/>
      <c r="BV147" s="24"/>
      <c r="BW147" s="80"/>
      <c r="BX147" s="81"/>
      <c r="BY147" s="80"/>
      <c r="BZ147" s="81"/>
      <c r="CA147" s="96"/>
      <c r="CB147" s="2"/>
    </row>
    <row r="148" spans="1:80" ht="24" x14ac:dyDescent="0.2">
      <c r="A148" s="33"/>
      <c r="B148" s="265" t="s">
        <v>433</v>
      </c>
      <c r="C148" s="240" t="str">
        <f>_xlfn.CONCAT(Tabel3[[#This Row],[ID]],Tabel3[[#This Row],[BYGNINGSDELE]])</f>
        <v xml:space="preserve">144Fugelåse - Hovedgeometri med udsparinger og fugebredder inkl. wirebokse, wireløkker og U-bøjler </v>
      </c>
      <c r="D148" s="24"/>
      <c r="E148" s="24"/>
      <c r="F148" s="24"/>
      <c r="G148" s="24"/>
      <c r="H148" s="24"/>
      <c r="I148" s="24"/>
      <c r="J148" s="61">
        <v>4</v>
      </c>
      <c r="K148" s="62" t="s">
        <v>424</v>
      </c>
      <c r="L148" s="63" t="s">
        <v>113</v>
      </c>
      <c r="M148" s="61" t="str">
        <f>IFERROR(VLOOKUP(Tabel3[[#This Row],[ID-Bygningsdel]],'Data ændringslog'!A:G,7,FALSE),"P")</f>
        <v/>
      </c>
      <c r="N148" s="64" t="s">
        <v>113</v>
      </c>
      <c r="O148" s="188" t="str">
        <f>VLOOKUP(Tabel3[[#This Row],[ID-Bygningsdel]],'Data aktør'!A:H,2,FALSE)</f>
        <v/>
      </c>
      <c r="P148" s="189" t="str">
        <f>VLOOKUP(Tabel3[[#This Row],[ID-Bygningsdel]],'Data aktør'!A:H,3,FALSE)</f>
        <v>X</v>
      </c>
      <c r="Q148" s="190" t="str">
        <f>VLOOKUP(Tabel3[[#This Row],[ID-Bygningsdel]],'Data aktør'!A:H,4,FALSE)</f>
        <v/>
      </c>
      <c r="R148" s="191" t="str">
        <f>VLOOKUP(Tabel3[[#This Row],[ID-Bygningsdel]],'Data aktør'!A:H,5,FALSE)</f>
        <v/>
      </c>
      <c r="S148" s="192" t="str">
        <f>VLOOKUP(Tabel3[[#This Row],[ID-Bygningsdel]],'Data aktør'!A:H,6,FALSE)</f>
        <v/>
      </c>
      <c r="T148" s="193" t="str">
        <f>VLOOKUP(Tabel3[[#This Row],[ID-Bygningsdel]],'Data aktør'!A:H,7,FALSE)</f>
        <v/>
      </c>
      <c r="U148" s="194" t="str">
        <f>VLOOKUP(Tabel3[[#This Row],[ID-Bygningsdel]],'Data aktør'!A:H,8,FALSE)</f>
        <v/>
      </c>
      <c r="V148" s="80"/>
      <c r="W148" s="81"/>
      <c r="X148" s="80"/>
      <c r="Y148" s="81"/>
      <c r="Z148" s="80"/>
      <c r="AA148" s="81"/>
      <c r="AB148" s="80"/>
      <c r="AC148" s="77"/>
      <c r="AD148" s="80"/>
      <c r="AE148" s="81"/>
      <c r="AF148" s="80"/>
      <c r="AG148" s="81"/>
      <c r="AH148" s="80"/>
      <c r="AI148" s="81"/>
      <c r="AJ148" s="80" t="s">
        <v>44</v>
      </c>
      <c r="AK148" s="77"/>
      <c r="AL148" s="80"/>
      <c r="AM148" s="77"/>
      <c r="AN148" s="80"/>
      <c r="AO148" s="81"/>
      <c r="AP148" s="80"/>
      <c r="AQ148" s="81"/>
      <c r="AR148" s="80"/>
      <c r="AS148" s="81"/>
      <c r="AT148" s="80" t="s">
        <v>44</v>
      </c>
      <c r="AU148" s="77"/>
      <c r="AV148" s="80"/>
      <c r="AW148" s="81"/>
      <c r="AX148" s="80"/>
      <c r="AY148" s="81"/>
      <c r="AZ148" s="80"/>
      <c r="BA148" s="81"/>
      <c r="BB148" s="80" t="s">
        <v>44</v>
      </c>
      <c r="BC148" s="77"/>
      <c r="BD148" s="80"/>
      <c r="BE148" s="81"/>
      <c r="BF148" s="80"/>
      <c r="BG148" s="81"/>
      <c r="BH148" s="80"/>
      <c r="BI148" s="81"/>
      <c r="BJ148" s="80"/>
      <c r="BK148" s="77"/>
      <c r="BL148" s="36"/>
      <c r="BM148" s="113"/>
      <c r="BN148" s="80"/>
      <c r="BO148" s="81"/>
      <c r="BP148" s="80"/>
      <c r="BQ148" s="81"/>
      <c r="BR148" s="80"/>
      <c r="BS148" s="81"/>
      <c r="BT148" s="80"/>
      <c r="BU148" s="77"/>
      <c r="BV148" s="24"/>
      <c r="BW148" s="80"/>
      <c r="BX148" s="81"/>
      <c r="BY148" s="80"/>
      <c r="BZ148" s="81"/>
      <c r="CA148" s="96"/>
      <c r="CB148" s="2"/>
    </row>
    <row r="149" spans="1:80" ht="12" x14ac:dyDescent="0.2">
      <c r="A149" s="33"/>
      <c r="B149" s="265" t="s">
        <v>435</v>
      </c>
      <c r="C149" s="240" t="str">
        <f>_xlfn.CONCAT(Tabel3[[#This Row],[ID]],Tabel3[[#This Row],[BYGNINGSDELE]])</f>
        <v>145Understøbninger under betonelementer</v>
      </c>
      <c r="D149" s="24"/>
      <c r="E149" s="24"/>
      <c r="F149" s="24"/>
      <c r="G149" s="24"/>
      <c r="H149" s="24"/>
      <c r="I149" s="24"/>
      <c r="J149" s="61">
        <v>3</v>
      </c>
      <c r="K149" s="62" t="s">
        <v>426</v>
      </c>
      <c r="L149" s="63" t="s">
        <v>113</v>
      </c>
      <c r="M149" s="61" t="str">
        <f>IFERROR(VLOOKUP(Tabel3[[#This Row],[ID-Bygningsdel]],'Data ændringslog'!A:G,7,FALSE),"P")</f>
        <v/>
      </c>
      <c r="N149" s="64" t="s">
        <v>113</v>
      </c>
      <c r="O149" s="188" t="str">
        <f>VLOOKUP(Tabel3[[#This Row],[ID-Bygningsdel]],'Data aktør'!A:H,2,FALSE)</f>
        <v/>
      </c>
      <c r="P149" s="189" t="str">
        <f>VLOOKUP(Tabel3[[#This Row],[ID-Bygningsdel]],'Data aktør'!A:H,3,FALSE)</f>
        <v>X</v>
      </c>
      <c r="Q149" s="190" t="str">
        <f>VLOOKUP(Tabel3[[#This Row],[ID-Bygningsdel]],'Data aktør'!A:H,4,FALSE)</f>
        <v/>
      </c>
      <c r="R149" s="191" t="str">
        <f>VLOOKUP(Tabel3[[#This Row],[ID-Bygningsdel]],'Data aktør'!A:H,5,FALSE)</f>
        <v/>
      </c>
      <c r="S149" s="192" t="str">
        <f>VLOOKUP(Tabel3[[#This Row],[ID-Bygningsdel]],'Data aktør'!A:H,6,FALSE)</f>
        <v/>
      </c>
      <c r="T149" s="193" t="str">
        <f>VLOOKUP(Tabel3[[#This Row],[ID-Bygningsdel]],'Data aktør'!A:H,7,FALSE)</f>
        <v/>
      </c>
      <c r="U149" s="194" t="str">
        <f>VLOOKUP(Tabel3[[#This Row],[ID-Bygningsdel]],'Data aktør'!A:H,8,FALSE)</f>
        <v/>
      </c>
      <c r="V149" s="80"/>
      <c r="W149" s="81"/>
      <c r="X149" s="80"/>
      <c r="Y149" s="81"/>
      <c r="Z149" s="80"/>
      <c r="AA149" s="81"/>
      <c r="AB149" s="80"/>
      <c r="AC149" s="77"/>
      <c r="AD149" s="80"/>
      <c r="AE149" s="81"/>
      <c r="AF149" s="80"/>
      <c r="AG149" s="81"/>
      <c r="AH149" s="80"/>
      <c r="AI149" s="81"/>
      <c r="AJ149" s="80" t="s">
        <v>44</v>
      </c>
      <c r="AK149" s="77"/>
      <c r="AL149" s="80"/>
      <c r="AM149" s="77"/>
      <c r="AN149" s="80"/>
      <c r="AO149" s="81"/>
      <c r="AP149" s="80"/>
      <c r="AQ149" s="81"/>
      <c r="AR149" s="80"/>
      <c r="AS149" s="81"/>
      <c r="AT149" s="80" t="s">
        <v>44</v>
      </c>
      <c r="AU149" s="77"/>
      <c r="AV149" s="80"/>
      <c r="AW149" s="81"/>
      <c r="AX149" s="80"/>
      <c r="AY149" s="81"/>
      <c r="AZ149" s="80"/>
      <c r="BA149" s="81"/>
      <c r="BB149" s="80" t="s">
        <v>44</v>
      </c>
      <c r="BC149" s="77"/>
      <c r="BD149" s="80"/>
      <c r="BE149" s="81"/>
      <c r="BF149" s="80"/>
      <c r="BG149" s="81"/>
      <c r="BH149" s="80"/>
      <c r="BI149" s="81"/>
      <c r="BJ149" s="80"/>
      <c r="BK149" s="77"/>
      <c r="BL149" s="36"/>
      <c r="BM149" s="113"/>
      <c r="BN149" s="80"/>
      <c r="BO149" s="81"/>
      <c r="BP149" s="80"/>
      <c r="BQ149" s="81"/>
      <c r="BR149" s="80"/>
      <c r="BS149" s="81"/>
      <c r="BT149" s="80"/>
      <c r="BU149" s="77"/>
      <c r="BV149" s="24"/>
      <c r="BW149" s="80"/>
      <c r="BX149" s="81"/>
      <c r="BY149" s="80"/>
      <c r="BZ149" s="81"/>
      <c r="CA149" s="96"/>
      <c r="CB149" s="2"/>
    </row>
    <row r="150" spans="1:80" ht="12" x14ac:dyDescent="0.2">
      <c r="A150" s="33"/>
      <c r="B150" s="265" t="s">
        <v>437</v>
      </c>
      <c r="C150" s="240" t="str">
        <f>_xlfn.CONCAT(Tabel3[[#This Row],[ID]],Tabel3[[#This Row],[BYGNINGSDELE]])</f>
        <v>146Kant- og dækudstøbninger</v>
      </c>
      <c r="D150" s="24"/>
      <c r="E150" s="24"/>
      <c r="F150" s="24"/>
      <c r="G150" s="24"/>
      <c r="H150" s="24"/>
      <c r="I150" s="24"/>
      <c r="J150" s="61">
        <v>3</v>
      </c>
      <c r="K150" s="62" t="s">
        <v>428</v>
      </c>
      <c r="L150" s="63" t="s">
        <v>113</v>
      </c>
      <c r="M150" s="61" t="str">
        <f>IFERROR(VLOOKUP(Tabel3[[#This Row],[ID-Bygningsdel]],'Data ændringslog'!A:G,7,FALSE),"P")</f>
        <v/>
      </c>
      <c r="N150" s="64" t="s">
        <v>113</v>
      </c>
      <c r="O150" s="188" t="str">
        <f>VLOOKUP(Tabel3[[#This Row],[ID-Bygningsdel]],'Data aktør'!A:H,2,FALSE)</f>
        <v/>
      </c>
      <c r="P150" s="189" t="str">
        <f>VLOOKUP(Tabel3[[#This Row],[ID-Bygningsdel]],'Data aktør'!A:H,3,FALSE)</f>
        <v>X</v>
      </c>
      <c r="Q150" s="190" t="str">
        <f>VLOOKUP(Tabel3[[#This Row],[ID-Bygningsdel]],'Data aktør'!A:H,4,FALSE)</f>
        <v/>
      </c>
      <c r="R150" s="191" t="str">
        <f>VLOOKUP(Tabel3[[#This Row],[ID-Bygningsdel]],'Data aktør'!A:H,5,FALSE)</f>
        <v/>
      </c>
      <c r="S150" s="192" t="str">
        <f>VLOOKUP(Tabel3[[#This Row],[ID-Bygningsdel]],'Data aktør'!A:H,6,FALSE)</f>
        <v/>
      </c>
      <c r="T150" s="193" t="str">
        <f>VLOOKUP(Tabel3[[#This Row],[ID-Bygningsdel]],'Data aktør'!A:H,7,FALSE)</f>
        <v/>
      </c>
      <c r="U150" s="194" t="str">
        <f>VLOOKUP(Tabel3[[#This Row],[ID-Bygningsdel]],'Data aktør'!A:H,8,FALSE)</f>
        <v/>
      </c>
      <c r="V150" s="80"/>
      <c r="W150" s="81"/>
      <c r="X150" s="80"/>
      <c r="Y150" s="81"/>
      <c r="Z150" s="80"/>
      <c r="AA150" s="81"/>
      <c r="AB150" s="80"/>
      <c r="AC150" s="77"/>
      <c r="AD150" s="80"/>
      <c r="AE150" s="81"/>
      <c r="AF150" s="80"/>
      <c r="AG150" s="81"/>
      <c r="AH150" s="80"/>
      <c r="AI150" s="81"/>
      <c r="AJ150" s="80" t="s">
        <v>44</v>
      </c>
      <c r="AK150" s="77"/>
      <c r="AL150" s="80"/>
      <c r="AM150" s="77"/>
      <c r="AN150" s="80"/>
      <c r="AO150" s="81"/>
      <c r="AP150" s="80"/>
      <c r="AQ150" s="81"/>
      <c r="AR150" s="80"/>
      <c r="AS150" s="81"/>
      <c r="AT150" s="80" t="s">
        <v>44</v>
      </c>
      <c r="AU150" s="77"/>
      <c r="AV150" s="80"/>
      <c r="AW150" s="81"/>
      <c r="AX150" s="80"/>
      <c r="AY150" s="81"/>
      <c r="AZ150" s="80"/>
      <c r="BA150" s="81"/>
      <c r="BB150" s="80" t="s">
        <v>44</v>
      </c>
      <c r="BC150" s="77"/>
      <c r="BD150" s="80"/>
      <c r="BE150" s="81"/>
      <c r="BF150" s="80"/>
      <c r="BG150" s="81"/>
      <c r="BH150" s="80"/>
      <c r="BI150" s="81"/>
      <c r="BJ150" s="80"/>
      <c r="BK150" s="77"/>
      <c r="BL150" s="36"/>
      <c r="BM150" s="113"/>
      <c r="BN150" s="80"/>
      <c r="BO150" s="81"/>
      <c r="BP150" s="80"/>
      <c r="BQ150" s="81"/>
      <c r="BR150" s="80"/>
      <c r="BS150" s="81"/>
      <c r="BT150" s="80"/>
      <c r="BU150" s="77"/>
      <c r="BV150" s="24"/>
      <c r="BW150" s="80"/>
      <c r="BX150" s="81"/>
      <c r="BY150" s="80"/>
      <c r="BZ150" s="81"/>
      <c r="CA150" s="96"/>
      <c r="CB150" s="2"/>
    </row>
    <row r="151" spans="1:80" ht="12" x14ac:dyDescent="0.2">
      <c r="A151" s="33"/>
      <c r="B151" s="265" t="s">
        <v>439</v>
      </c>
      <c r="C151" s="240" t="str">
        <f>_xlfn.CONCAT(Tabel3[[#This Row],[ID]],Tabel3[[#This Row],[BYGNINGSDELE]])</f>
        <v>147Dorne til trapper, reposser og ramper</v>
      </c>
      <c r="D151" s="24"/>
      <c r="E151" s="24"/>
      <c r="F151" s="24"/>
      <c r="G151" s="24"/>
      <c r="H151" s="24"/>
      <c r="I151" s="24"/>
      <c r="J151" s="61">
        <v>3</v>
      </c>
      <c r="K151" s="62" t="s">
        <v>430</v>
      </c>
      <c r="L151" s="63" t="s">
        <v>384</v>
      </c>
      <c r="M151" s="61" t="str">
        <f>IFERROR(VLOOKUP(Tabel3[[#This Row],[ID-Bygningsdel]],'Data ændringslog'!A:G,7,FALSE),"P")</f>
        <v/>
      </c>
      <c r="N151" s="64" t="s">
        <v>113</v>
      </c>
      <c r="O151" s="188" t="str">
        <f>VLOOKUP(Tabel3[[#This Row],[ID-Bygningsdel]],'Data aktør'!A:H,2,FALSE)</f>
        <v/>
      </c>
      <c r="P151" s="189" t="str">
        <f>VLOOKUP(Tabel3[[#This Row],[ID-Bygningsdel]],'Data aktør'!A:H,3,FALSE)</f>
        <v>X</v>
      </c>
      <c r="Q151" s="190" t="str">
        <f>VLOOKUP(Tabel3[[#This Row],[ID-Bygningsdel]],'Data aktør'!A:H,4,FALSE)</f>
        <v/>
      </c>
      <c r="R151" s="191" t="str">
        <f>VLOOKUP(Tabel3[[#This Row],[ID-Bygningsdel]],'Data aktør'!A:H,5,FALSE)</f>
        <v/>
      </c>
      <c r="S151" s="192" t="str">
        <f>VLOOKUP(Tabel3[[#This Row],[ID-Bygningsdel]],'Data aktør'!A:H,6,FALSE)</f>
        <v/>
      </c>
      <c r="T151" s="193" t="str">
        <f>VLOOKUP(Tabel3[[#This Row],[ID-Bygningsdel]],'Data aktør'!A:H,7,FALSE)</f>
        <v/>
      </c>
      <c r="U151" s="194" t="str">
        <f>VLOOKUP(Tabel3[[#This Row],[ID-Bygningsdel]],'Data aktør'!A:H,8,FALSE)</f>
        <v/>
      </c>
      <c r="V151" s="80"/>
      <c r="W151" s="81"/>
      <c r="X151" s="80"/>
      <c r="Y151" s="81"/>
      <c r="Z151" s="80"/>
      <c r="AA151" s="81"/>
      <c r="AB151" s="80"/>
      <c r="AC151" s="77"/>
      <c r="AD151" s="80"/>
      <c r="AE151" s="81"/>
      <c r="AF151" s="80"/>
      <c r="AG151" s="81"/>
      <c r="AH151" s="80"/>
      <c r="AI151" s="81"/>
      <c r="AJ151" s="80" t="s">
        <v>44</v>
      </c>
      <c r="AK151" s="77"/>
      <c r="AL151" s="80"/>
      <c r="AM151" s="77"/>
      <c r="AN151" s="80"/>
      <c r="AO151" s="81"/>
      <c r="AP151" s="80"/>
      <c r="AQ151" s="81"/>
      <c r="AR151" s="80"/>
      <c r="AS151" s="81"/>
      <c r="AT151" s="80" t="s">
        <v>44</v>
      </c>
      <c r="AU151" s="77"/>
      <c r="AV151" s="80"/>
      <c r="AW151" s="81"/>
      <c r="AX151" s="80"/>
      <c r="AY151" s="81"/>
      <c r="AZ151" s="80"/>
      <c r="BA151" s="81"/>
      <c r="BB151" s="80" t="s">
        <v>44</v>
      </c>
      <c r="BC151" s="77"/>
      <c r="BD151" s="80"/>
      <c r="BE151" s="81"/>
      <c r="BF151" s="80"/>
      <c r="BG151" s="81"/>
      <c r="BH151" s="80"/>
      <c r="BI151" s="81"/>
      <c r="BJ151" s="80"/>
      <c r="BK151" s="77"/>
      <c r="BL151" s="36"/>
      <c r="BM151" s="113"/>
      <c r="BN151" s="80"/>
      <c r="BO151" s="81"/>
      <c r="BP151" s="80"/>
      <c r="BQ151" s="81"/>
      <c r="BR151" s="80"/>
      <c r="BS151" s="81"/>
      <c r="BT151" s="80"/>
      <c r="BU151" s="77"/>
      <c r="BV151" s="24"/>
      <c r="BW151" s="80"/>
      <c r="BX151" s="81"/>
      <c r="BY151" s="80"/>
      <c r="BZ151" s="81"/>
      <c r="CA151" s="96"/>
      <c r="CB151" s="2"/>
    </row>
    <row r="152" spans="1:80" ht="12" x14ac:dyDescent="0.2">
      <c r="A152" s="33"/>
      <c r="B152" s="265" t="s">
        <v>443</v>
      </c>
      <c r="C152" s="240" t="str">
        <f>_xlfn.CONCAT(Tabel3[[#This Row],[ID]],Tabel3[[#This Row],[BYGNINGSDELE]])</f>
        <v>148Dilatationsfuger i dæk og vægge</v>
      </c>
      <c r="D152" s="24"/>
      <c r="E152" s="24"/>
      <c r="F152" s="24"/>
      <c r="G152" s="24"/>
      <c r="H152" s="24"/>
      <c r="I152" s="24"/>
      <c r="J152" s="61">
        <v>3</v>
      </c>
      <c r="K152" s="62" t="s">
        <v>432</v>
      </c>
      <c r="L152" s="63" t="s">
        <v>186</v>
      </c>
      <c r="M152" s="61" t="str">
        <f>IFERROR(VLOOKUP(Tabel3[[#This Row],[ID-Bygningsdel]],'Data ændringslog'!A:G,7,FALSE),"P")</f>
        <v/>
      </c>
      <c r="N152" s="64" t="s">
        <v>113</v>
      </c>
      <c r="O152" s="188" t="str">
        <f>VLOOKUP(Tabel3[[#This Row],[ID-Bygningsdel]],'Data aktør'!A:H,2,FALSE)</f>
        <v/>
      </c>
      <c r="P152" s="189" t="str">
        <f>VLOOKUP(Tabel3[[#This Row],[ID-Bygningsdel]],'Data aktør'!A:H,3,FALSE)</f>
        <v>X</v>
      </c>
      <c r="Q152" s="190" t="str">
        <f>VLOOKUP(Tabel3[[#This Row],[ID-Bygningsdel]],'Data aktør'!A:H,4,FALSE)</f>
        <v/>
      </c>
      <c r="R152" s="191" t="str">
        <f>VLOOKUP(Tabel3[[#This Row],[ID-Bygningsdel]],'Data aktør'!A:H,5,FALSE)</f>
        <v/>
      </c>
      <c r="S152" s="192" t="str">
        <f>VLOOKUP(Tabel3[[#This Row],[ID-Bygningsdel]],'Data aktør'!A:H,6,FALSE)</f>
        <v/>
      </c>
      <c r="T152" s="193" t="str">
        <f>VLOOKUP(Tabel3[[#This Row],[ID-Bygningsdel]],'Data aktør'!A:H,7,FALSE)</f>
        <v/>
      </c>
      <c r="U152" s="194" t="str">
        <f>VLOOKUP(Tabel3[[#This Row],[ID-Bygningsdel]],'Data aktør'!A:H,8,FALSE)</f>
        <v/>
      </c>
      <c r="V152" s="80"/>
      <c r="W152" s="81"/>
      <c r="X152" s="80"/>
      <c r="Y152" s="81"/>
      <c r="Z152" s="80"/>
      <c r="AA152" s="81"/>
      <c r="AB152" s="80"/>
      <c r="AC152" s="77"/>
      <c r="AD152" s="80"/>
      <c r="AE152" s="81"/>
      <c r="AF152" s="80"/>
      <c r="AG152" s="81"/>
      <c r="AH152" s="80"/>
      <c r="AI152" s="81"/>
      <c r="AJ152" s="80" t="s">
        <v>44</v>
      </c>
      <c r="AK152" s="77"/>
      <c r="AL152" s="80"/>
      <c r="AM152" s="77"/>
      <c r="AN152" s="80"/>
      <c r="AO152" s="81"/>
      <c r="AP152" s="80"/>
      <c r="AQ152" s="81"/>
      <c r="AR152" s="80"/>
      <c r="AS152" s="81"/>
      <c r="AT152" s="80" t="s">
        <v>44</v>
      </c>
      <c r="AU152" s="77"/>
      <c r="AV152" s="80"/>
      <c r="AW152" s="81"/>
      <c r="AX152" s="80"/>
      <c r="AY152" s="81"/>
      <c r="AZ152" s="80"/>
      <c r="BA152" s="81"/>
      <c r="BB152" s="80" t="s">
        <v>44</v>
      </c>
      <c r="BC152" s="77"/>
      <c r="BD152" s="80"/>
      <c r="BE152" s="81"/>
      <c r="BF152" s="80"/>
      <c r="BG152" s="81"/>
      <c r="BH152" s="80"/>
      <c r="BI152" s="81"/>
      <c r="BJ152" s="80"/>
      <c r="BK152" s="77"/>
      <c r="BL152" s="36"/>
      <c r="BM152" s="113"/>
      <c r="BN152" s="80"/>
      <c r="BO152" s="81"/>
      <c r="BP152" s="80"/>
      <c r="BQ152" s="81"/>
      <c r="BR152" s="80"/>
      <c r="BS152" s="81"/>
      <c r="BT152" s="80"/>
      <c r="BU152" s="77"/>
      <c r="BV152" s="24"/>
      <c r="BW152" s="80"/>
      <c r="BX152" s="81"/>
      <c r="BY152" s="80"/>
      <c r="BZ152" s="81"/>
      <c r="CA152" s="96"/>
      <c r="CB152" s="2"/>
    </row>
    <row r="153" spans="1:80" s="108" customFormat="1" ht="12.75" collapsed="1" x14ac:dyDescent="0.2">
      <c r="A153" s="33"/>
      <c r="B153" s="265" t="s">
        <v>445</v>
      </c>
      <c r="C153" s="240" t="str">
        <f>_xlfn.CONCAT(Tabel3[[#This Row],[ID]],Tabel3[[#This Row],[BYGNINGSDELE]])</f>
        <v>149Lejer- og lejeplader</v>
      </c>
      <c r="D153" s="24"/>
      <c r="E153" s="24"/>
      <c r="F153" s="24"/>
      <c r="G153" s="24"/>
      <c r="H153" s="24"/>
      <c r="I153" s="24"/>
      <c r="J153" s="61">
        <v>3</v>
      </c>
      <c r="K153" s="62" t="s">
        <v>434</v>
      </c>
      <c r="L153" s="63" t="s">
        <v>113</v>
      </c>
      <c r="M153" s="61" t="str">
        <f>IFERROR(VLOOKUP(Tabel3[[#This Row],[ID-Bygningsdel]],'Data ændringslog'!A:G,7,FALSE),"P")</f>
        <v/>
      </c>
      <c r="N153" s="64" t="s">
        <v>113</v>
      </c>
      <c r="O153" s="202" t="str">
        <f>VLOOKUP(Tabel3[[#This Row],[ID-Bygningsdel]],'Data aktør'!A:H,2,FALSE)</f>
        <v/>
      </c>
      <c r="P153" s="203" t="str">
        <f>VLOOKUP(Tabel3[[#This Row],[ID-Bygningsdel]],'Data aktør'!A:H,3,FALSE)</f>
        <v>X</v>
      </c>
      <c r="Q153" s="204" t="str">
        <f>VLOOKUP(Tabel3[[#This Row],[ID-Bygningsdel]],'Data aktør'!A:H,4,FALSE)</f>
        <v/>
      </c>
      <c r="R153" s="205" t="str">
        <f>VLOOKUP(Tabel3[[#This Row],[ID-Bygningsdel]],'Data aktør'!A:H,5,FALSE)</f>
        <v/>
      </c>
      <c r="S153" s="206" t="str">
        <f>VLOOKUP(Tabel3[[#This Row],[ID-Bygningsdel]],'Data aktør'!A:H,6,FALSE)</f>
        <v/>
      </c>
      <c r="T153" s="207" t="str">
        <f>VLOOKUP(Tabel3[[#This Row],[ID-Bygningsdel]],'Data aktør'!A:H,7,FALSE)</f>
        <v/>
      </c>
      <c r="U153" s="208" t="str">
        <f>VLOOKUP(Tabel3[[#This Row],[ID-Bygningsdel]],'Data aktør'!A:H,8,FALSE)</f>
        <v/>
      </c>
      <c r="V153" s="80"/>
      <c r="W153" s="81"/>
      <c r="X153" s="80"/>
      <c r="Y153" s="81"/>
      <c r="Z153" s="80"/>
      <c r="AA153" s="81"/>
      <c r="AB153" s="80"/>
      <c r="AC153" s="77"/>
      <c r="AD153" s="80"/>
      <c r="AE153" s="81"/>
      <c r="AF153" s="80"/>
      <c r="AG153" s="81"/>
      <c r="AH153" s="80"/>
      <c r="AI153" s="81"/>
      <c r="AJ153" s="80" t="s">
        <v>44</v>
      </c>
      <c r="AK153" s="77"/>
      <c r="AL153" s="80"/>
      <c r="AM153" s="77"/>
      <c r="AN153" s="80"/>
      <c r="AO153" s="81"/>
      <c r="AP153" s="80"/>
      <c r="AQ153" s="81"/>
      <c r="AR153" s="80"/>
      <c r="AS153" s="81"/>
      <c r="AT153" s="80" t="s">
        <v>44</v>
      </c>
      <c r="AU153" s="77"/>
      <c r="AV153" s="80"/>
      <c r="AW153" s="81"/>
      <c r="AX153" s="80"/>
      <c r="AY153" s="81"/>
      <c r="AZ153" s="80"/>
      <c r="BA153" s="81"/>
      <c r="BB153" s="80" t="s">
        <v>44</v>
      </c>
      <c r="BC153" s="77"/>
      <c r="BD153" s="80"/>
      <c r="BE153" s="81"/>
      <c r="BF153" s="80"/>
      <c r="BG153" s="81"/>
      <c r="BH153" s="80"/>
      <c r="BI153" s="81"/>
      <c r="BJ153" s="80"/>
      <c r="BK153" s="77"/>
      <c r="BL153" s="36"/>
      <c r="BM153" s="113"/>
      <c r="BN153" s="80"/>
      <c r="BO153" s="81"/>
      <c r="BP153" s="80"/>
      <c r="BQ153" s="81"/>
      <c r="BR153" s="80"/>
      <c r="BS153" s="81"/>
      <c r="BT153" s="80"/>
      <c r="BU153" s="77"/>
      <c r="BV153" s="24"/>
      <c r="BW153" s="80"/>
      <c r="BX153" s="81"/>
      <c r="BY153" s="80"/>
      <c r="BZ153" s="81"/>
      <c r="CA153" s="96"/>
    </row>
    <row r="154" spans="1:80" ht="27.95" customHeight="1" x14ac:dyDescent="0.2">
      <c r="A154" s="33"/>
      <c r="B154" s="266" t="s">
        <v>448</v>
      </c>
      <c r="C154" s="241" t="str">
        <f>_xlfn.CONCAT(Tabel3[[#This Row],[ID]],Tabel3[[#This Row],[BYGNINGSDELE]])</f>
        <v>150Komplettering</v>
      </c>
      <c r="D154" s="103"/>
      <c r="E154" s="103"/>
      <c r="F154" s="103"/>
      <c r="G154" s="103"/>
      <c r="H154" s="103"/>
      <c r="I154" s="33"/>
      <c r="J154" s="55">
        <v>1</v>
      </c>
      <c r="K154" s="56" t="s">
        <v>436</v>
      </c>
      <c r="L154" s="286"/>
      <c r="M154" s="104" t="str">
        <f>IFERROR(VLOOKUP(Tabel3[[#This Row],[ID-Bygningsdel]],'Data ændringslog'!A:G,7,FALSE),"P")</f>
        <v/>
      </c>
      <c r="N154" s="57"/>
      <c r="O154" s="218" t="s">
        <v>109</v>
      </c>
      <c r="P154" s="219" t="s">
        <v>109</v>
      </c>
      <c r="Q154" s="219" t="s">
        <v>109</v>
      </c>
      <c r="R154" s="219" t="s">
        <v>109</v>
      </c>
      <c r="S154" s="219" t="s">
        <v>109</v>
      </c>
      <c r="T154" s="219" t="s">
        <v>109</v>
      </c>
      <c r="U154" s="220" t="s">
        <v>109</v>
      </c>
      <c r="V154" s="82"/>
      <c r="W154" s="83"/>
      <c r="X154" s="82"/>
      <c r="Y154" s="83"/>
      <c r="Z154" s="82"/>
      <c r="AA154" s="83"/>
      <c r="AB154" s="82"/>
      <c r="AC154" s="232"/>
      <c r="AD154" s="82"/>
      <c r="AE154" s="83"/>
      <c r="AF154" s="82"/>
      <c r="AG154" s="83"/>
      <c r="AH154" s="82"/>
      <c r="AI154" s="83"/>
      <c r="AJ154" s="82"/>
      <c r="AK154" s="232"/>
      <c r="AL154" s="82"/>
      <c r="AM154" s="232"/>
      <c r="AN154" s="82"/>
      <c r="AO154" s="83"/>
      <c r="AP154" s="82"/>
      <c r="AQ154" s="83"/>
      <c r="AR154" s="82"/>
      <c r="AS154" s="83"/>
      <c r="AT154" s="82"/>
      <c r="AU154" s="232"/>
      <c r="AV154" s="82"/>
      <c r="AW154" s="83"/>
      <c r="AX154" s="82"/>
      <c r="AY154" s="83"/>
      <c r="AZ154" s="82"/>
      <c r="BA154" s="83"/>
      <c r="BB154" s="82"/>
      <c r="BC154" s="232"/>
      <c r="BD154" s="82"/>
      <c r="BE154" s="83"/>
      <c r="BF154" s="82"/>
      <c r="BG154" s="83"/>
      <c r="BH154" s="82"/>
      <c r="BI154" s="83"/>
      <c r="BJ154" s="82"/>
      <c r="BK154" s="232"/>
      <c r="BL154" s="106"/>
      <c r="BM154" s="257"/>
      <c r="BN154" s="82"/>
      <c r="BO154" s="83"/>
      <c r="BP154" s="82"/>
      <c r="BQ154" s="83"/>
      <c r="BR154" s="82"/>
      <c r="BS154" s="83"/>
      <c r="BT154" s="82"/>
      <c r="BU154" s="232"/>
      <c r="BV154" s="33"/>
      <c r="BW154" s="82"/>
      <c r="BX154" s="83"/>
      <c r="BY154" s="82"/>
      <c r="BZ154" s="83"/>
      <c r="CA154" s="107"/>
      <c r="CB154" s="2"/>
    </row>
    <row r="155" spans="1:80" ht="14.25" x14ac:dyDescent="0.2">
      <c r="A155" s="33"/>
      <c r="B155" s="264" t="s">
        <v>450</v>
      </c>
      <c r="C155" s="239" t="str">
        <f>_xlfn.CONCAT(Tabel3[[#This Row],[ID]],Tabel3[[#This Row],[BYGNINGSDELE]])</f>
        <v>151Døre, vinduer og Porte</v>
      </c>
      <c r="D155" s="27"/>
      <c r="E155" s="27"/>
      <c r="F155" s="27"/>
      <c r="G155" s="27"/>
      <c r="H155" s="27"/>
      <c r="I155" s="24"/>
      <c r="J155" s="58">
        <v>2</v>
      </c>
      <c r="K155" s="59" t="s">
        <v>438</v>
      </c>
      <c r="L155" s="287"/>
      <c r="M155" s="290" t="str">
        <f>IFERROR(VLOOKUP(Tabel3[[#This Row],[ID-Bygningsdel]],'Data ændringslog'!A:G,7,FALSE),"P")</f>
        <v/>
      </c>
      <c r="N155" s="60"/>
      <c r="O155" s="221" t="s">
        <v>109</v>
      </c>
      <c r="P155" s="222" t="s">
        <v>109</v>
      </c>
      <c r="Q155" s="222" t="s">
        <v>109</v>
      </c>
      <c r="R155" s="222" t="s">
        <v>109</v>
      </c>
      <c r="S155" s="222" t="s">
        <v>109</v>
      </c>
      <c r="T155" s="222" t="s">
        <v>109</v>
      </c>
      <c r="U155" s="223" t="s">
        <v>109</v>
      </c>
      <c r="V155" s="78"/>
      <c r="W155" s="79"/>
      <c r="X155" s="78"/>
      <c r="Y155" s="79"/>
      <c r="Z155" s="78"/>
      <c r="AA155" s="79"/>
      <c r="AB155" s="225"/>
      <c r="AC155" s="226"/>
      <c r="AD155" s="78"/>
      <c r="AE155" s="79"/>
      <c r="AF155" s="78"/>
      <c r="AG155" s="79"/>
      <c r="AH155" s="78"/>
      <c r="AI155" s="79"/>
      <c r="AJ155" s="225"/>
      <c r="AK155" s="226"/>
      <c r="AL155" s="225"/>
      <c r="AM155" s="226"/>
      <c r="AN155" s="78"/>
      <c r="AO155" s="79"/>
      <c r="AP155" s="78"/>
      <c r="AQ155" s="79"/>
      <c r="AR155" s="78"/>
      <c r="AS155" s="79"/>
      <c r="AT155" s="225"/>
      <c r="AU155" s="226"/>
      <c r="AV155" s="78"/>
      <c r="AW155" s="79"/>
      <c r="AX155" s="78"/>
      <c r="AY155" s="79"/>
      <c r="AZ155" s="78"/>
      <c r="BA155" s="79"/>
      <c r="BB155" s="225"/>
      <c r="BC155" s="226"/>
      <c r="BD155" s="78"/>
      <c r="BE155" s="79"/>
      <c r="BF155" s="78"/>
      <c r="BG155" s="79"/>
      <c r="BH155" s="78"/>
      <c r="BI155" s="79"/>
      <c r="BJ155" s="225"/>
      <c r="BK155" s="226"/>
      <c r="BL155" s="37"/>
      <c r="BM155" s="245"/>
      <c r="BN155" s="78"/>
      <c r="BO155" s="79"/>
      <c r="BP155" s="78"/>
      <c r="BQ155" s="79"/>
      <c r="BR155" s="78"/>
      <c r="BS155" s="79"/>
      <c r="BT155" s="225"/>
      <c r="BU155" s="226"/>
      <c r="BV155" s="24"/>
      <c r="BW155" s="78"/>
      <c r="BX155" s="79"/>
      <c r="BY155" s="78"/>
      <c r="BZ155" s="79"/>
      <c r="CA155" s="97"/>
      <c r="CB155" s="2"/>
    </row>
    <row r="156" spans="1:80" ht="12" x14ac:dyDescent="0.2">
      <c r="A156" s="33"/>
      <c r="B156" s="265" t="s">
        <v>452</v>
      </c>
      <c r="C156" s="240" t="str">
        <f>_xlfn.CONCAT(Tabel3[[#This Row],[ID]],Tabel3[[#This Row],[BYGNINGSDELE]])</f>
        <v>152Vinduer</v>
      </c>
      <c r="D156" s="24"/>
      <c r="E156" s="24"/>
      <c r="F156" s="24"/>
      <c r="G156" s="24"/>
      <c r="H156" s="24"/>
      <c r="I156" s="24"/>
      <c r="J156" s="61">
        <v>3</v>
      </c>
      <c r="K156" s="62" t="s">
        <v>440</v>
      </c>
      <c r="L156" s="63" t="s">
        <v>441</v>
      </c>
      <c r="M156" s="61" t="str">
        <f>IFERROR(VLOOKUP(Tabel3[[#This Row],[ID-Bygningsdel]],'Data ændringslog'!A:G,7,FALSE),"P")</f>
        <v/>
      </c>
      <c r="N156" s="64" t="s">
        <v>109</v>
      </c>
      <c r="O156" s="188" t="str">
        <f>VLOOKUP(Tabel3[[#This Row],[ID-Bygningsdel]],'Data aktør'!A:H,2,FALSE)</f>
        <v>X</v>
      </c>
      <c r="P156" s="189" t="str">
        <f>VLOOKUP(Tabel3[[#This Row],[ID-Bygningsdel]],'Data aktør'!A:H,3,FALSE)</f>
        <v/>
      </c>
      <c r="Q156" s="190" t="str">
        <f>VLOOKUP(Tabel3[[#This Row],[ID-Bygningsdel]],'Data aktør'!A:H,4,FALSE)</f>
        <v/>
      </c>
      <c r="R156" s="191" t="str">
        <f>VLOOKUP(Tabel3[[#This Row],[ID-Bygningsdel]],'Data aktør'!A:H,5,FALSE)</f>
        <v/>
      </c>
      <c r="S156" s="192" t="str">
        <f>VLOOKUP(Tabel3[[#This Row],[ID-Bygningsdel]],'Data aktør'!A:H,6,FALSE)</f>
        <v/>
      </c>
      <c r="T156" s="193" t="str">
        <f>VLOOKUP(Tabel3[[#This Row],[ID-Bygningsdel]],'Data aktør'!A:H,7,FALSE)</f>
        <v/>
      </c>
      <c r="U156" s="194" t="str">
        <f>VLOOKUP(Tabel3[[#This Row],[ID-Bygningsdel]],'Data aktør'!A:H,8,FALSE)</f>
        <v/>
      </c>
      <c r="V156" s="76"/>
      <c r="W156" s="77"/>
      <c r="X156" s="76"/>
      <c r="Y156" s="77"/>
      <c r="Z156" s="76"/>
      <c r="AA156" s="77"/>
      <c r="AB156" s="80" t="s">
        <v>43</v>
      </c>
      <c r="AC156" s="81">
        <v>200</v>
      </c>
      <c r="AD156" s="76"/>
      <c r="AE156" s="77"/>
      <c r="AF156" s="76"/>
      <c r="AG156" s="77"/>
      <c r="AH156" s="76"/>
      <c r="AI156" s="77"/>
      <c r="AJ156" s="80" t="s">
        <v>43</v>
      </c>
      <c r="AK156" s="81">
        <v>300</v>
      </c>
      <c r="AL156" s="80"/>
      <c r="AM156" s="81"/>
      <c r="AN156" s="76"/>
      <c r="AO156" s="77"/>
      <c r="AP156" s="76"/>
      <c r="AQ156" s="77"/>
      <c r="AR156" s="76"/>
      <c r="AS156" s="77"/>
      <c r="AT156" s="80" t="s">
        <v>43</v>
      </c>
      <c r="AU156" s="81">
        <v>325</v>
      </c>
      <c r="AV156" s="76"/>
      <c r="AW156" s="77"/>
      <c r="AX156" s="76"/>
      <c r="AY156" s="77"/>
      <c r="AZ156" s="76"/>
      <c r="BA156" s="77"/>
      <c r="BB156" s="80" t="s">
        <v>43</v>
      </c>
      <c r="BC156" s="81">
        <v>325</v>
      </c>
      <c r="BD156" s="76"/>
      <c r="BE156" s="77"/>
      <c r="BF156" s="76"/>
      <c r="BG156" s="77"/>
      <c r="BH156" s="76"/>
      <c r="BI156" s="77"/>
      <c r="BJ156" s="80"/>
      <c r="BK156" s="81"/>
      <c r="BL156" s="36" t="s">
        <v>442</v>
      </c>
      <c r="BM156" s="113"/>
      <c r="BN156" s="76"/>
      <c r="BO156" s="77"/>
      <c r="BP156" s="76"/>
      <c r="BQ156" s="77"/>
      <c r="BR156" s="76"/>
      <c r="BS156" s="77"/>
      <c r="BT156" s="80"/>
      <c r="BU156" s="81"/>
      <c r="BV156" s="24"/>
      <c r="BW156" s="76"/>
      <c r="BX156" s="77"/>
      <c r="BY156" s="76"/>
      <c r="BZ156" s="77"/>
      <c r="CA156" s="96"/>
      <c r="CB156" s="2"/>
    </row>
    <row r="157" spans="1:80" ht="12" x14ac:dyDescent="0.2">
      <c r="A157" s="33"/>
      <c r="B157" s="265" t="s">
        <v>454</v>
      </c>
      <c r="C157" s="240" t="str">
        <f>_xlfn.CONCAT(Tabel3[[#This Row],[ID]],Tabel3[[#This Row],[BYGNINGSDELE]])</f>
        <v>153Ovenlys, røg- og taglemme</v>
      </c>
      <c r="D157" s="24"/>
      <c r="E157" s="24"/>
      <c r="F157" s="24"/>
      <c r="G157" s="24"/>
      <c r="H157" s="24"/>
      <c r="I157" s="24"/>
      <c r="J157" s="61">
        <v>3</v>
      </c>
      <c r="K157" s="62" t="s">
        <v>444</v>
      </c>
      <c r="L157" s="63" t="s">
        <v>441</v>
      </c>
      <c r="M157" s="61" t="str">
        <f>IFERROR(VLOOKUP(Tabel3[[#This Row],[ID-Bygningsdel]],'Data ændringslog'!A:G,7,FALSE),"P")</f>
        <v/>
      </c>
      <c r="N157" s="64" t="s">
        <v>109</v>
      </c>
      <c r="O157" s="188" t="str">
        <f>VLOOKUP(Tabel3[[#This Row],[ID-Bygningsdel]],'Data aktør'!A:H,2,FALSE)</f>
        <v>X</v>
      </c>
      <c r="P157" s="189" t="str">
        <f>VLOOKUP(Tabel3[[#This Row],[ID-Bygningsdel]],'Data aktør'!A:H,3,FALSE)</f>
        <v/>
      </c>
      <c r="Q157" s="190" t="str">
        <f>VLOOKUP(Tabel3[[#This Row],[ID-Bygningsdel]],'Data aktør'!A:H,4,FALSE)</f>
        <v/>
      </c>
      <c r="R157" s="191" t="str">
        <f>VLOOKUP(Tabel3[[#This Row],[ID-Bygningsdel]],'Data aktør'!A:H,5,FALSE)</f>
        <v/>
      </c>
      <c r="S157" s="192" t="str">
        <f>VLOOKUP(Tabel3[[#This Row],[ID-Bygningsdel]],'Data aktør'!A:H,6,FALSE)</f>
        <v/>
      </c>
      <c r="T157" s="193" t="str">
        <f>VLOOKUP(Tabel3[[#This Row],[ID-Bygningsdel]],'Data aktør'!A:H,7,FALSE)</f>
        <v/>
      </c>
      <c r="U157" s="194" t="str">
        <f>VLOOKUP(Tabel3[[#This Row],[ID-Bygningsdel]],'Data aktør'!A:H,8,FALSE)</f>
        <v/>
      </c>
      <c r="V157" s="76"/>
      <c r="W157" s="77"/>
      <c r="X157" s="76"/>
      <c r="Y157" s="77"/>
      <c r="Z157" s="76"/>
      <c r="AA157" s="77"/>
      <c r="AB157" s="76"/>
      <c r="AC157" s="77"/>
      <c r="AD157" s="76"/>
      <c r="AE157" s="77"/>
      <c r="AF157" s="76"/>
      <c r="AG157" s="77"/>
      <c r="AH157" s="76"/>
      <c r="AI157" s="77"/>
      <c r="AJ157" s="76" t="s">
        <v>43</v>
      </c>
      <c r="AK157" s="77">
        <v>300</v>
      </c>
      <c r="AL157" s="76"/>
      <c r="AM157" s="77"/>
      <c r="AN157" s="76"/>
      <c r="AO157" s="77"/>
      <c r="AP157" s="76"/>
      <c r="AQ157" s="77"/>
      <c r="AR157" s="76"/>
      <c r="AS157" s="77"/>
      <c r="AT157" s="76" t="s">
        <v>43</v>
      </c>
      <c r="AU157" s="77">
        <v>325</v>
      </c>
      <c r="AV157" s="76"/>
      <c r="AW157" s="77"/>
      <c r="AX157" s="76"/>
      <c r="AY157" s="77"/>
      <c r="AZ157" s="76"/>
      <c r="BA157" s="77"/>
      <c r="BB157" s="76" t="s">
        <v>43</v>
      </c>
      <c r="BC157" s="77">
        <v>325</v>
      </c>
      <c r="BD157" s="76"/>
      <c r="BE157" s="77"/>
      <c r="BF157" s="76"/>
      <c r="BG157" s="77"/>
      <c r="BH157" s="76"/>
      <c r="BI157" s="77"/>
      <c r="BJ157" s="76"/>
      <c r="BK157" s="77"/>
      <c r="BL157" s="36"/>
      <c r="BM157" s="24"/>
      <c r="BN157" s="76"/>
      <c r="BO157" s="77"/>
      <c r="BP157" s="76"/>
      <c r="BQ157" s="77"/>
      <c r="BR157" s="76"/>
      <c r="BS157" s="77"/>
      <c r="BT157" s="76"/>
      <c r="BU157" s="77"/>
      <c r="BV157" s="24"/>
      <c r="BW157" s="76"/>
      <c r="BX157" s="77"/>
      <c r="BY157" s="76"/>
      <c r="BZ157" s="77"/>
      <c r="CA157" s="96"/>
      <c r="CB157" s="2"/>
    </row>
    <row r="158" spans="1:80" ht="12" x14ac:dyDescent="0.2">
      <c r="A158" s="33"/>
      <c r="B158" s="265" t="s">
        <v>456</v>
      </c>
      <c r="C158" s="240" t="str">
        <f>_xlfn.CONCAT(Tabel3[[#This Row],[ID]],Tabel3[[#This Row],[BYGNINGSDELE]])</f>
        <v>154Døre</v>
      </c>
      <c r="D158" s="24"/>
      <c r="E158" s="24"/>
      <c r="F158" s="24"/>
      <c r="G158" s="24"/>
      <c r="H158" s="24"/>
      <c r="I158" s="24"/>
      <c r="J158" s="61">
        <v>3</v>
      </c>
      <c r="K158" s="62" t="s">
        <v>446</v>
      </c>
      <c r="L158" s="63" t="s">
        <v>447</v>
      </c>
      <c r="M158" s="61" t="str">
        <f>IFERROR(VLOOKUP(Tabel3[[#This Row],[ID-Bygningsdel]],'Data ændringslog'!A:G,7,FALSE),"P")</f>
        <v/>
      </c>
      <c r="N158" s="64" t="s">
        <v>109</v>
      </c>
      <c r="O158" s="188" t="str">
        <f>VLOOKUP(Tabel3[[#This Row],[ID-Bygningsdel]],'Data aktør'!A:H,2,FALSE)</f>
        <v>X</v>
      </c>
      <c r="P158" s="189" t="str">
        <f>VLOOKUP(Tabel3[[#This Row],[ID-Bygningsdel]],'Data aktør'!A:H,3,FALSE)</f>
        <v/>
      </c>
      <c r="Q158" s="190" t="str">
        <f>VLOOKUP(Tabel3[[#This Row],[ID-Bygningsdel]],'Data aktør'!A:H,4,FALSE)</f>
        <v/>
      </c>
      <c r="R158" s="191" t="str">
        <f>VLOOKUP(Tabel3[[#This Row],[ID-Bygningsdel]],'Data aktør'!A:H,5,FALSE)</f>
        <v/>
      </c>
      <c r="S158" s="192" t="str">
        <f>VLOOKUP(Tabel3[[#This Row],[ID-Bygningsdel]],'Data aktør'!A:H,6,FALSE)</f>
        <v/>
      </c>
      <c r="T158" s="193" t="str">
        <f>VLOOKUP(Tabel3[[#This Row],[ID-Bygningsdel]],'Data aktør'!A:H,7,FALSE)</f>
        <v/>
      </c>
      <c r="U158" s="194" t="str">
        <f>VLOOKUP(Tabel3[[#This Row],[ID-Bygningsdel]],'Data aktør'!A:H,8,FALSE)</f>
        <v/>
      </c>
      <c r="V158" s="76"/>
      <c r="W158" s="77"/>
      <c r="X158" s="76"/>
      <c r="Y158" s="77"/>
      <c r="Z158" s="76"/>
      <c r="AA158" s="77"/>
      <c r="AB158" s="76" t="s">
        <v>43</v>
      </c>
      <c r="AC158" s="77">
        <v>200</v>
      </c>
      <c r="AD158" s="76"/>
      <c r="AE158" s="77"/>
      <c r="AF158" s="76"/>
      <c r="AG158" s="77"/>
      <c r="AH158" s="76"/>
      <c r="AI158" s="77"/>
      <c r="AJ158" s="76" t="s">
        <v>43</v>
      </c>
      <c r="AK158" s="77">
        <v>300</v>
      </c>
      <c r="AL158" s="76"/>
      <c r="AM158" s="77"/>
      <c r="AN158" s="76"/>
      <c r="AO158" s="77"/>
      <c r="AP158" s="76"/>
      <c r="AQ158" s="77"/>
      <c r="AR158" s="76"/>
      <c r="AS158" s="77"/>
      <c r="AT158" s="76" t="s">
        <v>43</v>
      </c>
      <c r="AU158" s="77">
        <v>325</v>
      </c>
      <c r="AV158" s="76"/>
      <c r="AW158" s="77"/>
      <c r="AX158" s="76"/>
      <c r="AY158" s="77"/>
      <c r="AZ158" s="76"/>
      <c r="BA158" s="77"/>
      <c r="BB158" s="76" t="s">
        <v>43</v>
      </c>
      <c r="BC158" s="77">
        <v>325</v>
      </c>
      <c r="BD158" s="76"/>
      <c r="BE158" s="77"/>
      <c r="BF158" s="76"/>
      <c r="BG158" s="77"/>
      <c r="BH158" s="76"/>
      <c r="BI158" s="77"/>
      <c r="BJ158" s="76"/>
      <c r="BK158" s="77"/>
      <c r="BL158" s="36"/>
      <c r="BM158" s="24"/>
      <c r="BN158" s="76"/>
      <c r="BO158" s="77"/>
      <c r="BP158" s="76"/>
      <c r="BQ158" s="77"/>
      <c r="BR158" s="76"/>
      <c r="BS158" s="77"/>
      <c r="BT158" s="76"/>
      <c r="BU158" s="77"/>
      <c r="BV158" s="24"/>
      <c r="BW158" s="76"/>
      <c r="BX158" s="77"/>
      <c r="BY158" s="76"/>
      <c r="BZ158" s="77"/>
      <c r="CA158" s="96"/>
      <c r="CB158" s="2"/>
    </row>
    <row r="159" spans="1:80" ht="12" x14ac:dyDescent="0.2">
      <c r="A159" s="33"/>
      <c r="B159" s="265" t="s">
        <v>458</v>
      </c>
      <c r="C159" s="240" t="str">
        <f>_xlfn.CONCAT(Tabel3[[#This Row],[ID]],Tabel3[[#This Row],[BYGNINGSDELE]])</f>
        <v>155Karruseldøre</v>
      </c>
      <c r="D159" s="24"/>
      <c r="E159" s="24"/>
      <c r="F159" s="24"/>
      <c r="G159" s="24"/>
      <c r="H159" s="24"/>
      <c r="I159" s="24"/>
      <c r="J159" s="61">
        <v>3</v>
      </c>
      <c r="K159" s="62" t="s">
        <v>449</v>
      </c>
      <c r="L159" s="63" t="s">
        <v>447</v>
      </c>
      <c r="M159" s="61" t="str">
        <f>IFERROR(VLOOKUP(Tabel3[[#This Row],[ID-Bygningsdel]],'Data ændringslog'!A:G,7,FALSE),"P")</f>
        <v/>
      </c>
      <c r="N159" s="64" t="s">
        <v>109</v>
      </c>
      <c r="O159" s="188" t="str">
        <f>VLOOKUP(Tabel3[[#This Row],[ID-Bygningsdel]],'Data aktør'!A:H,2,FALSE)</f>
        <v>X</v>
      </c>
      <c r="P159" s="189" t="str">
        <f>VLOOKUP(Tabel3[[#This Row],[ID-Bygningsdel]],'Data aktør'!A:H,3,FALSE)</f>
        <v/>
      </c>
      <c r="Q159" s="190" t="str">
        <f>VLOOKUP(Tabel3[[#This Row],[ID-Bygningsdel]],'Data aktør'!A:H,4,FALSE)</f>
        <v/>
      </c>
      <c r="R159" s="191" t="str">
        <f>VLOOKUP(Tabel3[[#This Row],[ID-Bygningsdel]],'Data aktør'!A:H,5,FALSE)</f>
        <v/>
      </c>
      <c r="S159" s="192" t="str">
        <f>VLOOKUP(Tabel3[[#This Row],[ID-Bygningsdel]],'Data aktør'!A:H,6,FALSE)</f>
        <v/>
      </c>
      <c r="T159" s="193" t="str">
        <f>VLOOKUP(Tabel3[[#This Row],[ID-Bygningsdel]],'Data aktør'!A:H,7,FALSE)</f>
        <v/>
      </c>
      <c r="U159" s="194" t="str">
        <f>VLOOKUP(Tabel3[[#This Row],[ID-Bygningsdel]],'Data aktør'!A:H,8,FALSE)</f>
        <v/>
      </c>
      <c r="V159" s="76"/>
      <c r="W159" s="77"/>
      <c r="X159" s="76"/>
      <c r="Y159" s="77"/>
      <c r="Z159" s="76"/>
      <c r="AA159" s="77"/>
      <c r="AB159" s="76"/>
      <c r="AC159" s="77"/>
      <c r="AD159" s="76"/>
      <c r="AE159" s="77"/>
      <c r="AF159" s="76"/>
      <c r="AG159" s="77"/>
      <c r="AH159" s="76"/>
      <c r="AI159" s="77"/>
      <c r="AJ159" s="76" t="s">
        <v>43</v>
      </c>
      <c r="AK159" s="77">
        <v>300</v>
      </c>
      <c r="AL159" s="76"/>
      <c r="AM159" s="77"/>
      <c r="AN159" s="76"/>
      <c r="AO159" s="77"/>
      <c r="AP159" s="76"/>
      <c r="AQ159" s="77"/>
      <c r="AR159" s="76"/>
      <c r="AS159" s="77"/>
      <c r="AT159" s="76" t="s">
        <v>43</v>
      </c>
      <c r="AU159" s="77">
        <v>325</v>
      </c>
      <c r="AV159" s="76"/>
      <c r="AW159" s="77"/>
      <c r="AX159" s="76"/>
      <c r="AY159" s="77"/>
      <c r="AZ159" s="76"/>
      <c r="BA159" s="77"/>
      <c r="BB159" s="76" t="s">
        <v>43</v>
      </c>
      <c r="BC159" s="77">
        <v>325</v>
      </c>
      <c r="BD159" s="76"/>
      <c r="BE159" s="77"/>
      <c r="BF159" s="76"/>
      <c r="BG159" s="77"/>
      <c r="BH159" s="76"/>
      <c r="BI159" s="77"/>
      <c r="BJ159" s="76"/>
      <c r="BK159" s="77"/>
      <c r="BL159" s="36"/>
      <c r="BM159" s="24"/>
      <c r="BN159" s="76"/>
      <c r="BO159" s="77"/>
      <c r="BP159" s="76"/>
      <c r="BQ159" s="77"/>
      <c r="BR159" s="76"/>
      <c r="BS159" s="77"/>
      <c r="BT159" s="76"/>
      <c r="BU159" s="77"/>
      <c r="BV159" s="24"/>
      <c r="BW159" s="76"/>
      <c r="BX159" s="77"/>
      <c r="BY159" s="76"/>
      <c r="BZ159" s="77"/>
      <c r="CA159" s="96"/>
      <c r="CB159" s="2"/>
    </row>
    <row r="160" spans="1:80" ht="12" x14ac:dyDescent="0.2">
      <c r="A160" s="33"/>
      <c r="B160" s="265" t="s">
        <v>460</v>
      </c>
      <c r="C160" s="240" t="str">
        <f>_xlfn.CONCAT(Tabel3[[#This Row],[ID]],Tabel3[[#This Row],[BYGNINGSDELE]])</f>
        <v>156Porte</v>
      </c>
      <c r="D160" s="24"/>
      <c r="E160" s="24"/>
      <c r="F160" s="24"/>
      <c r="G160" s="24"/>
      <c r="H160" s="24"/>
      <c r="I160" s="24"/>
      <c r="J160" s="61">
        <v>3</v>
      </c>
      <c r="K160" s="62" t="s">
        <v>451</v>
      </c>
      <c r="L160" s="63" t="s">
        <v>447</v>
      </c>
      <c r="M160" s="61" t="str">
        <f>IFERROR(VLOOKUP(Tabel3[[#This Row],[ID-Bygningsdel]],'Data ændringslog'!A:G,7,FALSE),"P")</f>
        <v/>
      </c>
      <c r="N160" s="64" t="s">
        <v>109</v>
      </c>
      <c r="O160" s="188" t="str">
        <f>VLOOKUP(Tabel3[[#This Row],[ID-Bygningsdel]],'Data aktør'!A:H,2,FALSE)</f>
        <v>X</v>
      </c>
      <c r="P160" s="189" t="str">
        <f>VLOOKUP(Tabel3[[#This Row],[ID-Bygningsdel]],'Data aktør'!A:H,3,FALSE)</f>
        <v/>
      </c>
      <c r="Q160" s="190" t="str">
        <f>VLOOKUP(Tabel3[[#This Row],[ID-Bygningsdel]],'Data aktør'!A:H,4,FALSE)</f>
        <v/>
      </c>
      <c r="R160" s="191" t="str">
        <f>VLOOKUP(Tabel3[[#This Row],[ID-Bygningsdel]],'Data aktør'!A:H,5,FALSE)</f>
        <v/>
      </c>
      <c r="S160" s="192" t="str">
        <f>VLOOKUP(Tabel3[[#This Row],[ID-Bygningsdel]],'Data aktør'!A:H,6,FALSE)</f>
        <v/>
      </c>
      <c r="T160" s="193" t="str">
        <f>VLOOKUP(Tabel3[[#This Row],[ID-Bygningsdel]],'Data aktør'!A:H,7,FALSE)</f>
        <v/>
      </c>
      <c r="U160" s="194" t="str">
        <f>VLOOKUP(Tabel3[[#This Row],[ID-Bygningsdel]],'Data aktør'!A:H,8,FALSE)</f>
        <v/>
      </c>
      <c r="V160" s="76"/>
      <c r="W160" s="77"/>
      <c r="X160" s="76"/>
      <c r="Y160" s="77"/>
      <c r="Z160" s="76"/>
      <c r="AA160" s="77"/>
      <c r="AB160" s="76"/>
      <c r="AC160" s="77"/>
      <c r="AD160" s="76"/>
      <c r="AE160" s="77"/>
      <c r="AF160" s="76"/>
      <c r="AG160" s="77"/>
      <c r="AH160" s="76"/>
      <c r="AI160" s="77"/>
      <c r="AJ160" s="76" t="s">
        <v>43</v>
      </c>
      <c r="AK160" s="77">
        <v>300</v>
      </c>
      <c r="AL160" s="76"/>
      <c r="AM160" s="77"/>
      <c r="AN160" s="76"/>
      <c r="AO160" s="77"/>
      <c r="AP160" s="76"/>
      <c r="AQ160" s="77"/>
      <c r="AR160" s="76"/>
      <c r="AS160" s="77"/>
      <c r="AT160" s="76" t="s">
        <v>43</v>
      </c>
      <c r="AU160" s="77">
        <v>325</v>
      </c>
      <c r="AV160" s="76"/>
      <c r="AW160" s="77"/>
      <c r="AX160" s="76"/>
      <c r="AY160" s="77"/>
      <c r="AZ160" s="76"/>
      <c r="BA160" s="77"/>
      <c r="BB160" s="76" t="s">
        <v>43</v>
      </c>
      <c r="BC160" s="77">
        <v>325</v>
      </c>
      <c r="BD160" s="76"/>
      <c r="BE160" s="77"/>
      <c r="BF160" s="76"/>
      <c r="BG160" s="77"/>
      <c r="BH160" s="76"/>
      <c r="BI160" s="77"/>
      <c r="BJ160" s="76"/>
      <c r="BK160" s="77"/>
      <c r="BL160" s="36"/>
      <c r="BM160" s="24"/>
      <c r="BN160" s="76"/>
      <c r="BO160" s="77"/>
      <c r="BP160" s="76"/>
      <c r="BQ160" s="77"/>
      <c r="BR160" s="76"/>
      <c r="BS160" s="77"/>
      <c r="BT160" s="76"/>
      <c r="BU160" s="77"/>
      <c r="BV160" s="24"/>
      <c r="BW160" s="76"/>
      <c r="BX160" s="77"/>
      <c r="BY160" s="76"/>
      <c r="BZ160" s="77"/>
      <c r="CA160" s="96"/>
      <c r="CB160" s="2"/>
    </row>
    <row r="161" spans="1:80" ht="12" x14ac:dyDescent="0.2">
      <c r="A161" s="33"/>
      <c r="B161" s="265" t="s">
        <v>462</v>
      </c>
      <c r="C161" s="240" t="str">
        <f>_xlfn.CONCAT(Tabel3[[#This Row],[ID]],Tabel3[[#This Row],[BYGNINGSDELE]])</f>
        <v>157Jalousier og gitre</v>
      </c>
      <c r="D161" s="24"/>
      <c r="E161" s="24"/>
      <c r="F161" s="24"/>
      <c r="G161" s="24"/>
      <c r="H161" s="24"/>
      <c r="I161" s="24"/>
      <c r="J161" s="61">
        <v>3</v>
      </c>
      <c r="K161" s="62" t="s">
        <v>453</v>
      </c>
      <c r="L161" s="63" t="s">
        <v>447</v>
      </c>
      <c r="M161" s="61" t="str">
        <f>IFERROR(VLOOKUP(Tabel3[[#This Row],[ID-Bygningsdel]],'Data ændringslog'!A:G,7,FALSE),"P")</f>
        <v/>
      </c>
      <c r="N161" s="64" t="s">
        <v>109</v>
      </c>
      <c r="O161" s="188" t="str">
        <f>VLOOKUP(Tabel3[[#This Row],[ID-Bygningsdel]],'Data aktør'!A:H,2,FALSE)</f>
        <v>X</v>
      </c>
      <c r="P161" s="189" t="str">
        <f>VLOOKUP(Tabel3[[#This Row],[ID-Bygningsdel]],'Data aktør'!A:H,3,FALSE)</f>
        <v/>
      </c>
      <c r="Q161" s="190" t="str">
        <f>VLOOKUP(Tabel3[[#This Row],[ID-Bygningsdel]],'Data aktør'!A:H,4,FALSE)</f>
        <v/>
      </c>
      <c r="R161" s="191" t="str">
        <f>VLOOKUP(Tabel3[[#This Row],[ID-Bygningsdel]],'Data aktør'!A:H,5,FALSE)</f>
        <v/>
      </c>
      <c r="S161" s="192" t="str">
        <f>VLOOKUP(Tabel3[[#This Row],[ID-Bygningsdel]],'Data aktør'!A:H,6,FALSE)</f>
        <v/>
      </c>
      <c r="T161" s="193" t="str">
        <f>VLOOKUP(Tabel3[[#This Row],[ID-Bygningsdel]],'Data aktør'!A:H,7,FALSE)</f>
        <v/>
      </c>
      <c r="U161" s="194" t="str">
        <f>VLOOKUP(Tabel3[[#This Row],[ID-Bygningsdel]],'Data aktør'!A:H,8,FALSE)</f>
        <v/>
      </c>
      <c r="V161" s="76"/>
      <c r="W161" s="77"/>
      <c r="X161" s="76"/>
      <c r="Y161" s="77"/>
      <c r="Z161" s="76"/>
      <c r="AA161" s="77"/>
      <c r="AB161" s="76"/>
      <c r="AC161" s="77"/>
      <c r="AD161" s="76"/>
      <c r="AE161" s="77"/>
      <c r="AF161" s="76"/>
      <c r="AG161" s="77"/>
      <c r="AH161" s="76"/>
      <c r="AI161" s="77"/>
      <c r="AJ161" s="76" t="s">
        <v>43</v>
      </c>
      <c r="AK161" s="77">
        <v>300</v>
      </c>
      <c r="AL161" s="76"/>
      <c r="AM161" s="77"/>
      <c r="AN161" s="76"/>
      <c r="AO161" s="77"/>
      <c r="AP161" s="76"/>
      <c r="AQ161" s="77"/>
      <c r="AR161" s="76"/>
      <c r="AS161" s="77"/>
      <c r="AT161" s="76" t="s">
        <v>43</v>
      </c>
      <c r="AU161" s="77">
        <v>325</v>
      </c>
      <c r="AV161" s="76"/>
      <c r="AW161" s="77"/>
      <c r="AX161" s="76"/>
      <c r="AY161" s="77"/>
      <c r="AZ161" s="76"/>
      <c r="BA161" s="77"/>
      <c r="BB161" s="76" t="s">
        <v>43</v>
      </c>
      <c r="BC161" s="77">
        <v>325</v>
      </c>
      <c r="BD161" s="76"/>
      <c r="BE161" s="77"/>
      <c r="BF161" s="76"/>
      <c r="BG161" s="77"/>
      <c r="BH161" s="76"/>
      <c r="BI161" s="77"/>
      <c r="BJ161" s="76"/>
      <c r="BK161" s="77"/>
      <c r="BL161" s="36"/>
      <c r="BM161" s="24"/>
      <c r="BN161" s="76"/>
      <c r="BO161" s="77"/>
      <c r="BP161" s="76"/>
      <c r="BQ161" s="77"/>
      <c r="BR161" s="76"/>
      <c r="BS161" s="77"/>
      <c r="BT161" s="76"/>
      <c r="BU161" s="77"/>
      <c r="BV161" s="24"/>
      <c r="BW161" s="76"/>
      <c r="BX161" s="77"/>
      <c r="BY161" s="76"/>
      <c r="BZ161" s="77"/>
      <c r="CA161" s="96"/>
      <c r="CB161" s="2"/>
    </row>
    <row r="162" spans="1:80" ht="14.25" x14ac:dyDescent="0.2">
      <c r="A162" s="33"/>
      <c r="B162" s="264" t="s">
        <v>464</v>
      </c>
      <c r="C162" s="239" t="str">
        <f>_xlfn.CONCAT(Tabel3[[#This Row],[ID]],Tabel3[[#This Row],[BYGNINGSDELE]])</f>
        <v>158Facadekomplettering</v>
      </c>
      <c r="D162" s="27"/>
      <c r="E162" s="27"/>
      <c r="F162" s="27"/>
      <c r="G162" s="27"/>
      <c r="H162" s="27"/>
      <c r="I162" s="24"/>
      <c r="J162" s="58">
        <v>2</v>
      </c>
      <c r="K162" s="59" t="s">
        <v>455</v>
      </c>
      <c r="L162" s="287"/>
      <c r="M162" s="290" t="str">
        <f>IFERROR(VLOOKUP(Tabel3[[#This Row],[ID-Bygningsdel]],'Data ændringslog'!A:G,7,FALSE),"P")</f>
        <v/>
      </c>
      <c r="N162" s="60"/>
      <c r="O162" s="221" t="s">
        <v>109</v>
      </c>
      <c r="P162" s="222" t="s">
        <v>109</v>
      </c>
      <c r="Q162" s="222" t="s">
        <v>109</v>
      </c>
      <c r="R162" s="222" t="s">
        <v>109</v>
      </c>
      <c r="S162" s="222" t="s">
        <v>109</v>
      </c>
      <c r="T162" s="222" t="s">
        <v>109</v>
      </c>
      <c r="U162" s="223" t="s">
        <v>109</v>
      </c>
      <c r="V162" s="78"/>
      <c r="W162" s="79"/>
      <c r="X162" s="78"/>
      <c r="Y162" s="79"/>
      <c r="Z162" s="78"/>
      <c r="AA162" s="79"/>
      <c r="AB162" s="78"/>
      <c r="AC162" s="88"/>
      <c r="AD162" s="78"/>
      <c r="AE162" s="79"/>
      <c r="AF162" s="78"/>
      <c r="AG162" s="79"/>
      <c r="AH162" s="78"/>
      <c r="AI162" s="79"/>
      <c r="AJ162" s="78"/>
      <c r="AK162" s="88"/>
      <c r="AL162" s="78"/>
      <c r="AM162" s="88"/>
      <c r="AN162" s="78"/>
      <c r="AO162" s="79"/>
      <c r="AP162" s="78"/>
      <c r="AQ162" s="79"/>
      <c r="AR162" s="78"/>
      <c r="AS162" s="79"/>
      <c r="AT162" s="78"/>
      <c r="AU162" s="88"/>
      <c r="AV162" s="78"/>
      <c r="AW162" s="79"/>
      <c r="AX162" s="78"/>
      <c r="AY162" s="79"/>
      <c r="AZ162" s="78"/>
      <c r="BA162" s="79"/>
      <c r="BB162" s="78"/>
      <c r="BC162" s="88"/>
      <c r="BD162" s="78"/>
      <c r="BE162" s="79"/>
      <c r="BF162" s="78"/>
      <c r="BG162" s="79"/>
      <c r="BH162" s="78"/>
      <c r="BI162" s="79"/>
      <c r="BJ162" s="78"/>
      <c r="BK162" s="88"/>
      <c r="BL162" s="37"/>
      <c r="BM162" s="245"/>
      <c r="BN162" s="78"/>
      <c r="BO162" s="79"/>
      <c r="BP162" s="78"/>
      <c r="BQ162" s="79"/>
      <c r="BR162" s="78"/>
      <c r="BS162" s="79"/>
      <c r="BT162" s="78"/>
      <c r="BU162" s="88"/>
      <c r="BV162" s="24"/>
      <c r="BW162" s="78"/>
      <c r="BX162" s="79"/>
      <c r="BY162" s="78"/>
      <c r="BZ162" s="79"/>
      <c r="CA162" s="97"/>
      <c r="CB162" s="2"/>
    </row>
    <row r="163" spans="1:80" ht="12" x14ac:dyDescent="0.2">
      <c r="A163" s="33"/>
      <c r="B163" s="265" t="s">
        <v>466</v>
      </c>
      <c r="C163" s="240" t="str">
        <f>_xlfn.CONCAT(Tabel3[[#This Row],[ID]],Tabel3[[#This Row],[BYGNINGSDELE]])</f>
        <v>159Solafkærmning</v>
      </c>
      <c r="D163" s="24"/>
      <c r="E163" s="24"/>
      <c r="F163" s="24"/>
      <c r="G163" s="24"/>
      <c r="H163" s="24"/>
      <c r="I163" s="24"/>
      <c r="J163" s="61">
        <v>3</v>
      </c>
      <c r="K163" s="62" t="s">
        <v>457</v>
      </c>
      <c r="L163" s="63" t="s">
        <v>113</v>
      </c>
      <c r="M163" s="61" t="str">
        <f>IFERROR(VLOOKUP(Tabel3[[#This Row],[ID-Bygningsdel]],'Data ændringslog'!A:G,7,FALSE),"P")</f>
        <v/>
      </c>
      <c r="N163" s="64" t="s">
        <v>109</v>
      </c>
      <c r="O163" s="188" t="str">
        <f>VLOOKUP(Tabel3[[#This Row],[ID-Bygningsdel]],'Data aktør'!A:H,2,FALSE)</f>
        <v>X</v>
      </c>
      <c r="P163" s="189" t="str">
        <f>VLOOKUP(Tabel3[[#This Row],[ID-Bygningsdel]],'Data aktør'!A:H,3,FALSE)</f>
        <v/>
      </c>
      <c r="Q163" s="190" t="str">
        <f>VLOOKUP(Tabel3[[#This Row],[ID-Bygningsdel]],'Data aktør'!A:H,4,FALSE)</f>
        <v/>
      </c>
      <c r="R163" s="191" t="str">
        <f>VLOOKUP(Tabel3[[#This Row],[ID-Bygningsdel]],'Data aktør'!A:H,5,FALSE)</f>
        <v/>
      </c>
      <c r="S163" s="192" t="str">
        <f>VLOOKUP(Tabel3[[#This Row],[ID-Bygningsdel]],'Data aktør'!A:H,6,FALSE)</f>
        <v/>
      </c>
      <c r="T163" s="193" t="str">
        <f>VLOOKUP(Tabel3[[#This Row],[ID-Bygningsdel]],'Data aktør'!A:H,7,FALSE)</f>
        <v/>
      </c>
      <c r="U163" s="194" t="str">
        <f>VLOOKUP(Tabel3[[#This Row],[ID-Bygningsdel]],'Data aktør'!A:H,8,FALSE)</f>
        <v/>
      </c>
      <c r="V163" s="76"/>
      <c r="W163" s="77"/>
      <c r="X163" s="76"/>
      <c r="Y163" s="77"/>
      <c r="Z163" s="76"/>
      <c r="AA163" s="77"/>
      <c r="AB163" s="76"/>
      <c r="AC163" s="77"/>
      <c r="AD163" s="76"/>
      <c r="AE163" s="77"/>
      <c r="AF163" s="76"/>
      <c r="AG163" s="77"/>
      <c r="AH163" s="76"/>
      <c r="AI163" s="77"/>
      <c r="AJ163" s="76" t="s">
        <v>43</v>
      </c>
      <c r="AK163" s="77">
        <v>300</v>
      </c>
      <c r="AL163" s="76"/>
      <c r="AM163" s="77"/>
      <c r="AN163" s="76"/>
      <c r="AO163" s="77"/>
      <c r="AP163" s="76"/>
      <c r="AQ163" s="77"/>
      <c r="AR163" s="76"/>
      <c r="AS163" s="77"/>
      <c r="AT163" s="76" t="s">
        <v>43</v>
      </c>
      <c r="AU163" s="77">
        <v>325</v>
      </c>
      <c r="AV163" s="76"/>
      <c r="AW163" s="77"/>
      <c r="AX163" s="76"/>
      <c r="AY163" s="77"/>
      <c r="AZ163" s="76"/>
      <c r="BA163" s="77"/>
      <c r="BB163" s="76" t="s">
        <v>43</v>
      </c>
      <c r="BC163" s="77">
        <v>325</v>
      </c>
      <c r="BD163" s="76"/>
      <c r="BE163" s="77"/>
      <c r="BF163" s="76"/>
      <c r="BG163" s="77"/>
      <c r="BH163" s="76"/>
      <c r="BI163" s="77"/>
      <c r="BJ163" s="76"/>
      <c r="BK163" s="77"/>
      <c r="BL163" s="36"/>
      <c r="BM163" s="24"/>
      <c r="BN163" s="76"/>
      <c r="BO163" s="77"/>
      <c r="BP163" s="76"/>
      <c r="BQ163" s="77"/>
      <c r="BR163" s="76"/>
      <c r="BS163" s="77"/>
      <c r="BT163" s="76"/>
      <c r="BU163" s="77"/>
      <c r="BV163" s="24"/>
      <c r="BW163" s="76"/>
      <c r="BX163" s="77"/>
      <c r="BY163" s="76"/>
      <c r="BZ163" s="77"/>
      <c r="CA163" s="96"/>
      <c r="CB163" s="2"/>
    </row>
    <row r="164" spans="1:80" ht="12" x14ac:dyDescent="0.2">
      <c r="A164" s="33"/>
      <c r="B164" s="265" t="s">
        <v>468</v>
      </c>
      <c r="C164" s="240" t="str">
        <f>_xlfn.CONCAT(Tabel3[[#This Row],[ID]],Tabel3[[#This Row],[BYGNINGSDELE]])</f>
        <v>160Staffage som Rammer, absorbenter, effekter.</v>
      </c>
      <c r="D164" s="24"/>
      <c r="E164" s="24"/>
      <c r="F164" s="24"/>
      <c r="G164" s="24"/>
      <c r="H164" s="24"/>
      <c r="I164" s="24"/>
      <c r="J164" s="61">
        <v>3</v>
      </c>
      <c r="K164" s="62" t="s">
        <v>459</v>
      </c>
      <c r="L164" s="63" t="s">
        <v>113</v>
      </c>
      <c r="M164" s="61" t="str">
        <f>IFERROR(VLOOKUP(Tabel3[[#This Row],[ID-Bygningsdel]],'Data ændringslog'!A:G,7,FALSE),"P")</f>
        <v/>
      </c>
      <c r="N164" s="64" t="s">
        <v>109</v>
      </c>
      <c r="O164" s="188" t="str">
        <f>VLOOKUP(Tabel3[[#This Row],[ID-Bygningsdel]],'Data aktør'!A:H,2,FALSE)</f>
        <v>X</v>
      </c>
      <c r="P164" s="189" t="str">
        <f>VLOOKUP(Tabel3[[#This Row],[ID-Bygningsdel]],'Data aktør'!A:H,3,FALSE)</f>
        <v/>
      </c>
      <c r="Q164" s="190" t="str">
        <f>VLOOKUP(Tabel3[[#This Row],[ID-Bygningsdel]],'Data aktør'!A:H,4,FALSE)</f>
        <v/>
      </c>
      <c r="R164" s="191" t="str">
        <f>VLOOKUP(Tabel3[[#This Row],[ID-Bygningsdel]],'Data aktør'!A:H,5,FALSE)</f>
        <v/>
      </c>
      <c r="S164" s="192" t="str">
        <f>VLOOKUP(Tabel3[[#This Row],[ID-Bygningsdel]],'Data aktør'!A:H,6,FALSE)</f>
        <v/>
      </c>
      <c r="T164" s="193" t="str">
        <f>VLOOKUP(Tabel3[[#This Row],[ID-Bygningsdel]],'Data aktør'!A:H,7,FALSE)</f>
        <v/>
      </c>
      <c r="U164" s="194" t="str">
        <f>VLOOKUP(Tabel3[[#This Row],[ID-Bygningsdel]],'Data aktør'!A:H,8,FALSE)</f>
        <v/>
      </c>
      <c r="V164" s="76"/>
      <c r="W164" s="77"/>
      <c r="X164" s="76"/>
      <c r="Y164" s="77"/>
      <c r="Z164" s="76"/>
      <c r="AA164" s="77"/>
      <c r="AB164" s="85"/>
      <c r="AC164" s="86"/>
      <c r="AD164" s="76"/>
      <c r="AE164" s="77"/>
      <c r="AF164" s="76"/>
      <c r="AG164" s="77"/>
      <c r="AH164" s="76"/>
      <c r="AI164" s="77"/>
      <c r="AJ164" s="85" t="s">
        <v>43</v>
      </c>
      <c r="AK164" s="86">
        <v>300</v>
      </c>
      <c r="AL164" s="85"/>
      <c r="AM164" s="86"/>
      <c r="AN164" s="76"/>
      <c r="AO164" s="77"/>
      <c r="AP164" s="76"/>
      <c r="AQ164" s="77"/>
      <c r="AR164" s="76"/>
      <c r="AS164" s="77"/>
      <c r="AT164" s="85" t="s">
        <v>43</v>
      </c>
      <c r="AU164" s="86">
        <v>300</v>
      </c>
      <c r="AV164" s="76"/>
      <c r="AW164" s="77"/>
      <c r="AX164" s="76"/>
      <c r="AY164" s="77"/>
      <c r="AZ164" s="76"/>
      <c r="BA164" s="77"/>
      <c r="BB164" s="85" t="s">
        <v>43</v>
      </c>
      <c r="BC164" s="86">
        <v>300</v>
      </c>
      <c r="BD164" s="76"/>
      <c r="BE164" s="77"/>
      <c r="BF164" s="76"/>
      <c r="BG164" s="77"/>
      <c r="BH164" s="76"/>
      <c r="BI164" s="77"/>
      <c r="BJ164" s="85"/>
      <c r="BK164" s="86"/>
      <c r="BL164" s="36"/>
      <c r="BM164" s="256"/>
      <c r="BN164" s="76"/>
      <c r="BO164" s="77"/>
      <c r="BP164" s="76"/>
      <c r="BQ164" s="77"/>
      <c r="BR164" s="76"/>
      <c r="BS164" s="77"/>
      <c r="BT164" s="85"/>
      <c r="BU164" s="86"/>
      <c r="BV164" s="24"/>
      <c r="BW164" s="76"/>
      <c r="BX164" s="77"/>
      <c r="BY164" s="76"/>
      <c r="BZ164" s="77"/>
      <c r="CA164" s="96"/>
      <c r="CB164" s="2"/>
    </row>
    <row r="165" spans="1:80" ht="14.25" x14ac:dyDescent="0.2">
      <c r="A165" s="33"/>
      <c r="B165" s="264" t="s">
        <v>471</v>
      </c>
      <c r="C165" s="239" t="str">
        <f>_xlfn.CONCAT(Tabel3[[#This Row],[ID]],Tabel3[[#This Row],[BYGNINGSDELE]])</f>
        <v>161Tage, komplementering</v>
      </c>
      <c r="D165" s="27"/>
      <c r="E165" s="27"/>
      <c r="F165" s="27"/>
      <c r="G165" s="27"/>
      <c r="H165" s="27"/>
      <c r="I165" s="24"/>
      <c r="J165" s="58">
        <v>2</v>
      </c>
      <c r="K165" s="59" t="s">
        <v>461</v>
      </c>
      <c r="L165" s="287"/>
      <c r="M165" s="290" t="str">
        <f>IFERROR(VLOOKUP(Tabel3[[#This Row],[ID-Bygningsdel]],'Data ændringslog'!A:G,7,FALSE),"P")</f>
        <v/>
      </c>
      <c r="N165" s="60"/>
      <c r="O165" s="221" t="s">
        <v>109</v>
      </c>
      <c r="P165" s="222" t="s">
        <v>109</v>
      </c>
      <c r="Q165" s="222" t="s">
        <v>109</v>
      </c>
      <c r="R165" s="222" t="s">
        <v>109</v>
      </c>
      <c r="S165" s="222" t="s">
        <v>109</v>
      </c>
      <c r="T165" s="222" t="s">
        <v>109</v>
      </c>
      <c r="U165" s="223" t="s">
        <v>109</v>
      </c>
      <c r="V165" s="78"/>
      <c r="W165" s="79"/>
      <c r="X165" s="78"/>
      <c r="Y165" s="79"/>
      <c r="Z165" s="78"/>
      <c r="AA165" s="79"/>
      <c r="AB165" s="225"/>
      <c r="AC165" s="226"/>
      <c r="AD165" s="78"/>
      <c r="AE165" s="79"/>
      <c r="AF165" s="78"/>
      <c r="AG165" s="79"/>
      <c r="AH165" s="78"/>
      <c r="AI165" s="79"/>
      <c r="AJ165" s="225"/>
      <c r="AK165" s="226"/>
      <c r="AL165" s="225"/>
      <c r="AM165" s="226"/>
      <c r="AN165" s="78"/>
      <c r="AO165" s="79"/>
      <c r="AP165" s="78"/>
      <c r="AQ165" s="79"/>
      <c r="AR165" s="78"/>
      <c r="AS165" s="79"/>
      <c r="AT165" s="225"/>
      <c r="AU165" s="226"/>
      <c r="AV165" s="78"/>
      <c r="AW165" s="79"/>
      <c r="AX165" s="78"/>
      <c r="AY165" s="79"/>
      <c r="AZ165" s="78"/>
      <c r="BA165" s="79"/>
      <c r="BB165" s="225"/>
      <c r="BC165" s="226"/>
      <c r="BD165" s="78"/>
      <c r="BE165" s="79"/>
      <c r="BF165" s="78"/>
      <c r="BG165" s="79"/>
      <c r="BH165" s="78"/>
      <c r="BI165" s="79"/>
      <c r="BJ165" s="225"/>
      <c r="BK165" s="226"/>
      <c r="BL165" s="37"/>
      <c r="BM165" s="245"/>
      <c r="BN165" s="78"/>
      <c r="BO165" s="79"/>
      <c r="BP165" s="78"/>
      <c r="BQ165" s="79"/>
      <c r="BR165" s="78"/>
      <c r="BS165" s="79"/>
      <c r="BT165" s="225"/>
      <c r="BU165" s="226"/>
      <c r="BV165" s="24"/>
      <c r="BW165" s="78"/>
      <c r="BX165" s="79"/>
      <c r="BY165" s="78"/>
      <c r="BZ165" s="79"/>
      <c r="CA165" s="97"/>
      <c r="CB165" s="2"/>
    </row>
    <row r="166" spans="1:80" ht="12" x14ac:dyDescent="0.2">
      <c r="A166" s="33"/>
      <c r="B166" s="265" t="s">
        <v>473</v>
      </c>
      <c r="C166" s="240" t="str">
        <f>_xlfn.CONCAT(Tabel3[[#This Row],[ID]],Tabel3[[#This Row],[BYGNINGSDELE]])</f>
        <v>162Kviste</v>
      </c>
      <c r="D166" s="24"/>
      <c r="E166" s="24"/>
      <c r="F166" s="24"/>
      <c r="G166" s="24"/>
      <c r="H166" s="24"/>
      <c r="I166" s="24"/>
      <c r="J166" s="61">
        <v>3</v>
      </c>
      <c r="K166" s="62" t="s">
        <v>463</v>
      </c>
      <c r="L166" s="63" t="s">
        <v>359</v>
      </c>
      <c r="M166" s="61" t="str">
        <f>IFERROR(VLOOKUP(Tabel3[[#This Row],[ID-Bygningsdel]],'Data ændringslog'!A:G,7,FALSE),"P")</f>
        <v/>
      </c>
      <c r="N166" s="64" t="s">
        <v>109</v>
      </c>
      <c r="O166" s="188" t="str">
        <f>VLOOKUP(Tabel3[[#This Row],[ID-Bygningsdel]],'Data aktør'!A:H,2,FALSE)</f>
        <v>X</v>
      </c>
      <c r="P166" s="189" t="str">
        <f>VLOOKUP(Tabel3[[#This Row],[ID-Bygningsdel]],'Data aktør'!A:H,3,FALSE)</f>
        <v/>
      </c>
      <c r="Q166" s="190" t="str">
        <f>VLOOKUP(Tabel3[[#This Row],[ID-Bygningsdel]],'Data aktør'!A:H,4,FALSE)</f>
        <v/>
      </c>
      <c r="R166" s="191" t="str">
        <f>VLOOKUP(Tabel3[[#This Row],[ID-Bygningsdel]],'Data aktør'!A:H,5,FALSE)</f>
        <v/>
      </c>
      <c r="S166" s="192" t="str">
        <f>VLOOKUP(Tabel3[[#This Row],[ID-Bygningsdel]],'Data aktør'!A:H,6,FALSE)</f>
        <v/>
      </c>
      <c r="T166" s="193" t="str">
        <f>VLOOKUP(Tabel3[[#This Row],[ID-Bygningsdel]],'Data aktør'!A:H,7,FALSE)</f>
        <v/>
      </c>
      <c r="U166" s="194" t="str">
        <f>VLOOKUP(Tabel3[[#This Row],[ID-Bygningsdel]],'Data aktør'!A:H,8,FALSE)</f>
        <v/>
      </c>
      <c r="V166" s="76"/>
      <c r="W166" s="77"/>
      <c r="X166" s="76"/>
      <c r="Y166" s="77"/>
      <c r="Z166" s="76"/>
      <c r="AA166" s="77"/>
      <c r="AB166" s="80"/>
      <c r="AC166" s="81"/>
      <c r="AD166" s="76"/>
      <c r="AE166" s="77"/>
      <c r="AF166" s="76"/>
      <c r="AG166" s="77"/>
      <c r="AH166" s="76"/>
      <c r="AI166" s="77"/>
      <c r="AJ166" s="80" t="s">
        <v>43</v>
      </c>
      <c r="AK166" s="81">
        <v>300</v>
      </c>
      <c r="AL166" s="80"/>
      <c r="AM166" s="81"/>
      <c r="AN166" s="76"/>
      <c r="AO166" s="77"/>
      <c r="AP166" s="76"/>
      <c r="AQ166" s="77"/>
      <c r="AR166" s="76"/>
      <c r="AS166" s="77"/>
      <c r="AT166" s="80" t="s">
        <v>43</v>
      </c>
      <c r="AU166" s="81">
        <v>325</v>
      </c>
      <c r="AV166" s="76"/>
      <c r="AW166" s="77"/>
      <c r="AX166" s="76"/>
      <c r="AY166" s="77"/>
      <c r="AZ166" s="76"/>
      <c r="BA166" s="77"/>
      <c r="BB166" s="80" t="s">
        <v>43</v>
      </c>
      <c r="BC166" s="81">
        <v>325</v>
      </c>
      <c r="BD166" s="76"/>
      <c r="BE166" s="77"/>
      <c r="BF166" s="76"/>
      <c r="BG166" s="77"/>
      <c r="BH166" s="76"/>
      <c r="BI166" s="77"/>
      <c r="BJ166" s="80"/>
      <c r="BK166" s="81"/>
      <c r="BL166" s="36" t="s">
        <v>1495</v>
      </c>
      <c r="BM166" s="113"/>
      <c r="BN166" s="76"/>
      <c r="BO166" s="77"/>
      <c r="BP166" s="76"/>
      <c r="BQ166" s="77"/>
      <c r="BR166" s="76"/>
      <c r="BS166" s="77"/>
      <c r="BT166" s="80"/>
      <c r="BU166" s="81"/>
      <c r="BV166" s="24"/>
      <c r="BW166" s="76"/>
      <c r="BX166" s="77"/>
      <c r="BY166" s="76"/>
      <c r="BZ166" s="77"/>
      <c r="CA166" s="96"/>
      <c r="CB166" s="2"/>
    </row>
    <row r="167" spans="1:80" ht="12" x14ac:dyDescent="0.2">
      <c r="A167" s="33"/>
      <c r="B167" s="265" t="s">
        <v>475</v>
      </c>
      <c r="C167" s="240" t="str">
        <f>_xlfn.CONCAT(Tabel3[[#This Row],[ID]],Tabel3[[#This Row],[BYGNINGSDELE]])</f>
        <v>163Faldsikring</v>
      </c>
      <c r="D167" s="24"/>
      <c r="E167" s="24"/>
      <c r="F167" s="24"/>
      <c r="G167" s="24"/>
      <c r="H167" s="24"/>
      <c r="I167" s="24"/>
      <c r="J167" s="61">
        <v>3</v>
      </c>
      <c r="K167" s="62" t="s">
        <v>465</v>
      </c>
      <c r="L167" s="63" t="s">
        <v>113</v>
      </c>
      <c r="M167" s="61" t="str">
        <f>IFERROR(VLOOKUP(Tabel3[[#This Row],[ID-Bygningsdel]],'Data ændringslog'!A:G,7,FALSE),"P")</f>
        <v/>
      </c>
      <c r="N167" s="64" t="s">
        <v>109</v>
      </c>
      <c r="O167" s="188" t="str">
        <f>VLOOKUP(Tabel3[[#This Row],[ID-Bygningsdel]],'Data aktør'!A:H,2,FALSE)</f>
        <v>X</v>
      </c>
      <c r="P167" s="189" t="str">
        <f>VLOOKUP(Tabel3[[#This Row],[ID-Bygningsdel]],'Data aktør'!A:H,3,FALSE)</f>
        <v/>
      </c>
      <c r="Q167" s="190" t="str">
        <f>VLOOKUP(Tabel3[[#This Row],[ID-Bygningsdel]],'Data aktør'!A:H,4,FALSE)</f>
        <v/>
      </c>
      <c r="R167" s="191" t="str">
        <f>VLOOKUP(Tabel3[[#This Row],[ID-Bygningsdel]],'Data aktør'!A:H,5,FALSE)</f>
        <v/>
      </c>
      <c r="S167" s="192" t="str">
        <f>VLOOKUP(Tabel3[[#This Row],[ID-Bygningsdel]],'Data aktør'!A:H,6,FALSE)</f>
        <v/>
      </c>
      <c r="T167" s="193" t="str">
        <f>VLOOKUP(Tabel3[[#This Row],[ID-Bygningsdel]],'Data aktør'!A:H,7,FALSE)</f>
        <v/>
      </c>
      <c r="U167" s="194" t="str">
        <f>VLOOKUP(Tabel3[[#This Row],[ID-Bygningsdel]],'Data aktør'!A:H,8,FALSE)</f>
        <v/>
      </c>
      <c r="V167" s="76"/>
      <c r="W167" s="77"/>
      <c r="X167" s="76"/>
      <c r="Y167" s="77"/>
      <c r="Z167" s="76"/>
      <c r="AA167" s="77"/>
      <c r="AB167" s="76"/>
      <c r="AC167" s="77"/>
      <c r="AD167" s="76"/>
      <c r="AE167" s="77"/>
      <c r="AF167" s="76"/>
      <c r="AG167" s="77"/>
      <c r="AH167" s="76"/>
      <c r="AI167" s="77"/>
      <c r="AJ167" s="76"/>
      <c r="AK167" s="77"/>
      <c r="AL167" s="76"/>
      <c r="AM167" s="77"/>
      <c r="AN167" s="76"/>
      <c r="AO167" s="77"/>
      <c r="AP167" s="76"/>
      <c r="AQ167" s="77"/>
      <c r="AR167" s="76"/>
      <c r="AS167" s="77"/>
      <c r="AT167" s="76" t="s">
        <v>43</v>
      </c>
      <c r="AU167" s="77">
        <v>325</v>
      </c>
      <c r="AV167" s="76"/>
      <c r="AW167" s="77"/>
      <c r="AX167" s="76"/>
      <c r="AY167" s="77"/>
      <c r="AZ167" s="76"/>
      <c r="BA167" s="77"/>
      <c r="BB167" s="76" t="s">
        <v>43</v>
      </c>
      <c r="BC167" s="77">
        <v>325</v>
      </c>
      <c r="BD167" s="76"/>
      <c r="BE167" s="77"/>
      <c r="BF167" s="76"/>
      <c r="BG167" s="77"/>
      <c r="BH167" s="76"/>
      <c r="BI167" s="77"/>
      <c r="BJ167" s="76"/>
      <c r="BK167" s="77"/>
      <c r="BL167" s="36"/>
      <c r="BM167" s="24"/>
      <c r="BN167" s="76"/>
      <c r="BO167" s="77"/>
      <c r="BP167" s="76"/>
      <c r="BQ167" s="77"/>
      <c r="BR167" s="76"/>
      <c r="BS167" s="77"/>
      <c r="BT167" s="76"/>
      <c r="BU167" s="77"/>
      <c r="BV167" s="24"/>
      <c r="BW167" s="76"/>
      <c r="BX167" s="77"/>
      <c r="BY167" s="76"/>
      <c r="BZ167" s="77"/>
      <c r="CA167" s="96"/>
      <c r="CB167" s="2"/>
    </row>
    <row r="168" spans="1:80" ht="12" x14ac:dyDescent="0.2">
      <c r="A168" s="33"/>
      <c r="B168" s="265" t="s">
        <v>477</v>
      </c>
      <c r="C168" s="240" t="str">
        <f>_xlfn.CONCAT(Tabel3[[#This Row],[ID]],Tabel3[[#This Row],[BYGNINGSDELE]])</f>
        <v>164Inddækninger</v>
      </c>
      <c r="D168" s="24"/>
      <c r="E168" s="24"/>
      <c r="F168" s="24"/>
      <c r="G168" s="24"/>
      <c r="H168" s="24"/>
      <c r="I168" s="24"/>
      <c r="J168" s="61">
        <v>3</v>
      </c>
      <c r="K168" s="62" t="s">
        <v>467</v>
      </c>
      <c r="L168" s="63" t="s">
        <v>113</v>
      </c>
      <c r="M168" s="61" t="str">
        <f>IFERROR(VLOOKUP(Tabel3[[#This Row],[ID-Bygningsdel]],'Data ændringslog'!A:G,7,FALSE),"P")</f>
        <v/>
      </c>
      <c r="N168" s="64" t="s">
        <v>113</v>
      </c>
      <c r="O168" s="188" t="str">
        <f>VLOOKUP(Tabel3[[#This Row],[ID-Bygningsdel]],'Data aktør'!A:H,2,FALSE)</f>
        <v/>
      </c>
      <c r="P168" s="189" t="str">
        <f>VLOOKUP(Tabel3[[#This Row],[ID-Bygningsdel]],'Data aktør'!A:H,3,FALSE)</f>
        <v/>
      </c>
      <c r="Q168" s="190" t="str">
        <f>VLOOKUP(Tabel3[[#This Row],[ID-Bygningsdel]],'Data aktør'!A:H,4,FALSE)</f>
        <v/>
      </c>
      <c r="R168" s="191" t="str">
        <f>VLOOKUP(Tabel3[[#This Row],[ID-Bygningsdel]],'Data aktør'!A:H,5,FALSE)</f>
        <v/>
      </c>
      <c r="S168" s="192" t="str">
        <f>VLOOKUP(Tabel3[[#This Row],[ID-Bygningsdel]],'Data aktør'!A:H,6,FALSE)</f>
        <v/>
      </c>
      <c r="T168" s="193" t="str">
        <f>VLOOKUP(Tabel3[[#This Row],[ID-Bygningsdel]],'Data aktør'!A:H,7,FALSE)</f>
        <v/>
      </c>
      <c r="U168" s="194" t="str">
        <f>VLOOKUP(Tabel3[[#This Row],[ID-Bygningsdel]],'Data aktør'!A:H,8,FALSE)</f>
        <v/>
      </c>
      <c r="V168" s="76"/>
      <c r="W168" s="77"/>
      <c r="X168" s="76"/>
      <c r="Y168" s="77"/>
      <c r="Z168" s="76"/>
      <c r="AA168" s="77"/>
      <c r="AB168" s="76"/>
      <c r="AC168" s="77"/>
      <c r="AD168" s="76"/>
      <c r="AE168" s="77"/>
      <c r="AF168" s="76"/>
      <c r="AG168" s="77"/>
      <c r="AH168" s="76"/>
      <c r="AI168" s="77"/>
      <c r="AJ168" s="76"/>
      <c r="AK168" s="77"/>
      <c r="AL168" s="76"/>
      <c r="AM168" s="77"/>
      <c r="AN168" s="76"/>
      <c r="AO168" s="77"/>
      <c r="AP168" s="76"/>
      <c r="AQ168" s="77"/>
      <c r="AR168" s="76"/>
      <c r="AS168" s="77"/>
      <c r="AT168" s="76"/>
      <c r="AU168" s="77"/>
      <c r="AV168" s="76"/>
      <c r="AW168" s="77"/>
      <c r="AX168" s="76"/>
      <c r="AY168" s="77"/>
      <c r="AZ168" s="76"/>
      <c r="BA168" s="77"/>
      <c r="BB168" s="76"/>
      <c r="BC168" s="77"/>
      <c r="BD168" s="76"/>
      <c r="BE168" s="77"/>
      <c r="BF168" s="76"/>
      <c r="BG168" s="77"/>
      <c r="BH168" s="76"/>
      <c r="BI168" s="77"/>
      <c r="BJ168" s="76"/>
      <c r="BK168" s="77"/>
      <c r="BL168" s="36"/>
      <c r="BM168" s="24"/>
      <c r="BN168" s="76"/>
      <c r="BO168" s="77"/>
      <c r="BP168" s="76"/>
      <c r="BQ168" s="77"/>
      <c r="BR168" s="76"/>
      <c r="BS168" s="77"/>
      <c r="BT168" s="76"/>
      <c r="BU168" s="77"/>
      <c r="BV168" s="24"/>
      <c r="BW168" s="76"/>
      <c r="BX168" s="77"/>
      <c r="BY168" s="76"/>
      <c r="BZ168" s="77"/>
      <c r="CA168" s="96"/>
      <c r="CB168" s="2"/>
    </row>
    <row r="169" spans="1:80" ht="12" x14ac:dyDescent="0.2">
      <c r="A169" s="33"/>
      <c r="B169" s="265" t="s">
        <v>480</v>
      </c>
      <c r="C169" s="240" t="str">
        <f>_xlfn.CONCAT(Tabel3[[#This Row],[ID]],Tabel3[[#This Row],[BYGNINGSDELE]])</f>
        <v xml:space="preserve">165Tagrender og nedløb </v>
      </c>
      <c r="D169" s="24"/>
      <c r="E169" s="24"/>
      <c r="F169" s="24"/>
      <c r="G169" s="24"/>
      <c r="H169" s="24"/>
      <c r="I169" s="24"/>
      <c r="J169" s="61">
        <v>3</v>
      </c>
      <c r="K169" s="62" t="s">
        <v>469</v>
      </c>
      <c r="L169" s="63" t="s">
        <v>113</v>
      </c>
      <c r="M169" s="61" t="str">
        <f>IFERROR(VLOOKUP(Tabel3[[#This Row],[ID-Bygningsdel]],'Data ændringslog'!A:G,7,FALSE),"P")</f>
        <v/>
      </c>
      <c r="N169" s="64" t="s">
        <v>109</v>
      </c>
      <c r="O169" s="188" t="str">
        <f>VLOOKUP(Tabel3[[#This Row],[ID-Bygningsdel]],'Data aktør'!A:H,2,FALSE)</f>
        <v>X</v>
      </c>
      <c r="P169" s="189" t="str">
        <f>VLOOKUP(Tabel3[[#This Row],[ID-Bygningsdel]],'Data aktør'!A:H,3,FALSE)</f>
        <v/>
      </c>
      <c r="Q169" s="190" t="str">
        <f>VLOOKUP(Tabel3[[#This Row],[ID-Bygningsdel]],'Data aktør'!A:H,4,FALSE)</f>
        <v/>
      </c>
      <c r="R169" s="191" t="str">
        <f>VLOOKUP(Tabel3[[#This Row],[ID-Bygningsdel]],'Data aktør'!A:H,5,FALSE)</f>
        <v/>
      </c>
      <c r="S169" s="192" t="str">
        <f>VLOOKUP(Tabel3[[#This Row],[ID-Bygningsdel]],'Data aktør'!A:H,6,FALSE)</f>
        <v/>
      </c>
      <c r="T169" s="193" t="str">
        <f>VLOOKUP(Tabel3[[#This Row],[ID-Bygningsdel]],'Data aktør'!A:H,7,FALSE)</f>
        <v/>
      </c>
      <c r="U169" s="194" t="str">
        <f>VLOOKUP(Tabel3[[#This Row],[ID-Bygningsdel]],'Data aktør'!A:H,8,FALSE)</f>
        <v/>
      </c>
      <c r="V169" s="76"/>
      <c r="W169" s="77"/>
      <c r="X169" s="76"/>
      <c r="Y169" s="77"/>
      <c r="Z169" s="76"/>
      <c r="AA169" s="77"/>
      <c r="AB169" s="76"/>
      <c r="AC169" s="77"/>
      <c r="AD169" s="76"/>
      <c r="AE169" s="77"/>
      <c r="AF169" s="76"/>
      <c r="AG169" s="77"/>
      <c r="AH169" s="76"/>
      <c r="AI169" s="77"/>
      <c r="AJ169" s="76"/>
      <c r="AK169" s="77"/>
      <c r="AL169" s="76"/>
      <c r="AM169" s="77"/>
      <c r="AN169" s="76"/>
      <c r="AO169" s="77"/>
      <c r="AP169" s="76"/>
      <c r="AQ169" s="77"/>
      <c r="AR169" s="76"/>
      <c r="AS169" s="77"/>
      <c r="AT169" s="76" t="s">
        <v>43</v>
      </c>
      <c r="AU169" s="77">
        <v>325</v>
      </c>
      <c r="AV169" s="76"/>
      <c r="AW169" s="77"/>
      <c r="AX169" s="76"/>
      <c r="AY169" s="77"/>
      <c r="AZ169" s="76"/>
      <c r="BA169" s="77"/>
      <c r="BB169" s="76" t="s">
        <v>43</v>
      </c>
      <c r="BC169" s="77">
        <v>325</v>
      </c>
      <c r="BD169" s="76"/>
      <c r="BE169" s="77"/>
      <c r="BF169" s="76"/>
      <c r="BG169" s="77"/>
      <c r="BH169" s="76"/>
      <c r="BI169" s="77"/>
      <c r="BJ169" s="76"/>
      <c r="BK169" s="77"/>
      <c r="BL169" s="36" t="s">
        <v>470</v>
      </c>
      <c r="BM169" s="24"/>
      <c r="BN169" s="76"/>
      <c r="BO169" s="77"/>
      <c r="BP169" s="76"/>
      <c r="BQ169" s="77"/>
      <c r="BR169" s="76"/>
      <c r="BS169" s="77"/>
      <c r="BT169" s="76"/>
      <c r="BU169" s="77"/>
      <c r="BV169" s="24"/>
      <c r="BW169" s="76"/>
      <c r="BX169" s="77"/>
      <c r="BY169" s="76"/>
      <c r="BZ169" s="77"/>
      <c r="CA169" s="96"/>
      <c r="CB169" s="2"/>
    </row>
    <row r="170" spans="1:80" ht="14.25" x14ac:dyDescent="0.2">
      <c r="A170" s="33"/>
      <c r="B170" s="264" t="s">
        <v>482</v>
      </c>
      <c r="C170" s="239" t="str">
        <f>_xlfn.CONCAT(Tabel3[[#This Row],[ID]],Tabel3[[#This Row],[BYGNINGSDELE]])</f>
        <v>166Værn, afskærmninger og riste</v>
      </c>
      <c r="D170" s="27"/>
      <c r="E170" s="27"/>
      <c r="F170" s="27"/>
      <c r="G170" s="27"/>
      <c r="H170" s="27"/>
      <c r="I170" s="24"/>
      <c r="J170" s="58">
        <v>2</v>
      </c>
      <c r="K170" s="59" t="s">
        <v>472</v>
      </c>
      <c r="L170" s="287"/>
      <c r="M170" s="290" t="str">
        <f>IFERROR(VLOOKUP(Tabel3[[#This Row],[ID-Bygningsdel]],'Data ændringslog'!A:G,7,FALSE),"P")</f>
        <v/>
      </c>
      <c r="N170" s="60"/>
      <c r="O170" s="221" t="s">
        <v>109</v>
      </c>
      <c r="P170" s="222" t="s">
        <v>109</v>
      </c>
      <c r="Q170" s="222" t="s">
        <v>109</v>
      </c>
      <c r="R170" s="222" t="s">
        <v>109</v>
      </c>
      <c r="S170" s="222" t="s">
        <v>109</v>
      </c>
      <c r="T170" s="222" t="s">
        <v>109</v>
      </c>
      <c r="U170" s="223" t="s">
        <v>109</v>
      </c>
      <c r="V170" s="78"/>
      <c r="W170" s="79"/>
      <c r="X170" s="78"/>
      <c r="Y170" s="79"/>
      <c r="Z170" s="78"/>
      <c r="AA170" s="79"/>
      <c r="AB170" s="78"/>
      <c r="AC170" s="88"/>
      <c r="AD170" s="78"/>
      <c r="AE170" s="79"/>
      <c r="AF170" s="78"/>
      <c r="AG170" s="79"/>
      <c r="AH170" s="78"/>
      <c r="AI170" s="79"/>
      <c r="AJ170" s="78"/>
      <c r="AK170" s="88"/>
      <c r="AL170" s="78"/>
      <c r="AM170" s="88"/>
      <c r="AN170" s="78"/>
      <c r="AO170" s="79"/>
      <c r="AP170" s="78"/>
      <c r="AQ170" s="79"/>
      <c r="AR170" s="78"/>
      <c r="AS170" s="79"/>
      <c r="AT170" s="78"/>
      <c r="AU170" s="88"/>
      <c r="AV170" s="78"/>
      <c r="AW170" s="79"/>
      <c r="AX170" s="78"/>
      <c r="AY170" s="79"/>
      <c r="AZ170" s="78"/>
      <c r="BA170" s="79"/>
      <c r="BB170" s="78"/>
      <c r="BC170" s="88"/>
      <c r="BD170" s="78"/>
      <c r="BE170" s="79"/>
      <c r="BF170" s="78"/>
      <c r="BG170" s="79"/>
      <c r="BH170" s="78"/>
      <c r="BI170" s="79"/>
      <c r="BJ170" s="78"/>
      <c r="BK170" s="88"/>
      <c r="BL170" s="37"/>
      <c r="BM170" s="245"/>
      <c r="BN170" s="78"/>
      <c r="BO170" s="79"/>
      <c r="BP170" s="78"/>
      <c r="BQ170" s="79"/>
      <c r="BR170" s="78"/>
      <c r="BS170" s="79"/>
      <c r="BT170" s="78"/>
      <c r="BU170" s="88"/>
      <c r="BV170" s="24"/>
      <c r="BW170" s="78"/>
      <c r="BX170" s="79"/>
      <c r="BY170" s="78"/>
      <c r="BZ170" s="79"/>
      <c r="CA170" s="97"/>
      <c r="CB170" s="2"/>
    </row>
    <row r="171" spans="1:80" ht="12" x14ac:dyDescent="0.2">
      <c r="A171" s="33"/>
      <c r="B171" s="265" t="s">
        <v>484</v>
      </c>
      <c r="C171" s="240" t="str">
        <f>_xlfn.CONCAT(Tabel3[[#This Row],[ID]],Tabel3[[#This Row],[BYGNINGSDELE]])</f>
        <v xml:space="preserve">167Værn og håndlister </v>
      </c>
      <c r="D171" s="24"/>
      <c r="E171" s="24"/>
      <c r="F171" s="24"/>
      <c r="G171" s="24"/>
      <c r="H171" s="24"/>
      <c r="I171" s="24"/>
      <c r="J171" s="61">
        <v>3</v>
      </c>
      <c r="K171" s="62" t="s">
        <v>474</v>
      </c>
      <c r="L171" s="63" t="s">
        <v>384</v>
      </c>
      <c r="M171" s="61" t="str">
        <f>IFERROR(VLOOKUP(Tabel3[[#This Row],[ID-Bygningsdel]],'Data ændringslog'!A:G,7,FALSE),"P")</f>
        <v/>
      </c>
      <c r="N171" s="64" t="s">
        <v>109</v>
      </c>
      <c r="O171" s="188" t="str">
        <f>VLOOKUP(Tabel3[[#This Row],[ID-Bygningsdel]],'Data aktør'!A:H,2,FALSE)</f>
        <v>X</v>
      </c>
      <c r="P171" s="189" t="str">
        <f>VLOOKUP(Tabel3[[#This Row],[ID-Bygningsdel]],'Data aktør'!A:H,3,FALSE)</f>
        <v/>
      </c>
      <c r="Q171" s="190" t="str">
        <f>VLOOKUP(Tabel3[[#This Row],[ID-Bygningsdel]],'Data aktør'!A:H,4,FALSE)</f>
        <v/>
      </c>
      <c r="R171" s="191" t="str">
        <f>VLOOKUP(Tabel3[[#This Row],[ID-Bygningsdel]],'Data aktør'!A:H,5,FALSE)</f>
        <v/>
      </c>
      <c r="S171" s="192" t="str">
        <f>VLOOKUP(Tabel3[[#This Row],[ID-Bygningsdel]],'Data aktør'!A:H,6,FALSE)</f>
        <v/>
      </c>
      <c r="T171" s="193" t="str">
        <f>VLOOKUP(Tabel3[[#This Row],[ID-Bygningsdel]],'Data aktør'!A:H,7,FALSE)</f>
        <v/>
      </c>
      <c r="U171" s="194" t="str">
        <f>VLOOKUP(Tabel3[[#This Row],[ID-Bygningsdel]],'Data aktør'!A:H,8,FALSE)</f>
        <v/>
      </c>
      <c r="V171" s="76"/>
      <c r="W171" s="77"/>
      <c r="X171" s="76"/>
      <c r="Y171" s="77"/>
      <c r="Z171" s="76"/>
      <c r="AA171" s="77"/>
      <c r="AB171" s="85"/>
      <c r="AC171" s="86"/>
      <c r="AD171" s="76"/>
      <c r="AE171" s="77"/>
      <c r="AF171" s="76"/>
      <c r="AG171" s="77"/>
      <c r="AH171" s="76"/>
      <c r="AI171" s="77"/>
      <c r="AJ171" s="85" t="s">
        <v>43</v>
      </c>
      <c r="AK171" s="86">
        <v>300</v>
      </c>
      <c r="AL171" s="85"/>
      <c r="AM171" s="86"/>
      <c r="AN171" s="76"/>
      <c r="AO171" s="77"/>
      <c r="AP171" s="76"/>
      <c r="AQ171" s="77"/>
      <c r="AR171" s="76"/>
      <c r="AS171" s="77"/>
      <c r="AT171" s="85" t="s">
        <v>43</v>
      </c>
      <c r="AU171" s="86">
        <v>325</v>
      </c>
      <c r="AV171" s="76"/>
      <c r="AW171" s="77"/>
      <c r="AX171" s="76"/>
      <c r="AY171" s="77"/>
      <c r="AZ171" s="76"/>
      <c r="BA171" s="77"/>
      <c r="BB171" s="85" t="s">
        <v>43</v>
      </c>
      <c r="BC171" s="86">
        <v>325</v>
      </c>
      <c r="BD171" s="76"/>
      <c r="BE171" s="77"/>
      <c r="BF171" s="76"/>
      <c r="BG171" s="77"/>
      <c r="BH171" s="76"/>
      <c r="BI171" s="77"/>
      <c r="BJ171" s="85"/>
      <c r="BK171" s="86"/>
      <c r="BL171" s="36"/>
      <c r="BM171" s="256"/>
      <c r="BN171" s="76"/>
      <c r="BO171" s="77"/>
      <c r="BP171" s="76"/>
      <c r="BQ171" s="77"/>
      <c r="BR171" s="76"/>
      <c r="BS171" s="77"/>
      <c r="BT171" s="85"/>
      <c r="BU171" s="86"/>
      <c r="BV171" s="24"/>
      <c r="BW171" s="76"/>
      <c r="BX171" s="77"/>
      <c r="BY171" s="76"/>
      <c r="BZ171" s="77"/>
      <c r="CA171" s="96"/>
      <c r="CB171" s="2"/>
    </row>
    <row r="172" spans="1:80" ht="14.25" x14ac:dyDescent="0.2">
      <c r="A172" s="33"/>
      <c r="B172" s="264" t="s">
        <v>486</v>
      </c>
      <c r="C172" s="239" t="str">
        <f>_xlfn.CONCAT(Tabel3[[#This Row],[ID]],Tabel3[[#This Row],[BYGNINGSDELE]])</f>
        <v>168Lofter</v>
      </c>
      <c r="D172" s="27"/>
      <c r="E172" s="27"/>
      <c r="F172" s="27"/>
      <c r="G172" s="27"/>
      <c r="H172" s="27"/>
      <c r="I172" s="24"/>
      <c r="J172" s="58">
        <v>2</v>
      </c>
      <c r="K172" s="59" t="s">
        <v>476</v>
      </c>
      <c r="L172" s="287"/>
      <c r="M172" s="290" t="str">
        <f>IFERROR(VLOOKUP(Tabel3[[#This Row],[ID-Bygningsdel]],'Data ændringslog'!A:G,7,FALSE),"P")</f>
        <v/>
      </c>
      <c r="N172" s="60"/>
      <c r="O172" s="221" t="s">
        <v>109</v>
      </c>
      <c r="P172" s="222" t="s">
        <v>109</v>
      </c>
      <c r="Q172" s="222" t="s">
        <v>109</v>
      </c>
      <c r="R172" s="222" t="s">
        <v>109</v>
      </c>
      <c r="S172" s="222" t="s">
        <v>109</v>
      </c>
      <c r="T172" s="222" t="s">
        <v>109</v>
      </c>
      <c r="U172" s="223" t="s">
        <v>109</v>
      </c>
      <c r="V172" s="78"/>
      <c r="W172" s="79"/>
      <c r="X172" s="78"/>
      <c r="Y172" s="79"/>
      <c r="Z172" s="78"/>
      <c r="AA172" s="79"/>
      <c r="AB172" s="225"/>
      <c r="AC172" s="226"/>
      <c r="AD172" s="78"/>
      <c r="AE172" s="79"/>
      <c r="AF172" s="78"/>
      <c r="AG172" s="79"/>
      <c r="AH172" s="78"/>
      <c r="AI172" s="79"/>
      <c r="AJ172" s="225"/>
      <c r="AK172" s="226"/>
      <c r="AL172" s="225"/>
      <c r="AM172" s="226"/>
      <c r="AN172" s="78"/>
      <c r="AO172" s="79"/>
      <c r="AP172" s="78"/>
      <c r="AQ172" s="79"/>
      <c r="AR172" s="78"/>
      <c r="AS172" s="79"/>
      <c r="AT172" s="225"/>
      <c r="AU172" s="226"/>
      <c r="AV172" s="78"/>
      <c r="AW172" s="79"/>
      <c r="AX172" s="78"/>
      <c r="AY172" s="79"/>
      <c r="AZ172" s="78"/>
      <c r="BA172" s="79"/>
      <c r="BB172" s="225"/>
      <c r="BC172" s="226"/>
      <c r="BD172" s="78"/>
      <c r="BE172" s="79"/>
      <c r="BF172" s="78"/>
      <c r="BG172" s="79"/>
      <c r="BH172" s="78"/>
      <c r="BI172" s="79"/>
      <c r="BJ172" s="225"/>
      <c r="BK172" s="226"/>
      <c r="BL172" s="37"/>
      <c r="BM172" s="245"/>
      <c r="BN172" s="78"/>
      <c r="BO172" s="79"/>
      <c r="BP172" s="78"/>
      <c r="BQ172" s="79"/>
      <c r="BR172" s="78"/>
      <c r="BS172" s="79"/>
      <c r="BT172" s="225"/>
      <c r="BU172" s="226"/>
      <c r="BV172" s="24"/>
      <c r="BW172" s="78"/>
      <c r="BX172" s="79"/>
      <c r="BY172" s="78"/>
      <c r="BZ172" s="79"/>
      <c r="CA172" s="97"/>
      <c r="CB172" s="2"/>
    </row>
    <row r="173" spans="1:80" ht="12" x14ac:dyDescent="0.2">
      <c r="A173" s="33"/>
      <c r="B173" s="265" t="s">
        <v>488</v>
      </c>
      <c r="C173" s="240" t="str">
        <f>_xlfn.CONCAT(Tabel3[[#This Row],[ID]],Tabel3[[#This Row],[BYGNINGSDELE]])</f>
        <v>169Faste lofter</v>
      </c>
      <c r="D173" s="24"/>
      <c r="E173" s="24"/>
      <c r="F173" s="24"/>
      <c r="G173" s="24"/>
      <c r="H173" s="24"/>
      <c r="I173" s="24"/>
      <c r="J173" s="61">
        <v>3</v>
      </c>
      <c r="K173" s="62" t="s">
        <v>478</v>
      </c>
      <c r="L173" s="63" t="s">
        <v>479</v>
      </c>
      <c r="M173" s="61" t="str">
        <f>IFERROR(VLOOKUP(Tabel3[[#This Row],[ID-Bygningsdel]],'Data ændringslog'!A:G,7,FALSE),"P")</f>
        <v/>
      </c>
      <c r="N173" s="64" t="s">
        <v>109</v>
      </c>
      <c r="O173" s="188" t="str">
        <f>VLOOKUP(Tabel3[[#This Row],[ID-Bygningsdel]],'Data aktør'!A:H,2,FALSE)</f>
        <v>X</v>
      </c>
      <c r="P173" s="189" t="str">
        <f>VLOOKUP(Tabel3[[#This Row],[ID-Bygningsdel]],'Data aktør'!A:H,3,FALSE)</f>
        <v/>
      </c>
      <c r="Q173" s="190" t="str">
        <f>VLOOKUP(Tabel3[[#This Row],[ID-Bygningsdel]],'Data aktør'!A:H,4,FALSE)</f>
        <v/>
      </c>
      <c r="R173" s="191" t="str">
        <f>VLOOKUP(Tabel3[[#This Row],[ID-Bygningsdel]],'Data aktør'!A:H,5,FALSE)</f>
        <v/>
      </c>
      <c r="S173" s="192" t="str">
        <f>VLOOKUP(Tabel3[[#This Row],[ID-Bygningsdel]],'Data aktør'!A:H,6,FALSE)</f>
        <v/>
      </c>
      <c r="T173" s="193" t="str">
        <f>VLOOKUP(Tabel3[[#This Row],[ID-Bygningsdel]],'Data aktør'!A:H,7,FALSE)</f>
        <v/>
      </c>
      <c r="U173" s="194" t="str">
        <f>VLOOKUP(Tabel3[[#This Row],[ID-Bygningsdel]],'Data aktør'!A:H,8,FALSE)</f>
        <v/>
      </c>
      <c r="V173" s="76"/>
      <c r="W173" s="77"/>
      <c r="X173" s="76"/>
      <c r="Y173" s="77"/>
      <c r="Z173" s="76"/>
      <c r="AA173" s="77"/>
      <c r="AB173" s="80"/>
      <c r="AC173" s="81"/>
      <c r="AD173" s="76"/>
      <c r="AE173" s="77"/>
      <c r="AF173" s="76"/>
      <c r="AG173" s="77"/>
      <c r="AH173" s="76"/>
      <c r="AI173" s="77"/>
      <c r="AJ173" s="80" t="s">
        <v>43</v>
      </c>
      <c r="AK173" s="81">
        <v>300</v>
      </c>
      <c r="AL173" s="80"/>
      <c r="AM173" s="81"/>
      <c r="AN173" s="76"/>
      <c r="AO173" s="77"/>
      <c r="AP173" s="76"/>
      <c r="AQ173" s="77"/>
      <c r="AR173" s="76"/>
      <c r="AS173" s="77"/>
      <c r="AT173" s="80" t="s">
        <v>43</v>
      </c>
      <c r="AU173" s="81">
        <v>325</v>
      </c>
      <c r="AV173" s="76"/>
      <c r="AW173" s="77"/>
      <c r="AX173" s="76"/>
      <c r="AY173" s="77"/>
      <c r="AZ173" s="76"/>
      <c r="BA173" s="77"/>
      <c r="BB173" s="80" t="s">
        <v>43</v>
      </c>
      <c r="BC173" s="81">
        <v>325</v>
      </c>
      <c r="BD173" s="76"/>
      <c r="BE173" s="77"/>
      <c r="BF173" s="76"/>
      <c r="BG173" s="77"/>
      <c r="BH173" s="76"/>
      <c r="BI173" s="77"/>
      <c r="BJ173" s="80"/>
      <c r="BK173" s="81"/>
      <c r="BL173" s="36"/>
      <c r="BM173" s="113"/>
      <c r="BN173" s="76"/>
      <c r="BO173" s="77"/>
      <c r="BP173" s="76"/>
      <c r="BQ173" s="77"/>
      <c r="BR173" s="76"/>
      <c r="BS173" s="77"/>
      <c r="BT173" s="80"/>
      <c r="BU173" s="81"/>
      <c r="BV173" s="24"/>
      <c r="BW173" s="76"/>
      <c r="BX173" s="77"/>
      <c r="BY173" s="76"/>
      <c r="BZ173" s="77"/>
      <c r="CA173" s="96"/>
      <c r="CB173" s="2"/>
    </row>
    <row r="174" spans="1:80" ht="12" x14ac:dyDescent="0.2">
      <c r="A174" s="33"/>
      <c r="B174" s="265" t="s">
        <v>490</v>
      </c>
      <c r="C174" s="240" t="str">
        <f>_xlfn.CONCAT(Tabel3[[#This Row],[ID]],Tabel3[[#This Row],[BYGNINGSDELE]])</f>
        <v>170Nedhængte lofter</v>
      </c>
      <c r="D174" s="24"/>
      <c r="E174" s="24"/>
      <c r="F174" s="24"/>
      <c r="G174" s="24"/>
      <c r="H174" s="24"/>
      <c r="I174" s="24"/>
      <c r="J174" s="61">
        <v>3</v>
      </c>
      <c r="K174" s="62" t="s">
        <v>481</v>
      </c>
      <c r="L174" s="63" t="s">
        <v>479</v>
      </c>
      <c r="M174" s="61" t="str">
        <f>IFERROR(VLOOKUP(Tabel3[[#This Row],[ID-Bygningsdel]],'Data ændringslog'!A:G,7,FALSE),"P")</f>
        <v/>
      </c>
      <c r="N174" s="64" t="s">
        <v>109</v>
      </c>
      <c r="O174" s="188" t="str">
        <f>VLOOKUP(Tabel3[[#This Row],[ID-Bygningsdel]],'Data aktør'!A:H,2,FALSE)</f>
        <v>X</v>
      </c>
      <c r="P174" s="189" t="str">
        <f>VLOOKUP(Tabel3[[#This Row],[ID-Bygningsdel]],'Data aktør'!A:H,3,FALSE)</f>
        <v/>
      </c>
      <c r="Q174" s="190" t="str">
        <f>VLOOKUP(Tabel3[[#This Row],[ID-Bygningsdel]],'Data aktør'!A:H,4,FALSE)</f>
        <v/>
      </c>
      <c r="R174" s="191" t="str">
        <f>VLOOKUP(Tabel3[[#This Row],[ID-Bygningsdel]],'Data aktør'!A:H,5,FALSE)</f>
        <v/>
      </c>
      <c r="S174" s="192" t="str">
        <f>VLOOKUP(Tabel3[[#This Row],[ID-Bygningsdel]],'Data aktør'!A:H,6,FALSE)</f>
        <v/>
      </c>
      <c r="T174" s="193" t="str">
        <f>VLOOKUP(Tabel3[[#This Row],[ID-Bygningsdel]],'Data aktør'!A:H,7,FALSE)</f>
        <v/>
      </c>
      <c r="U174" s="194" t="str">
        <f>VLOOKUP(Tabel3[[#This Row],[ID-Bygningsdel]],'Data aktør'!A:H,8,FALSE)</f>
        <v/>
      </c>
      <c r="V174" s="76"/>
      <c r="W174" s="77"/>
      <c r="X174" s="76"/>
      <c r="Y174" s="77"/>
      <c r="Z174" s="76"/>
      <c r="AA174" s="77"/>
      <c r="AB174" s="76"/>
      <c r="AC174" s="77"/>
      <c r="AD174" s="76"/>
      <c r="AE174" s="77"/>
      <c r="AF174" s="76"/>
      <c r="AG174" s="77"/>
      <c r="AH174" s="76"/>
      <c r="AI174" s="77"/>
      <c r="AJ174" s="76" t="s">
        <v>43</v>
      </c>
      <c r="AK174" s="77">
        <v>300</v>
      </c>
      <c r="AL174" s="76"/>
      <c r="AM174" s="77"/>
      <c r="AN174" s="76"/>
      <c r="AO174" s="77"/>
      <c r="AP174" s="76"/>
      <c r="AQ174" s="77"/>
      <c r="AR174" s="76"/>
      <c r="AS174" s="77"/>
      <c r="AT174" s="76" t="s">
        <v>43</v>
      </c>
      <c r="AU174" s="77">
        <v>325</v>
      </c>
      <c r="AV174" s="76"/>
      <c r="AW174" s="77"/>
      <c r="AX174" s="76"/>
      <c r="AY174" s="77"/>
      <c r="AZ174" s="76"/>
      <c r="BA174" s="77"/>
      <c r="BB174" s="76" t="s">
        <v>43</v>
      </c>
      <c r="BC174" s="77">
        <v>325</v>
      </c>
      <c r="BD174" s="76"/>
      <c r="BE174" s="77"/>
      <c r="BF174" s="76"/>
      <c r="BG174" s="77"/>
      <c r="BH174" s="76"/>
      <c r="BI174" s="77"/>
      <c r="BJ174" s="76"/>
      <c r="BK174" s="77"/>
      <c r="BL174" s="36"/>
      <c r="BM174" s="24"/>
      <c r="BN174" s="76"/>
      <c r="BO174" s="77"/>
      <c r="BP174" s="76"/>
      <c r="BQ174" s="77"/>
      <c r="BR174" s="76"/>
      <c r="BS174" s="77"/>
      <c r="BT174" s="76"/>
      <c r="BU174" s="77"/>
      <c r="BV174" s="24"/>
      <c r="BW174" s="76"/>
      <c r="BX174" s="77"/>
      <c r="BY174" s="76"/>
      <c r="BZ174" s="77"/>
      <c r="CA174" s="96"/>
      <c r="CB174" s="2"/>
    </row>
    <row r="175" spans="1:80" ht="14.25" x14ac:dyDescent="0.2">
      <c r="A175" s="33"/>
      <c r="B175" s="264" t="s">
        <v>492</v>
      </c>
      <c r="C175" s="239" t="str">
        <f>_xlfn.CONCAT(Tabel3[[#This Row],[ID]],Tabel3[[#This Row],[BYGNINGSDELE]])</f>
        <v>171Gulve</v>
      </c>
      <c r="D175" s="27"/>
      <c r="E175" s="27"/>
      <c r="F175" s="27"/>
      <c r="G175" s="27"/>
      <c r="H175" s="27"/>
      <c r="I175" s="24"/>
      <c r="J175" s="58">
        <v>2</v>
      </c>
      <c r="K175" s="59" t="s">
        <v>483</v>
      </c>
      <c r="L175" s="287"/>
      <c r="M175" s="290" t="str">
        <f>IFERROR(VLOOKUP(Tabel3[[#This Row],[ID-Bygningsdel]],'Data ændringslog'!A:G,7,FALSE),"P")</f>
        <v/>
      </c>
      <c r="N175" s="60"/>
      <c r="O175" s="221" t="s">
        <v>109</v>
      </c>
      <c r="P175" s="222" t="s">
        <v>109</v>
      </c>
      <c r="Q175" s="222" t="s">
        <v>109</v>
      </c>
      <c r="R175" s="222" t="s">
        <v>109</v>
      </c>
      <c r="S175" s="222" t="s">
        <v>109</v>
      </c>
      <c r="T175" s="222" t="s">
        <v>109</v>
      </c>
      <c r="U175" s="223" t="s">
        <v>109</v>
      </c>
      <c r="V175" s="78"/>
      <c r="W175" s="79"/>
      <c r="X175" s="78"/>
      <c r="Y175" s="79"/>
      <c r="Z175" s="78"/>
      <c r="AA175" s="79"/>
      <c r="AB175" s="78"/>
      <c r="AC175" s="88"/>
      <c r="AD175" s="78"/>
      <c r="AE175" s="79"/>
      <c r="AF175" s="78"/>
      <c r="AG175" s="79"/>
      <c r="AH175" s="78"/>
      <c r="AI175" s="79"/>
      <c r="AJ175" s="78"/>
      <c r="AK175" s="88"/>
      <c r="AL175" s="78"/>
      <c r="AM175" s="88"/>
      <c r="AN175" s="78"/>
      <c r="AO175" s="79"/>
      <c r="AP175" s="78"/>
      <c r="AQ175" s="79"/>
      <c r="AR175" s="78"/>
      <c r="AS175" s="79"/>
      <c r="AT175" s="78"/>
      <c r="AU175" s="88"/>
      <c r="AV175" s="78"/>
      <c r="AW175" s="79"/>
      <c r="AX175" s="78"/>
      <c r="AY175" s="79"/>
      <c r="AZ175" s="78"/>
      <c r="BA175" s="79"/>
      <c r="BB175" s="78"/>
      <c r="BC175" s="88"/>
      <c r="BD175" s="78"/>
      <c r="BE175" s="79"/>
      <c r="BF175" s="78"/>
      <c r="BG175" s="79"/>
      <c r="BH175" s="78"/>
      <c r="BI175" s="79"/>
      <c r="BJ175" s="78"/>
      <c r="BK175" s="88"/>
      <c r="BL175" s="37"/>
      <c r="BM175" s="245"/>
      <c r="BN175" s="78"/>
      <c r="BO175" s="79"/>
      <c r="BP175" s="78"/>
      <c r="BQ175" s="79"/>
      <c r="BR175" s="78"/>
      <c r="BS175" s="79"/>
      <c r="BT175" s="78"/>
      <c r="BU175" s="88"/>
      <c r="BV175" s="24"/>
      <c r="BW175" s="78"/>
      <c r="BX175" s="79"/>
      <c r="BY175" s="78"/>
      <c r="BZ175" s="79"/>
      <c r="CA175" s="97"/>
      <c r="CB175" s="2"/>
    </row>
    <row r="176" spans="1:80" ht="12" x14ac:dyDescent="0.2">
      <c r="A176" s="33"/>
      <c r="B176" s="265" t="s">
        <v>494</v>
      </c>
      <c r="C176" s="240" t="str">
        <f>_xlfn.CONCAT(Tabel3[[#This Row],[ID]],Tabel3[[#This Row],[BYGNINGSDELE]])</f>
        <v>172Opbyggede gulve</v>
      </c>
      <c r="D176" s="24"/>
      <c r="E176" s="24"/>
      <c r="F176" s="24"/>
      <c r="G176" s="24"/>
      <c r="H176" s="24"/>
      <c r="I176" s="24"/>
      <c r="J176" s="61">
        <v>3</v>
      </c>
      <c r="K176" s="62" t="s">
        <v>485</v>
      </c>
      <c r="L176" s="63" t="s">
        <v>314</v>
      </c>
      <c r="M176" s="61" t="str">
        <f>IFERROR(VLOOKUP(Tabel3[[#This Row],[ID-Bygningsdel]],'Data ændringslog'!A:G,7,FALSE),"P")</f>
        <v/>
      </c>
      <c r="N176" s="64" t="s">
        <v>109</v>
      </c>
      <c r="O176" s="188" t="str">
        <f>VLOOKUP(Tabel3[[#This Row],[ID-Bygningsdel]],'Data aktør'!A:H,2,FALSE)</f>
        <v>X</v>
      </c>
      <c r="P176" s="189" t="str">
        <f>VLOOKUP(Tabel3[[#This Row],[ID-Bygningsdel]],'Data aktør'!A:H,3,FALSE)</f>
        <v/>
      </c>
      <c r="Q176" s="190" t="str">
        <f>VLOOKUP(Tabel3[[#This Row],[ID-Bygningsdel]],'Data aktør'!A:H,4,FALSE)</f>
        <v/>
      </c>
      <c r="R176" s="191" t="str">
        <f>VLOOKUP(Tabel3[[#This Row],[ID-Bygningsdel]],'Data aktør'!A:H,5,FALSE)</f>
        <v/>
      </c>
      <c r="S176" s="192" t="str">
        <f>VLOOKUP(Tabel3[[#This Row],[ID-Bygningsdel]],'Data aktør'!A:H,6,FALSE)</f>
        <v/>
      </c>
      <c r="T176" s="193" t="str">
        <f>VLOOKUP(Tabel3[[#This Row],[ID-Bygningsdel]],'Data aktør'!A:H,7,FALSE)</f>
        <v/>
      </c>
      <c r="U176" s="194" t="str">
        <f>VLOOKUP(Tabel3[[#This Row],[ID-Bygningsdel]],'Data aktør'!A:H,8,FALSE)</f>
        <v/>
      </c>
      <c r="V176" s="76"/>
      <c r="W176" s="77"/>
      <c r="X176" s="76"/>
      <c r="Y176" s="77"/>
      <c r="Z176" s="76"/>
      <c r="AA176" s="77"/>
      <c r="AB176" s="76"/>
      <c r="AC176" s="77"/>
      <c r="AD176" s="76"/>
      <c r="AE176" s="77"/>
      <c r="AF176" s="76"/>
      <c r="AG176" s="77"/>
      <c r="AH176" s="76"/>
      <c r="AI176" s="77"/>
      <c r="AJ176" s="76" t="s">
        <v>43</v>
      </c>
      <c r="AK176" s="77">
        <v>300</v>
      </c>
      <c r="AL176" s="76"/>
      <c r="AM176" s="77"/>
      <c r="AN176" s="76"/>
      <c r="AO176" s="77"/>
      <c r="AP176" s="76"/>
      <c r="AQ176" s="77"/>
      <c r="AR176" s="76"/>
      <c r="AS176" s="77"/>
      <c r="AT176" s="76" t="s">
        <v>43</v>
      </c>
      <c r="AU176" s="77">
        <v>325</v>
      </c>
      <c r="AV176" s="76"/>
      <c r="AW176" s="77"/>
      <c r="AX176" s="76"/>
      <c r="AY176" s="77"/>
      <c r="AZ176" s="76"/>
      <c r="BA176" s="77"/>
      <c r="BB176" s="76" t="s">
        <v>43</v>
      </c>
      <c r="BC176" s="77">
        <v>325</v>
      </c>
      <c r="BD176" s="76"/>
      <c r="BE176" s="77"/>
      <c r="BF176" s="76"/>
      <c r="BG176" s="77"/>
      <c r="BH176" s="76"/>
      <c r="BI176" s="77"/>
      <c r="BJ176" s="76"/>
      <c r="BK176" s="77"/>
      <c r="BL176" s="36"/>
      <c r="BM176" s="24"/>
      <c r="BN176" s="76"/>
      <c r="BO176" s="77"/>
      <c r="BP176" s="76"/>
      <c r="BQ176" s="77"/>
      <c r="BR176" s="76"/>
      <c r="BS176" s="77"/>
      <c r="BT176" s="76"/>
      <c r="BU176" s="77"/>
      <c r="BV176" s="24"/>
      <c r="BW176" s="76"/>
      <c r="BX176" s="77"/>
      <c r="BY176" s="76"/>
      <c r="BZ176" s="77"/>
      <c r="CA176" s="96"/>
      <c r="CB176" s="2"/>
    </row>
    <row r="177" spans="1:80" ht="12" x14ac:dyDescent="0.2">
      <c r="A177" s="33"/>
      <c r="B177" s="265" t="s">
        <v>496</v>
      </c>
      <c r="C177" s="240" t="str">
        <f>_xlfn.CONCAT(Tabel3[[#This Row],[ID]],Tabel3[[#This Row],[BYGNINGSDELE]])</f>
        <v>173Svømmende gulve</v>
      </c>
      <c r="D177" s="24"/>
      <c r="E177" s="24"/>
      <c r="F177" s="24"/>
      <c r="G177" s="24"/>
      <c r="H177" s="24"/>
      <c r="I177" s="24"/>
      <c r="J177" s="61">
        <v>3</v>
      </c>
      <c r="K177" s="62" t="s">
        <v>487</v>
      </c>
      <c r="L177" s="63" t="s">
        <v>314</v>
      </c>
      <c r="M177" s="61" t="str">
        <f>IFERROR(VLOOKUP(Tabel3[[#This Row],[ID-Bygningsdel]],'Data ændringslog'!A:G,7,FALSE),"P")</f>
        <v/>
      </c>
      <c r="N177" s="64" t="s">
        <v>109</v>
      </c>
      <c r="O177" s="188" t="str">
        <f>VLOOKUP(Tabel3[[#This Row],[ID-Bygningsdel]],'Data aktør'!A:H,2,FALSE)</f>
        <v>X</v>
      </c>
      <c r="P177" s="189" t="str">
        <f>VLOOKUP(Tabel3[[#This Row],[ID-Bygningsdel]],'Data aktør'!A:H,3,FALSE)</f>
        <v/>
      </c>
      <c r="Q177" s="190" t="str">
        <f>VLOOKUP(Tabel3[[#This Row],[ID-Bygningsdel]],'Data aktør'!A:H,4,FALSE)</f>
        <v/>
      </c>
      <c r="R177" s="191" t="str">
        <f>VLOOKUP(Tabel3[[#This Row],[ID-Bygningsdel]],'Data aktør'!A:H,5,FALSE)</f>
        <v/>
      </c>
      <c r="S177" s="192" t="str">
        <f>VLOOKUP(Tabel3[[#This Row],[ID-Bygningsdel]],'Data aktør'!A:H,6,FALSE)</f>
        <v/>
      </c>
      <c r="T177" s="193" t="str">
        <f>VLOOKUP(Tabel3[[#This Row],[ID-Bygningsdel]],'Data aktør'!A:H,7,FALSE)</f>
        <v/>
      </c>
      <c r="U177" s="194" t="str">
        <f>VLOOKUP(Tabel3[[#This Row],[ID-Bygningsdel]],'Data aktør'!A:H,8,FALSE)</f>
        <v/>
      </c>
      <c r="V177" s="76"/>
      <c r="W177" s="77"/>
      <c r="X177" s="76"/>
      <c r="Y177" s="77"/>
      <c r="Z177" s="76"/>
      <c r="AA177" s="77"/>
      <c r="AB177" s="76"/>
      <c r="AC177" s="77"/>
      <c r="AD177" s="76"/>
      <c r="AE177" s="77"/>
      <c r="AF177" s="76"/>
      <c r="AG177" s="77"/>
      <c r="AH177" s="76"/>
      <c r="AI177" s="77"/>
      <c r="AJ177" s="76" t="s">
        <v>43</v>
      </c>
      <c r="AK177" s="77">
        <v>300</v>
      </c>
      <c r="AL177" s="76"/>
      <c r="AM177" s="77"/>
      <c r="AN177" s="76"/>
      <c r="AO177" s="77"/>
      <c r="AP177" s="76"/>
      <c r="AQ177" s="77"/>
      <c r="AR177" s="76"/>
      <c r="AS177" s="77"/>
      <c r="AT177" s="76" t="s">
        <v>43</v>
      </c>
      <c r="AU177" s="77">
        <v>325</v>
      </c>
      <c r="AV177" s="76"/>
      <c r="AW177" s="77"/>
      <c r="AX177" s="76"/>
      <c r="AY177" s="77"/>
      <c r="AZ177" s="76"/>
      <c r="BA177" s="77"/>
      <c r="BB177" s="76" t="s">
        <v>43</v>
      </c>
      <c r="BC177" s="77">
        <v>325</v>
      </c>
      <c r="BD177" s="76"/>
      <c r="BE177" s="77"/>
      <c r="BF177" s="76"/>
      <c r="BG177" s="77"/>
      <c r="BH177" s="76"/>
      <c r="BI177" s="77"/>
      <c r="BJ177" s="76"/>
      <c r="BK177" s="77"/>
      <c r="BL177" s="36"/>
      <c r="BM177" s="24"/>
      <c r="BN177" s="76"/>
      <c r="BO177" s="77"/>
      <c r="BP177" s="76"/>
      <c r="BQ177" s="77"/>
      <c r="BR177" s="76"/>
      <c r="BS177" s="77"/>
      <c r="BT177" s="76"/>
      <c r="BU177" s="77"/>
      <c r="BV177" s="24"/>
      <c r="BW177" s="76"/>
      <c r="BX177" s="77"/>
      <c r="BY177" s="76"/>
      <c r="BZ177" s="77"/>
      <c r="CA177" s="96"/>
      <c r="CB177" s="2"/>
    </row>
    <row r="178" spans="1:80" ht="12" x14ac:dyDescent="0.2">
      <c r="A178" s="33"/>
      <c r="B178" s="265" t="s">
        <v>499</v>
      </c>
      <c r="C178" s="240" t="str">
        <f>_xlfn.CONCAT(Tabel3[[#This Row],[ID]],Tabel3[[#This Row],[BYGNINGSDELE]])</f>
        <v>174Riste, måtterammer</v>
      </c>
      <c r="D178" s="24"/>
      <c r="E178" s="24"/>
      <c r="F178" s="24"/>
      <c r="G178" s="24"/>
      <c r="H178" s="24"/>
      <c r="I178" s="24"/>
      <c r="J178" s="61">
        <v>3</v>
      </c>
      <c r="K178" s="62" t="s">
        <v>1545</v>
      </c>
      <c r="L178" s="63"/>
      <c r="M178" s="61" t="str">
        <f>IFERROR(VLOOKUP(Tabel3[[#This Row],[ID-Bygningsdel]],'Data ændringslog'!A:G,7,FALSE),"P")</f>
        <v/>
      </c>
      <c r="N178" s="64" t="s">
        <v>109</v>
      </c>
      <c r="O178" s="188" t="str">
        <f>VLOOKUP(Tabel3[[#This Row],[ID-Bygningsdel]],'Data aktør'!A:H,2,FALSE)</f>
        <v>X</v>
      </c>
      <c r="P178" s="189" t="str">
        <f>VLOOKUP(Tabel3[[#This Row],[ID-Bygningsdel]],'Data aktør'!A:H,3,FALSE)</f>
        <v/>
      </c>
      <c r="Q178" s="190" t="str">
        <f>VLOOKUP(Tabel3[[#This Row],[ID-Bygningsdel]],'Data aktør'!A:H,4,FALSE)</f>
        <v/>
      </c>
      <c r="R178" s="191" t="str">
        <f>VLOOKUP(Tabel3[[#This Row],[ID-Bygningsdel]],'Data aktør'!A:H,5,FALSE)</f>
        <v/>
      </c>
      <c r="S178" s="192" t="str">
        <f>VLOOKUP(Tabel3[[#This Row],[ID-Bygningsdel]],'Data aktør'!A:H,6,FALSE)</f>
        <v/>
      </c>
      <c r="T178" s="193" t="str">
        <f>VLOOKUP(Tabel3[[#This Row],[ID-Bygningsdel]],'Data aktør'!A:H,7,FALSE)</f>
        <v/>
      </c>
      <c r="U178" s="194" t="str">
        <f>VLOOKUP(Tabel3[[#This Row],[ID-Bygningsdel]],'Data aktør'!A:H,8,FALSE)</f>
        <v/>
      </c>
      <c r="V178" s="76"/>
      <c r="W178" s="77"/>
      <c r="X178" s="76"/>
      <c r="Y178" s="77"/>
      <c r="Z178" s="76"/>
      <c r="AA178" s="77"/>
      <c r="AB178" s="76"/>
      <c r="AC178" s="77"/>
      <c r="AD178" s="76"/>
      <c r="AE178" s="77"/>
      <c r="AF178" s="76"/>
      <c r="AG178" s="77"/>
      <c r="AH178" s="76"/>
      <c r="AI178" s="77"/>
      <c r="AJ178" s="76"/>
      <c r="AK178" s="77"/>
      <c r="AL178" s="76"/>
      <c r="AM178" s="77"/>
      <c r="AN178" s="76"/>
      <c r="AO178" s="77"/>
      <c r="AP178" s="76"/>
      <c r="AQ178" s="77"/>
      <c r="AR178" s="76"/>
      <c r="AS178" s="77"/>
      <c r="AT178" s="76" t="s">
        <v>43</v>
      </c>
      <c r="AU178" s="77">
        <v>325</v>
      </c>
      <c r="AV178" s="76"/>
      <c r="AW178" s="77"/>
      <c r="AX178" s="76"/>
      <c r="AY178" s="77"/>
      <c r="AZ178" s="76"/>
      <c r="BA178" s="77"/>
      <c r="BB178" s="76" t="s">
        <v>43</v>
      </c>
      <c r="BC178" s="77">
        <v>325</v>
      </c>
      <c r="BD178" s="76"/>
      <c r="BE178" s="77"/>
      <c r="BF178" s="76"/>
      <c r="BG178" s="77"/>
      <c r="BH178" s="76"/>
      <c r="BI178" s="77"/>
      <c r="BJ178" s="76"/>
      <c r="BK178" s="77"/>
      <c r="BL178" s="36" t="s">
        <v>489</v>
      </c>
      <c r="BM178" s="24"/>
      <c r="BN178" s="76"/>
      <c r="BO178" s="77"/>
      <c r="BP178" s="76"/>
      <c r="BQ178" s="77"/>
      <c r="BR178" s="76"/>
      <c r="BS178" s="77"/>
      <c r="BT178" s="76"/>
      <c r="BU178" s="77"/>
      <c r="BV178" s="24"/>
      <c r="BW178" s="76"/>
      <c r="BX178" s="77"/>
      <c r="BY178" s="76"/>
      <c r="BZ178" s="77"/>
      <c r="CA178" s="96"/>
      <c r="CB178" s="2"/>
    </row>
    <row r="179" spans="1:80" ht="12" x14ac:dyDescent="0.2">
      <c r="A179" s="33"/>
      <c r="B179" s="265" t="s">
        <v>502</v>
      </c>
      <c r="C179" s="240" t="str">
        <f>_xlfn.CONCAT(Tabel3[[#This Row],[ID]],Tabel3[[#This Row],[BYGNINGSDELE]])</f>
        <v>175Støbte- og flydende gulve</v>
      </c>
      <c r="D179" s="24"/>
      <c r="E179" s="24"/>
      <c r="F179" s="24"/>
      <c r="G179" s="24"/>
      <c r="H179" s="24"/>
      <c r="I179" s="24"/>
      <c r="J179" s="61">
        <v>3</v>
      </c>
      <c r="K179" s="62" t="s">
        <v>491</v>
      </c>
      <c r="L179" s="63"/>
      <c r="M179" s="61" t="str">
        <f>IFERROR(VLOOKUP(Tabel3[[#This Row],[ID-Bygningsdel]],'Data ændringslog'!A:G,7,FALSE),"P")</f>
        <v/>
      </c>
      <c r="N179" s="64" t="s">
        <v>189</v>
      </c>
      <c r="O179" s="188" t="str">
        <f>VLOOKUP(Tabel3[[#This Row],[ID-Bygningsdel]],'Data aktør'!A:H,2,FALSE)</f>
        <v/>
      </c>
      <c r="P179" s="189" t="str">
        <f>VLOOKUP(Tabel3[[#This Row],[ID-Bygningsdel]],'Data aktør'!A:H,3,FALSE)</f>
        <v/>
      </c>
      <c r="Q179" s="190" t="str">
        <f>VLOOKUP(Tabel3[[#This Row],[ID-Bygningsdel]],'Data aktør'!A:H,4,FALSE)</f>
        <v/>
      </c>
      <c r="R179" s="191" t="str">
        <f>VLOOKUP(Tabel3[[#This Row],[ID-Bygningsdel]],'Data aktør'!A:H,5,FALSE)</f>
        <v/>
      </c>
      <c r="S179" s="192" t="str">
        <f>VLOOKUP(Tabel3[[#This Row],[ID-Bygningsdel]],'Data aktør'!A:H,6,FALSE)</f>
        <v/>
      </c>
      <c r="T179" s="193" t="str">
        <f>VLOOKUP(Tabel3[[#This Row],[ID-Bygningsdel]],'Data aktør'!A:H,7,FALSE)</f>
        <v/>
      </c>
      <c r="U179" s="194" t="str">
        <f>VLOOKUP(Tabel3[[#This Row],[ID-Bygningsdel]],'Data aktør'!A:H,8,FALSE)</f>
        <v/>
      </c>
      <c r="V179" s="76"/>
      <c r="W179" s="77"/>
      <c r="X179" s="76"/>
      <c r="Y179" s="77"/>
      <c r="Z179" s="76"/>
      <c r="AA179" s="77"/>
      <c r="AB179" s="16"/>
      <c r="AC179" s="77"/>
      <c r="AD179" s="76"/>
      <c r="AE179" s="77"/>
      <c r="AF179" s="76"/>
      <c r="AG179" s="77"/>
      <c r="AH179" s="76"/>
      <c r="AI179" s="77"/>
      <c r="AJ179" s="76"/>
      <c r="AK179" s="77"/>
      <c r="AL179" s="76"/>
      <c r="AM179" s="77"/>
      <c r="AN179" s="76"/>
      <c r="AO179" s="77"/>
      <c r="AP179" s="76"/>
      <c r="AQ179" s="77"/>
      <c r="AR179" s="76"/>
      <c r="AS179" s="77"/>
      <c r="AT179" s="76"/>
      <c r="AU179" s="77"/>
      <c r="AV179" s="76"/>
      <c r="AW179" s="77"/>
      <c r="AX179" s="76"/>
      <c r="AY179" s="77"/>
      <c r="AZ179" s="76"/>
      <c r="BA179" s="77"/>
      <c r="BB179" s="76"/>
      <c r="BC179" s="77"/>
      <c r="BD179" s="76"/>
      <c r="BE179" s="77"/>
      <c r="BF179" s="76"/>
      <c r="BG179" s="77"/>
      <c r="BH179" s="76"/>
      <c r="BI179" s="77"/>
      <c r="BJ179" s="76"/>
      <c r="BK179" s="77"/>
      <c r="BL179" s="36"/>
      <c r="BM179" s="24"/>
      <c r="BN179" s="76"/>
      <c r="BO179" s="77"/>
      <c r="BP179" s="76"/>
      <c r="BQ179" s="77"/>
      <c r="BR179" s="76"/>
      <c r="BS179" s="77"/>
      <c r="BT179" s="76"/>
      <c r="BU179" s="77"/>
      <c r="BV179" s="24"/>
      <c r="BW179" s="76"/>
      <c r="BX179" s="77"/>
      <c r="BY179" s="76"/>
      <c r="BZ179" s="77"/>
      <c r="CA179" s="96"/>
      <c r="CB179" s="2"/>
    </row>
    <row r="180" spans="1:80" ht="12" x14ac:dyDescent="0.2">
      <c r="A180" s="33"/>
      <c r="B180" s="265" t="s">
        <v>504</v>
      </c>
      <c r="C180" s="240" t="str">
        <f>_xlfn.CONCAT(Tabel3[[#This Row],[ID]],Tabel3[[#This Row],[BYGNINGSDELE]])</f>
        <v>176Systemgulve</v>
      </c>
      <c r="D180" s="24"/>
      <c r="E180" s="24"/>
      <c r="F180" s="24"/>
      <c r="G180" s="24"/>
      <c r="H180" s="24"/>
      <c r="I180" s="24"/>
      <c r="J180" s="61">
        <v>3</v>
      </c>
      <c r="K180" s="62" t="s">
        <v>493</v>
      </c>
      <c r="L180" s="63" t="s">
        <v>314</v>
      </c>
      <c r="M180" s="61" t="str">
        <f>IFERROR(VLOOKUP(Tabel3[[#This Row],[ID-Bygningsdel]],'Data ændringslog'!A:G,7,FALSE),"P")</f>
        <v/>
      </c>
      <c r="N180" s="64" t="s">
        <v>109</v>
      </c>
      <c r="O180" s="188" t="str">
        <f>VLOOKUP(Tabel3[[#This Row],[ID-Bygningsdel]],'Data aktør'!A:H,2,FALSE)</f>
        <v>X</v>
      </c>
      <c r="P180" s="189" t="str">
        <f>VLOOKUP(Tabel3[[#This Row],[ID-Bygningsdel]],'Data aktør'!A:H,3,FALSE)</f>
        <v/>
      </c>
      <c r="Q180" s="190" t="str">
        <f>VLOOKUP(Tabel3[[#This Row],[ID-Bygningsdel]],'Data aktør'!A:H,4,FALSE)</f>
        <v/>
      </c>
      <c r="R180" s="191" t="str">
        <f>VLOOKUP(Tabel3[[#This Row],[ID-Bygningsdel]],'Data aktør'!A:H,5,FALSE)</f>
        <v/>
      </c>
      <c r="S180" s="192" t="str">
        <f>VLOOKUP(Tabel3[[#This Row],[ID-Bygningsdel]],'Data aktør'!A:H,6,FALSE)</f>
        <v/>
      </c>
      <c r="T180" s="193" t="str">
        <f>VLOOKUP(Tabel3[[#This Row],[ID-Bygningsdel]],'Data aktør'!A:H,7,FALSE)</f>
        <v/>
      </c>
      <c r="U180" s="194" t="str">
        <f>VLOOKUP(Tabel3[[#This Row],[ID-Bygningsdel]],'Data aktør'!A:H,8,FALSE)</f>
        <v/>
      </c>
      <c r="V180" s="76"/>
      <c r="W180" s="77"/>
      <c r="X180" s="76"/>
      <c r="Y180" s="77"/>
      <c r="Z180" s="76"/>
      <c r="AA180" s="77"/>
      <c r="AB180" s="85"/>
      <c r="AC180" s="86"/>
      <c r="AD180" s="76"/>
      <c r="AE180" s="77"/>
      <c r="AF180" s="76"/>
      <c r="AG180" s="77"/>
      <c r="AH180" s="76"/>
      <c r="AI180" s="77"/>
      <c r="AJ180" s="85" t="s">
        <v>43</v>
      </c>
      <c r="AK180" s="86">
        <v>300</v>
      </c>
      <c r="AL180" s="85"/>
      <c r="AM180" s="86"/>
      <c r="AN180" s="76"/>
      <c r="AO180" s="77"/>
      <c r="AP180" s="76"/>
      <c r="AQ180" s="77"/>
      <c r="AR180" s="76"/>
      <c r="AS180" s="77"/>
      <c r="AT180" s="85" t="s">
        <v>43</v>
      </c>
      <c r="AU180" s="86">
        <v>325</v>
      </c>
      <c r="AV180" s="76"/>
      <c r="AW180" s="77"/>
      <c r="AX180" s="76"/>
      <c r="AY180" s="77"/>
      <c r="AZ180" s="76"/>
      <c r="BA180" s="77"/>
      <c r="BB180" s="85" t="s">
        <v>43</v>
      </c>
      <c r="BC180" s="86">
        <v>325</v>
      </c>
      <c r="BD180" s="76"/>
      <c r="BE180" s="77"/>
      <c r="BF180" s="76"/>
      <c r="BG180" s="77"/>
      <c r="BH180" s="76"/>
      <c r="BI180" s="77"/>
      <c r="BJ180" s="85"/>
      <c r="BK180" s="86"/>
      <c r="BL180" s="36"/>
      <c r="BM180" s="256"/>
      <c r="BN180" s="76"/>
      <c r="BO180" s="77"/>
      <c r="BP180" s="76"/>
      <c r="BQ180" s="77"/>
      <c r="BR180" s="76"/>
      <c r="BS180" s="77"/>
      <c r="BT180" s="85"/>
      <c r="BU180" s="86"/>
      <c r="BV180" s="24"/>
      <c r="BW180" s="76"/>
      <c r="BX180" s="77"/>
      <c r="BY180" s="76"/>
      <c r="BZ180" s="77"/>
      <c r="CA180" s="96"/>
      <c r="CB180" s="2"/>
    </row>
    <row r="181" spans="1:80" ht="14.25" x14ac:dyDescent="0.2">
      <c r="A181" s="33"/>
      <c r="B181" s="264" t="s">
        <v>505</v>
      </c>
      <c r="C181" s="239" t="str">
        <f>_xlfn.CONCAT(Tabel3[[#This Row],[ID]],Tabel3[[#This Row],[BYGNINGSDELE]])</f>
        <v>177Overflader</v>
      </c>
      <c r="D181" s="27"/>
      <c r="E181" s="27"/>
      <c r="F181" s="27"/>
      <c r="G181" s="27"/>
      <c r="H181" s="27"/>
      <c r="I181" s="24"/>
      <c r="J181" s="58">
        <v>2</v>
      </c>
      <c r="K181" s="59" t="s">
        <v>495</v>
      </c>
      <c r="L181" s="287"/>
      <c r="M181" s="290" t="str">
        <f>IFERROR(VLOOKUP(Tabel3[[#This Row],[ID-Bygningsdel]],'Data ændringslog'!A:G,7,FALSE),"P")</f>
        <v/>
      </c>
      <c r="N181" s="60"/>
      <c r="O181" s="221" t="s">
        <v>109</v>
      </c>
      <c r="P181" s="222" t="s">
        <v>109</v>
      </c>
      <c r="Q181" s="222" t="s">
        <v>109</v>
      </c>
      <c r="R181" s="222" t="s">
        <v>109</v>
      </c>
      <c r="S181" s="222" t="s">
        <v>109</v>
      </c>
      <c r="T181" s="222" t="s">
        <v>109</v>
      </c>
      <c r="U181" s="223" t="s">
        <v>109</v>
      </c>
      <c r="V181" s="78"/>
      <c r="W181" s="79"/>
      <c r="X181" s="78"/>
      <c r="Y181" s="79"/>
      <c r="Z181" s="78"/>
      <c r="AA181" s="79"/>
      <c r="AB181" s="225"/>
      <c r="AC181" s="226"/>
      <c r="AD181" s="78"/>
      <c r="AE181" s="79"/>
      <c r="AF181" s="78"/>
      <c r="AG181" s="79"/>
      <c r="AH181" s="78"/>
      <c r="AI181" s="79"/>
      <c r="AJ181" s="225"/>
      <c r="AK181" s="226"/>
      <c r="AL181" s="225"/>
      <c r="AM181" s="226"/>
      <c r="AN181" s="78"/>
      <c r="AO181" s="79"/>
      <c r="AP181" s="78"/>
      <c r="AQ181" s="79"/>
      <c r="AR181" s="78"/>
      <c r="AS181" s="79"/>
      <c r="AT181" s="225"/>
      <c r="AU181" s="226"/>
      <c r="AV181" s="78"/>
      <c r="AW181" s="79"/>
      <c r="AX181" s="78"/>
      <c r="AY181" s="79"/>
      <c r="AZ181" s="78"/>
      <c r="BA181" s="79"/>
      <c r="BB181" s="225"/>
      <c r="BC181" s="226"/>
      <c r="BD181" s="78"/>
      <c r="BE181" s="79"/>
      <c r="BF181" s="78"/>
      <c r="BG181" s="79"/>
      <c r="BH181" s="78"/>
      <c r="BI181" s="79"/>
      <c r="BJ181" s="225"/>
      <c r="BK181" s="226"/>
      <c r="BL181" s="37"/>
      <c r="BM181" s="245"/>
      <c r="BN181" s="78"/>
      <c r="BO181" s="79"/>
      <c r="BP181" s="78"/>
      <c r="BQ181" s="79"/>
      <c r="BR181" s="78"/>
      <c r="BS181" s="79"/>
      <c r="BT181" s="225"/>
      <c r="BU181" s="226"/>
      <c r="BV181" s="24"/>
      <c r="BW181" s="78"/>
      <c r="BX181" s="79"/>
      <c r="BY181" s="78"/>
      <c r="BZ181" s="79"/>
      <c r="CA181" s="97"/>
      <c r="CB181" s="2"/>
    </row>
    <row r="182" spans="1:80" ht="12" x14ac:dyDescent="0.2">
      <c r="A182" s="33"/>
      <c r="B182" s="265" t="s">
        <v>507</v>
      </c>
      <c r="C182" s="240" t="str">
        <f>_xlfn.CONCAT(Tabel3[[#This Row],[ID]],Tabel3[[#This Row],[BYGNINGSDELE]])</f>
        <v>178Påmurede/påklædte overflader</v>
      </c>
      <c r="D182" s="24"/>
      <c r="E182" s="24"/>
      <c r="F182" s="24"/>
      <c r="G182" s="24"/>
      <c r="H182" s="24"/>
      <c r="I182" s="24"/>
      <c r="J182" s="61">
        <v>3</v>
      </c>
      <c r="K182" s="62" t="s">
        <v>497</v>
      </c>
      <c r="L182" s="63" t="s">
        <v>113</v>
      </c>
      <c r="M182" s="61" t="str">
        <f>IFERROR(VLOOKUP(Tabel3[[#This Row],[ID-Bygningsdel]],'Data ændringslog'!A:G,7,FALSE),"P")</f>
        <v/>
      </c>
      <c r="N182" s="64" t="s">
        <v>109</v>
      </c>
      <c r="O182" s="188" t="str">
        <f>VLOOKUP(Tabel3[[#This Row],[ID-Bygningsdel]],'Data aktør'!A:H,2,FALSE)</f>
        <v>X</v>
      </c>
      <c r="P182" s="189" t="str">
        <f>VLOOKUP(Tabel3[[#This Row],[ID-Bygningsdel]],'Data aktør'!A:H,3,FALSE)</f>
        <v/>
      </c>
      <c r="Q182" s="190" t="str">
        <f>VLOOKUP(Tabel3[[#This Row],[ID-Bygningsdel]],'Data aktør'!A:H,4,FALSE)</f>
        <v/>
      </c>
      <c r="R182" s="191" t="str">
        <f>VLOOKUP(Tabel3[[#This Row],[ID-Bygningsdel]],'Data aktør'!A:H,5,FALSE)</f>
        <v/>
      </c>
      <c r="S182" s="192" t="str">
        <f>VLOOKUP(Tabel3[[#This Row],[ID-Bygningsdel]],'Data aktør'!A:H,6,FALSE)</f>
        <v/>
      </c>
      <c r="T182" s="193" t="str">
        <f>VLOOKUP(Tabel3[[#This Row],[ID-Bygningsdel]],'Data aktør'!A:H,7,FALSE)</f>
        <v/>
      </c>
      <c r="U182" s="194" t="str">
        <f>VLOOKUP(Tabel3[[#This Row],[ID-Bygningsdel]],'Data aktør'!A:H,8,FALSE)</f>
        <v/>
      </c>
      <c r="V182" s="76"/>
      <c r="W182" s="77"/>
      <c r="X182" s="76"/>
      <c r="Y182" s="77"/>
      <c r="Z182" s="76"/>
      <c r="AA182" s="77"/>
      <c r="AB182" s="80"/>
      <c r="AC182" s="81"/>
      <c r="AD182" s="76"/>
      <c r="AE182" s="77"/>
      <c r="AF182" s="76"/>
      <c r="AG182" s="77"/>
      <c r="AH182" s="76"/>
      <c r="AI182" s="77"/>
      <c r="AJ182" s="80" t="s">
        <v>43</v>
      </c>
      <c r="AK182" s="81">
        <v>300</v>
      </c>
      <c r="AL182" s="80"/>
      <c r="AM182" s="81"/>
      <c r="AN182" s="76"/>
      <c r="AO182" s="77"/>
      <c r="AP182" s="76"/>
      <c r="AQ182" s="77"/>
      <c r="AR182" s="76"/>
      <c r="AS182" s="77"/>
      <c r="AT182" s="80" t="s">
        <v>43</v>
      </c>
      <c r="AU182" s="81">
        <v>325</v>
      </c>
      <c r="AV182" s="76"/>
      <c r="AW182" s="77"/>
      <c r="AX182" s="76"/>
      <c r="AY182" s="77"/>
      <c r="AZ182" s="76"/>
      <c r="BA182" s="77"/>
      <c r="BB182" s="80" t="s">
        <v>43</v>
      </c>
      <c r="BC182" s="81">
        <v>325</v>
      </c>
      <c r="BD182" s="76"/>
      <c r="BE182" s="77"/>
      <c r="BF182" s="76"/>
      <c r="BG182" s="77"/>
      <c r="BH182" s="76"/>
      <c r="BI182" s="77"/>
      <c r="BJ182" s="80"/>
      <c r="BK182" s="81"/>
      <c r="BL182" s="36" t="s">
        <v>498</v>
      </c>
      <c r="BM182" s="113"/>
      <c r="BN182" s="76"/>
      <c r="BO182" s="77"/>
      <c r="BP182" s="76"/>
      <c r="BQ182" s="77"/>
      <c r="BR182" s="76"/>
      <c r="BS182" s="77"/>
      <c r="BT182" s="80"/>
      <c r="BU182" s="81"/>
      <c r="BV182" s="24"/>
      <c r="BW182" s="76"/>
      <c r="BX182" s="77"/>
      <c r="BY182" s="76"/>
      <c r="BZ182" s="77"/>
      <c r="CA182" s="96"/>
      <c r="CB182" s="2"/>
    </row>
    <row r="183" spans="1:80" s="108" customFormat="1" ht="12.75" collapsed="1" x14ac:dyDescent="0.2">
      <c r="A183" s="33"/>
      <c r="B183" s="265" t="s">
        <v>509</v>
      </c>
      <c r="C183" s="240" t="str">
        <f>_xlfn.CONCAT(Tabel3[[#This Row],[ID]],Tabel3[[#This Row],[BYGNINGSDELE]])</f>
        <v>179Beklædninger, monteret</v>
      </c>
      <c r="D183" s="24"/>
      <c r="E183" s="24"/>
      <c r="F183" s="24"/>
      <c r="G183" s="24"/>
      <c r="H183" s="24"/>
      <c r="I183" s="24"/>
      <c r="J183" s="61">
        <v>3</v>
      </c>
      <c r="K183" s="62" t="s">
        <v>500</v>
      </c>
      <c r="L183" s="63" t="s">
        <v>113</v>
      </c>
      <c r="M183" s="61" t="str">
        <f>IFERROR(VLOOKUP(Tabel3[[#This Row],[ID-Bygningsdel]],'Data ændringslog'!A:G,7,FALSE),"P")</f>
        <v/>
      </c>
      <c r="N183" s="64" t="s">
        <v>109</v>
      </c>
      <c r="O183" s="202" t="str">
        <f>VLOOKUP(Tabel3[[#This Row],[ID-Bygningsdel]],'Data aktør'!A:H,2,FALSE)</f>
        <v>X</v>
      </c>
      <c r="P183" s="203" t="str">
        <f>VLOOKUP(Tabel3[[#This Row],[ID-Bygningsdel]],'Data aktør'!A:H,3,FALSE)</f>
        <v/>
      </c>
      <c r="Q183" s="204" t="str">
        <f>VLOOKUP(Tabel3[[#This Row],[ID-Bygningsdel]],'Data aktør'!A:H,4,FALSE)</f>
        <v/>
      </c>
      <c r="R183" s="205" t="str">
        <f>VLOOKUP(Tabel3[[#This Row],[ID-Bygningsdel]],'Data aktør'!A:H,5,FALSE)</f>
        <v/>
      </c>
      <c r="S183" s="206" t="str">
        <f>VLOOKUP(Tabel3[[#This Row],[ID-Bygningsdel]],'Data aktør'!A:H,6,FALSE)</f>
        <v/>
      </c>
      <c r="T183" s="207" t="str">
        <f>VLOOKUP(Tabel3[[#This Row],[ID-Bygningsdel]],'Data aktør'!A:H,7,FALSE)</f>
        <v/>
      </c>
      <c r="U183" s="208" t="str">
        <f>VLOOKUP(Tabel3[[#This Row],[ID-Bygningsdel]],'Data aktør'!A:H,8,FALSE)</f>
        <v/>
      </c>
      <c r="V183" s="76"/>
      <c r="W183" s="77"/>
      <c r="X183" s="76"/>
      <c r="Y183" s="77"/>
      <c r="Z183" s="76"/>
      <c r="AA183" s="77"/>
      <c r="AB183" s="76"/>
      <c r="AC183" s="77"/>
      <c r="AD183" s="76"/>
      <c r="AE183" s="77"/>
      <c r="AF183" s="76"/>
      <c r="AG183" s="77"/>
      <c r="AH183" s="76"/>
      <c r="AI183" s="77"/>
      <c r="AJ183" s="76" t="s">
        <v>43</v>
      </c>
      <c r="AK183" s="77">
        <v>300</v>
      </c>
      <c r="AL183" s="76"/>
      <c r="AM183" s="77"/>
      <c r="AN183" s="76"/>
      <c r="AO183" s="77"/>
      <c r="AP183" s="76"/>
      <c r="AQ183" s="77"/>
      <c r="AR183" s="76"/>
      <c r="AS183" s="77"/>
      <c r="AT183" s="76" t="s">
        <v>43</v>
      </c>
      <c r="AU183" s="77">
        <v>325</v>
      </c>
      <c r="AV183" s="76"/>
      <c r="AW183" s="77"/>
      <c r="AX183" s="76"/>
      <c r="AY183" s="77"/>
      <c r="AZ183" s="76"/>
      <c r="BA183" s="77"/>
      <c r="BB183" s="76" t="s">
        <v>43</v>
      </c>
      <c r="BC183" s="77">
        <v>325</v>
      </c>
      <c r="BD183" s="76"/>
      <c r="BE183" s="77"/>
      <c r="BF183" s="76"/>
      <c r="BG183" s="77"/>
      <c r="BH183" s="76"/>
      <c r="BI183" s="77"/>
      <c r="BJ183" s="76"/>
      <c r="BK183" s="77"/>
      <c r="BL183" s="36" t="s">
        <v>501</v>
      </c>
      <c r="BM183" s="24"/>
      <c r="BN183" s="76"/>
      <c r="BO183" s="77"/>
      <c r="BP183" s="76"/>
      <c r="BQ183" s="77"/>
      <c r="BR183" s="76"/>
      <c r="BS183" s="77"/>
      <c r="BT183" s="76"/>
      <c r="BU183" s="77"/>
      <c r="BV183" s="24"/>
      <c r="BW183" s="76"/>
      <c r="BX183" s="77"/>
      <c r="BY183" s="76"/>
      <c r="BZ183" s="77"/>
      <c r="CA183" s="96"/>
    </row>
    <row r="184" spans="1:80" ht="27.95" customHeight="1" x14ac:dyDescent="0.2">
      <c r="A184" s="33"/>
      <c r="B184" s="266" t="s">
        <v>510</v>
      </c>
      <c r="C184" s="241" t="str">
        <f>_xlfn.CONCAT(Tabel3[[#This Row],[ID]],Tabel3[[#This Row],[BYGNINGSDELE]])</f>
        <v>180Landskab</v>
      </c>
      <c r="D184" s="103"/>
      <c r="E184" s="103"/>
      <c r="F184" s="103"/>
      <c r="G184" s="103"/>
      <c r="H184" s="103"/>
      <c r="I184" s="33"/>
      <c r="J184" s="55">
        <v>1</v>
      </c>
      <c r="K184" s="56" t="s">
        <v>503</v>
      </c>
      <c r="L184" s="286"/>
      <c r="M184" s="104" t="str">
        <f>IFERROR(VLOOKUP(Tabel3[[#This Row],[ID-Bygningsdel]],'Data ændringslog'!A:G,7,FALSE),"P")</f>
        <v/>
      </c>
      <c r="N184" s="57"/>
      <c r="O184" s="218" t="s">
        <v>109</v>
      </c>
      <c r="P184" s="219" t="s">
        <v>109</v>
      </c>
      <c r="Q184" s="219" t="s">
        <v>109</v>
      </c>
      <c r="R184" s="219" t="s">
        <v>109</v>
      </c>
      <c r="S184" s="219" t="s">
        <v>109</v>
      </c>
      <c r="T184" s="219" t="s">
        <v>109</v>
      </c>
      <c r="U184" s="220" t="s">
        <v>109</v>
      </c>
      <c r="V184" s="82"/>
      <c r="W184" s="83"/>
      <c r="X184" s="82"/>
      <c r="Y184" s="83"/>
      <c r="Z184" s="82"/>
      <c r="AA184" s="83"/>
      <c r="AB184" s="82"/>
      <c r="AC184" s="105"/>
      <c r="AD184" s="82"/>
      <c r="AE184" s="83"/>
      <c r="AF184" s="82"/>
      <c r="AG184" s="83"/>
      <c r="AH184" s="82"/>
      <c r="AI184" s="83"/>
      <c r="AJ184" s="82"/>
      <c r="AK184" s="105"/>
      <c r="AL184" s="82"/>
      <c r="AM184" s="105"/>
      <c r="AN184" s="82"/>
      <c r="AO184" s="83"/>
      <c r="AP184" s="82"/>
      <c r="AQ184" s="83"/>
      <c r="AR184" s="82"/>
      <c r="AS184" s="83"/>
      <c r="AT184" s="82"/>
      <c r="AU184" s="105"/>
      <c r="AV184" s="82"/>
      <c r="AW184" s="83"/>
      <c r="AX184" s="82"/>
      <c r="AY184" s="83"/>
      <c r="AZ184" s="82"/>
      <c r="BA184" s="83"/>
      <c r="BB184" s="82"/>
      <c r="BC184" s="105"/>
      <c r="BD184" s="82"/>
      <c r="BE184" s="83"/>
      <c r="BF184" s="82"/>
      <c r="BG184" s="83"/>
      <c r="BH184" s="82"/>
      <c r="BI184" s="83"/>
      <c r="BJ184" s="82"/>
      <c r="BK184" s="105"/>
      <c r="BL184" s="106"/>
      <c r="BM184" s="257"/>
      <c r="BN184" s="82"/>
      <c r="BO184" s="83"/>
      <c r="BP184" s="82"/>
      <c r="BQ184" s="83"/>
      <c r="BR184" s="82"/>
      <c r="BS184" s="83"/>
      <c r="BT184" s="82"/>
      <c r="BU184" s="105"/>
      <c r="BV184" s="33"/>
      <c r="BW184" s="82"/>
      <c r="BX184" s="83"/>
      <c r="BY184" s="82"/>
      <c r="BZ184" s="83"/>
      <c r="CA184" s="107"/>
      <c r="CB184" s="2"/>
    </row>
    <row r="185" spans="1:80" ht="14.25" x14ac:dyDescent="0.2">
      <c r="A185" s="33"/>
      <c r="B185" s="264" t="s">
        <v>512</v>
      </c>
      <c r="C185" s="239" t="str">
        <f>_xlfn.CONCAT(Tabel3[[#This Row],[ID]],Tabel3[[#This Row],[BYGNINGSDELE]])</f>
        <v>181Overflader i terræn</v>
      </c>
      <c r="D185" s="27"/>
      <c r="E185" s="27"/>
      <c r="F185" s="27"/>
      <c r="G185" s="27"/>
      <c r="H185" s="27"/>
      <c r="I185" s="24"/>
      <c r="J185" s="58">
        <v>2</v>
      </c>
      <c r="K185" s="59" t="s">
        <v>549</v>
      </c>
      <c r="L185" s="287"/>
      <c r="M185" s="290" t="str">
        <f>IFERROR(VLOOKUP(Tabel3[[#This Row],[ID-Bygningsdel]],'Data ændringslog'!A:G,7,FALSE),"P")</f>
        <v/>
      </c>
      <c r="N185" s="60" t="s">
        <v>109</v>
      </c>
      <c r="O185" s="221" t="s">
        <v>109</v>
      </c>
      <c r="P185" s="222" t="s">
        <v>109</v>
      </c>
      <c r="Q185" s="222" t="s">
        <v>109</v>
      </c>
      <c r="R185" s="222" t="s">
        <v>109</v>
      </c>
      <c r="S185" s="222" t="s">
        <v>109</v>
      </c>
      <c r="T185" s="222" t="s">
        <v>109</v>
      </c>
      <c r="U185" s="223" t="s">
        <v>109</v>
      </c>
      <c r="V185" s="78"/>
      <c r="W185" s="79"/>
      <c r="X185" s="78"/>
      <c r="Y185" s="79"/>
      <c r="Z185" s="78"/>
      <c r="AA185" s="79"/>
      <c r="AB185" s="78"/>
      <c r="AC185" s="88"/>
      <c r="AD185" s="78"/>
      <c r="AE185" s="79"/>
      <c r="AF185" s="78"/>
      <c r="AG185" s="79"/>
      <c r="AH185" s="78"/>
      <c r="AI185" s="79"/>
      <c r="AJ185" s="78"/>
      <c r="AK185" s="88"/>
      <c r="AL185" s="78"/>
      <c r="AM185" s="88"/>
      <c r="AN185" s="78"/>
      <c r="AO185" s="79"/>
      <c r="AP185" s="78"/>
      <c r="AQ185" s="79"/>
      <c r="AR185" s="78"/>
      <c r="AS185" s="79"/>
      <c r="AT185" s="78"/>
      <c r="AU185" s="88"/>
      <c r="AV185" s="78"/>
      <c r="AW185" s="79"/>
      <c r="AX185" s="78"/>
      <c r="AY185" s="79"/>
      <c r="AZ185" s="78"/>
      <c r="BA185" s="79"/>
      <c r="BB185" s="78"/>
      <c r="BC185" s="88"/>
      <c r="BD185" s="78"/>
      <c r="BE185" s="79"/>
      <c r="BF185" s="78"/>
      <c r="BG185" s="79"/>
      <c r="BH185" s="78"/>
      <c r="BI185" s="79"/>
      <c r="BJ185" s="78"/>
      <c r="BK185" s="88"/>
      <c r="BL185" s="37"/>
      <c r="BM185" s="245"/>
      <c r="BN185" s="78"/>
      <c r="BO185" s="79"/>
      <c r="BP185" s="78"/>
      <c r="BQ185" s="79"/>
      <c r="BR185" s="78"/>
      <c r="BS185" s="79"/>
      <c r="BT185" s="78"/>
      <c r="BU185" s="88"/>
      <c r="BV185" s="24"/>
      <c r="BW185" s="78"/>
      <c r="BX185" s="79"/>
      <c r="BY185" s="78"/>
      <c r="BZ185" s="79"/>
      <c r="CA185" s="97"/>
      <c r="CB185" s="2"/>
    </row>
    <row r="186" spans="1:80" ht="12" x14ac:dyDescent="0.2">
      <c r="A186" s="33"/>
      <c r="B186" s="265" t="s">
        <v>514</v>
      </c>
      <c r="C186" s="240" t="str">
        <f>_xlfn.CONCAT(Tabel3[[#This Row],[ID]],Tabel3[[#This Row],[BYGNINGSDELE]])</f>
        <v>182Generiske overflader</v>
      </c>
      <c r="D186" s="24"/>
      <c r="E186" s="24"/>
      <c r="F186" s="24"/>
      <c r="G186" s="24"/>
      <c r="H186" s="24"/>
      <c r="I186" s="24"/>
      <c r="J186" s="61">
        <v>3</v>
      </c>
      <c r="K186" s="62" t="s">
        <v>1567</v>
      </c>
      <c r="L186" s="63" t="s">
        <v>549</v>
      </c>
      <c r="M186" s="61" t="str">
        <f>IFERROR(VLOOKUP(Tabel3[[#This Row],[ID-Bygningsdel]],'Data ændringslog'!A:G,7,FALSE),"P")</f>
        <v/>
      </c>
      <c r="N186" s="64" t="s">
        <v>109</v>
      </c>
      <c r="O186" s="188" t="str">
        <f>VLOOKUP(Tabel3[[#This Row],[ID-Bygningsdel]],'Data aktør'!A:H,2,FALSE)</f>
        <v/>
      </c>
      <c r="P186" s="189" t="str">
        <f>VLOOKUP(Tabel3[[#This Row],[ID-Bygningsdel]],'Data aktør'!A:H,3,FALSE)</f>
        <v/>
      </c>
      <c r="Q186" s="190" t="str">
        <f>VLOOKUP(Tabel3[[#This Row],[ID-Bygningsdel]],'Data aktør'!A:H,4,FALSE)</f>
        <v/>
      </c>
      <c r="R186" s="191" t="str">
        <f>VLOOKUP(Tabel3[[#This Row],[ID-Bygningsdel]],'Data aktør'!A:H,5,FALSE)</f>
        <v/>
      </c>
      <c r="S186" s="192" t="str">
        <f>VLOOKUP(Tabel3[[#This Row],[ID-Bygningsdel]],'Data aktør'!A:H,6,FALSE)</f>
        <v/>
      </c>
      <c r="T186" s="193" t="str">
        <f>VLOOKUP(Tabel3[[#This Row],[ID-Bygningsdel]],'Data aktør'!A:H,7,FALSE)</f>
        <v/>
      </c>
      <c r="U186" s="194" t="str">
        <f>VLOOKUP(Tabel3[[#This Row],[ID-Bygningsdel]],'Data aktør'!A:H,8,FALSE)</f>
        <v>X</v>
      </c>
      <c r="V186" s="76"/>
      <c r="W186" s="77"/>
      <c r="X186" s="76"/>
      <c r="Y186" s="77"/>
      <c r="Z186" s="76"/>
      <c r="AA186" s="77"/>
      <c r="AB186" s="76" t="s">
        <v>1516</v>
      </c>
      <c r="AC186" s="77">
        <v>200</v>
      </c>
      <c r="AD186" s="76"/>
      <c r="AE186" s="77"/>
      <c r="AF186" s="76"/>
      <c r="AG186" s="77"/>
      <c r="AH186" s="76"/>
      <c r="AI186" s="77"/>
      <c r="AJ186" s="76"/>
      <c r="AK186" s="77"/>
      <c r="AL186" s="76"/>
      <c r="AM186" s="77"/>
      <c r="AN186" s="76"/>
      <c r="AO186" s="77"/>
      <c r="AP186" s="76"/>
      <c r="AQ186" s="77"/>
      <c r="AR186" s="76"/>
      <c r="AS186" s="77"/>
      <c r="AT186" s="76"/>
      <c r="AU186" s="77"/>
      <c r="AV186" s="76"/>
      <c r="AW186" s="77"/>
      <c r="AX186" s="76"/>
      <c r="AY186" s="77"/>
      <c r="AZ186" s="76"/>
      <c r="BA186" s="77"/>
      <c r="BB186" s="76"/>
      <c r="BC186" s="77"/>
      <c r="BD186" s="76"/>
      <c r="BE186" s="77"/>
      <c r="BF186" s="76"/>
      <c r="BG186" s="77"/>
      <c r="BH186" s="76"/>
      <c r="BI186" s="77"/>
      <c r="BJ186" s="76"/>
      <c r="BK186" s="77"/>
      <c r="BL186" s="36"/>
      <c r="BM186" s="24"/>
      <c r="BN186" s="76"/>
      <c r="BO186" s="77"/>
      <c r="BP186" s="76"/>
      <c r="BQ186" s="77"/>
      <c r="BR186" s="76"/>
      <c r="BS186" s="77"/>
      <c r="BT186" s="76"/>
      <c r="BU186" s="77"/>
      <c r="BV186" s="24"/>
      <c r="BW186" s="76"/>
      <c r="BX186" s="77"/>
      <c r="BY186" s="76"/>
      <c r="BZ186" s="77"/>
      <c r="CA186" s="96"/>
      <c r="CB186" s="2"/>
    </row>
    <row r="187" spans="1:80" ht="12" x14ac:dyDescent="0.2">
      <c r="A187" s="33"/>
      <c r="B187" s="265" t="s">
        <v>516</v>
      </c>
      <c r="C187" s="240" t="str">
        <f>_xlfn.CONCAT(Tabel3[[#This Row],[ID]],Tabel3[[#This Row],[BYGNINGSDELE]])</f>
        <v>183Asfalt belægninger</v>
      </c>
      <c r="D187" s="24"/>
      <c r="E187" s="24"/>
      <c r="F187" s="24"/>
      <c r="G187" s="24"/>
      <c r="H187" s="24"/>
      <c r="I187" s="24"/>
      <c r="J187" s="61">
        <v>3</v>
      </c>
      <c r="K187" s="62" t="s">
        <v>506</v>
      </c>
      <c r="L187" s="63" t="s">
        <v>549</v>
      </c>
      <c r="M187" s="61" t="str">
        <f>IFERROR(VLOOKUP(Tabel3[[#This Row],[ID-Bygningsdel]],'Data ændringslog'!A:G,7,FALSE),"P")</f>
        <v/>
      </c>
      <c r="N187" s="64" t="s">
        <v>109</v>
      </c>
      <c r="O187" s="188" t="str">
        <f>VLOOKUP(Tabel3[[#This Row],[ID-Bygningsdel]],'Data aktør'!A:H,2,FALSE)</f>
        <v/>
      </c>
      <c r="P187" s="189" t="str">
        <f>VLOOKUP(Tabel3[[#This Row],[ID-Bygningsdel]],'Data aktør'!A:H,3,FALSE)</f>
        <v/>
      </c>
      <c r="Q187" s="190" t="str">
        <f>VLOOKUP(Tabel3[[#This Row],[ID-Bygningsdel]],'Data aktør'!A:H,4,FALSE)</f>
        <v/>
      </c>
      <c r="R187" s="191" t="str">
        <f>VLOOKUP(Tabel3[[#This Row],[ID-Bygningsdel]],'Data aktør'!A:H,5,FALSE)</f>
        <v/>
      </c>
      <c r="S187" s="192" t="str">
        <f>VLOOKUP(Tabel3[[#This Row],[ID-Bygningsdel]],'Data aktør'!A:H,6,FALSE)</f>
        <v/>
      </c>
      <c r="T187" s="193" t="str">
        <f>VLOOKUP(Tabel3[[#This Row],[ID-Bygningsdel]],'Data aktør'!A:H,7,FALSE)</f>
        <v/>
      </c>
      <c r="U187" s="194" t="str">
        <f>VLOOKUP(Tabel3[[#This Row],[ID-Bygningsdel]],'Data aktør'!A:H,8,FALSE)</f>
        <v>X</v>
      </c>
      <c r="V187" s="76"/>
      <c r="W187" s="77"/>
      <c r="X187" s="76"/>
      <c r="Y187" s="77"/>
      <c r="Z187" s="76"/>
      <c r="AA187" s="77"/>
      <c r="AB187" s="76"/>
      <c r="AC187" s="77"/>
      <c r="AD187" s="76"/>
      <c r="AE187" s="77"/>
      <c r="AF187" s="76"/>
      <c r="AG187" s="77"/>
      <c r="AH187" s="76"/>
      <c r="AI187" s="77"/>
      <c r="AJ187" s="76" t="s">
        <v>1516</v>
      </c>
      <c r="AK187" s="77">
        <v>300</v>
      </c>
      <c r="AL187" s="76" t="s">
        <v>1516</v>
      </c>
      <c r="AM187" s="77">
        <v>300</v>
      </c>
      <c r="AN187" s="76"/>
      <c r="AO187" s="77"/>
      <c r="AP187" s="76"/>
      <c r="AQ187" s="77"/>
      <c r="AR187" s="76"/>
      <c r="AS187" s="77"/>
      <c r="AT187" s="76" t="s">
        <v>1516</v>
      </c>
      <c r="AU187" s="77">
        <v>325</v>
      </c>
      <c r="AV187" s="76"/>
      <c r="AW187" s="77"/>
      <c r="AX187" s="76"/>
      <c r="AY187" s="77"/>
      <c r="AZ187" s="76"/>
      <c r="BA187" s="77"/>
      <c r="BB187" s="76" t="s">
        <v>1516</v>
      </c>
      <c r="BC187" s="77">
        <v>325</v>
      </c>
      <c r="BD187" s="76"/>
      <c r="BE187" s="77"/>
      <c r="BF187" s="76"/>
      <c r="BG187" s="77"/>
      <c r="BH187" s="76"/>
      <c r="BI187" s="77"/>
      <c r="BJ187" s="76"/>
      <c r="BK187" s="77"/>
      <c r="BL187" s="36" t="s">
        <v>1548</v>
      </c>
      <c r="BM187" s="24"/>
      <c r="BN187" s="76"/>
      <c r="BO187" s="77"/>
      <c r="BP187" s="76"/>
      <c r="BQ187" s="77"/>
      <c r="BR187" s="76"/>
      <c r="BS187" s="77"/>
      <c r="BT187" s="76"/>
      <c r="BU187" s="77"/>
      <c r="BV187" s="24"/>
      <c r="BW187" s="76"/>
      <c r="BX187" s="77"/>
      <c r="BY187" s="76"/>
      <c r="BZ187" s="77"/>
      <c r="CA187" s="96"/>
      <c r="CB187" s="2"/>
    </row>
    <row r="188" spans="1:80" ht="12" x14ac:dyDescent="0.2">
      <c r="A188" s="33"/>
      <c r="B188" s="265" t="s">
        <v>518</v>
      </c>
      <c r="C188" s="240" t="str">
        <f>_xlfn.CONCAT(Tabel3[[#This Row],[ID]],Tabel3[[#This Row],[BYGNINGSDELE]])</f>
        <v>184Betonstøbte belægninger</v>
      </c>
      <c r="D188" s="24"/>
      <c r="E188" s="24"/>
      <c r="F188" s="24"/>
      <c r="G188" s="24"/>
      <c r="H188" s="24"/>
      <c r="I188" s="24"/>
      <c r="J188" s="61">
        <v>3</v>
      </c>
      <c r="K188" s="62" t="s">
        <v>508</v>
      </c>
      <c r="L188" s="63" t="s">
        <v>549</v>
      </c>
      <c r="M188" s="61" t="str">
        <f>IFERROR(VLOOKUP(Tabel3[[#This Row],[ID-Bygningsdel]],'Data ændringslog'!A:G,7,FALSE),"P")</f>
        <v/>
      </c>
      <c r="N188" s="64" t="s">
        <v>109</v>
      </c>
      <c r="O188" s="188" t="str">
        <f>VLOOKUP(Tabel3[[#This Row],[ID-Bygningsdel]],'Data aktør'!A:H,2,FALSE)</f>
        <v/>
      </c>
      <c r="P188" s="189" t="str">
        <f>VLOOKUP(Tabel3[[#This Row],[ID-Bygningsdel]],'Data aktør'!A:H,3,FALSE)</f>
        <v/>
      </c>
      <c r="Q188" s="190" t="str">
        <f>VLOOKUP(Tabel3[[#This Row],[ID-Bygningsdel]],'Data aktør'!A:H,4,FALSE)</f>
        <v/>
      </c>
      <c r="R188" s="191" t="str">
        <f>VLOOKUP(Tabel3[[#This Row],[ID-Bygningsdel]],'Data aktør'!A:H,5,FALSE)</f>
        <v/>
      </c>
      <c r="S188" s="192" t="str">
        <f>VLOOKUP(Tabel3[[#This Row],[ID-Bygningsdel]],'Data aktør'!A:H,6,FALSE)</f>
        <v/>
      </c>
      <c r="T188" s="193" t="str">
        <f>VLOOKUP(Tabel3[[#This Row],[ID-Bygningsdel]],'Data aktør'!A:H,7,FALSE)</f>
        <v/>
      </c>
      <c r="U188" s="194" t="str">
        <f>VLOOKUP(Tabel3[[#This Row],[ID-Bygningsdel]],'Data aktør'!A:H,8,FALSE)</f>
        <v>X</v>
      </c>
      <c r="V188" s="76"/>
      <c r="W188" s="77"/>
      <c r="X188" s="76"/>
      <c r="Y188" s="77"/>
      <c r="Z188" s="76"/>
      <c r="AA188" s="77"/>
      <c r="AB188" s="76"/>
      <c r="AC188" s="77"/>
      <c r="AD188" s="76"/>
      <c r="AE188" s="77"/>
      <c r="AF188" s="76"/>
      <c r="AG188" s="77"/>
      <c r="AH188" s="76"/>
      <c r="AI188" s="77"/>
      <c r="AJ188" s="76" t="s">
        <v>1516</v>
      </c>
      <c r="AK188" s="77">
        <v>300</v>
      </c>
      <c r="AL188" s="76" t="s">
        <v>1516</v>
      </c>
      <c r="AM188" s="77">
        <v>300</v>
      </c>
      <c r="AN188" s="76"/>
      <c r="AO188" s="77"/>
      <c r="AP188" s="76"/>
      <c r="AQ188" s="77"/>
      <c r="AR188" s="76"/>
      <c r="AS188" s="77"/>
      <c r="AT188" s="76" t="s">
        <v>1516</v>
      </c>
      <c r="AU188" s="77">
        <v>325</v>
      </c>
      <c r="AV188" s="76"/>
      <c r="AW188" s="77"/>
      <c r="AX188" s="76"/>
      <c r="AY188" s="77"/>
      <c r="AZ188" s="76"/>
      <c r="BA188" s="77"/>
      <c r="BB188" s="76" t="s">
        <v>1516</v>
      </c>
      <c r="BC188" s="77">
        <v>325</v>
      </c>
      <c r="BD188" s="76"/>
      <c r="BE188" s="77"/>
      <c r="BF188" s="76"/>
      <c r="BG188" s="77"/>
      <c r="BH188" s="76"/>
      <c r="BI188" s="77"/>
      <c r="BJ188" s="76"/>
      <c r="BK188" s="77"/>
      <c r="BL188" s="36" t="s">
        <v>1549</v>
      </c>
      <c r="BM188" s="24"/>
      <c r="BN188" s="76"/>
      <c r="BO188" s="77"/>
      <c r="BP188" s="76"/>
      <c r="BQ188" s="77"/>
      <c r="BR188" s="76"/>
      <c r="BS188" s="77"/>
      <c r="BT188" s="76"/>
      <c r="BU188" s="77"/>
      <c r="BV188" s="24"/>
      <c r="BW188" s="76"/>
      <c r="BX188" s="77"/>
      <c r="BY188" s="76"/>
      <c r="BZ188" s="77"/>
      <c r="CA188" s="96"/>
      <c r="CB188" s="2"/>
    </row>
    <row r="189" spans="1:80" ht="12" x14ac:dyDescent="0.2">
      <c r="A189" s="33"/>
      <c r="B189" s="265" t="s">
        <v>519</v>
      </c>
      <c r="C189" s="240" t="str">
        <f>_xlfn.CONCAT(Tabel3[[#This Row],[ID]],Tabel3[[#This Row],[BYGNINGSDELE]])</f>
        <v>185Belægninger på dæk inkl opbygning</v>
      </c>
      <c r="D189" s="24"/>
      <c r="E189" s="24"/>
      <c r="F189" s="24"/>
      <c r="G189" s="24"/>
      <c r="H189" s="24"/>
      <c r="I189" s="24"/>
      <c r="J189" s="61">
        <v>3</v>
      </c>
      <c r="K189" s="62" t="s">
        <v>1517</v>
      </c>
      <c r="L189" s="63" t="s">
        <v>549</v>
      </c>
      <c r="M189" s="61" t="str">
        <f>IFERROR(VLOOKUP(Tabel3[[#This Row],[ID-Bygningsdel]],'Data ændringslog'!A:G,7,FALSE),"P")</f>
        <v/>
      </c>
      <c r="N189" s="64" t="s">
        <v>109</v>
      </c>
      <c r="O189" s="188" t="str">
        <f>VLOOKUP(Tabel3[[#This Row],[ID-Bygningsdel]],'Data aktør'!A:H,2,FALSE)</f>
        <v/>
      </c>
      <c r="P189" s="189" t="str">
        <f>VLOOKUP(Tabel3[[#This Row],[ID-Bygningsdel]],'Data aktør'!A:H,3,FALSE)</f>
        <v/>
      </c>
      <c r="Q189" s="190" t="str">
        <f>VLOOKUP(Tabel3[[#This Row],[ID-Bygningsdel]],'Data aktør'!A:H,4,FALSE)</f>
        <v/>
      </c>
      <c r="R189" s="191" t="str">
        <f>VLOOKUP(Tabel3[[#This Row],[ID-Bygningsdel]],'Data aktør'!A:H,5,FALSE)</f>
        <v/>
      </c>
      <c r="S189" s="192" t="str">
        <f>VLOOKUP(Tabel3[[#This Row],[ID-Bygningsdel]],'Data aktør'!A:H,6,FALSE)</f>
        <v/>
      </c>
      <c r="T189" s="193" t="str">
        <f>VLOOKUP(Tabel3[[#This Row],[ID-Bygningsdel]],'Data aktør'!A:H,7,FALSE)</f>
        <v/>
      </c>
      <c r="U189" s="194" t="str">
        <f>VLOOKUP(Tabel3[[#This Row],[ID-Bygningsdel]],'Data aktør'!A:H,8,FALSE)</f>
        <v>X</v>
      </c>
      <c r="V189" s="76"/>
      <c r="W189" s="77"/>
      <c r="X189" s="76"/>
      <c r="Y189" s="77"/>
      <c r="Z189" s="76"/>
      <c r="AA189" s="77"/>
      <c r="AB189" s="76"/>
      <c r="AC189" s="77"/>
      <c r="AD189" s="76"/>
      <c r="AE189" s="77"/>
      <c r="AF189" s="76"/>
      <c r="AG189" s="77"/>
      <c r="AH189" s="76"/>
      <c r="AI189" s="77"/>
      <c r="AJ189" s="76" t="s">
        <v>1516</v>
      </c>
      <c r="AK189" s="77">
        <v>300</v>
      </c>
      <c r="AL189" s="76" t="s">
        <v>1516</v>
      </c>
      <c r="AM189" s="77">
        <v>300</v>
      </c>
      <c r="AN189" s="76"/>
      <c r="AO189" s="77"/>
      <c r="AP189" s="76"/>
      <c r="AQ189" s="77"/>
      <c r="AR189" s="76"/>
      <c r="AS189" s="77"/>
      <c r="AT189" s="76" t="s">
        <v>1516</v>
      </c>
      <c r="AU189" s="77">
        <v>325</v>
      </c>
      <c r="AV189" s="76"/>
      <c r="AW189" s="77"/>
      <c r="AX189" s="76"/>
      <c r="AY189" s="77"/>
      <c r="AZ189" s="76"/>
      <c r="BA189" s="77"/>
      <c r="BB189" s="76" t="s">
        <v>1516</v>
      </c>
      <c r="BC189" s="77">
        <v>325</v>
      </c>
      <c r="BD189" s="76"/>
      <c r="BE189" s="77"/>
      <c r="BF189" s="76"/>
      <c r="BG189" s="77"/>
      <c r="BH189" s="76"/>
      <c r="BI189" s="77"/>
      <c r="BJ189" s="76"/>
      <c r="BK189" s="77"/>
      <c r="BL189" s="36" t="s">
        <v>1550</v>
      </c>
      <c r="BM189" s="24"/>
      <c r="BN189" s="76"/>
      <c r="BO189" s="77"/>
      <c r="BP189" s="76"/>
      <c r="BQ189" s="77"/>
      <c r="BR189" s="76"/>
      <c r="BS189" s="77"/>
      <c r="BT189" s="76"/>
      <c r="BU189" s="77"/>
      <c r="BV189" s="24"/>
      <c r="BW189" s="76"/>
      <c r="BX189" s="77"/>
      <c r="BY189" s="76"/>
      <c r="BZ189" s="77"/>
      <c r="CA189" s="96"/>
      <c r="CB189" s="2"/>
    </row>
    <row r="190" spans="1:80" ht="12" x14ac:dyDescent="0.2">
      <c r="A190" s="33"/>
      <c r="B190" s="265" t="s">
        <v>520</v>
      </c>
      <c r="C190" s="240" t="str">
        <f>_xlfn.CONCAT(Tabel3[[#This Row],[ID]],Tabel3[[#This Row],[BYGNINGSDELE]])</f>
        <v>186Øvrige belægninger</v>
      </c>
      <c r="D190" s="24"/>
      <c r="E190" s="24"/>
      <c r="F190" s="24"/>
      <c r="G190" s="24"/>
      <c r="H190" s="24"/>
      <c r="I190" s="24"/>
      <c r="J190" s="61">
        <v>3</v>
      </c>
      <c r="K190" s="62" t="s">
        <v>1518</v>
      </c>
      <c r="L190" s="63" t="s">
        <v>549</v>
      </c>
      <c r="M190" s="61" t="str">
        <f>IFERROR(VLOOKUP(Tabel3[[#This Row],[ID-Bygningsdel]],'Data ændringslog'!A:G,7,FALSE),"P")</f>
        <v/>
      </c>
      <c r="N190" s="64" t="s">
        <v>109</v>
      </c>
      <c r="O190" s="188" t="str">
        <f>VLOOKUP(Tabel3[[#This Row],[ID-Bygningsdel]],'Data aktør'!A:H,2,FALSE)</f>
        <v/>
      </c>
      <c r="P190" s="189" t="str">
        <f>VLOOKUP(Tabel3[[#This Row],[ID-Bygningsdel]],'Data aktør'!A:H,3,FALSE)</f>
        <v/>
      </c>
      <c r="Q190" s="190" t="str">
        <f>VLOOKUP(Tabel3[[#This Row],[ID-Bygningsdel]],'Data aktør'!A:H,4,FALSE)</f>
        <v/>
      </c>
      <c r="R190" s="191" t="str">
        <f>VLOOKUP(Tabel3[[#This Row],[ID-Bygningsdel]],'Data aktør'!A:H,5,FALSE)</f>
        <v/>
      </c>
      <c r="S190" s="192" t="str">
        <f>VLOOKUP(Tabel3[[#This Row],[ID-Bygningsdel]],'Data aktør'!A:H,6,FALSE)</f>
        <v/>
      </c>
      <c r="T190" s="193" t="str">
        <f>VLOOKUP(Tabel3[[#This Row],[ID-Bygningsdel]],'Data aktør'!A:H,7,FALSE)</f>
        <v/>
      </c>
      <c r="U190" s="194" t="str">
        <f>VLOOKUP(Tabel3[[#This Row],[ID-Bygningsdel]],'Data aktør'!A:H,8,FALSE)</f>
        <v>X</v>
      </c>
      <c r="V190" s="76"/>
      <c r="W190" s="77"/>
      <c r="X190" s="76"/>
      <c r="Y190" s="77"/>
      <c r="Z190" s="76"/>
      <c r="AA190" s="77"/>
      <c r="AB190" s="76"/>
      <c r="AC190" s="77"/>
      <c r="AD190" s="76"/>
      <c r="AE190" s="77"/>
      <c r="AF190" s="76"/>
      <c r="AG190" s="77"/>
      <c r="AH190" s="76"/>
      <c r="AI190" s="77"/>
      <c r="AJ190" s="76" t="s">
        <v>1516</v>
      </c>
      <c r="AK190" s="77">
        <v>200</v>
      </c>
      <c r="AL190" s="76" t="s">
        <v>1516</v>
      </c>
      <c r="AM190" s="77">
        <v>300</v>
      </c>
      <c r="AN190" s="76"/>
      <c r="AO190" s="77"/>
      <c r="AP190" s="76"/>
      <c r="AQ190" s="77"/>
      <c r="AR190" s="76"/>
      <c r="AS190" s="77"/>
      <c r="AT190" s="76" t="s">
        <v>1516</v>
      </c>
      <c r="AU190" s="77">
        <v>325</v>
      </c>
      <c r="AV190" s="76"/>
      <c r="AW190" s="77"/>
      <c r="AX190" s="76"/>
      <c r="AY190" s="77"/>
      <c r="AZ190" s="76"/>
      <c r="BA190" s="77"/>
      <c r="BB190" s="76" t="s">
        <v>1516</v>
      </c>
      <c r="BC190" s="77">
        <v>325</v>
      </c>
      <c r="BD190" s="76"/>
      <c r="BE190" s="77"/>
      <c r="BF190" s="76"/>
      <c r="BG190" s="77"/>
      <c r="BH190" s="76"/>
      <c r="BI190" s="77"/>
      <c r="BJ190" s="76"/>
      <c r="BK190" s="77"/>
      <c r="BL190" s="36"/>
      <c r="BM190" s="24"/>
      <c r="BN190" s="76"/>
      <c r="BO190" s="77"/>
      <c r="BP190" s="76"/>
      <c r="BQ190" s="77"/>
      <c r="BR190" s="76"/>
      <c r="BS190" s="77"/>
      <c r="BT190" s="76"/>
      <c r="BU190" s="77"/>
      <c r="BV190" s="24"/>
      <c r="BW190" s="76"/>
      <c r="BX190" s="77"/>
      <c r="BY190" s="76"/>
      <c r="BZ190" s="77"/>
      <c r="CA190" s="96"/>
      <c r="CB190" s="2"/>
    </row>
    <row r="191" spans="1:80" ht="12" x14ac:dyDescent="0.2">
      <c r="A191" s="33"/>
      <c r="B191" s="265" t="s">
        <v>522</v>
      </c>
      <c r="C191" s="240" t="str">
        <f>_xlfn.CONCAT(Tabel3[[#This Row],[ID]],Tabel3[[#This Row],[BYGNINGSDELE]])</f>
        <v>187Flise -og stenbelægninger</v>
      </c>
      <c r="D191" s="24"/>
      <c r="E191" s="24"/>
      <c r="F191" s="24"/>
      <c r="G191" s="24"/>
      <c r="H191" s="24"/>
      <c r="I191" s="24"/>
      <c r="J191" s="61">
        <v>3</v>
      </c>
      <c r="K191" s="62" t="s">
        <v>511</v>
      </c>
      <c r="L191" s="63" t="s">
        <v>549</v>
      </c>
      <c r="M191" s="61" t="str">
        <f>IFERROR(VLOOKUP(Tabel3[[#This Row],[ID-Bygningsdel]],'Data ændringslog'!A:G,7,FALSE),"P")</f>
        <v/>
      </c>
      <c r="N191" s="64" t="s">
        <v>109</v>
      </c>
      <c r="O191" s="188" t="str">
        <f>VLOOKUP(Tabel3[[#This Row],[ID-Bygningsdel]],'Data aktør'!A:H,2,FALSE)</f>
        <v/>
      </c>
      <c r="P191" s="189" t="str">
        <f>VLOOKUP(Tabel3[[#This Row],[ID-Bygningsdel]],'Data aktør'!A:H,3,FALSE)</f>
        <v/>
      </c>
      <c r="Q191" s="190" t="str">
        <f>VLOOKUP(Tabel3[[#This Row],[ID-Bygningsdel]],'Data aktør'!A:H,4,FALSE)</f>
        <v/>
      </c>
      <c r="R191" s="191" t="str">
        <f>VLOOKUP(Tabel3[[#This Row],[ID-Bygningsdel]],'Data aktør'!A:H,5,FALSE)</f>
        <v/>
      </c>
      <c r="S191" s="192" t="str">
        <f>VLOOKUP(Tabel3[[#This Row],[ID-Bygningsdel]],'Data aktør'!A:H,6,FALSE)</f>
        <v/>
      </c>
      <c r="T191" s="193" t="str">
        <f>VLOOKUP(Tabel3[[#This Row],[ID-Bygningsdel]],'Data aktør'!A:H,7,FALSE)</f>
        <v/>
      </c>
      <c r="U191" s="194" t="str">
        <f>VLOOKUP(Tabel3[[#This Row],[ID-Bygningsdel]],'Data aktør'!A:H,8,FALSE)</f>
        <v>X</v>
      </c>
      <c r="V191" s="76"/>
      <c r="W191" s="77"/>
      <c r="X191" s="76"/>
      <c r="Y191" s="77"/>
      <c r="Z191" s="76"/>
      <c r="AA191" s="77"/>
      <c r="AB191" s="76"/>
      <c r="AC191" s="77"/>
      <c r="AD191" s="76"/>
      <c r="AE191" s="77"/>
      <c r="AF191" s="76"/>
      <c r="AG191" s="77"/>
      <c r="AH191" s="76"/>
      <c r="AI191" s="77"/>
      <c r="AJ191" s="76" t="s">
        <v>1516</v>
      </c>
      <c r="AK191" s="77">
        <v>300</v>
      </c>
      <c r="AL191" s="76" t="s">
        <v>1516</v>
      </c>
      <c r="AM191" s="77">
        <v>300</v>
      </c>
      <c r="AN191" s="76"/>
      <c r="AO191" s="77"/>
      <c r="AP191" s="76"/>
      <c r="AQ191" s="77"/>
      <c r="AR191" s="76"/>
      <c r="AS191" s="77"/>
      <c r="AT191" s="76" t="s">
        <v>1516</v>
      </c>
      <c r="AU191" s="77">
        <v>325</v>
      </c>
      <c r="AV191" s="76"/>
      <c r="AW191" s="77"/>
      <c r="AX191" s="76"/>
      <c r="AY191" s="77"/>
      <c r="AZ191" s="76"/>
      <c r="BA191" s="77"/>
      <c r="BB191" s="76" t="s">
        <v>1516</v>
      </c>
      <c r="BC191" s="77">
        <v>325</v>
      </c>
      <c r="BD191" s="76"/>
      <c r="BE191" s="77"/>
      <c r="BF191" s="76"/>
      <c r="BG191" s="77"/>
      <c r="BH191" s="76"/>
      <c r="BI191" s="77"/>
      <c r="BJ191" s="76"/>
      <c r="BK191" s="77"/>
      <c r="BL191" s="36"/>
      <c r="BM191" s="24"/>
      <c r="BN191" s="76"/>
      <c r="BO191" s="77"/>
      <c r="BP191" s="76"/>
      <c r="BQ191" s="77"/>
      <c r="BR191" s="76"/>
      <c r="BS191" s="77"/>
      <c r="BT191" s="76"/>
      <c r="BU191" s="77"/>
      <c r="BV191" s="24"/>
      <c r="BW191" s="76"/>
      <c r="BX191" s="77"/>
      <c r="BY191" s="76"/>
      <c r="BZ191" s="77"/>
      <c r="CA191" s="96"/>
      <c r="CB191" s="2"/>
    </row>
    <row r="192" spans="1:80" ht="12" x14ac:dyDescent="0.2">
      <c r="A192" s="33"/>
      <c r="B192" s="265" t="s">
        <v>524</v>
      </c>
      <c r="C192" s="240" t="str">
        <f>_xlfn.CONCAT(Tabel3[[#This Row],[ID]],Tabel3[[#This Row],[BYGNINGSDELE]])</f>
        <v>188Skærver og grus</v>
      </c>
      <c r="D192" s="24"/>
      <c r="E192" s="24"/>
      <c r="F192" s="24"/>
      <c r="G192" s="24"/>
      <c r="H192" s="24"/>
      <c r="I192" s="24"/>
      <c r="J192" s="61">
        <v>3</v>
      </c>
      <c r="K192" s="62" t="s">
        <v>513</v>
      </c>
      <c r="L192" s="63" t="s">
        <v>549</v>
      </c>
      <c r="M192" s="61" t="str">
        <f>IFERROR(VLOOKUP(Tabel3[[#This Row],[ID-Bygningsdel]],'Data ændringslog'!A:G,7,FALSE),"P")</f>
        <v/>
      </c>
      <c r="N192" s="64" t="s">
        <v>109</v>
      </c>
      <c r="O192" s="188" t="str">
        <f>VLOOKUP(Tabel3[[#This Row],[ID-Bygningsdel]],'Data aktør'!A:H,2,FALSE)</f>
        <v/>
      </c>
      <c r="P192" s="189" t="str">
        <f>VLOOKUP(Tabel3[[#This Row],[ID-Bygningsdel]],'Data aktør'!A:H,3,FALSE)</f>
        <v/>
      </c>
      <c r="Q192" s="190" t="str">
        <f>VLOOKUP(Tabel3[[#This Row],[ID-Bygningsdel]],'Data aktør'!A:H,4,FALSE)</f>
        <v/>
      </c>
      <c r="R192" s="191" t="str">
        <f>VLOOKUP(Tabel3[[#This Row],[ID-Bygningsdel]],'Data aktør'!A:H,5,FALSE)</f>
        <v/>
      </c>
      <c r="S192" s="192" t="str">
        <f>VLOOKUP(Tabel3[[#This Row],[ID-Bygningsdel]],'Data aktør'!A:H,6,FALSE)</f>
        <v/>
      </c>
      <c r="T192" s="193" t="str">
        <f>VLOOKUP(Tabel3[[#This Row],[ID-Bygningsdel]],'Data aktør'!A:H,7,FALSE)</f>
        <v/>
      </c>
      <c r="U192" s="194" t="str">
        <f>VLOOKUP(Tabel3[[#This Row],[ID-Bygningsdel]],'Data aktør'!A:H,8,FALSE)</f>
        <v>X</v>
      </c>
      <c r="V192" s="76"/>
      <c r="W192" s="77"/>
      <c r="X192" s="76"/>
      <c r="Y192" s="77"/>
      <c r="Z192" s="76"/>
      <c r="AA192" s="77"/>
      <c r="AB192" s="76"/>
      <c r="AC192" s="77"/>
      <c r="AD192" s="76"/>
      <c r="AE192" s="77"/>
      <c r="AF192" s="76"/>
      <c r="AG192" s="77"/>
      <c r="AH192" s="76"/>
      <c r="AI192" s="77"/>
      <c r="AJ192" s="76" t="s">
        <v>1516</v>
      </c>
      <c r="AK192" s="77">
        <v>300</v>
      </c>
      <c r="AL192" s="76" t="s">
        <v>1516</v>
      </c>
      <c r="AM192" s="77">
        <v>300</v>
      </c>
      <c r="AN192" s="76"/>
      <c r="AO192" s="77"/>
      <c r="AP192" s="76"/>
      <c r="AQ192" s="77"/>
      <c r="AR192" s="76"/>
      <c r="AS192" s="77"/>
      <c r="AT192" s="76" t="s">
        <v>1516</v>
      </c>
      <c r="AU192" s="77">
        <v>325</v>
      </c>
      <c r="AV192" s="76"/>
      <c r="AW192" s="77"/>
      <c r="AX192" s="76"/>
      <c r="AY192" s="77"/>
      <c r="AZ192" s="76"/>
      <c r="BA192" s="77"/>
      <c r="BB192" s="76" t="s">
        <v>1516</v>
      </c>
      <c r="BC192" s="77">
        <v>325</v>
      </c>
      <c r="BD192" s="76"/>
      <c r="BE192" s="77"/>
      <c r="BF192" s="76"/>
      <c r="BG192" s="77"/>
      <c r="BH192" s="76"/>
      <c r="BI192" s="77"/>
      <c r="BJ192" s="76"/>
      <c r="BK192" s="77"/>
      <c r="BL192" s="36"/>
      <c r="BM192" s="24"/>
      <c r="BN192" s="76"/>
      <c r="BO192" s="77"/>
      <c r="BP192" s="76"/>
      <c r="BQ192" s="77"/>
      <c r="BR192" s="76"/>
      <c r="BS192" s="77"/>
      <c r="BT192" s="76"/>
      <c r="BU192" s="77"/>
      <c r="BV192" s="24"/>
      <c r="BW192" s="76"/>
      <c r="BX192" s="77"/>
      <c r="BY192" s="76"/>
      <c r="BZ192" s="77"/>
      <c r="CA192" s="96"/>
      <c r="CB192" s="2"/>
    </row>
    <row r="193" spans="1:80" ht="12" x14ac:dyDescent="0.2">
      <c r="A193" s="33"/>
      <c r="B193" s="265" t="s">
        <v>525</v>
      </c>
      <c r="C193" s="240" t="str">
        <f>_xlfn.CONCAT(Tabel3[[#This Row],[ID]],Tabel3[[#This Row],[BYGNINGSDELE]])</f>
        <v>189Vandelementer i terræn</v>
      </c>
      <c r="D193" s="24"/>
      <c r="E193" s="24"/>
      <c r="F193" s="24"/>
      <c r="G193" s="24"/>
      <c r="H193" s="24"/>
      <c r="I193" s="24"/>
      <c r="J193" s="61">
        <v>3</v>
      </c>
      <c r="K193" s="62" t="s">
        <v>1519</v>
      </c>
      <c r="L193" s="63" t="s">
        <v>549</v>
      </c>
      <c r="M193" s="61" t="str">
        <f>IFERROR(VLOOKUP(Tabel3[[#This Row],[ID-Bygningsdel]],'Data ændringslog'!A:G,7,FALSE),"P")</f>
        <v/>
      </c>
      <c r="N193" s="64" t="s">
        <v>109</v>
      </c>
      <c r="O193" s="188" t="str">
        <f>VLOOKUP(Tabel3[[#This Row],[ID-Bygningsdel]],'Data aktør'!A:H,2,FALSE)</f>
        <v/>
      </c>
      <c r="P193" s="189" t="str">
        <f>VLOOKUP(Tabel3[[#This Row],[ID-Bygningsdel]],'Data aktør'!A:H,3,FALSE)</f>
        <v/>
      </c>
      <c r="Q193" s="190" t="str">
        <f>VLOOKUP(Tabel3[[#This Row],[ID-Bygningsdel]],'Data aktør'!A:H,4,FALSE)</f>
        <v/>
      </c>
      <c r="R193" s="191" t="str">
        <f>VLOOKUP(Tabel3[[#This Row],[ID-Bygningsdel]],'Data aktør'!A:H,5,FALSE)</f>
        <v/>
      </c>
      <c r="S193" s="192" t="str">
        <f>VLOOKUP(Tabel3[[#This Row],[ID-Bygningsdel]],'Data aktør'!A:H,6,FALSE)</f>
        <v/>
      </c>
      <c r="T193" s="193" t="str">
        <f>VLOOKUP(Tabel3[[#This Row],[ID-Bygningsdel]],'Data aktør'!A:H,7,FALSE)</f>
        <v/>
      </c>
      <c r="U193" s="194" t="str">
        <f>VLOOKUP(Tabel3[[#This Row],[ID-Bygningsdel]],'Data aktør'!A:H,8,FALSE)</f>
        <v>X</v>
      </c>
      <c r="V193" s="76"/>
      <c r="W193" s="77"/>
      <c r="X193" s="76"/>
      <c r="Y193" s="77"/>
      <c r="Z193" s="76"/>
      <c r="AA193" s="77"/>
      <c r="AB193" s="76"/>
      <c r="AC193" s="77"/>
      <c r="AD193" s="76"/>
      <c r="AE193" s="77"/>
      <c r="AF193" s="76"/>
      <c r="AG193" s="77"/>
      <c r="AH193" s="76"/>
      <c r="AI193" s="77"/>
      <c r="AJ193" s="76" t="s">
        <v>1516</v>
      </c>
      <c r="AK193" s="77">
        <v>200</v>
      </c>
      <c r="AL193" s="76" t="s">
        <v>1516</v>
      </c>
      <c r="AM193" s="77">
        <v>300</v>
      </c>
      <c r="AN193" s="76"/>
      <c r="AO193" s="77"/>
      <c r="AP193" s="76"/>
      <c r="AQ193" s="77"/>
      <c r="AR193" s="76"/>
      <c r="AS193" s="77"/>
      <c r="AT193" s="76" t="s">
        <v>1516</v>
      </c>
      <c r="AU193" s="77">
        <v>325</v>
      </c>
      <c r="AV193" s="76"/>
      <c r="AW193" s="77"/>
      <c r="AX193" s="76"/>
      <c r="AY193" s="77"/>
      <c r="AZ193" s="76"/>
      <c r="BA193" s="77"/>
      <c r="BB193" s="76" t="s">
        <v>1516</v>
      </c>
      <c r="BC193" s="77">
        <v>325</v>
      </c>
      <c r="BD193" s="76"/>
      <c r="BE193" s="77"/>
      <c r="BF193" s="76"/>
      <c r="BG193" s="77"/>
      <c r="BH193" s="76"/>
      <c r="BI193" s="77"/>
      <c r="BJ193" s="76"/>
      <c r="BK193" s="77"/>
      <c r="BL193" s="36" t="s">
        <v>1551</v>
      </c>
      <c r="BM193" s="24"/>
      <c r="BN193" s="76"/>
      <c r="BO193" s="77"/>
      <c r="BP193" s="76"/>
      <c r="BQ193" s="77"/>
      <c r="BR193" s="76"/>
      <c r="BS193" s="77"/>
      <c r="BT193" s="76"/>
      <c r="BU193" s="77"/>
      <c r="BV193" s="24"/>
      <c r="BW193" s="76"/>
      <c r="BX193" s="77"/>
      <c r="BY193" s="76"/>
      <c r="BZ193" s="77"/>
      <c r="CA193" s="96"/>
      <c r="CB193" s="2"/>
    </row>
    <row r="194" spans="1:80" ht="12" x14ac:dyDescent="0.2">
      <c r="A194" s="33"/>
      <c r="B194" s="265" t="s">
        <v>527</v>
      </c>
      <c r="C194" s="240" t="str">
        <f>_xlfn.CONCAT(Tabel3[[#This Row],[ID]],Tabel3[[#This Row],[BYGNINGSDELE]])</f>
        <v>190Bundopbygning / bundsikring og bærelag</v>
      </c>
      <c r="D194" s="24"/>
      <c r="E194" s="24"/>
      <c r="F194" s="24"/>
      <c r="G194" s="24"/>
      <c r="H194" s="24"/>
      <c r="I194" s="24"/>
      <c r="J194" s="61">
        <v>3</v>
      </c>
      <c r="K194" s="62" t="s">
        <v>1520</v>
      </c>
      <c r="L194" s="63" t="s">
        <v>549</v>
      </c>
      <c r="M194" s="61" t="str">
        <f>IFERROR(VLOOKUP(Tabel3[[#This Row],[ID-Bygningsdel]],'Data ændringslog'!A:G,7,FALSE),"P")</f>
        <v/>
      </c>
      <c r="N194" s="64" t="s">
        <v>109</v>
      </c>
      <c r="O194" s="188" t="str">
        <f>VLOOKUP(Tabel3[[#This Row],[ID-Bygningsdel]],'Data aktør'!A:H,2,FALSE)</f>
        <v/>
      </c>
      <c r="P194" s="189" t="str">
        <f>VLOOKUP(Tabel3[[#This Row],[ID-Bygningsdel]],'Data aktør'!A:H,3,FALSE)</f>
        <v/>
      </c>
      <c r="Q194" s="190" t="str">
        <f>VLOOKUP(Tabel3[[#This Row],[ID-Bygningsdel]],'Data aktør'!A:H,4,FALSE)</f>
        <v/>
      </c>
      <c r="R194" s="191" t="str">
        <f>VLOOKUP(Tabel3[[#This Row],[ID-Bygningsdel]],'Data aktør'!A:H,5,FALSE)</f>
        <v/>
      </c>
      <c r="S194" s="192" t="str">
        <f>VLOOKUP(Tabel3[[#This Row],[ID-Bygningsdel]],'Data aktør'!A:H,6,FALSE)</f>
        <v/>
      </c>
      <c r="T194" s="193" t="str">
        <f>VLOOKUP(Tabel3[[#This Row],[ID-Bygningsdel]],'Data aktør'!A:H,7,FALSE)</f>
        <v/>
      </c>
      <c r="U194" s="194" t="str">
        <f>VLOOKUP(Tabel3[[#This Row],[ID-Bygningsdel]],'Data aktør'!A:H,8,FALSE)</f>
        <v>X</v>
      </c>
      <c r="V194" s="76"/>
      <c r="W194" s="77"/>
      <c r="X194" s="76"/>
      <c r="Y194" s="77"/>
      <c r="Z194" s="76"/>
      <c r="AA194" s="77"/>
      <c r="AB194" s="76"/>
      <c r="AC194" s="77"/>
      <c r="AD194" s="76"/>
      <c r="AE194" s="77"/>
      <c r="AF194" s="76"/>
      <c r="AG194" s="77"/>
      <c r="AH194" s="76"/>
      <c r="AI194" s="77"/>
      <c r="AJ194" s="76" t="s">
        <v>1516</v>
      </c>
      <c r="AK194" s="77">
        <v>300</v>
      </c>
      <c r="AL194" s="76" t="s">
        <v>1516</v>
      </c>
      <c r="AM194" s="77">
        <v>300</v>
      </c>
      <c r="AN194" s="76"/>
      <c r="AO194" s="77"/>
      <c r="AP194" s="76"/>
      <c r="AQ194" s="77"/>
      <c r="AR194" s="76"/>
      <c r="AS194" s="77"/>
      <c r="AT194" s="76" t="s">
        <v>1516</v>
      </c>
      <c r="AU194" s="77">
        <v>325</v>
      </c>
      <c r="AV194" s="76"/>
      <c r="AW194" s="77"/>
      <c r="AX194" s="76"/>
      <c r="AY194" s="77"/>
      <c r="AZ194" s="76"/>
      <c r="BA194" s="77"/>
      <c r="BB194" s="76" t="s">
        <v>1516</v>
      </c>
      <c r="BC194" s="77">
        <v>325</v>
      </c>
      <c r="BD194" s="76"/>
      <c r="BE194" s="77"/>
      <c r="BF194" s="76"/>
      <c r="BG194" s="77"/>
      <c r="BH194" s="76"/>
      <c r="BI194" s="77"/>
      <c r="BJ194" s="76"/>
      <c r="BK194" s="77"/>
      <c r="BL194" s="36" t="s">
        <v>1552</v>
      </c>
      <c r="BM194" s="24"/>
      <c r="BN194" s="76"/>
      <c r="BO194" s="77"/>
      <c r="BP194" s="76"/>
      <c r="BQ194" s="77"/>
      <c r="BR194" s="76"/>
      <c r="BS194" s="77"/>
      <c r="BT194" s="76"/>
      <c r="BU194" s="77"/>
      <c r="BV194" s="24"/>
      <c r="BW194" s="76"/>
      <c r="BX194" s="77"/>
      <c r="BY194" s="76"/>
      <c r="BZ194" s="77"/>
      <c r="CA194" s="96"/>
      <c r="CB194" s="2"/>
    </row>
    <row r="195" spans="1:80" ht="12" x14ac:dyDescent="0.2">
      <c r="A195" s="33"/>
      <c r="B195" s="265" t="s">
        <v>528</v>
      </c>
      <c r="C195" s="240" t="str">
        <f>_xlfn.CONCAT(Tabel3[[#This Row],[ID]],Tabel3[[#This Row],[BYGNINGSDELE]])</f>
        <v>191Muld-,vækstlag</v>
      </c>
      <c r="D195" s="24"/>
      <c r="E195" s="24"/>
      <c r="F195" s="24"/>
      <c r="G195" s="24"/>
      <c r="H195" s="24"/>
      <c r="I195" s="24"/>
      <c r="J195" s="61">
        <v>3</v>
      </c>
      <c r="K195" s="62" t="s">
        <v>1521</v>
      </c>
      <c r="L195" s="63" t="s">
        <v>549</v>
      </c>
      <c r="M195" s="61" t="str">
        <f>IFERROR(VLOOKUP(Tabel3[[#This Row],[ID-Bygningsdel]],'Data ændringslog'!A:G,7,FALSE),"P")</f>
        <v/>
      </c>
      <c r="N195" s="64" t="s">
        <v>109</v>
      </c>
      <c r="O195" s="188" t="str">
        <f>VLOOKUP(Tabel3[[#This Row],[ID-Bygningsdel]],'Data aktør'!A:H,2,FALSE)</f>
        <v/>
      </c>
      <c r="P195" s="189" t="str">
        <f>VLOOKUP(Tabel3[[#This Row],[ID-Bygningsdel]],'Data aktør'!A:H,3,FALSE)</f>
        <v/>
      </c>
      <c r="Q195" s="190" t="str">
        <f>VLOOKUP(Tabel3[[#This Row],[ID-Bygningsdel]],'Data aktør'!A:H,4,FALSE)</f>
        <v/>
      </c>
      <c r="R195" s="191" t="str">
        <f>VLOOKUP(Tabel3[[#This Row],[ID-Bygningsdel]],'Data aktør'!A:H,5,FALSE)</f>
        <v/>
      </c>
      <c r="S195" s="192" t="str">
        <f>VLOOKUP(Tabel3[[#This Row],[ID-Bygningsdel]],'Data aktør'!A:H,6,FALSE)</f>
        <v/>
      </c>
      <c r="T195" s="193" t="str">
        <f>VLOOKUP(Tabel3[[#This Row],[ID-Bygningsdel]],'Data aktør'!A:H,7,FALSE)</f>
        <v/>
      </c>
      <c r="U195" s="194" t="str">
        <f>VLOOKUP(Tabel3[[#This Row],[ID-Bygningsdel]],'Data aktør'!A:H,8,FALSE)</f>
        <v>X</v>
      </c>
      <c r="V195" s="76"/>
      <c r="W195" s="77"/>
      <c r="X195" s="76"/>
      <c r="Y195" s="77"/>
      <c r="Z195" s="76"/>
      <c r="AA195" s="77"/>
      <c r="AB195" s="76"/>
      <c r="AC195" s="77"/>
      <c r="AD195" s="76"/>
      <c r="AE195" s="77"/>
      <c r="AF195" s="76"/>
      <c r="AG195" s="77"/>
      <c r="AH195" s="76"/>
      <c r="AI195" s="77"/>
      <c r="AJ195" s="76" t="s">
        <v>1516</v>
      </c>
      <c r="AK195" s="77">
        <v>300</v>
      </c>
      <c r="AL195" s="76" t="s">
        <v>1516</v>
      </c>
      <c r="AM195" s="77">
        <v>300</v>
      </c>
      <c r="AN195" s="76"/>
      <c r="AO195" s="77"/>
      <c r="AP195" s="76"/>
      <c r="AQ195" s="77"/>
      <c r="AR195" s="76"/>
      <c r="AS195" s="77"/>
      <c r="AT195" s="76" t="s">
        <v>1516</v>
      </c>
      <c r="AU195" s="77">
        <v>325</v>
      </c>
      <c r="AV195" s="76"/>
      <c r="AW195" s="77"/>
      <c r="AX195" s="76"/>
      <c r="AY195" s="77"/>
      <c r="AZ195" s="76"/>
      <c r="BA195" s="77"/>
      <c r="BB195" s="76" t="s">
        <v>1516</v>
      </c>
      <c r="BC195" s="77">
        <v>325</v>
      </c>
      <c r="BD195" s="76"/>
      <c r="BE195" s="77"/>
      <c r="BF195" s="76"/>
      <c r="BG195" s="77"/>
      <c r="BH195" s="76"/>
      <c r="BI195" s="77"/>
      <c r="BJ195" s="76"/>
      <c r="BK195" s="77"/>
      <c r="BL195" s="36"/>
      <c r="BM195" s="24"/>
      <c r="BN195" s="76"/>
      <c r="BO195" s="77"/>
      <c r="BP195" s="76"/>
      <c r="BQ195" s="77"/>
      <c r="BR195" s="76"/>
      <c r="BS195" s="77"/>
      <c r="BT195" s="76"/>
      <c r="BU195" s="77"/>
      <c r="BV195" s="24"/>
      <c r="BW195" s="76"/>
      <c r="BX195" s="77"/>
      <c r="BY195" s="76"/>
      <c r="BZ195" s="77"/>
      <c r="CA195" s="96"/>
      <c r="CB195" s="2"/>
    </row>
    <row r="196" spans="1:80" ht="12" x14ac:dyDescent="0.2">
      <c r="A196" s="33"/>
      <c r="B196" s="265" t="s">
        <v>530</v>
      </c>
      <c r="C196" s="240" t="str">
        <f>_xlfn.CONCAT(Tabel3[[#This Row],[ID]],Tabel3[[#This Row],[BYGNINGSDELE]])</f>
        <v>192Kantbegrænsninger</v>
      </c>
      <c r="D196" s="24"/>
      <c r="E196" s="24"/>
      <c r="F196" s="24"/>
      <c r="G196" s="24"/>
      <c r="H196" s="24"/>
      <c r="I196" s="24"/>
      <c r="J196" s="61">
        <v>3</v>
      </c>
      <c r="K196" s="62" t="s">
        <v>515</v>
      </c>
      <c r="L196" s="63" t="s">
        <v>549</v>
      </c>
      <c r="M196" s="61" t="str">
        <f>IFERROR(VLOOKUP(Tabel3[[#This Row],[ID-Bygningsdel]],'Data ændringslog'!A:G,7,FALSE),"P")</f>
        <v/>
      </c>
      <c r="N196" s="64" t="s">
        <v>109</v>
      </c>
      <c r="O196" s="188" t="str">
        <f>VLOOKUP(Tabel3[[#This Row],[ID-Bygningsdel]],'Data aktør'!A:H,2,FALSE)</f>
        <v/>
      </c>
      <c r="P196" s="189" t="str">
        <f>VLOOKUP(Tabel3[[#This Row],[ID-Bygningsdel]],'Data aktør'!A:H,3,FALSE)</f>
        <v/>
      </c>
      <c r="Q196" s="190" t="str">
        <f>VLOOKUP(Tabel3[[#This Row],[ID-Bygningsdel]],'Data aktør'!A:H,4,FALSE)</f>
        <v/>
      </c>
      <c r="R196" s="191" t="str">
        <f>VLOOKUP(Tabel3[[#This Row],[ID-Bygningsdel]],'Data aktør'!A:H,5,FALSE)</f>
        <v/>
      </c>
      <c r="S196" s="192" t="str">
        <f>VLOOKUP(Tabel3[[#This Row],[ID-Bygningsdel]],'Data aktør'!A:H,6,FALSE)</f>
        <v/>
      </c>
      <c r="T196" s="193" t="str">
        <f>VLOOKUP(Tabel3[[#This Row],[ID-Bygningsdel]],'Data aktør'!A:H,7,FALSE)</f>
        <v/>
      </c>
      <c r="U196" s="194" t="str">
        <f>VLOOKUP(Tabel3[[#This Row],[ID-Bygningsdel]],'Data aktør'!A:H,8,FALSE)</f>
        <v>X</v>
      </c>
      <c r="V196" s="76"/>
      <c r="W196" s="77"/>
      <c r="X196" s="76"/>
      <c r="Y196" s="77"/>
      <c r="Z196" s="76"/>
      <c r="AA196" s="77"/>
      <c r="AB196" s="76"/>
      <c r="AC196" s="77"/>
      <c r="AD196" s="76"/>
      <c r="AE196" s="77"/>
      <c r="AF196" s="76"/>
      <c r="AG196" s="77"/>
      <c r="AH196" s="76"/>
      <c r="AI196" s="77"/>
      <c r="AJ196" s="76" t="s">
        <v>1516</v>
      </c>
      <c r="AK196" s="77">
        <v>200</v>
      </c>
      <c r="AL196" s="76" t="s">
        <v>1516</v>
      </c>
      <c r="AM196" s="77">
        <v>200</v>
      </c>
      <c r="AN196" s="76"/>
      <c r="AO196" s="77"/>
      <c r="AP196" s="76"/>
      <c r="AQ196" s="77"/>
      <c r="AR196" s="76"/>
      <c r="AS196" s="77"/>
      <c r="AT196" s="76" t="s">
        <v>1516</v>
      </c>
      <c r="AU196" s="77">
        <v>325</v>
      </c>
      <c r="AV196" s="76"/>
      <c r="AW196" s="77"/>
      <c r="AX196" s="76"/>
      <c r="AY196" s="77"/>
      <c r="AZ196" s="76"/>
      <c r="BA196" s="77"/>
      <c r="BB196" s="76" t="s">
        <v>1516</v>
      </c>
      <c r="BC196" s="77">
        <v>325</v>
      </c>
      <c r="BD196" s="76"/>
      <c r="BE196" s="77"/>
      <c r="BF196" s="76"/>
      <c r="BG196" s="77"/>
      <c r="BH196" s="76"/>
      <c r="BI196" s="77"/>
      <c r="BJ196" s="76"/>
      <c r="BK196" s="77"/>
      <c r="BL196" s="36"/>
      <c r="BM196" s="24"/>
      <c r="BN196" s="76"/>
      <c r="BO196" s="77"/>
      <c r="BP196" s="76"/>
      <c r="BQ196" s="77"/>
      <c r="BR196" s="76"/>
      <c r="BS196" s="77"/>
      <c r="BT196" s="76"/>
      <c r="BU196" s="77"/>
      <c r="BV196" s="24"/>
      <c r="BW196" s="76"/>
      <c r="BX196" s="77"/>
      <c r="BY196" s="76"/>
      <c r="BZ196" s="77"/>
      <c r="CA196" s="96"/>
      <c r="CB196" s="2"/>
    </row>
    <row r="197" spans="1:80" ht="12" x14ac:dyDescent="0.2">
      <c r="A197" s="33"/>
      <c r="B197" s="265" t="s">
        <v>532</v>
      </c>
      <c r="C197" s="240" t="str">
        <f>_xlfn.CONCAT(Tabel3[[#This Row],[ID]],Tabel3[[#This Row],[BYGNINGSDELE]])</f>
        <v>193Afstribninger og markeringer</v>
      </c>
      <c r="D197" s="24"/>
      <c r="E197" s="24"/>
      <c r="F197" s="24"/>
      <c r="G197" s="24"/>
      <c r="H197" s="24"/>
      <c r="I197" s="24"/>
      <c r="J197" s="61">
        <v>3</v>
      </c>
      <c r="K197" s="62" t="s">
        <v>517</v>
      </c>
      <c r="L197" s="63" t="s">
        <v>549</v>
      </c>
      <c r="M197" s="61" t="str">
        <f>IFERROR(VLOOKUP(Tabel3[[#This Row],[ID-Bygningsdel]],'Data ændringslog'!A:G,7,FALSE),"P")</f>
        <v/>
      </c>
      <c r="N197" s="64" t="s">
        <v>113</v>
      </c>
      <c r="O197" s="188" t="str">
        <f>VLOOKUP(Tabel3[[#This Row],[ID-Bygningsdel]],'Data aktør'!A:H,2,FALSE)</f>
        <v/>
      </c>
      <c r="P197" s="189" t="str">
        <f>VLOOKUP(Tabel3[[#This Row],[ID-Bygningsdel]],'Data aktør'!A:H,3,FALSE)</f>
        <v/>
      </c>
      <c r="Q197" s="190" t="str">
        <f>VLOOKUP(Tabel3[[#This Row],[ID-Bygningsdel]],'Data aktør'!A:H,4,FALSE)</f>
        <v/>
      </c>
      <c r="R197" s="191" t="str">
        <f>VLOOKUP(Tabel3[[#This Row],[ID-Bygningsdel]],'Data aktør'!A:H,5,FALSE)</f>
        <v/>
      </c>
      <c r="S197" s="192" t="str">
        <f>VLOOKUP(Tabel3[[#This Row],[ID-Bygningsdel]],'Data aktør'!A:H,6,FALSE)</f>
        <v/>
      </c>
      <c r="T197" s="193" t="str">
        <f>VLOOKUP(Tabel3[[#This Row],[ID-Bygningsdel]],'Data aktør'!A:H,7,FALSE)</f>
        <v/>
      </c>
      <c r="U197" s="194" t="str">
        <f>VLOOKUP(Tabel3[[#This Row],[ID-Bygningsdel]],'Data aktør'!A:H,8,FALSE)</f>
        <v>X</v>
      </c>
      <c r="V197" s="76"/>
      <c r="W197" s="77"/>
      <c r="X197" s="76"/>
      <c r="Y197" s="77"/>
      <c r="Z197" s="76"/>
      <c r="AA197" s="77"/>
      <c r="AB197" s="76"/>
      <c r="AC197" s="77"/>
      <c r="AD197" s="76"/>
      <c r="AE197" s="77"/>
      <c r="AF197" s="76"/>
      <c r="AG197" s="77"/>
      <c r="AH197" s="76"/>
      <c r="AI197" s="77"/>
      <c r="AJ197" s="76" t="s">
        <v>1516</v>
      </c>
      <c r="AK197" s="77">
        <v>200</v>
      </c>
      <c r="AL197" s="76" t="s">
        <v>1516</v>
      </c>
      <c r="AM197" s="77">
        <v>200</v>
      </c>
      <c r="AN197" s="76"/>
      <c r="AO197" s="77"/>
      <c r="AP197" s="76"/>
      <c r="AQ197" s="77"/>
      <c r="AR197" s="76"/>
      <c r="AS197" s="77"/>
      <c r="AT197" s="76" t="s">
        <v>1516</v>
      </c>
      <c r="AU197" s="77">
        <v>325</v>
      </c>
      <c r="AV197" s="76"/>
      <c r="AW197" s="77"/>
      <c r="AX197" s="76"/>
      <c r="AY197" s="77"/>
      <c r="AZ197" s="76"/>
      <c r="BA197" s="77"/>
      <c r="BB197" s="76" t="s">
        <v>1516</v>
      </c>
      <c r="BC197" s="77">
        <v>325</v>
      </c>
      <c r="BD197" s="76"/>
      <c r="BE197" s="77"/>
      <c r="BF197" s="76"/>
      <c r="BG197" s="77"/>
      <c r="BH197" s="76"/>
      <c r="BI197" s="77"/>
      <c r="BJ197" s="76"/>
      <c r="BK197" s="77"/>
      <c r="BL197" s="36" t="s">
        <v>1552</v>
      </c>
      <c r="BM197" s="24"/>
      <c r="BN197" s="76"/>
      <c r="BO197" s="77"/>
      <c r="BP197" s="76"/>
      <c r="BQ197" s="77"/>
      <c r="BR197" s="76"/>
      <c r="BS197" s="77"/>
      <c r="BT197" s="76"/>
      <c r="BU197" s="77"/>
      <c r="BV197" s="24"/>
      <c r="BW197" s="76"/>
      <c r="BX197" s="77"/>
      <c r="BY197" s="76"/>
      <c r="BZ197" s="77"/>
      <c r="CA197" s="96"/>
      <c r="CB197" s="2"/>
    </row>
    <row r="198" spans="1:80" ht="12" x14ac:dyDescent="0.2">
      <c r="A198" s="33"/>
      <c r="B198" s="265" t="s">
        <v>533</v>
      </c>
      <c r="C198" s="240" t="str">
        <f>_xlfn.CONCAT(Tabel3[[#This Row],[ID]],Tabel3[[#This Row],[BYGNINGSDELE]])</f>
        <v>194Riste/Liniedræn/Sokkelaffugter med tilslutning</v>
      </c>
      <c r="D198" s="24"/>
      <c r="E198" s="24"/>
      <c r="F198" s="24"/>
      <c r="G198" s="24"/>
      <c r="H198" s="24"/>
      <c r="I198" s="24"/>
      <c r="J198" s="61">
        <v>3</v>
      </c>
      <c r="K198" s="62" t="s">
        <v>1522</v>
      </c>
      <c r="L198" s="63" t="s">
        <v>549</v>
      </c>
      <c r="M198" s="61" t="str">
        <f>IFERROR(VLOOKUP(Tabel3[[#This Row],[ID-Bygningsdel]],'Data ændringslog'!A:G,7,FALSE),"P")</f>
        <v/>
      </c>
      <c r="N198" s="64" t="s">
        <v>109</v>
      </c>
      <c r="O198" s="188" t="str">
        <f>VLOOKUP(Tabel3[[#This Row],[ID-Bygningsdel]],'Data aktør'!A:H,2,FALSE)</f>
        <v/>
      </c>
      <c r="P198" s="189" t="str">
        <f>VLOOKUP(Tabel3[[#This Row],[ID-Bygningsdel]],'Data aktør'!A:H,3,FALSE)</f>
        <v/>
      </c>
      <c r="Q198" s="190" t="str">
        <f>VLOOKUP(Tabel3[[#This Row],[ID-Bygningsdel]],'Data aktør'!A:H,4,FALSE)</f>
        <v/>
      </c>
      <c r="R198" s="191" t="str">
        <f>VLOOKUP(Tabel3[[#This Row],[ID-Bygningsdel]],'Data aktør'!A:H,5,FALSE)</f>
        <v/>
      </c>
      <c r="S198" s="192" t="str">
        <f>VLOOKUP(Tabel3[[#This Row],[ID-Bygningsdel]],'Data aktør'!A:H,6,FALSE)</f>
        <v/>
      </c>
      <c r="T198" s="193" t="str">
        <f>VLOOKUP(Tabel3[[#This Row],[ID-Bygningsdel]],'Data aktør'!A:H,7,FALSE)</f>
        <v/>
      </c>
      <c r="U198" s="194" t="str">
        <f>VLOOKUP(Tabel3[[#This Row],[ID-Bygningsdel]],'Data aktør'!A:H,8,FALSE)</f>
        <v>X</v>
      </c>
      <c r="V198" s="76"/>
      <c r="W198" s="77"/>
      <c r="X198" s="76"/>
      <c r="Y198" s="77"/>
      <c r="Z198" s="76"/>
      <c r="AA198" s="77"/>
      <c r="AB198" s="76"/>
      <c r="AC198" s="77"/>
      <c r="AD198" s="76"/>
      <c r="AE198" s="77"/>
      <c r="AF198" s="76"/>
      <c r="AG198" s="77"/>
      <c r="AH198" s="76"/>
      <c r="AI198" s="77"/>
      <c r="AJ198" s="76" t="s">
        <v>1516</v>
      </c>
      <c r="AK198" s="77">
        <v>200</v>
      </c>
      <c r="AL198" s="76" t="s">
        <v>1516</v>
      </c>
      <c r="AM198" s="77">
        <v>300</v>
      </c>
      <c r="AN198" s="76"/>
      <c r="AO198" s="77"/>
      <c r="AP198" s="76"/>
      <c r="AQ198" s="77"/>
      <c r="AR198" s="76"/>
      <c r="AS198" s="77"/>
      <c r="AT198" s="76" t="s">
        <v>1516</v>
      </c>
      <c r="AU198" s="77">
        <v>325</v>
      </c>
      <c r="AV198" s="76"/>
      <c r="AW198" s="77"/>
      <c r="AX198" s="76"/>
      <c r="AY198" s="77"/>
      <c r="AZ198" s="76"/>
      <c r="BA198" s="77"/>
      <c r="BB198" s="76" t="s">
        <v>1516</v>
      </c>
      <c r="BC198" s="77">
        <v>325</v>
      </c>
      <c r="BD198" s="76"/>
      <c r="BE198" s="77"/>
      <c r="BF198" s="76"/>
      <c r="BG198" s="77"/>
      <c r="BH198" s="76"/>
      <c r="BI198" s="77"/>
      <c r="BJ198" s="76"/>
      <c r="BK198" s="77"/>
      <c r="BL198" s="36"/>
      <c r="BM198" s="24"/>
      <c r="BN198" s="76"/>
      <c r="BO198" s="77"/>
      <c r="BP198" s="76"/>
      <c r="BQ198" s="77"/>
      <c r="BR198" s="76"/>
      <c r="BS198" s="77"/>
      <c r="BT198" s="76"/>
      <c r="BU198" s="77"/>
      <c r="BV198" s="24"/>
      <c r="BW198" s="76"/>
      <c r="BX198" s="77"/>
      <c r="BY198" s="76"/>
      <c r="BZ198" s="77"/>
      <c r="CA198" s="96"/>
      <c r="CB198" s="2"/>
    </row>
    <row r="199" spans="1:80" ht="12" x14ac:dyDescent="0.2">
      <c r="A199" s="33"/>
      <c r="B199" s="265" t="s">
        <v>534</v>
      </c>
      <c r="C199" s="240" t="str">
        <f>_xlfn.CONCAT(Tabel3[[#This Row],[ID]],Tabel3[[#This Row],[BYGNINGSDELE]])</f>
        <v>195Riste/Liniedræn/Sokkelaffugter uden tilslutning</v>
      </c>
      <c r="D199" s="24"/>
      <c r="E199" s="24"/>
      <c r="F199" s="24"/>
      <c r="G199" s="24"/>
      <c r="H199" s="24"/>
      <c r="I199" s="24"/>
      <c r="J199" s="61">
        <v>3</v>
      </c>
      <c r="K199" s="62" t="s">
        <v>1523</v>
      </c>
      <c r="L199" s="63" t="s">
        <v>549</v>
      </c>
      <c r="M199" s="61" t="str">
        <f>IFERROR(VLOOKUP(Tabel3[[#This Row],[ID-Bygningsdel]],'Data ændringslog'!A:G,7,FALSE),"P")</f>
        <v/>
      </c>
      <c r="N199" s="64" t="s">
        <v>109</v>
      </c>
      <c r="O199" s="188" t="str">
        <f>VLOOKUP(Tabel3[[#This Row],[ID-Bygningsdel]],'Data aktør'!A:H,2,FALSE)</f>
        <v/>
      </c>
      <c r="P199" s="189" t="str">
        <f>VLOOKUP(Tabel3[[#This Row],[ID-Bygningsdel]],'Data aktør'!A:H,3,FALSE)</f>
        <v/>
      </c>
      <c r="Q199" s="190" t="str">
        <f>VLOOKUP(Tabel3[[#This Row],[ID-Bygningsdel]],'Data aktør'!A:H,4,FALSE)</f>
        <v/>
      </c>
      <c r="R199" s="191" t="str">
        <f>VLOOKUP(Tabel3[[#This Row],[ID-Bygningsdel]],'Data aktør'!A:H,5,FALSE)</f>
        <v/>
      </c>
      <c r="S199" s="192" t="str">
        <f>VLOOKUP(Tabel3[[#This Row],[ID-Bygningsdel]],'Data aktør'!A:H,6,FALSE)</f>
        <v/>
      </c>
      <c r="T199" s="193" t="str">
        <f>VLOOKUP(Tabel3[[#This Row],[ID-Bygningsdel]],'Data aktør'!A:H,7,FALSE)</f>
        <v/>
      </c>
      <c r="U199" s="194" t="str">
        <f>VLOOKUP(Tabel3[[#This Row],[ID-Bygningsdel]],'Data aktør'!A:H,8,FALSE)</f>
        <v>X</v>
      </c>
      <c r="V199" s="76"/>
      <c r="W199" s="77"/>
      <c r="X199" s="76"/>
      <c r="Y199" s="77"/>
      <c r="Z199" s="76"/>
      <c r="AA199" s="77"/>
      <c r="AB199" s="76"/>
      <c r="AC199" s="77"/>
      <c r="AD199" s="76"/>
      <c r="AE199" s="77"/>
      <c r="AF199" s="76"/>
      <c r="AG199" s="77"/>
      <c r="AH199" s="76"/>
      <c r="AI199" s="77"/>
      <c r="AJ199" s="76" t="s">
        <v>1516</v>
      </c>
      <c r="AK199" s="77">
        <v>200</v>
      </c>
      <c r="AL199" s="76" t="s">
        <v>1516</v>
      </c>
      <c r="AM199" s="77">
        <v>300</v>
      </c>
      <c r="AN199" s="76"/>
      <c r="AO199" s="77"/>
      <c r="AP199" s="76"/>
      <c r="AQ199" s="77"/>
      <c r="AR199" s="76"/>
      <c r="AS199" s="77"/>
      <c r="AT199" s="76" t="s">
        <v>1516</v>
      </c>
      <c r="AU199" s="77">
        <v>325</v>
      </c>
      <c r="AV199" s="76"/>
      <c r="AW199" s="77"/>
      <c r="AX199" s="76"/>
      <c r="AY199" s="77"/>
      <c r="AZ199" s="76"/>
      <c r="BA199" s="77"/>
      <c r="BB199" s="76" t="s">
        <v>1516</v>
      </c>
      <c r="BC199" s="77">
        <v>325</v>
      </c>
      <c r="BD199" s="76"/>
      <c r="BE199" s="77"/>
      <c r="BF199" s="76"/>
      <c r="BG199" s="77"/>
      <c r="BH199" s="76"/>
      <c r="BI199" s="77"/>
      <c r="BJ199" s="76"/>
      <c r="BK199" s="77"/>
      <c r="BL199" s="36"/>
      <c r="BM199" s="24"/>
      <c r="BN199" s="76"/>
      <c r="BO199" s="77"/>
      <c r="BP199" s="76"/>
      <c r="BQ199" s="77"/>
      <c r="BR199" s="76"/>
      <c r="BS199" s="77"/>
      <c r="BT199" s="76"/>
      <c r="BU199" s="77"/>
      <c r="BV199" s="24"/>
      <c r="BW199" s="76"/>
      <c r="BX199" s="77"/>
      <c r="BY199" s="76"/>
      <c r="BZ199" s="77"/>
      <c r="CA199" s="96"/>
      <c r="CB199" s="2"/>
    </row>
    <row r="200" spans="1:80" ht="14.25" x14ac:dyDescent="0.2">
      <c r="A200" s="33"/>
      <c r="B200" s="264" t="s">
        <v>535</v>
      </c>
      <c r="C200" s="239" t="str">
        <f>_xlfn.CONCAT(Tabel3[[#This Row],[ID]],Tabel3[[#This Row],[BYGNINGSDELE]])</f>
        <v>196Solitær beplantning</v>
      </c>
      <c r="D200" s="27"/>
      <c r="E200" s="27"/>
      <c r="F200" s="27"/>
      <c r="G200" s="27"/>
      <c r="H200" s="27"/>
      <c r="I200" s="24"/>
      <c r="J200" s="58">
        <v>2</v>
      </c>
      <c r="K200" s="59" t="s">
        <v>1512</v>
      </c>
      <c r="L200" s="287"/>
      <c r="M200" s="290" t="str">
        <f>IFERROR(VLOOKUP(Tabel3[[#This Row],[ID-Bygningsdel]],'Data ændringslog'!A:G,7,FALSE),"P")</f>
        <v/>
      </c>
      <c r="N200" s="60" t="s">
        <v>109</v>
      </c>
      <c r="O200" s="221" t="s">
        <v>109</v>
      </c>
      <c r="P200" s="222" t="s">
        <v>109</v>
      </c>
      <c r="Q200" s="222" t="s">
        <v>109</v>
      </c>
      <c r="R200" s="222" t="s">
        <v>109</v>
      </c>
      <c r="S200" s="222" t="s">
        <v>109</v>
      </c>
      <c r="T200" s="222" t="s">
        <v>109</v>
      </c>
      <c r="U200" s="223" t="s">
        <v>109</v>
      </c>
      <c r="V200" s="78"/>
      <c r="W200" s="79"/>
      <c r="X200" s="78"/>
      <c r="Y200" s="79"/>
      <c r="Z200" s="78"/>
      <c r="AA200" s="79"/>
      <c r="AB200" s="225"/>
      <c r="AC200" s="226"/>
      <c r="AD200" s="78"/>
      <c r="AE200" s="79"/>
      <c r="AF200" s="78"/>
      <c r="AG200" s="79"/>
      <c r="AH200" s="78"/>
      <c r="AI200" s="79"/>
      <c r="AJ200" s="225"/>
      <c r="AK200" s="226"/>
      <c r="AL200" s="225"/>
      <c r="AM200" s="226"/>
      <c r="AN200" s="78"/>
      <c r="AO200" s="79"/>
      <c r="AP200" s="78"/>
      <c r="AQ200" s="79"/>
      <c r="AR200" s="78"/>
      <c r="AS200" s="79"/>
      <c r="AT200" s="225"/>
      <c r="AU200" s="226"/>
      <c r="AV200" s="78"/>
      <c r="AW200" s="79"/>
      <c r="AX200" s="78"/>
      <c r="AY200" s="79"/>
      <c r="AZ200" s="78"/>
      <c r="BA200" s="79"/>
      <c r="BB200" s="225"/>
      <c r="BC200" s="226"/>
      <c r="BD200" s="78"/>
      <c r="BE200" s="79"/>
      <c r="BF200" s="78"/>
      <c r="BG200" s="79"/>
      <c r="BH200" s="78"/>
      <c r="BI200" s="79"/>
      <c r="BJ200" s="225"/>
      <c r="BK200" s="226"/>
      <c r="BL200" s="37"/>
      <c r="BM200" s="245"/>
      <c r="BN200" s="78"/>
      <c r="BO200" s="79"/>
      <c r="BP200" s="78"/>
      <c r="BQ200" s="79"/>
      <c r="BR200" s="78"/>
      <c r="BS200" s="79"/>
      <c r="BT200" s="225"/>
      <c r="BU200" s="226"/>
      <c r="BV200" s="24"/>
      <c r="BW200" s="78"/>
      <c r="BX200" s="79"/>
      <c r="BY200" s="78"/>
      <c r="BZ200" s="79"/>
      <c r="CA200" s="97"/>
      <c r="CB200" s="2"/>
    </row>
    <row r="201" spans="1:80" ht="12" x14ac:dyDescent="0.2">
      <c r="A201" s="33"/>
      <c r="B201" s="265" t="s">
        <v>536</v>
      </c>
      <c r="C201" s="240" t="str">
        <f>_xlfn.CONCAT(Tabel3[[#This Row],[ID]],Tabel3[[#This Row],[BYGNINGSDELE]])</f>
        <v>197Træer</v>
      </c>
      <c r="D201" s="24"/>
      <c r="E201" s="24"/>
      <c r="F201" s="24"/>
      <c r="G201" s="24"/>
      <c r="H201" s="24"/>
      <c r="I201" s="24"/>
      <c r="J201" s="61">
        <v>3</v>
      </c>
      <c r="K201" s="62" t="s">
        <v>521</v>
      </c>
      <c r="L201" s="63" t="s">
        <v>1512</v>
      </c>
      <c r="M201" s="61" t="str">
        <f>IFERROR(VLOOKUP(Tabel3[[#This Row],[ID-Bygningsdel]],'Data ændringslog'!A:G,7,FALSE),"P")</f>
        <v/>
      </c>
      <c r="N201" s="64" t="s">
        <v>109</v>
      </c>
      <c r="O201" s="188" t="str">
        <f>VLOOKUP(Tabel3[[#This Row],[ID-Bygningsdel]],'Data aktør'!A:H,2,FALSE)</f>
        <v/>
      </c>
      <c r="P201" s="189" t="str">
        <f>VLOOKUP(Tabel3[[#This Row],[ID-Bygningsdel]],'Data aktør'!A:H,3,FALSE)</f>
        <v/>
      </c>
      <c r="Q201" s="190" t="str">
        <f>VLOOKUP(Tabel3[[#This Row],[ID-Bygningsdel]],'Data aktør'!A:H,4,FALSE)</f>
        <v/>
      </c>
      <c r="R201" s="191" t="str">
        <f>VLOOKUP(Tabel3[[#This Row],[ID-Bygningsdel]],'Data aktør'!A:H,5,FALSE)</f>
        <v/>
      </c>
      <c r="S201" s="192" t="str">
        <f>VLOOKUP(Tabel3[[#This Row],[ID-Bygningsdel]],'Data aktør'!A:H,6,FALSE)</f>
        <v/>
      </c>
      <c r="T201" s="193" t="str">
        <f>VLOOKUP(Tabel3[[#This Row],[ID-Bygningsdel]],'Data aktør'!A:H,7,FALSE)</f>
        <v/>
      </c>
      <c r="U201" s="194" t="str">
        <f>VLOOKUP(Tabel3[[#This Row],[ID-Bygningsdel]],'Data aktør'!A:H,8,FALSE)</f>
        <v>X</v>
      </c>
      <c r="V201" s="76"/>
      <c r="W201" s="77"/>
      <c r="X201" s="76"/>
      <c r="Y201" s="77"/>
      <c r="Z201" s="76"/>
      <c r="AA201" s="77"/>
      <c r="AB201" s="80" t="s">
        <v>1516</v>
      </c>
      <c r="AC201" s="81">
        <v>200</v>
      </c>
      <c r="AD201" s="76"/>
      <c r="AE201" s="77"/>
      <c r="AF201" s="76"/>
      <c r="AG201" s="77"/>
      <c r="AH201" s="76"/>
      <c r="AI201" s="77"/>
      <c r="AJ201" s="80" t="s">
        <v>1516</v>
      </c>
      <c r="AK201" s="81">
        <v>300</v>
      </c>
      <c r="AL201" s="80" t="s">
        <v>1516</v>
      </c>
      <c r="AM201" s="81">
        <v>300</v>
      </c>
      <c r="AN201" s="76"/>
      <c r="AO201" s="77"/>
      <c r="AP201" s="76"/>
      <c r="AQ201" s="77"/>
      <c r="AR201" s="76"/>
      <c r="AS201" s="77"/>
      <c r="AT201" s="80" t="s">
        <v>1516</v>
      </c>
      <c r="AU201" s="81">
        <v>325</v>
      </c>
      <c r="AV201" s="76"/>
      <c r="AW201" s="77"/>
      <c r="AX201" s="76"/>
      <c r="AY201" s="77"/>
      <c r="AZ201" s="76"/>
      <c r="BA201" s="77"/>
      <c r="BB201" s="80" t="s">
        <v>1516</v>
      </c>
      <c r="BC201" s="81">
        <v>325</v>
      </c>
      <c r="BD201" s="76"/>
      <c r="BE201" s="77"/>
      <c r="BF201" s="76"/>
      <c r="BG201" s="77"/>
      <c r="BH201" s="76"/>
      <c r="BI201" s="77"/>
      <c r="BJ201" s="80"/>
      <c r="BK201" s="81"/>
      <c r="BL201" s="36"/>
      <c r="BM201" s="113"/>
      <c r="BN201" s="76"/>
      <c r="BO201" s="77"/>
      <c r="BP201" s="76"/>
      <c r="BQ201" s="77"/>
      <c r="BR201" s="76"/>
      <c r="BS201" s="77"/>
      <c r="BT201" s="80"/>
      <c r="BU201" s="81"/>
      <c r="BV201" s="24"/>
      <c r="BW201" s="76"/>
      <c r="BX201" s="77"/>
      <c r="BY201" s="76"/>
      <c r="BZ201" s="77"/>
      <c r="CA201" s="96"/>
      <c r="CB201" s="2"/>
    </row>
    <row r="202" spans="1:80" ht="12" x14ac:dyDescent="0.2">
      <c r="A202" s="33"/>
      <c r="B202" s="265" t="s">
        <v>537</v>
      </c>
      <c r="C202" s="240" t="str">
        <f>_xlfn.CONCAT(Tabel3[[#This Row],[ID]],Tabel3[[#This Row],[BYGNINGSDELE]])</f>
        <v>198Buske og hække</v>
      </c>
      <c r="D202" s="24"/>
      <c r="E202" s="24"/>
      <c r="F202" s="24"/>
      <c r="G202" s="24"/>
      <c r="H202" s="24"/>
      <c r="I202" s="24"/>
      <c r="J202" s="61">
        <v>3</v>
      </c>
      <c r="K202" s="62" t="s">
        <v>523</v>
      </c>
      <c r="L202" s="63" t="s">
        <v>1512</v>
      </c>
      <c r="M202" s="61" t="str">
        <f>IFERROR(VLOOKUP(Tabel3[[#This Row],[ID-Bygningsdel]],'Data ændringslog'!A:G,7,FALSE),"P")</f>
        <v/>
      </c>
      <c r="N202" s="64" t="s">
        <v>109</v>
      </c>
      <c r="O202" s="188" t="str">
        <f>VLOOKUP(Tabel3[[#This Row],[ID-Bygningsdel]],'Data aktør'!A:H,2,FALSE)</f>
        <v/>
      </c>
      <c r="P202" s="189" t="str">
        <f>VLOOKUP(Tabel3[[#This Row],[ID-Bygningsdel]],'Data aktør'!A:H,3,FALSE)</f>
        <v/>
      </c>
      <c r="Q202" s="190" t="str">
        <f>VLOOKUP(Tabel3[[#This Row],[ID-Bygningsdel]],'Data aktør'!A:H,4,FALSE)</f>
        <v/>
      </c>
      <c r="R202" s="191" t="str">
        <f>VLOOKUP(Tabel3[[#This Row],[ID-Bygningsdel]],'Data aktør'!A:H,5,FALSE)</f>
        <v/>
      </c>
      <c r="S202" s="192" t="str">
        <f>VLOOKUP(Tabel3[[#This Row],[ID-Bygningsdel]],'Data aktør'!A:H,6,FALSE)</f>
        <v/>
      </c>
      <c r="T202" s="193" t="str">
        <f>VLOOKUP(Tabel3[[#This Row],[ID-Bygningsdel]],'Data aktør'!A:H,7,FALSE)</f>
        <v/>
      </c>
      <c r="U202" s="194" t="str">
        <f>VLOOKUP(Tabel3[[#This Row],[ID-Bygningsdel]],'Data aktør'!A:H,8,FALSE)</f>
        <v>X</v>
      </c>
      <c r="V202" s="76"/>
      <c r="W202" s="77"/>
      <c r="X202" s="76"/>
      <c r="Y202" s="77"/>
      <c r="Z202" s="76"/>
      <c r="AA202" s="77"/>
      <c r="AB202" s="76"/>
      <c r="AC202" s="77"/>
      <c r="AD202" s="76"/>
      <c r="AE202" s="77"/>
      <c r="AF202" s="76"/>
      <c r="AG202" s="77"/>
      <c r="AH202" s="76"/>
      <c r="AI202" s="77"/>
      <c r="AJ202" s="76" t="s">
        <v>1516</v>
      </c>
      <c r="AK202" s="77">
        <v>200</v>
      </c>
      <c r="AL202" s="76" t="s">
        <v>1516</v>
      </c>
      <c r="AM202" s="77">
        <v>300</v>
      </c>
      <c r="AN202" s="76"/>
      <c r="AO202" s="77"/>
      <c r="AP202" s="76"/>
      <c r="AQ202" s="77"/>
      <c r="AR202" s="76"/>
      <c r="AS202" s="77"/>
      <c r="AT202" s="76" t="s">
        <v>1516</v>
      </c>
      <c r="AU202" s="77">
        <v>325</v>
      </c>
      <c r="AV202" s="76"/>
      <c r="AW202" s="77"/>
      <c r="AX202" s="76"/>
      <c r="AY202" s="77"/>
      <c r="AZ202" s="76"/>
      <c r="BA202" s="77"/>
      <c r="BB202" s="76" t="s">
        <v>1516</v>
      </c>
      <c r="BC202" s="77">
        <v>325</v>
      </c>
      <c r="BD202" s="76"/>
      <c r="BE202" s="77"/>
      <c r="BF202" s="76"/>
      <c r="BG202" s="77"/>
      <c r="BH202" s="76"/>
      <c r="BI202" s="77"/>
      <c r="BJ202" s="76"/>
      <c r="BK202" s="77"/>
      <c r="BL202" s="36"/>
      <c r="BM202" s="24"/>
      <c r="BN202" s="76"/>
      <c r="BO202" s="77"/>
      <c r="BP202" s="76"/>
      <c r="BQ202" s="77"/>
      <c r="BR202" s="76"/>
      <c r="BS202" s="77"/>
      <c r="BT202" s="76"/>
      <c r="BU202" s="77"/>
      <c r="BV202" s="24"/>
      <c r="BW202" s="76"/>
      <c r="BX202" s="77"/>
      <c r="BY202" s="76"/>
      <c r="BZ202" s="77"/>
      <c r="CA202" s="96"/>
      <c r="CB202" s="2"/>
    </row>
    <row r="203" spans="1:80" ht="14.25" x14ac:dyDescent="0.2">
      <c r="A203" s="33"/>
      <c r="B203" s="264" t="s">
        <v>538</v>
      </c>
      <c r="C203" s="239" t="str">
        <f>_xlfn.CONCAT(Tabel3[[#This Row],[ID]],Tabel3[[#This Row],[BYGNINGSDELE]])</f>
        <v>199Beplantningstypologier</v>
      </c>
      <c r="D203" s="27"/>
      <c r="E203" s="27"/>
      <c r="F203" s="27"/>
      <c r="G203" s="27"/>
      <c r="H203" s="27"/>
      <c r="I203" s="24"/>
      <c r="J203" s="58">
        <v>2</v>
      </c>
      <c r="K203" s="59" t="s">
        <v>1524</v>
      </c>
      <c r="L203" s="287"/>
      <c r="M203" s="290" t="str">
        <f>IFERROR(VLOOKUP(Tabel3[[#This Row],[ID-Bygningsdel]],'Data ændringslog'!A:G,7,FALSE),"P")</f>
        <v/>
      </c>
      <c r="N203" s="60"/>
      <c r="O203" s="221" t="s">
        <v>109</v>
      </c>
      <c r="P203" s="222" t="s">
        <v>109</v>
      </c>
      <c r="Q203" s="222" t="s">
        <v>109</v>
      </c>
      <c r="R203" s="222" t="s">
        <v>109</v>
      </c>
      <c r="S203" s="222" t="s">
        <v>109</v>
      </c>
      <c r="T203" s="222" t="s">
        <v>109</v>
      </c>
      <c r="U203" s="223" t="s">
        <v>109</v>
      </c>
      <c r="V203" s="78"/>
      <c r="W203" s="79"/>
      <c r="X203" s="78"/>
      <c r="Y203" s="79"/>
      <c r="Z203" s="78"/>
      <c r="AA203" s="79"/>
      <c r="AB203" s="78"/>
      <c r="AC203" s="88"/>
      <c r="AD203" s="78"/>
      <c r="AE203" s="79"/>
      <c r="AF203" s="78"/>
      <c r="AG203" s="79"/>
      <c r="AH203" s="78"/>
      <c r="AI203" s="79"/>
      <c r="AJ203" s="78"/>
      <c r="AK203" s="88"/>
      <c r="AL203" s="78"/>
      <c r="AM203" s="88"/>
      <c r="AN203" s="78"/>
      <c r="AO203" s="79"/>
      <c r="AP203" s="78"/>
      <c r="AQ203" s="79"/>
      <c r="AR203" s="78"/>
      <c r="AS203" s="79"/>
      <c r="AT203" s="78"/>
      <c r="AU203" s="88"/>
      <c r="AV203" s="78"/>
      <c r="AW203" s="79"/>
      <c r="AX203" s="78"/>
      <c r="AY203" s="79"/>
      <c r="AZ203" s="78"/>
      <c r="BA203" s="79"/>
      <c r="BB203" s="78"/>
      <c r="BC203" s="88"/>
      <c r="BD203" s="78"/>
      <c r="BE203" s="79"/>
      <c r="BF203" s="78"/>
      <c r="BG203" s="79"/>
      <c r="BH203" s="78"/>
      <c r="BI203" s="79"/>
      <c r="BJ203" s="78"/>
      <c r="BK203" s="88"/>
      <c r="BL203" s="37"/>
      <c r="BM203" s="245"/>
      <c r="BN203" s="78"/>
      <c r="BO203" s="79"/>
      <c r="BP203" s="78"/>
      <c r="BQ203" s="79"/>
      <c r="BR203" s="78"/>
      <c r="BS203" s="79"/>
      <c r="BT203" s="78"/>
      <c r="BU203" s="88"/>
      <c r="BV203" s="24"/>
      <c r="BW203" s="78"/>
      <c r="BX203" s="79"/>
      <c r="BY203" s="78"/>
      <c r="BZ203" s="79"/>
      <c r="CA203" s="97"/>
      <c r="CB203" s="2"/>
    </row>
    <row r="204" spans="1:80" ht="12" x14ac:dyDescent="0.2">
      <c r="A204" s="33"/>
      <c r="B204" s="265" t="s">
        <v>540</v>
      </c>
      <c r="C204" s="240" t="str">
        <f>_xlfn.CONCAT(Tabel3[[#This Row],[ID]],Tabel3[[#This Row],[BYGNINGSDELE]])</f>
        <v>200Skovrejsning</v>
      </c>
      <c r="D204" s="24"/>
      <c r="E204" s="24"/>
      <c r="F204" s="24"/>
      <c r="G204" s="24"/>
      <c r="H204" s="24"/>
      <c r="I204" s="24"/>
      <c r="J204" s="61">
        <v>3</v>
      </c>
      <c r="K204" s="62" t="s">
        <v>1525</v>
      </c>
      <c r="L204" s="63" t="s">
        <v>1515</v>
      </c>
      <c r="M204" s="61" t="str">
        <f>IFERROR(VLOOKUP(Tabel3[[#This Row],[ID-Bygningsdel]],'Data ændringslog'!A:G,7,FALSE),"P")</f>
        <v/>
      </c>
      <c r="N204" s="64" t="s">
        <v>113</v>
      </c>
      <c r="O204" s="188" t="str">
        <f>VLOOKUP(Tabel3[[#This Row],[ID-Bygningsdel]],'Data aktør'!A:H,2,FALSE)</f>
        <v/>
      </c>
      <c r="P204" s="189" t="str">
        <f>VLOOKUP(Tabel3[[#This Row],[ID-Bygningsdel]],'Data aktør'!A:H,3,FALSE)</f>
        <v/>
      </c>
      <c r="Q204" s="190" t="str">
        <f>VLOOKUP(Tabel3[[#This Row],[ID-Bygningsdel]],'Data aktør'!A:H,4,FALSE)</f>
        <v/>
      </c>
      <c r="R204" s="191" t="str">
        <f>VLOOKUP(Tabel3[[#This Row],[ID-Bygningsdel]],'Data aktør'!A:H,5,FALSE)</f>
        <v/>
      </c>
      <c r="S204" s="192" t="str">
        <f>VLOOKUP(Tabel3[[#This Row],[ID-Bygningsdel]],'Data aktør'!A:H,6,FALSE)</f>
        <v/>
      </c>
      <c r="T204" s="193" t="str">
        <f>VLOOKUP(Tabel3[[#This Row],[ID-Bygningsdel]],'Data aktør'!A:H,7,FALSE)</f>
        <v/>
      </c>
      <c r="U204" s="194" t="str">
        <f>VLOOKUP(Tabel3[[#This Row],[ID-Bygningsdel]],'Data aktør'!A:H,8,FALSE)</f>
        <v>X</v>
      </c>
      <c r="V204" s="76"/>
      <c r="W204" s="77"/>
      <c r="X204" s="76"/>
      <c r="Y204" s="77"/>
      <c r="Z204" s="76"/>
      <c r="AA204" s="77"/>
      <c r="AB204" s="76"/>
      <c r="AC204" s="77"/>
      <c r="AD204" s="76"/>
      <c r="AE204" s="77"/>
      <c r="AF204" s="76"/>
      <c r="AG204" s="77"/>
      <c r="AH204" s="76"/>
      <c r="AI204" s="77"/>
      <c r="AJ204" s="76" t="s">
        <v>1516</v>
      </c>
      <c r="AK204" s="77">
        <v>300</v>
      </c>
      <c r="AL204" s="76" t="s">
        <v>1516</v>
      </c>
      <c r="AM204" s="77">
        <v>300</v>
      </c>
      <c r="AN204" s="76"/>
      <c r="AO204" s="77"/>
      <c r="AP204" s="76"/>
      <c r="AQ204" s="77"/>
      <c r="AR204" s="76"/>
      <c r="AS204" s="77"/>
      <c r="AT204" s="76" t="s">
        <v>1516</v>
      </c>
      <c r="AU204" s="77">
        <v>325</v>
      </c>
      <c r="AV204" s="76"/>
      <c r="AW204" s="77"/>
      <c r="AX204" s="76"/>
      <c r="AY204" s="77"/>
      <c r="AZ204" s="76"/>
      <c r="BA204" s="77"/>
      <c r="BB204" s="76" t="s">
        <v>1516</v>
      </c>
      <c r="BC204" s="77">
        <v>325</v>
      </c>
      <c r="BD204" s="76"/>
      <c r="BE204" s="77"/>
      <c r="BF204" s="76"/>
      <c r="BG204" s="77"/>
      <c r="BH204" s="76"/>
      <c r="BI204" s="77"/>
      <c r="BJ204" s="76"/>
      <c r="BK204" s="77"/>
      <c r="BL204" s="36"/>
      <c r="BM204" s="24"/>
      <c r="BN204" s="76"/>
      <c r="BO204" s="77"/>
      <c r="BP204" s="76"/>
      <c r="BQ204" s="77"/>
      <c r="BR204" s="76"/>
      <c r="BS204" s="77"/>
      <c r="BT204" s="76"/>
      <c r="BU204" s="77"/>
      <c r="BV204" s="24"/>
      <c r="BW204" s="76"/>
      <c r="BX204" s="77"/>
      <c r="BY204" s="76"/>
      <c r="BZ204" s="77"/>
      <c r="CA204" s="96"/>
      <c r="CB204" s="2"/>
    </row>
    <row r="205" spans="1:80" ht="12" x14ac:dyDescent="0.2">
      <c r="A205" s="33"/>
      <c r="B205" s="265" t="s">
        <v>542</v>
      </c>
      <c r="C205" s="240" t="str">
        <f>_xlfn.CONCAT(Tabel3[[#This Row],[ID]],Tabel3[[#This Row],[BYGNINGSDELE]])</f>
        <v>201Bunddække og stauder</v>
      </c>
      <c r="D205" s="24"/>
      <c r="E205" s="24"/>
      <c r="F205" s="24"/>
      <c r="G205" s="24"/>
      <c r="H205" s="24"/>
      <c r="I205" s="24"/>
      <c r="J205" s="61">
        <v>3</v>
      </c>
      <c r="K205" s="62" t="s">
        <v>526</v>
      </c>
      <c r="L205" s="63" t="s">
        <v>1515</v>
      </c>
      <c r="M205" s="61" t="str">
        <f>IFERROR(VLOOKUP(Tabel3[[#This Row],[ID-Bygningsdel]],'Data ændringslog'!A:G,7,FALSE),"P")</f>
        <v/>
      </c>
      <c r="N205" s="64" t="s">
        <v>113</v>
      </c>
      <c r="O205" s="188" t="str">
        <f>VLOOKUP(Tabel3[[#This Row],[ID-Bygningsdel]],'Data aktør'!A:H,2,FALSE)</f>
        <v/>
      </c>
      <c r="P205" s="189" t="str">
        <f>VLOOKUP(Tabel3[[#This Row],[ID-Bygningsdel]],'Data aktør'!A:H,3,FALSE)</f>
        <v/>
      </c>
      <c r="Q205" s="190" t="str">
        <f>VLOOKUP(Tabel3[[#This Row],[ID-Bygningsdel]],'Data aktør'!A:H,4,FALSE)</f>
        <v/>
      </c>
      <c r="R205" s="191" t="str">
        <f>VLOOKUP(Tabel3[[#This Row],[ID-Bygningsdel]],'Data aktør'!A:H,5,FALSE)</f>
        <v/>
      </c>
      <c r="S205" s="192" t="str">
        <f>VLOOKUP(Tabel3[[#This Row],[ID-Bygningsdel]],'Data aktør'!A:H,6,FALSE)</f>
        <v/>
      </c>
      <c r="T205" s="193" t="str">
        <f>VLOOKUP(Tabel3[[#This Row],[ID-Bygningsdel]],'Data aktør'!A:H,7,FALSE)</f>
        <v/>
      </c>
      <c r="U205" s="194" t="str">
        <f>VLOOKUP(Tabel3[[#This Row],[ID-Bygningsdel]],'Data aktør'!A:H,8,FALSE)</f>
        <v>X</v>
      </c>
      <c r="V205" s="76"/>
      <c r="W205" s="77"/>
      <c r="X205" s="76"/>
      <c r="Y205" s="77"/>
      <c r="Z205" s="76"/>
      <c r="AA205" s="77"/>
      <c r="AB205" s="76"/>
      <c r="AC205" s="77"/>
      <c r="AD205" s="76"/>
      <c r="AE205" s="77"/>
      <c r="AF205" s="76"/>
      <c r="AG205" s="77"/>
      <c r="AH205" s="76"/>
      <c r="AI205" s="77"/>
      <c r="AJ205" s="76" t="s">
        <v>1516</v>
      </c>
      <c r="AK205" s="77">
        <v>200</v>
      </c>
      <c r="AL205" s="76" t="s">
        <v>1516</v>
      </c>
      <c r="AM205" s="77">
        <v>300</v>
      </c>
      <c r="AN205" s="76"/>
      <c r="AO205" s="77"/>
      <c r="AP205" s="76"/>
      <c r="AQ205" s="77"/>
      <c r="AR205" s="76"/>
      <c r="AS205" s="77"/>
      <c r="AT205" s="76" t="s">
        <v>1516</v>
      </c>
      <c r="AU205" s="77">
        <v>325</v>
      </c>
      <c r="AV205" s="76"/>
      <c r="AW205" s="77"/>
      <c r="AX205" s="76"/>
      <c r="AY205" s="77"/>
      <c r="AZ205" s="76"/>
      <c r="BA205" s="77"/>
      <c r="BB205" s="76" t="s">
        <v>1516</v>
      </c>
      <c r="BC205" s="77">
        <v>325</v>
      </c>
      <c r="BD205" s="76"/>
      <c r="BE205" s="77"/>
      <c r="BF205" s="76"/>
      <c r="BG205" s="77"/>
      <c r="BH205" s="76"/>
      <c r="BI205" s="77"/>
      <c r="BJ205" s="76"/>
      <c r="BK205" s="77"/>
      <c r="BL205" s="36"/>
      <c r="BM205" s="24"/>
      <c r="BN205" s="76"/>
      <c r="BO205" s="77"/>
      <c r="BP205" s="76"/>
      <c r="BQ205" s="77"/>
      <c r="BR205" s="76"/>
      <c r="BS205" s="77"/>
      <c r="BT205" s="76"/>
      <c r="BU205" s="77"/>
      <c r="BV205" s="24"/>
      <c r="BW205" s="76"/>
      <c r="BX205" s="77"/>
      <c r="BY205" s="76"/>
      <c r="BZ205" s="77"/>
      <c r="CA205" s="96"/>
      <c r="CB205" s="2"/>
    </row>
    <row r="206" spans="1:80" ht="12" x14ac:dyDescent="0.2">
      <c r="A206" s="33"/>
      <c r="B206" s="265" t="s">
        <v>544</v>
      </c>
      <c r="C206" s="240" t="str">
        <f>_xlfn.CONCAT(Tabel3[[#This Row],[ID]],Tabel3[[#This Row],[BYGNINGSDELE]])</f>
        <v>202Frøblandinger</v>
      </c>
      <c r="D206" s="24"/>
      <c r="E206" s="24"/>
      <c r="F206" s="24"/>
      <c r="G206" s="24"/>
      <c r="H206" s="24"/>
      <c r="I206" s="24"/>
      <c r="J206" s="61">
        <v>3</v>
      </c>
      <c r="K206" s="62" t="s">
        <v>1526</v>
      </c>
      <c r="L206" s="63" t="s">
        <v>1515</v>
      </c>
      <c r="M206" s="61" t="str">
        <f>IFERROR(VLOOKUP(Tabel3[[#This Row],[ID-Bygningsdel]],'Data ændringslog'!A:G,7,FALSE),"P")</f>
        <v/>
      </c>
      <c r="N206" s="64" t="s">
        <v>113</v>
      </c>
      <c r="O206" s="188" t="str">
        <f>VLOOKUP(Tabel3[[#This Row],[ID-Bygningsdel]],'Data aktør'!A:H,2,FALSE)</f>
        <v/>
      </c>
      <c r="P206" s="189" t="str">
        <f>VLOOKUP(Tabel3[[#This Row],[ID-Bygningsdel]],'Data aktør'!A:H,3,FALSE)</f>
        <v/>
      </c>
      <c r="Q206" s="190" t="str">
        <f>VLOOKUP(Tabel3[[#This Row],[ID-Bygningsdel]],'Data aktør'!A:H,4,FALSE)</f>
        <v/>
      </c>
      <c r="R206" s="191" t="str">
        <f>VLOOKUP(Tabel3[[#This Row],[ID-Bygningsdel]],'Data aktør'!A:H,5,FALSE)</f>
        <v/>
      </c>
      <c r="S206" s="192" t="str">
        <f>VLOOKUP(Tabel3[[#This Row],[ID-Bygningsdel]],'Data aktør'!A:H,6,FALSE)</f>
        <v/>
      </c>
      <c r="T206" s="193" t="str">
        <f>VLOOKUP(Tabel3[[#This Row],[ID-Bygningsdel]],'Data aktør'!A:H,7,FALSE)</f>
        <v/>
      </c>
      <c r="U206" s="194" t="str">
        <f>VLOOKUP(Tabel3[[#This Row],[ID-Bygningsdel]],'Data aktør'!A:H,8,FALSE)</f>
        <v>X</v>
      </c>
      <c r="V206" s="76"/>
      <c r="W206" s="77"/>
      <c r="X206" s="76"/>
      <c r="Y206" s="77"/>
      <c r="Z206" s="76"/>
      <c r="AA206" s="77"/>
      <c r="AB206" s="76"/>
      <c r="AC206" s="77"/>
      <c r="AD206" s="76"/>
      <c r="AE206" s="77"/>
      <c r="AF206" s="76"/>
      <c r="AG206" s="77"/>
      <c r="AH206" s="76"/>
      <c r="AI206" s="77"/>
      <c r="AJ206" s="76" t="s">
        <v>1516</v>
      </c>
      <c r="AK206" s="77">
        <v>200</v>
      </c>
      <c r="AL206" s="76" t="s">
        <v>1516</v>
      </c>
      <c r="AM206" s="77">
        <v>300</v>
      </c>
      <c r="AN206" s="76"/>
      <c r="AO206" s="77"/>
      <c r="AP206" s="76"/>
      <c r="AQ206" s="77"/>
      <c r="AR206" s="76"/>
      <c r="AS206" s="77"/>
      <c r="AT206" s="76" t="s">
        <v>1516</v>
      </c>
      <c r="AU206" s="77">
        <v>325</v>
      </c>
      <c r="AV206" s="76"/>
      <c r="AW206" s="77"/>
      <c r="AX206" s="76"/>
      <c r="AY206" s="77"/>
      <c r="AZ206" s="76"/>
      <c r="BA206" s="77"/>
      <c r="BB206" s="76" t="s">
        <v>1516</v>
      </c>
      <c r="BC206" s="77">
        <v>325</v>
      </c>
      <c r="BD206" s="76"/>
      <c r="BE206" s="77"/>
      <c r="BF206" s="76"/>
      <c r="BG206" s="77"/>
      <c r="BH206" s="76"/>
      <c r="BI206" s="77"/>
      <c r="BJ206" s="76"/>
      <c r="BK206" s="77"/>
      <c r="BL206" s="36"/>
      <c r="BM206" s="24"/>
      <c r="BN206" s="76"/>
      <c r="BO206" s="77"/>
      <c r="BP206" s="76"/>
      <c r="BQ206" s="77"/>
      <c r="BR206" s="76"/>
      <c r="BS206" s="77"/>
      <c r="BT206" s="76"/>
      <c r="BU206" s="77"/>
      <c r="BV206" s="24"/>
      <c r="BW206" s="76"/>
      <c r="BX206" s="77"/>
      <c r="BY206" s="76"/>
      <c r="BZ206" s="77"/>
      <c r="CA206" s="96"/>
      <c r="CB206" s="2"/>
    </row>
    <row r="207" spans="1:80" ht="12" x14ac:dyDescent="0.2">
      <c r="A207" s="33"/>
      <c r="B207" s="265" t="s">
        <v>545</v>
      </c>
      <c r="C207" s="240" t="str">
        <f>_xlfn.CONCAT(Tabel3[[#This Row],[ID]],Tabel3[[#This Row],[BYGNINGSDELE]])</f>
        <v>203Ekstensive beplantningssystemer</v>
      </c>
      <c r="D207" s="24"/>
      <c r="E207" s="24"/>
      <c r="F207" s="24"/>
      <c r="G207" s="24"/>
      <c r="H207" s="24"/>
      <c r="I207" s="24"/>
      <c r="J207" s="61">
        <v>3</v>
      </c>
      <c r="K207" s="62" t="s">
        <v>529</v>
      </c>
      <c r="L207" s="63" t="s">
        <v>1515</v>
      </c>
      <c r="M207" s="61" t="str">
        <f>IFERROR(VLOOKUP(Tabel3[[#This Row],[ID-Bygningsdel]],'Data ændringslog'!A:G,7,FALSE),"P")</f>
        <v/>
      </c>
      <c r="N207" s="64" t="s">
        <v>113</v>
      </c>
      <c r="O207" s="188" t="str">
        <f>VLOOKUP(Tabel3[[#This Row],[ID-Bygningsdel]],'Data aktør'!A:H,2,FALSE)</f>
        <v/>
      </c>
      <c r="P207" s="189" t="str">
        <f>VLOOKUP(Tabel3[[#This Row],[ID-Bygningsdel]],'Data aktør'!A:H,3,FALSE)</f>
        <v/>
      </c>
      <c r="Q207" s="190" t="str">
        <f>VLOOKUP(Tabel3[[#This Row],[ID-Bygningsdel]],'Data aktør'!A:H,4,FALSE)</f>
        <v/>
      </c>
      <c r="R207" s="191" t="str">
        <f>VLOOKUP(Tabel3[[#This Row],[ID-Bygningsdel]],'Data aktør'!A:H,5,FALSE)</f>
        <v/>
      </c>
      <c r="S207" s="192" t="str">
        <f>VLOOKUP(Tabel3[[#This Row],[ID-Bygningsdel]],'Data aktør'!A:H,6,FALSE)</f>
        <v/>
      </c>
      <c r="T207" s="193" t="str">
        <f>VLOOKUP(Tabel3[[#This Row],[ID-Bygningsdel]],'Data aktør'!A:H,7,FALSE)</f>
        <v/>
      </c>
      <c r="U207" s="194" t="str">
        <f>VLOOKUP(Tabel3[[#This Row],[ID-Bygningsdel]],'Data aktør'!A:H,8,FALSE)</f>
        <v>X</v>
      </c>
      <c r="V207" s="76"/>
      <c r="W207" s="77"/>
      <c r="X207" s="76"/>
      <c r="Y207" s="77"/>
      <c r="Z207" s="76"/>
      <c r="AA207" s="77"/>
      <c r="AB207" s="76"/>
      <c r="AC207" s="77"/>
      <c r="AD207" s="76"/>
      <c r="AE207" s="77"/>
      <c r="AF207" s="76"/>
      <c r="AG207" s="77"/>
      <c r="AH207" s="76"/>
      <c r="AI207" s="77"/>
      <c r="AJ207" s="76" t="s">
        <v>1516</v>
      </c>
      <c r="AK207" s="77">
        <v>200</v>
      </c>
      <c r="AL207" s="76" t="s">
        <v>1516</v>
      </c>
      <c r="AM207" s="77">
        <v>300</v>
      </c>
      <c r="AN207" s="76"/>
      <c r="AO207" s="77"/>
      <c r="AP207" s="76"/>
      <c r="AQ207" s="77"/>
      <c r="AR207" s="76"/>
      <c r="AS207" s="77"/>
      <c r="AT207" s="76" t="s">
        <v>1516</v>
      </c>
      <c r="AU207" s="77">
        <v>325</v>
      </c>
      <c r="AV207" s="76"/>
      <c r="AW207" s="77"/>
      <c r="AX207" s="76"/>
      <c r="AY207" s="77"/>
      <c r="AZ207" s="76"/>
      <c r="BA207" s="77"/>
      <c r="BB207" s="76" t="s">
        <v>1516</v>
      </c>
      <c r="BC207" s="77">
        <v>325</v>
      </c>
      <c r="BD207" s="76"/>
      <c r="BE207" s="77"/>
      <c r="BF207" s="76"/>
      <c r="BG207" s="77"/>
      <c r="BH207" s="76"/>
      <c r="BI207" s="77"/>
      <c r="BJ207" s="76"/>
      <c r="BK207" s="77"/>
      <c r="BL207" s="36"/>
      <c r="BM207" s="24"/>
      <c r="BN207" s="76"/>
      <c r="BO207" s="77"/>
      <c r="BP207" s="76"/>
      <c r="BQ207" s="77"/>
      <c r="BR207" s="76"/>
      <c r="BS207" s="77"/>
      <c r="BT207" s="76"/>
      <c r="BU207" s="77"/>
      <c r="BV207" s="24"/>
      <c r="BW207" s="76"/>
      <c r="BX207" s="77"/>
      <c r="BY207" s="76"/>
      <c r="BZ207" s="77"/>
      <c r="CA207" s="96"/>
      <c r="CB207" s="2"/>
    </row>
    <row r="208" spans="1:80" ht="12" x14ac:dyDescent="0.2">
      <c r="A208" s="33"/>
      <c r="B208" s="265" t="s">
        <v>546</v>
      </c>
      <c r="C208" s="240" t="str">
        <f>_xlfn.CONCAT(Tabel3[[#This Row],[ID]],Tabel3[[#This Row],[BYGNINGSDELE]])</f>
        <v>204Intensive opbygninger på tage</v>
      </c>
      <c r="D208" s="24"/>
      <c r="E208" s="24"/>
      <c r="F208" s="24"/>
      <c r="G208" s="24"/>
      <c r="H208" s="24"/>
      <c r="I208" s="24"/>
      <c r="J208" s="61">
        <v>3</v>
      </c>
      <c r="K208" s="62" t="s">
        <v>531</v>
      </c>
      <c r="L208" s="63" t="s">
        <v>1515</v>
      </c>
      <c r="M208" s="61" t="str">
        <f>IFERROR(VLOOKUP(Tabel3[[#This Row],[ID-Bygningsdel]],'Data ændringslog'!A:G,7,FALSE),"P")</f>
        <v/>
      </c>
      <c r="N208" s="64" t="s">
        <v>113</v>
      </c>
      <c r="O208" s="188" t="str">
        <f>VLOOKUP(Tabel3[[#This Row],[ID-Bygningsdel]],'Data aktør'!A:H,2,FALSE)</f>
        <v/>
      </c>
      <c r="P208" s="189" t="str">
        <f>VLOOKUP(Tabel3[[#This Row],[ID-Bygningsdel]],'Data aktør'!A:H,3,FALSE)</f>
        <v/>
      </c>
      <c r="Q208" s="190" t="str">
        <f>VLOOKUP(Tabel3[[#This Row],[ID-Bygningsdel]],'Data aktør'!A:H,4,FALSE)</f>
        <v/>
      </c>
      <c r="R208" s="191" t="str">
        <f>VLOOKUP(Tabel3[[#This Row],[ID-Bygningsdel]],'Data aktør'!A:H,5,FALSE)</f>
        <v/>
      </c>
      <c r="S208" s="192" t="str">
        <f>VLOOKUP(Tabel3[[#This Row],[ID-Bygningsdel]],'Data aktør'!A:H,6,FALSE)</f>
        <v/>
      </c>
      <c r="T208" s="193" t="str">
        <f>VLOOKUP(Tabel3[[#This Row],[ID-Bygningsdel]],'Data aktør'!A:H,7,FALSE)</f>
        <v/>
      </c>
      <c r="U208" s="194" t="str">
        <f>VLOOKUP(Tabel3[[#This Row],[ID-Bygningsdel]],'Data aktør'!A:H,8,FALSE)</f>
        <v>X</v>
      </c>
      <c r="V208" s="76"/>
      <c r="W208" s="77"/>
      <c r="X208" s="76"/>
      <c r="Y208" s="77"/>
      <c r="Z208" s="76"/>
      <c r="AA208" s="77"/>
      <c r="AB208" s="76"/>
      <c r="AC208" s="77"/>
      <c r="AD208" s="76"/>
      <c r="AE208" s="77"/>
      <c r="AF208" s="76"/>
      <c r="AG208" s="77"/>
      <c r="AH208" s="76"/>
      <c r="AI208" s="77"/>
      <c r="AJ208" s="76" t="s">
        <v>1516</v>
      </c>
      <c r="AK208" s="77">
        <v>200</v>
      </c>
      <c r="AL208" s="76" t="s">
        <v>1516</v>
      </c>
      <c r="AM208" s="77">
        <v>300</v>
      </c>
      <c r="AN208" s="76"/>
      <c r="AO208" s="77"/>
      <c r="AP208" s="76"/>
      <c r="AQ208" s="77"/>
      <c r="AR208" s="76"/>
      <c r="AS208" s="77"/>
      <c r="AT208" s="76" t="s">
        <v>1516</v>
      </c>
      <c r="AU208" s="77">
        <v>325</v>
      </c>
      <c r="AV208" s="76"/>
      <c r="AW208" s="77"/>
      <c r="AX208" s="76"/>
      <c r="AY208" s="77"/>
      <c r="AZ208" s="76"/>
      <c r="BA208" s="77"/>
      <c r="BB208" s="76" t="s">
        <v>1516</v>
      </c>
      <c r="BC208" s="77">
        <v>325</v>
      </c>
      <c r="BD208" s="76"/>
      <c r="BE208" s="77"/>
      <c r="BF208" s="76"/>
      <c r="BG208" s="77"/>
      <c r="BH208" s="76"/>
      <c r="BI208" s="77"/>
      <c r="BJ208" s="76"/>
      <c r="BK208" s="77"/>
      <c r="BL208" s="36"/>
      <c r="BM208" s="24"/>
      <c r="BN208" s="76"/>
      <c r="BO208" s="77"/>
      <c r="BP208" s="76"/>
      <c r="BQ208" s="77"/>
      <c r="BR208" s="76"/>
      <c r="BS208" s="77"/>
      <c r="BT208" s="76"/>
      <c r="BU208" s="77"/>
      <c r="BV208" s="24"/>
      <c r="BW208" s="76"/>
      <c r="BX208" s="77"/>
      <c r="BY208" s="76"/>
      <c r="BZ208" s="77"/>
      <c r="CA208" s="96"/>
      <c r="CB208" s="2"/>
    </row>
    <row r="209" spans="1:80" ht="14.25" x14ac:dyDescent="0.2">
      <c r="A209" s="33"/>
      <c r="B209" s="264" t="s">
        <v>547</v>
      </c>
      <c r="C209" s="239" t="str">
        <f>_xlfn.CONCAT(Tabel3[[#This Row],[ID]],Tabel3[[#This Row],[BYGNINGSDELE]])</f>
        <v>205Konstruktionselementer i terræn</v>
      </c>
      <c r="D209" s="27"/>
      <c r="E209" s="27"/>
      <c r="F209" s="27"/>
      <c r="G209" s="27"/>
      <c r="H209" s="27"/>
      <c r="I209" s="24"/>
      <c r="J209" s="58">
        <v>2</v>
      </c>
      <c r="K209" s="59" t="s">
        <v>1513</v>
      </c>
      <c r="L209" s="287"/>
      <c r="M209" s="290" t="str">
        <f>IFERROR(VLOOKUP(Tabel3[[#This Row],[ID-Bygningsdel]],'Data ændringslog'!A:G,7,FALSE),"P")</f>
        <v/>
      </c>
      <c r="N209" s="60" t="s">
        <v>109</v>
      </c>
      <c r="O209" s="221" t="s">
        <v>109</v>
      </c>
      <c r="P209" s="222" t="s">
        <v>109</v>
      </c>
      <c r="Q209" s="222" t="s">
        <v>109</v>
      </c>
      <c r="R209" s="222" t="s">
        <v>109</v>
      </c>
      <c r="S209" s="222" t="s">
        <v>109</v>
      </c>
      <c r="T209" s="222" t="s">
        <v>109</v>
      </c>
      <c r="U209" s="223" t="s">
        <v>109</v>
      </c>
      <c r="V209" s="78"/>
      <c r="W209" s="79"/>
      <c r="X209" s="78"/>
      <c r="Y209" s="79"/>
      <c r="Z209" s="78"/>
      <c r="AA209" s="79"/>
      <c r="AB209" s="225"/>
      <c r="AC209" s="226"/>
      <c r="AD209" s="78"/>
      <c r="AE209" s="79"/>
      <c r="AF209" s="78"/>
      <c r="AG209" s="79"/>
      <c r="AH209" s="78"/>
      <c r="AI209" s="79"/>
      <c r="AJ209" s="225"/>
      <c r="AK209" s="226"/>
      <c r="AL209" s="225"/>
      <c r="AM209" s="226"/>
      <c r="AN209" s="78"/>
      <c r="AO209" s="79"/>
      <c r="AP209" s="78"/>
      <c r="AQ209" s="79"/>
      <c r="AR209" s="78"/>
      <c r="AS209" s="79"/>
      <c r="AT209" s="225"/>
      <c r="AU209" s="226"/>
      <c r="AV209" s="78"/>
      <c r="AW209" s="79"/>
      <c r="AX209" s="78"/>
      <c r="AY209" s="79"/>
      <c r="AZ209" s="78"/>
      <c r="BA209" s="79"/>
      <c r="BB209" s="225"/>
      <c r="BC209" s="226"/>
      <c r="BD209" s="78"/>
      <c r="BE209" s="79"/>
      <c r="BF209" s="78"/>
      <c r="BG209" s="79"/>
      <c r="BH209" s="78"/>
      <c r="BI209" s="79"/>
      <c r="BJ209" s="225"/>
      <c r="BK209" s="226"/>
      <c r="BL209" s="37"/>
      <c r="BM209" s="245"/>
      <c r="BN209" s="78"/>
      <c r="BO209" s="79"/>
      <c r="BP209" s="78"/>
      <c r="BQ209" s="79"/>
      <c r="BR209" s="78"/>
      <c r="BS209" s="79"/>
      <c r="BT209" s="225"/>
      <c r="BU209" s="226"/>
      <c r="BV209" s="24"/>
      <c r="BW209" s="78"/>
      <c r="BX209" s="79"/>
      <c r="BY209" s="78"/>
      <c r="BZ209" s="79"/>
      <c r="CA209" s="97"/>
      <c r="CB209" s="2"/>
    </row>
    <row r="210" spans="1:80" ht="12" x14ac:dyDescent="0.2">
      <c r="A210" s="33"/>
      <c r="B210" s="265" t="s">
        <v>548</v>
      </c>
      <c r="C210" s="240" t="str">
        <f>_xlfn.CONCAT(Tabel3[[#This Row],[ID]],Tabel3[[#This Row],[BYGNINGSDELE]])</f>
        <v>206Støttemure &gt; 1meter</v>
      </c>
      <c r="D210" s="24"/>
      <c r="E210" s="24"/>
      <c r="F210" s="24"/>
      <c r="G210" s="24"/>
      <c r="H210" s="24"/>
      <c r="I210" s="24"/>
      <c r="J210" s="61">
        <v>3</v>
      </c>
      <c r="K210" s="62" t="s">
        <v>1527</v>
      </c>
      <c r="L210" s="63" t="s">
        <v>1513</v>
      </c>
      <c r="M210" s="61" t="str">
        <f>IFERROR(VLOOKUP(Tabel3[[#This Row],[ID-Bygningsdel]],'Data ændringslog'!A:G,7,FALSE),"P")</f>
        <v/>
      </c>
      <c r="N210" s="64" t="s">
        <v>109</v>
      </c>
      <c r="O210" s="188" t="str">
        <f>VLOOKUP(Tabel3[[#This Row],[ID-Bygningsdel]],'Data aktør'!A:H,2,FALSE)</f>
        <v/>
      </c>
      <c r="P210" s="189" t="str">
        <f>VLOOKUP(Tabel3[[#This Row],[ID-Bygningsdel]],'Data aktør'!A:H,3,FALSE)</f>
        <v>X</v>
      </c>
      <c r="Q210" s="190" t="str">
        <f>VLOOKUP(Tabel3[[#This Row],[ID-Bygningsdel]],'Data aktør'!A:H,4,FALSE)</f>
        <v/>
      </c>
      <c r="R210" s="191" t="str">
        <f>VLOOKUP(Tabel3[[#This Row],[ID-Bygningsdel]],'Data aktør'!A:H,5,FALSE)</f>
        <v/>
      </c>
      <c r="S210" s="192" t="str">
        <f>VLOOKUP(Tabel3[[#This Row],[ID-Bygningsdel]],'Data aktør'!A:H,6,FALSE)</f>
        <v/>
      </c>
      <c r="T210" s="193" t="str">
        <f>VLOOKUP(Tabel3[[#This Row],[ID-Bygningsdel]],'Data aktør'!A:H,7,FALSE)</f>
        <v/>
      </c>
      <c r="U210" s="194" t="str">
        <f>VLOOKUP(Tabel3[[#This Row],[ID-Bygningsdel]],'Data aktør'!A:H,8,FALSE)</f>
        <v>X</v>
      </c>
      <c r="V210" s="76"/>
      <c r="W210" s="77"/>
      <c r="X210" s="76"/>
      <c r="Y210" s="77"/>
      <c r="Z210" s="76"/>
      <c r="AA210" s="77"/>
      <c r="AB210" s="80"/>
      <c r="AC210" s="81"/>
      <c r="AD210" s="76"/>
      <c r="AE210" s="77"/>
      <c r="AF210" s="76"/>
      <c r="AG210" s="77"/>
      <c r="AH210" s="76"/>
      <c r="AI210" s="77"/>
      <c r="AJ210" s="80" t="s">
        <v>1516</v>
      </c>
      <c r="AK210" s="81">
        <v>300</v>
      </c>
      <c r="AL210" s="80" t="s">
        <v>44</v>
      </c>
      <c r="AM210" s="81">
        <v>300</v>
      </c>
      <c r="AN210" s="76"/>
      <c r="AO210" s="77"/>
      <c r="AP210" s="76"/>
      <c r="AQ210" s="77"/>
      <c r="AR210" s="76"/>
      <c r="AS210" s="77"/>
      <c r="AT210" s="80" t="s">
        <v>44</v>
      </c>
      <c r="AU210" s="81">
        <v>325</v>
      </c>
      <c r="AV210" s="76"/>
      <c r="AW210" s="77"/>
      <c r="AX210" s="76"/>
      <c r="AY210" s="77"/>
      <c r="AZ210" s="76"/>
      <c r="BA210" s="77"/>
      <c r="BB210" s="80" t="s">
        <v>44</v>
      </c>
      <c r="BC210" s="81">
        <v>325</v>
      </c>
      <c r="BD210" s="76"/>
      <c r="BE210" s="77"/>
      <c r="BF210" s="76"/>
      <c r="BG210" s="77"/>
      <c r="BH210" s="76"/>
      <c r="BI210" s="77"/>
      <c r="BJ210" s="80"/>
      <c r="BK210" s="81"/>
      <c r="BL210" s="36" t="s">
        <v>1553</v>
      </c>
      <c r="BM210" s="113"/>
      <c r="BN210" s="76"/>
      <c r="BO210" s="77"/>
      <c r="BP210" s="76"/>
      <c r="BQ210" s="77"/>
      <c r="BR210" s="76"/>
      <c r="BS210" s="77"/>
      <c r="BT210" s="80"/>
      <c r="BU210" s="81"/>
      <c r="BV210" s="24"/>
      <c r="BW210" s="76"/>
      <c r="BX210" s="77"/>
      <c r="BY210" s="76"/>
      <c r="BZ210" s="77"/>
      <c r="CA210" s="96"/>
      <c r="CB210" s="2"/>
    </row>
    <row r="211" spans="1:80" ht="12" x14ac:dyDescent="0.2">
      <c r="A211" s="33"/>
      <c r="B211" s="265" t="s">
        <v>550</v>
      </c>
      <c r="C211" s="240" t="str">
        <f>_xlfn.CONCAT(Tabel3[[#This Row],[ID]],Tabel3[[#This Row],[BYGNINGSDELE]])</f>
        <v>207Støttemure &lt; 1meter</v>
      </c>
      <c r="D211" s="24"/>
      <c r="E211" s="24"/>
      <c r="F211" s="24"/>
      <c r="G211" s="24"/>
      <c r="H211" s="24"/>
      <c r="I211" s="24"/>
      <c r="J211" s="61">
        <v>3</v>
      </c>
      <c r="K211" s="62" t="s">
        <v>1528</v>
      </c>
      <c r="L211" s="63" t="s">
        <v>1513</v>
      </c>
      <c r="M211" s="61" t="str">
        <f>IFERROR(VLOOKUP(Tabel3[[#This Row],[ID-Bygningsdel]],'Data ændringslog'!A:G,7,FALSE),"P")</f>
        <v/>
      </c>
      <c r="N211" s="64" t="s">
        <v>109</v>
      </c>
      <c r="O211" s="188" t="str">
        <f>VLOOKUP(Tabel3[[#This Row],[ID-Bygningsdel]],'Data aktør'!A:H,2,FALSE)</f>
        <v/>
      </c>
      <c r="P211" s="189" t="str">
        <f>VLOOKUP(Tabel3[[#This Row],[ID-Bygningsdel]],'Data aktør'!A:H,3,FALSE)</f>
        <v/>
      </c>
      <c r="Q211" s="190" t="str">
        <f>VLOOKUP(Tabel3[[#This Row],[ID-Bygningsdel]],'Data aktør'!A:H,4,FALSE)</f>
        <v/>
      </c>
      <c r="R211" s="191" t="str">
        <f>VLOOKUP(Tabel3[[#This Row],[ID-Bygningsdel]],'Data aktør'!A:H,5,FALSE)</f>
        <v/>
      </c>
      <c r="S211" s="192" t="str">
        <f>VLOOKUP(Tabel3[[#This Row],[ID-Bygningsdel]],'Data aktør'!A:H,6,FALSE)</f>
        <v/>
      </c>
      <c r="T211" s="193" t="str">
        <f>VLOOKUP(Tabel3[[#This Row],[ID-Bygningsdel]],'Data aktør'!A:H,7,FALSE)</f>
        <v/>
      </c>
      <c r="U211" s="194" t="str">
        <f>VLOOKUP(Tabel3[[#This Row],[ID-Bygningsdel]],'Data aktør'!A:H,8,FALSE)</f>
        <v>X</v>
      </c>
      <c r="V211" s="76"/>
      <c r="W211" s="77"/>
      <c r="X211" s="76"/>
      <c r="Y211" s="77"/>
      <c r="Z211" s="76"/>
      <c r="AA211" s="77"/>
      <c r="AB211" s="80"/>
      <c r="AC211" s="81"/>
      <c r="AD211" s="76"/>
      <c r="AE211" s="77"/>
      <c r="AF211" s="76"/>
      <c r="AG211" s="77"/>
      <c r="AH211" s="76"/>
      <c r="AI211" s="77"/>
      <c r="AJ211" s="80" t="s">
        <v>1516</v>
      </c>
      <c r="AK211" s="81">
        <v>300</v>
      </c>
      <c r="AL211" s="80" t="s">
        <v>1516</v>
      </c>
      <c r="AM211" s="81">
        <v>300</v>
      </c>
      <c r="AN211" s="76"/>
      <c r="AO211" s="77"/>
      <c r="AP211" s="76"/>
      <c r="AQ211" s="77"/>
      <c r="AR211" s="76"/>
      <c r="AS211" s="77"/>
      <c r="AT211" s="80" t="s">
        <v>1516</v>
      </c>
      <c r="AU211" s="81">
        <v>325</v>
      </c>
      <c r="AV211" s="76"/>
      <c r="AW211" s="77"/>
      <c r="AX211" s="76"/>
      <c r="AY211" s="77"/>
      <c r="AZ211" s="76"/>
      <c r="BA211" s="77"/>
      <c r="BB211" s="80" t="s">
        <v>1516</v>
      </c>
      <c r="BC211" s="81">
        <v>325</v>
      </c>
      <c r="BD211" s="76"/>
      <c r="BE211" s="77"/>
      <c r="BF211" s="76"/>
      <c r="BG211" s="77"/>
      <c r="BH211" s="76"/>
      <c r="BI211" s="77"/>
      <c r="BJ211" s="80"/>
      <c r="BK211" s="81"/>
      <c r="BL211" s="36" t="s">
        <v>1553</v>
      </c>
      <c r="BM211" s="113"/>
      <c r="BN211" s="76"/>
      <c r="BO211" s="77"/>
      <c r="BP211" s="76"/>
      <c r="BQ211" s="77"/>
      <c r="BR211" s="76"/>
      <c r="BS211" s="77"/>
      <c r="BT211" s="80"/>
      <c r="BU211" s="81"/>
      <c r="BV211" s="24"/>
      <c r="BW211" s="76"/>
      <c r="BX211" s="77"/>
      <c r="BY211" s="76"/>
      <c r="BZ211" s="77"/>
      <c r="CA211" s="96"/>
      <c r="CB211" s="2"/>
    </row>
    <row r="212" spans="1:80" ht="12" x14ac:dyDescent="0.2">
      <c r="A212" s="33"/>
      <c r="B212" s="265" t="s">
        <v>552</v>
      </c>
      <c r="C212" s="240" t="str">
        <f>_xlfn.CONCAT(Tabel3[[#This Row],[ID]],Tabel3[[#This Row],[BYGNINGSDELE]])</f>
        <v>208Opmurede elementer</v>
      </c>
      <c r="D212" s="24"/>
      <c r="E212" s="24"/>
      <c r="F212" s="24"/>
      <c r="G212" s="24"/>
      <c r="H212" s="24"/>
      <c r="I212" s="24"/>
      <c r="J212" s="61">
        <v>3</v>
      </c>
      <c r="K212" s="62" t="s">
        <v>1529</v>
      </c>
      <c r="L212" s="63" t="s">
        <v>1513</v>
      </c>
      <c r="M212" s="61" t="str">
        <f>IFERROR(VLOOKUP(Tabel3[[#This Row],[ID-Bygningsdel]],'Data ændringslog'!A:G,7,FALSE),"P")</f>
        <v/>
      </c>
      <c r="N212" s="64" t="s">
        <v>109</v>
      </c>
      <c r="O212" s="188" t="str">
        <f>VLOOKUP(Tabel3[[#This Row],[ID-Bygningsdel]],'Data aktør'!A:H,2,FALSE)</f>
        <v/>
      </c>
      <c r="P212" s="189" t="str">
        <f>VLOOKUP(Tabel3[[#This Row],[ID-Bygningsdel]],'Data aktør'!A:H,3,FALSE)</f>
        <v/>
      </c>
      <c r="Q212" s="190" t="str">
        <f>VLOOKUP(Tabel3[[#This Row],[ID-Bygningsdel]],'Data aktør'!A:H,4,FALSE)</f>
        <v/>
      </c>
      <c r="R212" s="191" t="str">
        <f>VLOOKUP(Tabel3[[#This Row],[ID-Bygningsdel]],'Data aktør'!A:H,5,FALSE)</f>
        <v/>
      </c>
      <c r="S212" s="192" t="str">
        <f>VLOOKUP(Tabel3[[#This Row],[ID-Bygningsdel]],'Data aktør'!A:H,6,FALSE)</f>
        <v/>
      </c>
      <c r="T212" s="193" t="str">
        <f>VLOOKUP(Tabel3[[#This Row],[ID-Bygningsdel]],'Data aktør'!A:H,7,FALSE)</f>
        <v/>
      </c>
      <c r="U212" s="194" t="str">
        <f>VLOOKUP(Tabel3[[#This Row],[ID-Bygningsdel]],'Data aktør'!A:H,8,FALSE)</f>
        <v>X</v>
      </c>
      <c r="V212" s="76"/>
      <c r="W212" s="77"/>
      <c r="X212" s="76"/>
      <c r="Y212" s="77"/>
      <c r="Z212" s="76"/>
      <c r="AA212" s="77"/>
      <c r="AB212" s="80"/>
      <c r="AC212" s="81"/>
      <c r="AD212" s="76"/>
      <c r="AE212" s="77"/>
      <c r="AF212" s="76"/>
      <c r="AG212" s="77"/>
      <c r="AH212" s="76"/>
      <c r="AI212" s="77"/>
      <c r="AJ212" s="80" t="s">
        <v>1516</v>
      </c>
      <c r="AK212" s="81">
        <v>300</v>
      </c>
      <c r="AL212" s="80" t="s">
        <v>1516</v>
      </c>
      <c r="AM212" s="81">
        <v>300</v>
      </c>
      <c r="AN212" s="76"/>
      <c r="AO212" s="77"/>
      <c r="AP212" s="76"/>
      <c r="AQ212" s="77"/>
      <c r="AR212" s="76"/>
      <c r="AS212" s="77"/>
      <c r="AT212" s="80" t="s">
        <v>1516</v>
      </c>
      <c r="AU212" s="81">
        <v>325</v>
      </c>
      <c r="AV212" s="76"/>
      <c r="AW212" s="77"/>
      <c r="AX212" s="76"/>
      <c r="AY212" s="77"/>
      <c r="AZ212" s="76"/>
      <c r="BA212" s="77"/>
      <c r="BB212" s="80" t="s">
        <v>1516</v>
      </c>
      <c r="BC212" s="81">
        <v>325</v>
      </c>
      <c r="BD212" s="76"/>
      <c r="BE212" s="77"/>
      <c r="BF212" s="76"/>
      <c r="BG212" s="77"/>
      <c r="BH212" s="76"/>
      <c r="BI212" s="77"/>
      <c r="BJ212" s="80"/>
      <c r="BK212" s="81"/>
      <c r="BL212" s="36" t="s">
        <v>1554</v>
      </c>
      <c r="BM212" s="113"/>
      <c r="BN212" s="76"/>
      <c r="BO212" s="77"/>
      <c r="BP212" s="76"/>
      <c r="BQ212" s="77"/>
      <c r="BR212" s="76"/>
      <c r="BS212" s="77"/>
      <c r="BT212" s="80"/>
      <c r="BU212" s="81"/>
      <c r="BV212" s="24"/>
      <c r="BW212" s="76"/>
      <c r="BX212" s="77"/>
      <c r="BY212" s="76"/>
      <c r="BZ212" s="77"/>
      <c r="CA212" s="96"/>
      <c r="CB212" s="2"/>
    </row>
    <row r="213" spans="1:80" ht="12" x14ac:dyDescent="0.2">
      <c r="A213" s="33"/>
      <c r="B213" s="265" t="s">
        <v>554</v>
      </c>
      <c r="C213" s="240" t="str">
        <f>_xlfn.CONCAT(Tabel3[[#This Row],[ID]],Tabel3[[#This Row],[BYGNINGSDELE]])</f>
        <v>209Insitustøbt elementer</v>
      </c>
      <c r="D213" s="24"/>
      <c r="E213" s="24"/>
      <c r="F213" s="24"/>
      <c r="G213" s="24"/>
      <c r="H213" s="24"/>
      <c r="I213" s="24"/>
      <c r="J213" s="61">
        <v>3</v>
      </c>
      <c r="K213" s="62" t="s">
        <v>1530</v>
      </c>
      <c r="L213" s="63" t="s">
        <v>1513</v>
      </c>
      <c r="M213" s="61" t="str">
        <f>IFERROR(VLOOKUP(Tabel3[[#This Row],[ID-Bygningsdel]],'Data ændringslog'!A:G,7,FALSE),"P")</f>
        <v/>
      </c>
      <c r="N213" s="64" t="s">
        <v>109</v>
      </c>
      <c r="O213" s="188" t="str">
        <f>VLOOKUP(Tabel3[[#This Row],[ID-Bygningsdel]],'Data aktør'!A:H,2,FALSE)</f>
        <v/>
      </c>
      <c r="P213" s="189" t="str">
        <f>VLOOKUP(Tabel3[[#This Row],[ID-Bygningsdel]],'Data aktør'!A:H,3,FALSE)</f>
        <v>X</v>
      </c>
      <c r="Q213" s="190" t="str">
        <f>VLOOKUP(Tabel3[[#This Row],[ID-Bygningsdel]],'Data aktør'!A:H,4,FALSE)</f>
        <v/>
      </c>
      <c r="R213" s="191" t="str">
        <f>VLOOKUP(Tabel3[[#This Row],[ID-Bygningsdel]],'Data aktør'!A:H,5,FALSE)</f>
        <v/>
      </c>
      <c r="S213" s="192" t="str">
        <f>VLOOKUP(Tabel3[[#This Row],[ID-Bygningsdel]],'Data aktør'!A:H,6,FALSE)</f>
        <v/>
      </c>
      <c r="T213" s="193" t="str">
        <f>VLOOKUP(Tabel3[[#This Row],[ID-Bygningsdel]],'Data aktør'!A:H,7,FALSE)</f>
        <v/>
      </c>
      <c r="U213" s="194" t="str">
        <f>VLOOKUP(Tabel3[[#This Row],[ID-Bygningsdel]],'Data aktør'!A:H,8,FALSE)</f>
        <v>X</v>
      </c>
      <c r="V213" s="76"/>
      <c r="W213" s="77"/>
      <c r="X213" s="76"/>
      <c r="Y213" s="77"/>
      <c r="Z213" s="76"/>
      <c r="AA213" s="77"/>
      <c r="AB213" s="80"/>
      <c r="AC213" s="81"/>
      <c r="AD213" s="76"/>
      <c r="AE213" s="77"/>
      <c r="AF213" s="76"/>
      <c r="AG213" s="77"/>
      <c r="AH213" s="76"/>
      <c r="AI213" s="77"/>
      <c r="AJ213" s="80" t="s">
        <v>1516</v>
      </c>
      <c r="AK213" s="81">
        <v>300</v>
      </c>
      <c r="AL213" s="80" t="s">
        <v>44</v>
      </c>
      <c r="AM213" s="81">
        <v>300</v>
      </c>
      <c r="AN213" s="76"/>
      <c r="AO213" s="77"/>
      <c r="AP213" s="76"/>
      <c r="AQ213" s="77"/>
      <c r="AR213" s="76"/>
      <c r="AS213" s="77"/>
      <c r="AT213" s="80" t="s">
        <v>44</v>
      </c>
      <c r="AU213" s="81">
        <v>325</v>
      </c>
      <c r="AV213" s="76"/>
      <c r="AW213" s="77"/>
      <c r="AX213" s="76"/>
      <c r="AY213" s="77"/>
      <c r="AZ213" s="76"/>
      <c r="BA213" s="77"/>
      <c r="BB213" s="80" t="s">
        <v>44</v>
      </c>
      <c r="BC213" s="81">
        <v>325</v>
      </c>
      <c r="BD213" s="76"/>
      <c r="BE213" s="77"/>
      <c r="BF213" s="76"/>
      <c r="BG213" s="77"/>
      <c r="BH213" s="76"/>
      <c r="BI213" s="77"/>
      <c r="BJ213" s="80"/>
      <c r="BK213" s="81"/>
      <c r="BL213" s="36" t="s">
        <v>1553</v>
      </c>
      <c r="BM213" s="113"/>
      <c r="BN213" s="76"/>
      <c r="BO213" s="77"/>
      <c r="BP213" s="76"/>
      <c r="BQ213" s="77"/>
      <c r="BR213" s="76"/>
      <c r="BS213" s="77"/>
      <c r="BT213" s="80"/>
      <c r="BU213" s="81"/>
      <c r="BV213" s="24"/>
      <c r="BW213" s="76"/>
      <c r="BX213" s="77"/>
      <c r="BY213" s="76"/>
      <c r="BZ213" s="77"/>
      <c r="CA213" s="96"/>
      <c r="CB213" s="2"/>
    </row>
    <row r="214" spans="1:80" ht="12" x14ac:dyDescent="0.2">
      <c r="A214" s="33"/>
      <c r="B214" s="265" t="s">
        <v>556</v>
      </c>
      <c r="C214" s="240" t="str">
        <f>_xlfn.CONCAT(Tabel3[[#This Row],[ID]],Tabel3[[#This Row],[BYGNINGSDELE]])</f>
        <v>210Hegn og afskærmninger</v>
      </c>
      <c r="D214" s="24"/>
      <c r="E214" s="24"/>
      <c r="F214" s="24"/>
      <c r="G214" s="24"/>
      <c r="H214" s="24"/>
      <c r="I214" s="24"/>
      <c r="J214" s="61">
        <v>3</v>
      </c>
      <c r="K214" s="62" t="s">
        <v>539</v>
      </c>
      <c r="L214" s="63" t="s">
        <v>1513</v>
      </c>
      <c r="M214" s="61" t="str">
        <f>IFERROR(VLOOKUP(Tabel3[[#This Row],[ID-Bygningsdel]],'Data ændringslog'!A:G,7,FALSE),"P")</f>
        <v/>
      </c>
      <c r="N214" s="64" t="s">
        <v>109</v>
      </c>
      <c r="O214" s="188" t="str">
        <f>VLOOKUP(Tabel3[[#This Row],[ID-Bygningsdel]],'Data aktør'!A:H,2,FALSE)</f>
        <v/>
      </c>
      <c r="P214" s="189" t="str">
        <f>VLOOKUP(Tabel3[[#This Row],[ID-Bygningsdel]],'Data aktør'!A:H,3,FALSE)</f>
        <v/>
      </c>
      <c r="Q214" s="190" t="str">
        <f>VLOOKUP(Tabel3[[#This Row],[ID-Bygningsdel]],'Data aktør'!A:H,4,FALSE)</f>
        <v/>
      </c>
      <c r="R214" s="191" t="str">
        <f>VLOOKUP(Tabel3[[#This Row],[ID-Bygningsdel]],'Data aktør'!A:H,5,FALSE)</f>
        <v/>
      </c>
      <c r="S214" s="192" t="str">
        <f>VLOOKUP(Tabel3[[#This Row],[ID-Bygningsdel]],'Data aktør'!A:H,6,FALSE)</f>
        <v/>
      </c>
      <c r="T214" s="193" t="str">
        <f>VLOOKUP(Tabel3[[#This Row],[ID-Bygningsdel]],'Data aktør'!A:H,7,FALSE)</f>
        <v/>
      </c>
      <c r="U214" s="194" t="str">
        <f>VLOOKUP(Tabel3[[#This Row],[ID-Bygningsdel]],'Data aktør'!A:H,8,FALSE)</f>
        <v>X</v>
      </c>
      <c r="V214" s="76"/>
      <c r="W214" s="77"/>
      <c r="X214" s="76"/>
      <c r="Y214" s="77"/>
      <c r="Z214" s="76"/>
      <c r="AA214" s="77"/>
      <c r="AB214" s="80"/>
      <c r="AC214" s="81"/>
      <c r="AD214" s="76"/>
      <c r="AE214" s="77"/>
      <c r="AF214" s="76"/>
      <c r="AG214" s="77"/>
      <c r="AH214" s="76"/>
      <c r="AI214" s="77"/>
      <c r="AJ214" s="80" t="s">
        <v>1516</v>
      </c>
      <c r="AK214" s="81">
        <v>200</v>
      </c>
      <c r="AL214" s="80" t="s">
        <v>1516</v>
      </c>
      <c r="AM214" s="81">
        <v>300</v>
      </c>
      <c r="AN214" s="76"/>
      <c r="AO214" s="77"/>
      <c r="AP214" s="76"/>
      <c r="AQ214" s="77"/>
      <c r="AR214" s="76"/>
      <c r="AS214" s="77"/>
      <c r="AT214" s="80" t="s">
        <v>1516</v>
      </c>
      <c r="AU214" s="81">
        <v>325</v>
      </c>
      <c r="AV214" s="76"/>
      <c r="AW214" s="77"/>
      <c r="AX214" s="76"/>
      <c r="AY214" s="77"/>
      <c r="AZ214" s="76"/>
      <c r="BA214" s="77"/>
      <c r="BB214" s="80" t="s">
        <v>1516</v>
      </c>
      <c r="BC214" s="81">
        <v>325</v>
      </c>
      <c r="BD214" s="76"/>
      <c r="BE214" s="77"/>
      <c r="BF214" s="76"/>
      <c r="BG214" s="77"/>
      <c r="BH214" s="76"/>
      <c r="BI214" s="77"/>
      <c r="BJ214" s="80"/>
      <c r="BK214" s="81"/>
      <c r="BL214" s="36"/>
      <c r="BM214" s="113"/>
      <c r="BN214" s="76"/>
      <c r="BO214" s="77"/>
      <c r="BP214" s="76"/>
      <c r="BQ214" s="77"/>
      <c r="BR214" s="76"/>
      <c r="BS214" s="77"/>
      <c r="BT214" s="80"/>
      <c r="BU214" s="81"/>
      <c r="BV214" s="24"/>
      <c r="BW214" s="76"/>
      <c r="BX214" s="77"/>
      <c r="BY214" s="76"/>
      <c r="BZ214" s="77"/>
      <c r="CA214" s="96"/>
      <c r="CB214" s="2"/>
    </row>
    <row r="215" spans="1:80" ht="12" x14ac:dyDescent="0.2">
      <c r="A215" s="33"/>
      <c r="B215" s="265" t="s">
        <v>557</v>
      </c>
      <c r="C215" s="240" t="str">
        <f>_xlfn.CONCAT(Tabel3[[#This Row],[ID]],Tabel3[[#This Row],[BYGNINGSDELE]])</f>
        <v>211Trapper i terræn</v>
      </c>
      <c r="D215" s="24"/>
      <c r="E215" s="24"/>
      <c r="F215" s="24"/>
      <c r="G215" s="24"/>
      <c r="H215" s="24"/>
      <c r="I215" s="24"/>
      <c r="J215" s="61">
        <v>3</v>
      </c>
      <c r="K215" s="62" t="s">
        <v>541</v>
      </c>
      <c r="L215" s="63" t="s">
        <v>1513</v>
      </c>
      <c r="M215" s="61" t="str">
        <f>IFERROR(VLOOKUP(Tabel3[[#This Row],[ID-Bygningsdel]],'Data ændringslog'!A:G,7,FALSE),"P")</f>
        <v/>
      </c>
      <c r="N215" s="64" t="s">
        <v>109</v>
      </c>
      <c r="O215" s="188" t="str">
        <f>VLOOKUP(Tabel3[[#This Row],[ID-Bygningsdel]],'Data aktør'!A:H,2,FALSE)</f>
        <v/>
      </c>
      <c r="P215" s="189" t="str">
        <f>VLOOKUP(Tabel3[[#This Row],[ID-Bygningsdel]],'Data aktør'!A:H,3,FALSE)</f>
        <v/>
      </c>
      <c r="Q215" s="190" t="str">
        <f>VLOOKUP(Tabel3[[#This Row],[ID-Bygningsdel]],'Data aktør'!A:H,4,FALSE)</f>
        <v/>
      </c>
      <c r="R215" s="191" t="str">
        <f>VLOOKUP(Tabel3[[#This Row],[ID-Bygningsdel]],'Data aktør'!A:H,5,FALSE)</f>
        <v/>
      </c>
      <c r="S215" s="192" t="str">
        <f>VLOOKUP(Tabel3[[#This Row],[ID-Bygningsdel]],'Data aktør'!A:H,6,FALSE)</f>
        <v/>
      </c>
      <c r="T215" s="193" t="str">
        <f>VLOOKUP(Tabel3[[#This Row],[ID-Bygningsdel]],'Data aktør'!A:H,7,FALSE)</f>
        <v/>
      </c>
      <c r="U215" s="194" t="str">
        <f>VLOOKUP(Tabel3[[#This Row],[ID-Bygningsdel]],'Data aktør'!A:H,8,FALSE)</f>
        <v>X</v>
      </c>
      <c r="V215" s="76"/>
      <c r="W215" s="77"/>
      <c r="X215" s="76"/>
      <c r="Y215" s="77"/>
      <c r="Z215" s="76"/>
      <c r="AA215" s="77"/>
      <c r="AB215" s="80"/>
      <c r="AC215" s="81"/>
      <c r="AD215" s="76"/>
      <c r="AE215" s="77"/>
      <c r="AF215" s="76"/>
      <c r="AG215" s="77"/>
      <c r="AH215" s="76"/>
      <c r="AI215" s="77"/>
      <c r="AJ215" s="80" t="s">
        <v>1516</v>
      </c>
      <c r="AK215" s="81">
        <v>300</v>
      </c>
      <c r="AL215" s="80" t="s">
        <v>1516</v>
      </c>
      <c r="AM215" s="81">
        <v>300</v>
      </c>
      <c r="AN215" s="76"/>
      <c r="AO215" s="77"/>
      <c r="AP215" s="76"/>
      <c r="AQ215" s="77"/>
      <c r="AR215" s="76"/>
      <c r="AS215" s="77"/>
      <c r="AT215" s="80" t="s">
        <v>1516</v>
      </c>
      <c r="AU215" s="81">
        <v>325</v>
      </c>
      <c r="AV215" s="76"/>
      <c r="AW215" s="77"/>
      <c r="AX215" s="76"/>
      <c r="AY215" s="77"/>
      <c r="AZ215" s="76"/>
      <c r="BA215" s="77"/>
      <c r="BB215" s="80" t="s">
        <v>1516</v>
      </c>
      <c r="BC215" s="81">
        <v>325</v>
      </c>
      <c r="BD215" s="76"/>
      <c r="BE215" s="77"/>
      <c r="BF215" s="76"/>
      <c r="BG215" s="77"/>
      <c r="BH215" s="76"/>
      <c r="BI215" s="77"/>
      <c r="BJ215" s="80"/>
      <c r="BK215" s="81"/>
      <c r="BL215" s="36"/>
      <c r="BM215" s="113"/>
      <c r="BN215" s="76"/>
      <c r="BO215" s="77"/>
      <c r="BP215" s="76"/>
      <c r="BQ215" s="77"/>
      <c r="BR215" s="76"/>
      <c r="BS215" s="77"/>
      <c r="BT215" s="80"/>
      <c r="BU215" s="81"/>
      <c r="BV215" s="24"/>
      <c r="BW215" s="76"/>
      <c r="BX215" s="77"/>
      <c r="BY215" s="76"/>
      <c r="BZ215" s="77"/>
      <c r="CA215" s="96"/>
      <c r="CB215" s="2"/>
    </row>
    <row r="216" spans="1:80" ht="12" x14ac:dyDescent="0.2">
      <c r="A216" s="33"/>
      <c r="B216" s="265" t="s">
        <v>559</v>
      </c>
      <c r="C216" s="240" t="str">
        <f>_xlfn.CONCAT(Tabel3[[#This Row],[ID]],Tabel3[[#This Row],[BYGNINGSDELE]])</f>
        <v>212Ramper i terræn</v>
      </c>
      <c r="D216" s="24"/>
      <c r="E216" s="24"/>
      <c r="F216" s="24"/>
      <c r="G216" s="24"/>
      <c r="H216" s="24"/>
      <c r="I216" s="24"/>
      <c r="J216" s="61">
        <v>3</v>
      </c>
      <c r="K216" s="62" t="s">
        <v>543</v>
      </c>
      <c r="L216" s="63" t="s">
        <v>1513</v>
      </c>
      <c r="M216" s="61" t="str">
        <f>IFERROR(VLOOKUP(Tabel3[[#This Row],[ID-Bygningsdel]],'Data ændringslog'!A:G,7,FALSE),"P")</f>
        <v/>
      </c>
      <c r="N216" s="64" t="s">
        <v>109</v>
      </c>
      <c r="O216" s="188" t="str">
        <f>VLOOKUP(Tabel3[[#This Row],[ID-Bygningsdel]],'Data aktør'!A:H,2,FALSE)</f>
        <v/>
      </c>
      <c r="P216" s="189" t="str">
        <f>VLOOKUP(Tabel3[[#This Row],[ID-Bygningsdel]],'Data aktør'!A:H,3,FALSE)</f>
        <v/>
      </c>
      <c r="Q216" s="190" t="str">
        <f>VLOOKUP(Tabel3[[#This Row],[ID-Bygningsdel]],'Data aktør'!A:H,4,FALSE)</f>
        <v/>
      </c>
      <c r="R216" s="191" t="str">
        <f>VLOOKUP(Tabel3[[#This Row],[ID-Bygningsdel]],'Data aktør'!A:H,5,FALSE)</f>
        <v/>
      </c>
      <c r="S216" s="192" t="str">
        <f>VLOOKUP(Tabel3[[#This Row],[ID-Bygningsdel]],'Data aktør'!A:H,6,FALSE)</f>
        <v/>
      </c>
      <c r="T216" s="193" t="str">
        <f>VLOOKUP(Tabel3[[#This Row],[ID-Bygningsdel]],'Data aktør'!A:H,7,FALSE)</f>
        <v/>
      </c>
      <c r="U216" s="194" t="str">
        <f>VLOOKUP(Tabel3[[#This Row],[ID-Bygningsdel]],'Data aktør'!A:H,8,FALSE)</f>
        <v>X</v>
      </c>
      <c r="V216" s="76"/>
      <c r="W216" s="77"/>
      <c r="X216" s="76"/>
      <c r="Y216" s="77"/>
      <c r="Z216" s="76"/>
      <c r="AA216" s="77"/>
      <c r="AB216" s="80"/>
      <c r="AC216" s="81"/>
      <c r="AD216" s="76"/>
      <c r="AE216" s="77"/>
      <c r="AF216" s="76"/>
      <c r="AG216" s="77"/>
      <c r="AH216" s="76"/>
      <c r="AI216" s="77"/>
      <c r="AJ216" s="80" t="s">
        <v>1516</v>
      </c>
      <c r="AK216" s="81">
        <v>300</v>
      </c>
      <c r="AL216" s="80" t="s">
        <v>1516</v>
      </c>
      <c r="AM216" s="81">
        <v>300</v>
      </c>
      <c r="AN216" s="76"/>
      <c r="AO216" s="77"/>
      <c r="AP216" s="76"/>
      <c r="AQ216" s="77"/>
      <c r="AR216" s="76"/>
      <c r="AS216" s="77"/>
      <c r="AT216" s="80" t="s">
        <v>1516</v>
      </c>
      <c r="AU216" s="81">
        <v>325</v>
      </c>
      <c r="AV216" s="76"/>
      <c r="AW216" s="77"/>
      <c r="AX216" s="76"/>
      <c r="AY216" s="77"/>
      <c r="AZ216" s="76"/>
      <c r="BA216" s="77"/>
      <c r="BB216" s="80" t="s">
        <v>1516</v>
      </c>
      <c r="BC216" s="81">
        <v>325</v>
      </c>
      <c r="BD216" s="76"/>
      <c r="BE216" s="77"/>
      <c r="BF216" s="76"/>
      <c r="BG216" s="77"/>
      <c r="BH216" s="76"/>
      <c r="BI216" s="77"/>
      <c r="BJ216" s="80"/>
      <c r="BK216" s="81"/>
      <c r="BL216" s="36"/>
      <c r="BM216" s="113"/>
      <c r="BN216" s="76"/>
      <c r="BO216" s="77"/>
      <c r="BP216" s="76"/>
      <c r="BQ216" s="77"/>
      <c r="BR216" s="76"/>
      <c r="BS216" s="77"/>
      <c r="BT216" s="80"/>
      <c r="BU216" s="81"/>
      <c r="BV216" s="24"/>
      <c r="BW216" s="76"/>
      <c r="BX216" s="77"/>
      <c r="BY216" s="76"/>
      <c r="BZ216" s="77"/>
      <c r="CA216" s="96"/>
      <c r="CB216" s="2"/>
    </row>
    <row r="217" spans="1:80" ht="12" x14ac:dyDescent="0.2">
      <c r="A217" s="33"/>
      <c r="B217" s="265" t="s">
        <v>561</v>
      </c>
      <c r="C217" s="240" t="str">
        <f>_xlfn.CONCAT(Tabel3[[#This Row],[ID]],Tabel3[[#This Row],[BYGNINGSDELE]])</f>
        <v>213Uisolerede bygværker i terræn</v>
      </c>
      <c r="D217" s="24"/>
      <c r="E217" s="24"/>
      <c r="F217" s="24"/>
      <c r="G217" s="24"/>
      <c r="H217" s="24"/>
      <c r="I217" s="24"/>
      <c r="J217" s="61">
        <v>3</v>
      </c>
      <c r="K217" s="62" t="s">
        <v>1531</v>
      </c>
      <c r="L217" s="63" t="s">
        <v>1513</v>
      </c>
      <c r="M217" s="61" t="str">
        <f>IFERROR(VLOOKUP(Tabel3[[#This Row],[ID-Bygningsdel]],'Data ændringslog'!A:G,7,FALSE),"P")</f>
        <v/>
      </c>
      <c r="N217" s="64" t="s">
        <v>109</v>
      </c>
      <c r="O217" s="188" t="str">
        <f>VLOOKUP(Tabel3[[#This Row],[ID-Bygningsdel]],'Data aktør'!A:H,2,FALSE)</f>
        <v/>
      </c>
      <c r="P217" s="189" t="str">
        <f>VLOOKUP(Tabel3[[#This Row],[ID-Bygningsdel]],'Data aktør'!A:H,3,FALSE)</f>
        <v/>
      </c>
      <c r="Q217" s="190" t="str">
        <f>VLOOKUP(Tabel3[[#This Row],[ID-Bygningsdel]],'Data aktør'!A:H,4,FALSE)</f>
        <v/>
      </c>
      <c r="R217" s="191" t="str">
        <f>VLOOKUP(Tabel3[[#This Row],[ID-Bygningsdel]],'Data aktør'!A:H,5,FALSE)</f>
        <v/>
      </c>
      <c r="S217" s="192" t="str">
        <f>VLOOKUP(Tabel3[[#This Row],[ID-Bygningsdel]],'Data aktør'!A:H,6,FALSE)</f>
        <v/>
      </c>
      <c r="T217" s="193" t="str">
        <f>VLOOKUP(Tabel3[[#This Row],[ID-Bygningsdel]],'Data aktør'!A:H,7,FALSE)</f>
        <v/>
      </c>
      <c r="U217" s="194" t="str">
        <f>VLOOKUP(Tabel3[[#This Row],[ID-Bygningsdel]],'Data aktør'!A:H,8,FALSE)</f>
        <v>X</v>
      </c>
      <c r="V217" s="76"/>
      <c r="W217" s="77"/>
      <c r="X217" s="76"/>
      <c r="Y217" s="77"/>
      <c r="Z217" s="76"/>
      <c r="AA217" s="77"/>
      <c r="AB217" s="80"/>
      <c r="AC217" s="81"/>
      <c r="AD217" s="76"/>
      <c r="AE217" s="77"/>
      <c r="AF217" s="76"/>
      <c r="AG217" s="77"/>
      <c r="AH217" s="76"/>
      <c r="AI217" s="77"/>
      <c r="AJ217" s="80" t="s">
        <v>1516</v>
      </c>
      <c r="AK217" s="81">
        <v>300</v>
      </c>
      <c r="AL217" s="80" t="s">
        <v>1516</v>
      </c>
      <c r="AM217" s="81">
        <v>300</v>
      </c>
      <c r="AN217" s="76"/>
      <c r="AO217" s="77"/>
      <c r="AP217" s="76"/>
      <c r="AQ217" s="77"/>
      <c r="AR217" s="76"/>
      <c r="AS217" s="77"/>
      <c r="AT217" s="80" t="s">
        <v>1516</v>
      </c>
      <c r="AU217" s="81">
        <v>325</v>
      </c>
      <c r="AV217" s="76"/>
      <c r="AW217" s="77"/>
      <c r="AX217" s="76"/>
      <c r="AY217" s="77"/>
      <c r="AZ217" s="76"/>
      <c r="BA217" s="77"/>
      <c r="BB217" s="80" t="s">
        <v>1516</v>
      </c>
      <c r="BC217" s="81">
        <v>325</v>
      </c>
      <c r="BD217" s="76"/>
      <c r="BE217" s="77"/>
      <c r="BF217" s="76"/>
      <c r="BG217" s="77"/>
      <c r="BH217" s="76"/>
      <c r="BI217" s="77"/>
      <c r="BJ217" s="80"/>
      <c r="BK217" s="81"/>
      <c r="BL217" s="36" t="s">
        <v>1555</v>
      </c>
      <c r="BM217" s="113"/>
      <c r="BN217" s="76"/>
      <c r="BO217" s="77"/>
      <c r="BP217" s="76"/>
      <c r="BQ217" s="77"/>
      <c r="BR217" s="76"/>
      <c r="BS217" s="77"/>
      <c r="BT217" s="80"/>
      <c r="BU217" s="81"/>
      <c r="BV217" s="24"/>
      <c r="BW217" s="76"/>
      <c r="BX217" s="77"/>
      <c r="BY217" s="76"/>
      <c r="BZ217" s="77"/>
      <c r="CA217" s="96"/>
      <c r="CB217" s="2"/>
    </row>
    <row r="218" spans="1:80" s="108" customFormat="1" ht="14.25" collapsed="1" x14ac:dyDescent="0.2">
      <c r="A218" s="33"/>
      <c r="B218" s="264" t="s">
        <v>564</v>
      </c>
      <c r="C218" s="239" t="str">
        <f>_xlfn.CONCAT(Tabel3[[#This Row],[ID]],Tabel3[[#This Row],[BYGNINGSDELE]])</f>
        <v>214Inventar i terræn</v>
      </c>
      <c r="D218" s="27"/>
      <c r="E218" s="27"/>
      <c r="F218" s="27"/>
      <c r="G218" s="27"/>
      <c r="H218" s="27"/>
      <c r="I218" s="24"/>
      <c r="J218" s="58">
        <v>2</v>
      </c>
      <c r="K218" s="59" t="s">
        <v>1514</v>
      </c>
      <c r="L218" s="287"/>
      <c r="M218" s="290" t="str">
        <f>IFERROR(VLOOKUP(Tabel3[[#This Row],[ID-Bygningsdel]],'Data ændringslog'!A:G,7,FALSE),"P")</f>
        <v/>
      </c>
      <c r="N218" s="60" t="s">
        <v>109</v>
      </c>
      <c r="O218" s="221" t="s">
        <v>109</v>
      </c>
      <c r="P218" s="222" t="s">
        <v>109</v>
      </c>
      <c r="Q218" s="222" t="s">
        <v>109</v>
      </c>
      <c r="R218" s="222" t="s">
        <v>109</v>
      </c>
      <c r="S218" s="222" t="s">
        <v>109</v>
      </c>
      <c r="T218" s="222" t="s">
        <v>109</v>
      </c>
      <c r="U218" s="223" t="s">
        <v>109</v>
      </c>
      <c r="V218" s="78"/>
      <c r="W218" s="79"/>
      <c r="X218" s="78"/>
      <c r="Y218" s="79"/>
      <c r="Z218" s="78"/>
      <c r="AA218" s="79"/>
      <c r="AB218" s="78"/>
      <c r="AC218" s="88"/>
      <c r="AD218" s="78"/>
      <c r="AE218" s="79"/>
      <c r="AF218" s="78"/>
      <c r="AG218" s="79"/>
      <c r="AH218" s="78"/>
      <c r="AI218" s="79"/>
      <c r="AJ218" s="78"/>
      <c r="AK218" s="88"/>
      <c r="AL218" s="78"/>
      <c r="AM218" s="88"/>
      <c r="AN218" s="78"/>
      <c r="AO218" s="79"/>
      <c r="AP218" s="78"/>
      <c r="AQ218" s="79"/>
      <c r="AR218" s="78"/>
      <c r="AS218" s="79"/>
      <c r="AT218" s="78"/>
      <c r="AU218" s="88"/>
      <c r="AV218" s="78"/>
      <c r="AW218" s="79"/>
      <c r="AX218" s="78"/>
      <c r="AY218" s="79"/>
      <c r="AZ218" s="78"/>
      <c r="BA218" s="79"/>
      <c r="BB218" s="78"/>
      <c r="BC218" s="88"/>
      <c r="BD218" s="78"/>
      <c r="BE218" s="79"/>
      <c r="BF218" s="78"/>
      <c r="BG218" s="79"/>
      <c r="BH218" s="78"/>
      <c r="BI218" s="79"/>
      <c r="BJ218" s="78"/>
      <c r="BK218" s="88"/>
      <c r="BL218" s="37"/>
      <c r="BM218" s="245"/>
      <c r="BN218" s="78"/>
      <c r="BO218" s="79"/>
      <c r="BP218" s="78"/>
      <c r="BQ218" s="79"/>
      <c r="BR218" s="78"/>
      <c r="BS218" s="79"/>
      <c r="BT218" s="78"/>
      <c r="BU218" s="88"/>
      <c r="BV218" s="24"/>
      <c r="BW218" s="78"/>
      <c r="BX218" s="79"/>
      <c r="BY218" s="78"/>
      <c r="BZ218" s="79"/>
      <c r="CA218" s="97"/>
    </row>
    <row r="219" spans="1:80" ht="12" x14ac:dyDescent="0.2">
      <c r="A219" s="33"/>
      <c r="B219" s="265" t="s">
        <v>566</v>
      </c>
      <c r="C219" s="240" t="str">
        <f>_xlfn.CONCAT(Tabel3[[#This Row],[ID]],Tabel3[[#This Row],[BYGNINGSDELE]])</f>
        <v>215Installationer i terræn</v>
      </c>
      <c r="D219" s="24"/>
      <c r="E219" s="24"/>
      <c r="F219" s="24"/>
      <c r="G219" s="24"/>
      <c r="H219" s="24"/>
      <c r="I219" s="24"/>
      <c r="J219" s="61">
        <v>2</v>
      </c>
      <c r="K219" s="62" t="s">
        <v>1532</v>
      </c>
      <c r="L219" s="63" t="s">
        <v>1514</v>
      </c>
      <c r="M219" s="61" t="str">
        <f>IFERROR(VLOOKUP(Tabel3[[#This Row],[ID-Bygningsdel]],'Data ændringslog'!A:G,7,FALSE),"P")</f>
        <v/>
      </c>
      <c r="N219" s="64" t="s">
        <v>109</v>
      </c>
      <c r="O219" s="188" t="str">
        <f>VLOOKUP(Tabel3[[#This Row],[ID-Bygningsdel]],'Data aktør'!A:H,2,FALSE)</f>
        <v/>
      </c>
      <c r="P219" s="189" t="str">
        <f>VLOOKUP(Tabel3[[#This Row],[ID-Bygningsdel]],'Data aktør'!A:H,3,FALSE)</f>
        <v/>
      </c>
      <c r="Q219" s="190" t="str">
        <f>VLOOKUP(Tabel3[[#This Row],[ID-Bygningsdel]],'Data aktør'!A:H,4,FALSE)</f>
        <v/>
      </c>
      <c r="R219" s="191" t="str">
        <f>VLOOKUP(Tabel3[[#This Row],[ID-Bygningsdel]],'Data aktør'!A:H,5,FALSE)</f>
        <v/>
      </c>
      <c r="S219" s="192" t="str">
        <f>VLOOKUP(Tabel3[[#This Row],[ID-Bygningsdel]],'Data aktør'!A:H,6,FALSE)</f>
        <v/>
      </c>
      <c r="T219" s="193" t="str">
        <f>VLOOKUP(Tabel3[[#This Row],[ID-Bygningsdel]],'Data aktør'!A:H,7,FALSE)</f>
        <v/>
      </c>
      <c r="U219" s="194" t="str">
        <f>VLOOKUP(Tabel3[[#This Row],[ID-Bygningsdel]],'Data aktør'!A:H,8,FALSE)</f>
        <v>X</v>
      </c>
      <c r="V219" s="76"/>
      <c r="W219" s="77"/>
      <c r="X219" s="76"/>
      <c r="Y219" s="77"/>
      <c r="Z219" s="76"/>
      <c r="AA219" s="77"/>
      <c r="AB219" s="80"/>
      <c r="AC219" s="81"/>
      <c r="AD219" s="76"/>
      <c r="AE219" s="77"/>
      <c r="AF219" s="76"/>
      <c r="AG219" s="77"/>
      <c r="AH219" s="76"/>
      <c r="AI219" s="77"/>
      <c r="AJ219" s="80" t="s">
        <v>1516</v>
      </c>
      <c r="AK219" s="81">
        <v>300</v>
      </c>
      <c r="AL219" s="80" t="s">
        <v>1516</v>
      </c>
      <c r="AM219" s="81">
        <v>300</v>
      </c>
      <c r="AN219" s="76"/>
      <c r="AO219" s="77"/>
      <c r="AP219" s="76"/>
      <c r="AQ219" s="77"/>
      <c r="AR219" s="76"/>
      <c r="AS219" s="77"/>
      <c r="AT219" s="80" t="s">
        <v>1516</v>
      </c>
      <c r="AU219" s="81">
        <v>325</v>
      </c>
      <c r="AV219" s="76"/>
      <c r="AW219" s="77"/>
      <c r="AX219" s="76"/>
      <c r="AY219" s="77"/>
      <c r="AZ219" s="76"/>
      <c r="BA219" s="77"/>
      <c r="BB219" s="80" t="s">
        <v>1516</v>
      </c>
      <c r="BC219" s="81">
        <v>325</v>
      </c>
      <c r="BD219" s="76"/>
      <c r="BE219" s="77"/>
      <c r="BF219" s="76"/>
      <c r="BG219" s="77"/>
      <c r="BH219" s="76"/>
      <c r="BI219" s="77"/>
      <c r="BJ219" s="80"/>
      <c r="BK219" s="81"/>
      <c r="BL219" s="36" t="s">
        <v>1556</v>
      </c>
      <c r="BM219" s="113"/>
      <c r="BN219" s="76"/>
      <c r="BO219" s="77"/>
      <c r="BP219" s="76"/>
      <c r="BQ219" s="77"/>
      <c r="BR219" s="76"/>
      <c r="BS219" s="77"/>
      <c r="BT219" s="80"/>
      <c r="BU219" s="81"/>
      <c r="BV219" s="24"/>
      <c r="BW219" s="76"/>
      <c r="BX219" s="77"/>
      <c r="BY219" s="76"/>
      <c r="BZ219" s="77"/>
      <c r="CA219" s="96"/>
      <c r="CB219" s="2"/>
    </row>
    <row r="220" spans="1:80" ht="12" x14ac:dyDescent="0.2">
      <c r="A220" s="33"/>
      <c r="B220" s="265" t="s">
        <v>568</v>
      </c>
      <c r="C220" s="240" t="str">
        <f>_xlfn.CONCAT(Tabel3[[#This Row],[ID]],Tabel3[[#This Row],[BYGNINGSDELE]])</f>
        <v>216Fast inventar</v>
      </c>
      <c r="D220" s="24"/>
      <c r="E220" s="24"/>
      <c r="F220" s="24"/>
      <c r="G220" s="24"/>
      <c r="H220" s="24"/>
      <c r="I220" s="24"/>
      <c r="J220" s="61">
        <v>2</v>
      </c>
      <c r="K220" s="62" t="s">
        <v>1533</v>
      </c>
      <c r="L220" s="63" t="s">
        <v>1514</v>
      </c>
      <c r="M220" s="61" t="str">
        <f>IFERROR(VLOOKUP(Tabel3[[#This Row],[ID-Bygningsdel]],'Data ændringslog'!A:G,7,FALSE),"P")</f>
        <v/>
      </c>
      <c r="N220" s="64" t="s">
        <v>109</v>
      </c>
      <c r="O220" s="188" t="str">
        <f>VLOOKUP(Tabel3[[#This Row],[ID-Bygningsdel]],'Data aktør'!A:H,2,FALSE)</f>
        <v/>
      </c>
      <c r="P220" s="189" t="str">
        <f>VLOOKUP(Tabel3[[#This Row],[ID-Bygningsdel]],'Data aktør'!A:H,3,FALSE)</f>
        <v/>
      </c>
      <c r="Q220" s="190" t="str">
        <f>VLOOKUP(Tabel3[[#This Row],[ID-Bygningsdel]],'Data aktør'!A:H,4,FALSE)</f>
        <v/>
      </c>
      <c r="R220" s="191" t="str">
        <f>VLOOKUP(Tabel3[[#This Row],[ID-Bygningsdel]],'Data aktør'!A:H,5,FALSE)</f>
        <v/>
      </c>
      <c r="S220" s="192" t="str">
        <f>VLOOKUP(Tabel3[[#This Row],[ID-Bygningsdel]],'Data aktør'!A:H,6,FALSE)</f>
        <v/>
      </c>
      <c r="T220" s="193" t="str">
        <f>VLOOKUP(Tabel3[[#This Row],[ID-Bygningsdel]],'Data aktør'!A:H,7,FALSE)</f>
        <v/>
      </c>
      <c r="U220" s="194" t="str">
        <f>VLOOKUP(Tabel3[[#This Row],[ID-Bygningsdel]],'Data aktør'!A:H,8,FALSE)</f>
        <v>X</v>
      </c>
      <c r="V220" s="76"/>
      <c r="W220" s="77"/>
      <c r="X220" s="76"/>
      <c r="Y220" s="77"/>
      <c r="Z220" s="76"/>
      <c r="AA220" s="77"/>
      <c r="AB220" s="80"/>
      <c r="AC220" s="81"/>
      <c r="AD220" s="76"/>
      <c r="AE220" s="77"/>
      <c r="AF220" s="76"/>
      <c r="AG220" s="77"/>
      <c r="AH220" s="76"/>
      <c r="AI220" s="77"/>
      <c r="AJ220" s="80" t="s">
        <v>1516</v>
      </c>
      <c r="AK220" s="81">
        <v>300</v>
      </c>
      <c r="AL220" s="80" t="s">
        <v>1516</v>
      </c>
      <c r="AM220" s="81">
        <v>300</v>
      </c>
      <c r="AN220" s="76"/>
      <c r="AO220" s="77"/>
      <c r="AP220" s="76"/>
      <c r="AQ220" s="77"/>
      <c r="AR220" s="76"/>
      <c r="AS220" s="77"/>
      <c r="AT220" s="80" t="s">
        <v>1516</v>
      </c>
      <c r="AU220" s="81">
        <v>325</v>
      </c>
      <c r="AV220" s="76"/>
      <c r="AW220" s="77"/>
      <c r="AX220" s="76"/>
      <c r="AY220" s="77"/>
      <c r="AZ220" s="76"/>
      <c r="BA220" s="77"/>
      <c r="BB220" s="80" t="s">
        <v>1516</v>
      </c>
      <c r="BC220" s="81">
        <v>325</v>
      </c>
      <c r="BD220" s="76"/>
      <c r="BE220" s="77"/>
      <c r="BF220" s="76"/>
      <c r="BG220" s="77"/>
      <c r="BH220" s="76"/>
      <c r="BI220" s="77"/>
      <c r="BJ220" s="80"/>
      <c r="BK220" s="81"/>
      <c r="BL220" s="36" t="s">
        <v>1557</v>
      </c>
      <c r="BM220" s="113"/>
      <c r="BN220" s="76"/>
      <c r="BO220" s="77"/>
      <c r="BP220" s="76"/>
      <c r="BQ220" s="77"/>
      <c r="BR220" s="76"/>
      <c r="BS220" s="77"/>
      <c r="BT220" s="80"/>
      <c r="BU220" s="81"/>
      <c r="BV220" s="24"/>
      <c r="BW220" s="76"/>
      <c r="BX220" s="77"/>
      <c r="BY220" s="76"/>
      <c r="BZ220" s="77"/>
      <c r="CA220" s="96"/>
      <c r="CB220" s="2"/>
    </row>
    <row r="221" spans="1:80" ht="12" x14ac:dyDescent="0.2">
      <c r="A221" s="33"/>
      <c r="B221" s="265" t="s">
        <v>570</v>
      </c>
      <c r="C221" s="240" t="str">
        <f>_xlfn.CONCAT(Tabel3[[#This Row],[ID]],Tabel3[[#This Row],[BYGNINGSDELE]])</f>
        <v>217Løst inventar</v>
      </c>
      <c r="D221" s="24"/>
      <c r="E221" s="24"/>
      <c r="F221" s="24"/>
      <c r="G221" s="24"/>
      <c r="H221" s="24"/>
      <c r="I221" s="24"/>
      <c r="J221" s="61">
        <v>2</v>
      </c>
      <c r="K221" s="62" t="s">
        <v>1534</v>
      </c>
      <c r="L221" s="63" t="s">
        <v>1514</v>
      </c>
      <c r="M221" s="61" t="str">
        <f>IFERROR(VLOOKUP(Tabel3[[#This Row],[ID-Bygningsdel]],'Data ændringslog'!A:G,7,FALSE),"P")</f>
        <v/>
      </c>
      <c r="N221" s="64" t="s">
        <v>109</v>
      </c>
      <c r="O221" s="188" t="str">
        <f>VLOOKUP(Tabel3[[#This Row],[ID-Bygningsdel]],'Data aktør'!A:H,2,FALSE)</f>
        <v/>
      </c>
      <c r="P221" s="189" t="str">
        <f>VLOOKUP(Tabel3[[#This Row],[ID-Bygningsdel]],'Data aktør'!A:H,3,FALSE)</f>
        <v/>
      </c>
      <c r="Q221" s="190" t="str">
        <f>VLOOKUP(Tabel3[[#This Row],[ID-Bygningsdel]],'Data aktør'!A:H,4,FALSE)</f>
        <v/>
      </c>
      <c r="R221" s="191" t="str">
        <f>VLOOKUP(Tabel3[[#This Row],[ID-Bygningsdel]],'Data aktør'!A:H,5,FALSE)</f>
        <v/>
      </c>
      <c r="S221" s="192" t="str">
        <f>VLOOKUP(Tabel3[[#This Row],[ID-Bygningsdel]],'Data aktør'!A:H,6,FALSE)</f>
        <v/>
      </c>
      <c r="T221" s="193" t="str">
        <f>VLOOKUP(Tabel3[[#This Row],[ID-Bygningsdel]],'Data aktør'!A:H,7,FALSE)</f>
        <v/>
      </c>
      <c r="U221" s="194" t="str">
        <f>VLOOKUP(Tabel3[[#This Row],[ID-Bygningsdel]],'Data aktør'!A:H,8,FALSE)</f>
        <v>X</v>
      </c>
      <c r="V221" s="76"/>
      <c r="W221" s="77"/>
      <c r="X221" s="76"/>
      <c r="Y221" s="77"/>
      <c r="Z221" s="76"/>
      <c r="AA221" s="77"/>
      <c r="AB221" s="80"/>
      <c r="AC221" s="81"/>
      <c r="AD221" s="76"/>
      <c r="AE221" s="77"/>
      <c r="AF221" s="76"/>
      <c r="AG221" s="77"/>
      <c r="AH221" s="76"/>
      <c r="AI221" s="77"/>
      <c r="AJ221" s="80" t="s">
        <v>1516</v>
      </c>
      <c r="AK221" s="81">
        <v>300</v>
      </c>
      <c r="AL221" s="80" t="s">
        <v>1516</v>
      </c>
      <c r="AM221" s="81">
        <v>300</v>
      </c>
      <c r="AN221" s="76"/>
      <c r="AO221" s="77"/>
      <c r="AP221" s="76"/>
      <c r="AQ221" s="77"/>
      <c r="AR221" s="76"/>
      <c r="AS221" s="77"/>
      <c r="AT221" s="80" t="s">
        <v>1516</v>
      </c>
      <c r="AU221" s="81">
        <v>325</v>
      </c>
      <c r="AV221" s="76"/>
      <c r="AW221" s="77"/>
      <c r="AX221" s="76"/>
      <c r="AY221" s="77"/>
      <c r="AZ221" s="76"/>
      <c r="BA221" s="77"/>
      <c r="BB221" s="80" t="s">
        <v>1516</v>
      </c>
      <c r="BC221" s="81">
        <v>325</v>
      </c>
      <c r="BD221" s="76"/>
      <c r="BE221" s="77"/>
      <c r="BF221" s="76"/>
      <c r="BG221" s="77"/>
      <c r="BH221" s="76"/>
      <c r="BI221" s="77"/>
      <c r="BJ221" s="80"/>
      <c r="BK221" s="81"/>
      <c r="BL221" s="36"/>
      <c r="BM221" s="113"/>
      <c r="BN221" s="76"/>
      <c r="BO221" s="77"/>
      <c r="BP221" s="76"/>
      <c r="BQ221" s="77"/>
      <c r="BR221" s="76"/>
      <c r="BS221" s="77"/>
      <c r="BT221" s="80"/>
      <c r="BU221" s="81"/>
      <c r="BV221" s="24"/>
      <c r="BW221" s="76"/>
      <c r="BX221" s="77"/>
      <c r="BY221" s="76"/>
      <c r="BZ221" s="77"/>
      <c r="CA221" s="96"/>
      <c r="CB221" s="2"/>
    </row>
    <row r="222" spans="1:80" ht="12" x14ac:dyDescent="0.2">
      <c r="A222" s="33"/>
      <c r="B222" s="265" t="s">
        <v>572</v>
      </c>
      <c r="C222" s="240" t="str">
        <f>_xlfn.CONCAT(Tabel3[[#This Row],[ID]],Tabel3[[#This Row],[BYGNINGSDELE]])</f>
        <v>218Belysning i terræn</v>
      </c>
      <c r="D222" s="24"/>
      <c r="E222" s="24"/>
      <c r="F222" s="24"/>
      <c r="G222" s="24"/>
      <c r="H222" s="24"/>
      <c r="I222" s="24"/>
      <c r="J222" s="61">
        <v>2</v>
      </c>
      <c r="K222" s="62" t="s">
        <v>1535</v>
      </c>
      <c r="L222" s="63" t="s">
        <v>1514</v>
      </c>
      <c r="M222" s="61" t="str">
        <f>IFERROR(VLOOKUP(Tabel3[[#This Row],[ID-Bygningsdel]],'Data ændringslog'!A:G,7,FALSE),"P")</f>
        <v/>
      </c>
      <c r="N222" s="64" t="s">
        <v>109</v>
      </c>
      <c r="O222" s="188" t="str">
        <f>VLOOKUP(Tabel3[[#This Row],[ID-Bygningsdel]],'Data aktør'!A:H,2,FALSE)</f>
        <v/>
      </c>
      <c r="P222" s="189" t="str">
        <f>VLOOKUP(Tabel3[[#This Row],[ID-Bygningsdel]],'Data aktør'!A:H,3,FALSE)</f>
        <v/>
      </c>
      <c r="Q222" s="190" t="str">
        <f>VLOOKUP(Tabel3[[#This Row],[ID-Bygningsdel]],'Data aktør'!A:H,4,FALSE)</f>
        <v/>
      </c>
      <c r="R222" s="191" t="str">
        <f>VLOOKUP(Tabel3[[#This Row],[ID-Bygningsdel]],'Data aktør'!A:H,5,FALSE)</f>
        <v/>
      </c>
      <c r="S222" s="192" t="str">
        <f>VLOOKUP(Tabel3[[#This Row],[ID-Bygningsdel]],'Data aktør'!A:H,6,FALSE)</f>
        <v/>
      </c>
      <c r="T222" s="193" t="str">
        <f>VLOOKUP(Tabel3[[#This Row],[ID-Bygningsdel]],'Data aktør'!A:H,7,FALSE)</f>
        <v/>
      </c>
      <c r="U222" s="194" t="str">
        <f>VLOOKUP(Tabel3[[#This Row],[ID-Bygningsdel]],'Data aktør'!A:H,8,FALSE)</f>
        <v>X</v>
      </c>
      <c r="V222" s="76"/>
      <c r="W222" s="77"/>
      <c r="X222" s="76"/>
      <c r="Y222" s="77"/>
      <c r="Z222" s="76"/>
      <c r="AA222" s="77"/>
      <c r="AB222" s="80"/>
      <c r="AC222" s="81"/>
      <c r="AD222" s="76"/>
      <c r="AE222" s="77"/>
      <c r="AF222" s="76"/>
      <c r="AG222" s="77"/>
      <c r="AH222" s="76"/>
      <c r="AI222" s="77"/>
      <c r="AJ222" s="80" t="s">
        <v>1516</v>
      </c>
      <c r="AK222" s="81">
        <v>200</v>
      </c>
      <c r="AL222" s="80" t="s">
        <v>1516</v>
      </c>
      <c r="AM222" s="81">
        <v>300</v>
      </c>
      <c r="AN222" s="76"/>
      <c r="AO222" s="77"/>
      <c r="AP222" s="76"/>
      <c r="AQ222" s="77"/>
      <c r="AR222" s="76"/>
      <c r="AS222" s="77"/>
      <c r="AT222" s="80" t="s">
        <v>1516</v>
      </c>
      <c r="AU222" s="81">
        <v>325</v>
      </c>
      <c r="AV222" s="76"/>
      <c r="AW222" s="77"/>
      <c r="AX222" s="76"/>
      <c r="AY222" s="77"/>
      <c r="AZ222" s="76"/>
      <c r="BA222" s="77"/>
      <c r="BB222" s="80" t="s">
        <v>1516</v>
      </c>
      <c r="BC222" s="81">
        <v>325</v>
      </c>
      <c r="BD222" s="76"/>
      <c r="BE222" s="77"/>
      <c r="BF222" s="76"/>
      <c r="BG222" s="77"/>
      <c r="BH222" s="76"/>
      <c r="BI222" s="77"/>
      <c r="BJ222" s="80"/>
      <c r="BK222" s="81"/>
      <c r="BL222" s="36" t="s">
        <v>1558</v>
      </c>
      <c r="BM222" s="113"/>
      <c r="BN222" s="76"/>
      <c r="BO222" s="77"/>
      <c r="BP222" s="76"/>
      <c r="BQ222" s="77"/>
      <c r="BR222" s="76"/>
      <c r="BS222" s="77"/>
      <c r="BT222" s="80"/>
      <c r="BU222" s="81"/>
      <c r="BV222" s="24"/>
      <c r="BW222" s="76"/>
      <c r="BX222" s="77"/>
      <c r="BY222" s="76"/>
      <c r="BZ222" s="77"/>
      <c r="CA222" s="96"/>
      <c r="CB222" s="2"/>
    </row>
    <row r="223" spans="1:80" ht="12" x14ac:dyDescent="0.2">
      <c r="A223" s="33"/>
      <c r="B223" s="265" t="s">
        <v>574</v>
      </c>
      <c r="C223" s="240" t="str">
        <f>_xlfn.CONCAT(Tabel3[[#This Row],[ID]],Tabel3[[#This Row],[BYGNINGSDELE]])</f>
        <v>219Håndlister/værn i terræn</v>
      </c>
      <c r="D223" s="24"/>
      <c r="E223" s="24"/>
      <c r="F223" s="24"/>
      <c r="G223" s="24"/>
      <c r="H223" s="24"/>
      <c r="I223" s="24"/>
      <c r="J223" s="61">
        <v>2</v>
      </c>
      <c r="K223" s="62" t="s">
        <v>1536</v>
      </c>
      <c r="L223" s="63" t="s">
        <v>1513</v>
      </c>
      <c r="M223" s="61" t="str">
        <f>IFERROR(VLOOKUP(Tabel3[[#This Row],[ID-Bygningsdel]],'Data ændringslog'!A:G,7,FALSE),"P")</f>
        <v/>
      </c>
      <c r="N223" s="64" t="s">
        <v>113</v>
      </c>
      <c r="O223" s="188" t="str">
        <f>VLOOKUP(Tabel3[[#This Row],[ID-Bygningsdel]],'Data aktør'!A:H,2,FALSE)</f>
        <v/>
      </c>
      <c r="P223" s="189" t="str">
        <f>VLOOKUP(Tabel3[[#This Row],[ID-Bygningsdel]],'Data aktør'!A:H,3,FALSE)</f>
        <v/>
      </c>
      <c r="Q223" s="190" t="str">
        <f>VLOOKUP(Tabel3[[#This Row],[ID-Bygningsdel]],'Data aktør'!A:H,4,FALSE)</f>
        <v/>
      </c>
      <c r="R223" s="191" t="str">
        <f>VLOOKUP(Tabel3[[#This Row],[ID-Bygningsdel]],'Data aktør'!A:H,5,FALSE)</f>
        <v/>
      </c>
      <c r="S223" s="192" t="str">
        <f>VLOOKUP(Tabel3[[#This Row],[ID-Bygningsdel]],'Data aktør'!A:H,6,FALSE)</f>
        <v/>
      </c>
      <c r="T223" s="193" t="str">
        <f>VLOOKUP(Tabel3[[#This Row],[ID-Bygningsdel]],'Data aktør'!A:H,7,FALSE)</f>
        <v/>
      </c>
      <c r="U223" s="194" t="str">
        <f>VLOOKUP(Tabel3[[#This Row],[ID-Bygningsdel]],'Data aktør'!A:H,8,FALSE)</f>
        <v>X</v>
      </c>
      <c r="V223" s="76"/>
      <c r="W223" s="77"/>
      <c r="X223" s="76"/>
      <c r="Y223" s="77"/>
      <c r="Z223" s="76"/>
      <c r="AA223" s="77"/>
      <c r="AB223" s="80"/>
      <c r="AC223" s="81"/>
      <c r="AD223" s="76"/>
      <c r="AE223" s="77"/>
      <c r="AF223" s="76"/>
      <c r="AG223" s="77"/>
      <c r="AH223" s="76"/>
      <c r="AI223" s="77"/>
      <c r="AJ223" s="80" t="s">
        <v>1516</v>
      </c>
      <c r="AK223" s="81">
        <v>200</v>
      </c>
      <c r="AL223" s="80" t="s">
        <v>1516</v>
      </c>
      <c r="AM223" s="81">
        <v>300</v>
      </c>
      <c r="AN223" s="76"/>
      <c r="AO223" s="77"/>
      <c r="AP223" s="76"/>
      <c r="AQ223" s="77"/>
      <c r="AR223" s="76"/>
      <c r="AS223" s="77"/>
      <c r="AT223" s="80" t="s">
        <v>1516</v>
      </c>
      <c r="AU223" s="81">
        <v>325</v>
      </c>
      <c r="AV223" s="76"/>
      <c r="AW223" s="77"/>
      <c r="AX223" s="76"/>
      <c r="AY223" s="77"/>
      <c r="AZ223" s="76"/>
      <c r="BA223" s="77"/>
      <c r="BB223" s="80" t="s">
        <v>1516</v>
      </c>
      <c r="BC223" s="81">
        <v>325</v>
      </c>
      <c r="BD223" s="76"/>
      <c r="BE223" s="77"/>
      <c r="BF223" s="76"/>
      <c r="BG223" s="77"/>
      <c r="BH223" s="76"/>
      <c r="BI223" s="77"/>
      <c r="BJ223" s="80"/>
      <c r="BK223" s="81"/>
      <c r="BL223" s="36"/>
      <c r="BM223" s="113"/>
      <c r="BN223" s="76"/>
      <c r="BO223" s="77"/>
      <c r="BP223" s="76"/>
      <c r="BQ223" s="77"/>
      <c r="BR223" s="76"/>
      <c r="BS223" s="77"/>
      <c r="BT223" s="80"/>
      <c r="BU223" s="81"/>
      <c r="BV223" s="24"/>
      <c r="BW223" s="76"/>
      <c r="BX223" s="77"/>
      <c r="BY223" s="76"/>
      <c r="BZ223" s="77"/>
      <c r="CA223" s="96"/>
      <c r="CB223" s="2"/>
    </row>
    <row r="224" spans="1:80" ht="27.95" customHeight="1" x14ac:dyDescent="0.2">
      <c r="A224" s="33"/>
      <c r="B224" s="266" t="s">
        <v>576</v>
      </c>
      <c r="C224" s="241" t="str">
        <f>_xlfn.CONCAT(Tabel3[[#This Row],[ID]],Tabel3[[#This Row],[BYGNINGSDELE]])</f>
        <v>220El</v>
      </c>
      <c r="D224" s="103"/>
      <c r="E224" s="103"/>
      <c r="F224" s="103"/>
      <c r="G224" s="103"/>
      <c r="H224" s="103"/>
      <c r="I224" s="33"/>
      <c r="J224" s="55">
        <v>1</v>
      </c>
      <c r="K224" s="56" t="s">
        <v>551</v>
      </c>
      <c r="L224" s="286"/>
      <c r="M224" s="104" t="str">
        <f>IFERROR(VLOOKUP(Tabel3[[#This Row],[ID-Bygningsdel]],'Data ændringslog'!A:G,7,FALSE),"P")</f>
        <v/>
      </c>
      <c r="N224" s="57"/>
      <c r="O224" s="218" t="s">
        <v>109</v>
      </c>
      <c r="P224" s="219" t="s">
        <v>109</v>
      </c>
      <c r="Q224" s="219" t="s">
        <v>109</v>
      </c>
      <c r="R224" s="219" t="s">
        <v>109</v>
      </c>
      <c r="S224" s="219" t="s">
        <v>109</v>
      </c>
      <c r="T224" s="219" t="s">
        <v>109</v>
      </c>
      <c r="U224" s="220" t="s">
        <v>109</v>
      </c>
      <c r="V224" s="82"/>
      <c r="W224" s="83"/>
      <c r="X224" s="82"/>
      <c r="Y224" s="83"/>
      <c r="Z224" s="82"/>
      <c r="AA224" s="83"/>
      <c r="AB224" s="82"/>
      <c r="AC224" s="232"/>
      <c r="AD224" s="82"/>
      <c r="AE224" s="83"/>
      <c r="AF224" s="82"/>
      <c r="AG224" s="83"/>
      <c r="AH224" s="82"/>
      <c r="AI224" s="83"/>
      <c r="AJ224" s="82"/>
      <c r="AK224" s="232"/>
      <c r="AL224" s="82"/>
      <c r="AM224" s="232"/>
      <c r="AN224" s="82"/>
      <c r="AO224" s="83"/>
      <c r="AP224" s="82"/>
      <c r="AQ224" s="83"/>
      <c r="AR224" s="82"/>
      <c r="AS224" s="83"/>
      <c r="AT224" s="82"/>
      <c r="AU224" s="232"/>
      <c r="AV224" s="82"/>
      <c r="AW224" s="83"/>
      <c r="AX224" s="82"/>
      <c r="AY224" s="83"/>
      <c r="AZ224" s="82"/>
      <c r="BA224" s="83"/>
      <c r="BB224" s="82"/>
      <c r="BC224" s="232"/>
      <c r="BD224" s="82"/>
      <c r="BE224" s="83"/>
      <c r="BF224" s="82"/>
      <c r="BG224" s="83"/>
      <c r="BH224" s="82"/>
      <c r="BI224" s="83"/>
      <c r="BJ224" s="82"/>
      <c r="BK224" s="232"/>
      <c r="BL224" s="106"/>
      <c r="BM224" s="257"/>
      <c r="BN224" s="82"/>
      <c r="BO224" s="83"/>
      <c r="BP224" s="82"/>
      <c r="BQ224" s="83"/>
      <c r="BR224" s="82"/>
      <c r="BS224" s="83"/>
      <c r="BT224" s="82"/>
      <c r="BU224" s="232"/>
      <c r="BV224" s="33"/>
      <c r="BW224" s="82"/>
      <c r="BX224" s="83"/>
      <c r="BY224" s="82"/>
      <c r="BZ224" s="83"/>
      <c r="CA224" s="107"/>
      <c r="CB224" s="2"/>
    </row>
    <row r="225" spans="1:80" ht="14.25" x14ac:dyDescent="0.2">
      <c r="A225" s="33"/>
      <c r="B225" s="264" t="s">
        <v>578</v>
      </c>
      <c r="C225" s="239" t="str">
        <f>_xlfn.CONCAT(Tabel3[[#This Row],[ID]],Tabel3[[#This Row],[BYGNINGSDELE]])</f>
        <v>221Analytiske rum og systemer</v>
      </c>
      <c r="D225" s="27"/>
      <c r="E225" s="27"/>
      <c r="F225" s="27"/>
      <c r="G225" s="27"/>
      <c r="H225" s="27"/>
      <c r="I225" s="24"/>
      <c r="J225" s="58">
        <v>2</v>
      </c>
      <c r="K225" s="59" t="s">
        <v>553</v>
      </c>
      <c r="L225" s="287"/>
      <c r="M225" s="290" t="str">
        <f>IFERROR(VLOOKUP(Tabel3[[#This Row],[ID-Bygningsdel]],'Data ændringslog'!A:G,7,FALSE),"P")</f>
        <v/>
      </c>
      <c r="N225" s="60"/>
      <c r="O225" s="221" t="s">
        <v>109</v>
      </c>
      <c r="P225" s="222" t="s">
        <v>109</v>
      </c>
      <c r="Q225" s="222" t="s">
        <v>109</v>
      </c>
      <c r="R225" s="222" t="s">
        <v>109</v>
      </c>
      <c r="S225" s="222" t="s">
        <v>109</v>
      </c>
      <c r="T225" s="222" t="s">
        <v>109</v>
      </c>
      <c r="U225" s="223" t="s">
        <v>109</v>
      </c>
      <c r="V225" s="78"/>
      <c r="W225" s="79"/>
      <c r="X225" s="78"/>
      <c r="Y225" s="79"/>
      <c r="Z225" s="78"/>
      <c r="AA225" s="79"/>
      <c r="AB225" s="225"/>
      <c r="AC225" s="226"/>
      <c r="AD225" s="78"/>
      <c r="AE225" s="79"/>
      <c r="AF225" s="78"/>
      <c r="AG225" s="79"/>
      <c r="AH225" s="78"/>
      <c r="AI225" s="79"/>
      <c r="AJ225" s="225"/>
      <c r="AK225" s="226"/>
      <c r="AL225" s="225"/>
      <c r="AM225" s="226"/>
      <c r="AN225" s="78"/>
      <c r="AO225" s="79"/>
      <c r="AP225" s="78"/>
      <c r="AQ225" s="79"/>
      <c r="AR225" s="78"/>
      <c r="AS225" s="79"/>
      <c r="AT225" s="225"/>
      <c r="AU225" s="226"/>
      <c r="AV225" s="78"/>
      <c r="AW225" s="79"/>
      <c r="AX225" s="78"/>
      <c r="AY225" s="79"/>
      <c r="AZ225" s="78"/>
      <c r="BA225" s="79"/>
      <c r="BB225" s="225"/>
      <c r="BC225" s="226"/>
      <c r="BD225" s="78"/>
      <c r="BE225" s="79"/>
      <c r="BF225" s="78"/>
      <c r="BG225" s="79"/>
      <c r="BH225" s="78"/>
      <c r="BI225" s="79"/>
      <c r="BJ225" s="225"/>
      <c r="BK225" s="226"/>
      <c r="BL225" s="37"/>
      <c r="BM225" s="245"/>
      <c r="BN225" s="78"/>
      <c r="BO225" s="79"/>
      <c r="BP225" s="78"/>
      <c r="BQ225" s="79"/>
      <c r="BR225" s="78"/>
      <c r="BS225" s="79"/>
      <c r="BT225" s="225"/>
      <c r="BU225" s="226"/>
      <c r="BV225" s="24"/>
      <c r="BW225" s="78"/>
      <c r="BX225" s="79"/>
      <c r="BY225" s="78"/>
      <c r="BZ225" s="79"/>
      <c r="CA225" s="97"/>
      <c r="CB225" s="2"/>
    </row>
    <row r="226" spans="1:80" ht="12" x14ac:dyDescent="0.2">
      <c r="A226" s="33"/>
      <c r="B226" s="265" t="s">
        <v>580</v>
      </c>
      <c r="C226" s="240" t="str">
        <f>_xlfn.CONCAT(Tabel3[[#This Row],[ID]],Tabel3[[#This Row],[BYGNINGSDELE]])</f>
        <v>222Spaces -  EL-Installationer</v>
      </c>
      <c r="D226" s="24"/>
      <c r="E226" s="24"/>
      <c r="F226" s="24"/>
      <c r="G226" s="24"/>
      <c r="H226" s="24"/>
      <c r="I226" s="24"/>
      <c r="J226" s="61">
        <v>3</v>
      </c>
      <c r="K226" s="62" t="s">
        <v>1510</v>
      </c>
      <c r="L226" s="63" t="s">
        <v>1486</v>
      </c>
      <c r="M226" s="61" t="str">
        <f>IFERROR(VLOOKUP(Tabel3[[#This Row],[ID-Bygningsdel]],'Data ændringslog'!A:G,7,FALSE),"P")</f>
        <v/>
      </c>
      <c r="N226" s="64" t="s">
        <v>113</v>
      </c>
      <c r="O226" s="188" t="str">
        <f>VLOOKUP(Tabel3[[#This Row],[ID-Bygningsdel]],'Data aktør'!A:H,2,FALSE)</f>
        <v/>
      </c>
      <c r="P226" s="189" t="str">
        <f>VLOOKUP(Tabel3[[#This Row],[ID-Bygningsdel]],'Data aktør'!A:H,3,FALSE)</f>
        <v/>
      </c>
      <c r="Q226" s="190" t="str">
        <f>VLOOKUP(Tabel3[[#This Row],[ID-Bygningsdel]],'Data aktør'!A:H,4,FALSE)</f>
        <v/>
      </c>
      <c r="R226" s="191" t="str">
        <f>VLOOKUP(Tabel3[[#This Row],[ID-Bygningsdel]],'Data aktør'!A:H,5,FALSE)</f>
        <v/>
      </c>
      <c r="S226" s="192" t="str">
        <f>VLOOKUP(Tabel3[[#This Row],[ID-Bygningsdel]],'Data aktør'!A:H,6,FALSE)</f>
        <v/>
      </c>
      <c r="T226" s="193" t="str">
        <f>VLOOKUP(Tabel3[[#This Row],[ID-Bygningsdel]],'Data aktør'!A:H,7,FALSE)</f>
        <v/>
      </c>
      <c r="U226" s="194" t="str">
        <f>VLOOKUP(Tabel3[[#This Row],[ID-Bygningsdel]],'Data aktør'!A:H,8,FALSE)</f>
        <v/>
      </c>
      <c r="V226" s="76"/>
      <c r="W226" s="77"/>
      <c r="X226" s="76"/>
      <c r="Y226" s="77"/>
      <c r="Z226" s="76"/>
      <c r="AA226" s="77"/>
      <c r="AB226" s="80"/>
      <c r="AC226" s="81"/>
      <c r="AD226" s="76"/>
      <c r="AE226" s="77"/>
      <c r="AF226" s="76"/>
      <c r="AG226" s="77"/>
      <c r="AH226" s="76"/>
      <c r="AI226" s="77"/>
      <c r="AJ226" s="80"/>
      <c r="AK226" s="81"/>
      <c r="AL226" s="80"/>
      <c r="AM226" s="81"/>
      <c r="AN226" s="76"/>
      <c r="AO226" s="77"/>
      <c r="AP226" s="76"/>
      <c r="AQ226" s="77"/>
      <c r="AR226" s="76"/>
      <c r="AS226" s="77"/>
      <c r="AT226" s="80"/>
      <c r="AU226" s="81"/>
      <c r="AV226" s="76"/>
      <c r="AW226" s="77"/>
      <c r="AX226" s="76"/>
      <c r="AY226" s="77"/>
      <c r="AZ226" s="76"/>
      <c r="BA226" s="77"/>
      <c r="BB226" s="80"/>
      <c r="BC226" s="81"/>
      <c r="BD226" s="76"/>
      <c r="BE226" s="77"/>
      <c r="BF226" s="76"/>
      <c r="BG226" s="77"/>
      <c r="BH226" s="76"/>
      <c r="BI226" s="77"/>
      <c r="BJ226" s="80"/>
      <c r="BK226" s="81"/>
      <c r="BL226" s="36" t="s">
        <v>555</v>
      </c>
      <c r="BM226" s="113"/>
      <c r="BN226" s="76"/>
      <c r="BO226" s="77"/>
      <c r="BP226" s="76"/>
      <c r="BQ226" s="77"/>
      <c r="BR226" s="76"/>
      <c r="BS226" s="77"/>
      <c r="BT226" s="80"/>
      <c r="BU226" s="81"/>
      <c r="BV226" s="24"/>
      <c r="BW226" s="76"/>
      <c r="BX226" s="77"/>
      <c r="BY226" s="76"/>
      <c r="BZ226" s="77"/>
      <c r="CA226" s="96"/>
      <c r="CB226" s="2"/>
    </row>
    <row r="227" spans="1:80" ht="12" x14ac:dyDescent="0.2">
      <c r="A227" s="33"/>
      <c r="B227" s="265" t="s">
        <v>583</v>
      </c>
      <c r="C227" s="240" t="str">
        <f>_xlfn.CONCAT(Tabel3[[#This Row],[ID]],Tabel3[[#This Row],[BYGNINGSDELE]])</f>
        <v>223Systemer - EL-Installationer</v>
      </c>
      <c r="D227" s="24"/>
      <c r="E227" s="24"/>
      <c r="F227" s="24"/>
      <c r="G227" s="24"/>
      <c r="H227" s="24"/>
      <c r="I227" s="24"/>
      <c r="J227" s="61">
        <v>3</v>
      </c>
      <c r="K227" s="62" t="s">
        <v>1511</v>
      </c>
      <c r="L227" s="63" t="s">
        <v>113</v>
      </c>
      <c r="M227" s="61" t="str">
        <f>IFERROR(VLOOKUP(Tabel3[[#This Row],[ID-Bygningsdel]],'Data ændringslog'!A:G,7,FALSE),"P")</f>
        <v/>
      </c>
      <c r="N227" s="64" t="s">
        <v>113</v>
      </c>
      <c r="O227" s="188" t="str">
        <f>VLOOKUP(Tabel3[[#This Row],[ID-Bygningsdel]],'Data aktør'!A:H,2,FALSE)</f>
        <v/>
      </c>
      <c r="P227" s="189" t="str">
        <f>VLOOKUP(Tabel3[[#This Row],[ID-Bygningsdel]],'Data aktør'!A:H,3,FALSE)</f>
        <v/>
      </c>
      <c r="Q227" s="190" t="str">
        <f>VLOOKUP(Tabel3[[#This Row],[ID-Bygningsdel]],'Data aktør'!A:H,4,FALSE)</f>
        <v/>
      </c>
      <c r="R227" s="191" t="str">
        <f>VLOOKUP(Tabel3[[#This Row],[ID-Bygningsdel]],'Data aktør'!A:H,5,FALSE)</f>
        <v/>
      </c>
      <c r="S227" s="192" t="str">
        <f>VLOOKUP(Tabel3[[#This Row],[ID-Bygningsdel]],'Data aktør'!A:H,6,FALSE)</f>
        <v/>
      </c>
      <c r="T227" s="193" t="str">
        <f>VLOOKUP(Tabel3[[#This Row],[ID-Bygningsdel]],'Data aktør'!A:H,7,FALSE)</f>
        <v/>
      </c>
      <c r="U227" s="194" t="str">
        <f>VLOOKUP(Tabel3[[#This Row],[ID-Bygningsdel]],'Data aktør'!A:H,8,FALSE)</f>
        <v/>
      </c>
      <c r="V227" s="76"/>
      <c r="W227" s="77"/>
      <c r="X227" s="76"/>
      <c r="Y227" s="77"/>
      <c r="Z227" s="76"/>
      <c r="AA227" s="77"/>
      <c r="AB227" s="76"/>
      <c r="AC227" s="77"/>
      <c r="AD227" s="76"/>
      <c r="AE227" s="77"/>
      <c r="AF227" s="76"/>
      <c r="AG227" s="77"/>
      <c r="AH227" s="76"/>
      <c r="AI227" s="77"/>
      <c r="AJ227" s="76"/>
      <c r="AK227" s="77"/>
      <c r="AL227" s="76"/>
      <c r="AM227" s="77"/>
      <c r="AN227" s="76"/>
      <c r="AO227" s="77"/>
      <c r="AP227" s="76"/>
      <c r="AQ227" s="77"/>
      <c r="AR227" s="76"/>
      <c r="AS227" s="77"/>
      <c r="AT227" s="76"/>
      <c r="AU227" s="77"/>
      <c r="AV227" s="76"/>
      <c r="AW227" s="77"/>
      <c r="AX227" s="76"/>
      <c r="AY227" s="77"/>
      <c r="AZ227" s="76"/>
      <c r="BA227" s="77"/>
      <c r="BB227" s="76"/>
      <c r="BC227" s="77"/>
      <c r="BD227" s="76"/>
      <c r="BE227" s="77"/>
      <c r="BF227" s="76"/>
      <c r="BG227" s="77"/>
      <c r="BH227" s="76"/>
      <c r="BI227" s="77"/>
      <c r="BJ227" s="76"/>
      <c r="BK227" s="77"/>
      <c r="BL227" s="36"/>
      <c r="BM227" s="24"/>
      <c r="BN227" s="76"/>
      <c r="BO227" s="77"/>
      <c r="BP227" s="76"/>
      <c r="BQ227" s="77"/>
      <c r="BR227" s="76"/>
      <c r="BS227" s="77"/>
      <c r="BT227" s="76"/>
      <c r="BU227" s="77"/>
      <c r="BV227" s="24"/>
      <c r="BW227" s="76"/>
      <c r="BX227" s="77"/>
      <c r="BY227" s="76"/>
      <c r="BZ227" s="77"/>
      <c r="CA227" s="96"/>
      <c r="CB227" s="2"/>
    </row>
    <row r="228" spans="1:80" ht="14.25" x14ac:dyDescent="0.2">
      <c r="A228" s="33"/>
      <c r="B228" s="264" t="s">
        <v>586</v>
      </c>
      <c r="C228" s="239" t="str">
        <f>_xlfn.CONCAT(Tabel3[[#This Row],[ID]],Tabel3[[#This Row],[BYGNINGSDELE]])</f>
        <v>224Føringsveje</v>
      </c>
      <c r="D228" s="27"/>
      <c r="E228" s="27"/>
      <c r="F228" s="27"/>
      <c r="G228" s="27"/>
      <c r="H228" s="27"/>
      <c r="I228" s="24"/>
      <c r="J228" s="58">
        <v>2</v>
      </c>
      <c r="K228" s="59" t="s">
        <v>558</v>
      </c>
      <c r="L228" s="287"/>
      <c r="M228" s="290" t="str">
        <f>IFERROR(VLOOKUP(Tabel3[[#This Row],[ID-Bygningsdel]],'Data ændringslog'!A:G,7,FALSE),"P")</f>
        <v/>
      </c>
      <c r="N228" s="60"/>
      <c r="O228" s="221" t="s">
        <v>109</v>
      </c>
      <c r="P228" s="222" t="s">
        <v>109</v>
      </c>
      <c r="Q228" s="222" t="s">
        <v>109</v>
      </c>
      <c r="R228" s="222" t="s">
        <v>109</v>
      </c>
      <c r="S228" s="222" t="s">
        <v>109</v>
      </c>
      <c r="T228" s="222" t="s">
        <v>109</v>
      </c>
      <c r="U228" s="223" t="s">
        <v>109</v>
      </c>
      <c r="V228" s="78"/>
      <c r="W228" s="79"/>
      <c r="X228" s="78"/>
      <c r="Y228" s="79"/>
      <c r="Z228" s="78"/>
      <c r="AA228" s="79"/>
      <c r="AB228" s="78"/>
      <c r="AC228" s="88"/>
      <c r="AD228" s="78"/>
      <c r="AE228" s="79"/>
      <c r="AF228" s="78"/>
      <c r="AG228" s="79"/>
      <c r="AH228" s="78"/>
      <c r="AI228" s="79"/>
      <c r="AJ228" s="78"/>
      <c r="AK228" s="88"/>
      <c r="AL228" s="78"/>
      <c r="AM228" s="88"/>
      <c r="AN228" s="78"/>
      <c r="AO228" s="79"/>
      <c r="AP228" s="78"/>
      <c r="AQ228" s="79"/>
      <c r="AR228" s="78"/>
      <c r="AS228" s="79"/>
      <c r="AT228" s="78"/>
      <c r="AU228" s="88"/>
      <c r="AV228" s="78"/>
      <c r="AW228" s="79"/>
      <c r="AX228" s="78"/>
      <c r="AY228" s="79"/>
      <c r="AZ228" s="78"/>
      <c r="BA228" s="79"/>
      <c r="BB228" s="78"/>
      <c r="BC228" s="88"/>
      <c r="BD228" s="78"/>
      <c r="BE228" s="79"/>
      <c r="BF228" s="78"/>
      <c r="BG228" s="79"/>
      <c r="BH228" s="78"/>
      <c r="BI228" s="79"/>
      <c r="BJ228" s="78"/>
      <c r="BK228" s="88"/>
      <c r="BL228" s="37"/>
      <c r="BM228" s="245"/>
      <c r="BN228" s="78"/>
      <c r="BO228" s="79"/>
      <c r="BP228" s="78"/>
      <c r="BQ228" s="79"/>
      <c r="BR228" s="78"/>
      <c r="BS228" s="79"/>
      <c r="BT228" s="78"/>
      <c r="BU228" s="88"/>
      <c r="BV228" s="24"/>
      <c r="BW228" s="78"/>
      <c r="BX228" s="79"/>
      <c r="BY228" s="78"/>
      <c r="BZ228" s="79"/>
      <c r="CA228" s="97"/>
      <c r="CB228" s="2"/>
    </row>
    <row r="229" spans="1:80" ht="12" x14ac:dyDescent="0.2">
      <c r="A229" s="33"/>
      <c r="B229" s="265" t="s">
        <v>588</v>
      </c>
      <c r="C229" s="240" t="str">
        <f>_xlfn.CONCAT(Tabel3[[#This Row],[ID]],Tabel3[[#This Row],[BYGNINGSDELE]])</f>
        <v>225Bakker/stiger/Kanaler/Kabler/Trækrør</v>
      </c>
      <c r="D229" s="24"/>
      <c r="E229" s="24"/>
      <c r="F229" s="24"/>
      <c r="G229" s="24"/>
      <c r="H229" s="24"/>
      <c r="I229" s="24"/>
      <c r="J229" s="65">
        <v>3</v>
      </c>
      <c r="K229" s="66" t="s">
        <v>560</v>
      </c>
      <c r="L229" s="67"/>
      <c r="M229" s="65" t="str">
        <f>IFERROR(VLOOKUP(Tabel3[[#This Row],[ID-Bygningsdel]],'Data ændringslog'!A:G,7,FALSE),"P")</f>
        <v/>
      </c>
      <c r="N229" s="68"/>
      <c r="O229" s="196"/>
      <c r="P229" s="197"/>
      <c r="Q229" s="197"/>
      <c r="R229" s="197"/>
      <c r="S229" s="197"/>
      <c r="T229" s="197"/>
      <c r="U229" s="197"/>
      <c r="V229" s="84"/>
      <c r="W229" s="69"/>
      <c r="X229" s="84"/>
      <c r="Y229" s="69"/>
      <c r="Z229" s="84"/>
      <c r="AA229" s="69"/>
      <c r="AB229" s="84"/>
      <c r="AC229" s="69"/>
      <c r="AD229" s="84"/>
      <c r="AE229" s="69"/>
      <c r="AF229" s="84"/>
      <c r="AG229" s="69"/>
      <c r="AH229" s="84"/>
      <c r="AI229" s="69"/>
      <c r="AJ229" s="84"/>
      <c r="AK229" s="69"/>
      <c r="AL229" s="84"/>
      <c r="AM229" s="69"/>
      <c r="AN229" s="84"/>
      <c r="AO229" s="69"/>
      <c r="AP229" s="84"/>
      <c r="AQ229" s="69"/>
      <c r="AR229" s="84"/>
      <c r="AS229" s="69"/>
      <c r="AT229" s="84"/>
      <c r="AU229" s="69"/>
      <c r="AV229" s="84"/>
      <c r="AW229" s="69"/>
      <c r="AX229" s="84"/>
      <c r="AY229" s="69"/>
      <c r="AZ229" s="84"/>
      <c r="BA229" s="69"/>
      <c r="BB229" s="84"/>
      <c r="BC229" s="69"/>
      <c r="BD229" s="84"/>
      <c r="BE229" s="69"/>
      <c r="BF229" s="84"/>
      <c r="BG229" s="69"/>
      <c r="BH229" s="84"/>
      <c r="BI229" s="69"/>
      <c r="BJ229" s="84"/>
      <c r="BK229" s="69"/>
      <c r="BL229" s="38"/>
      <c r="BM229" s="24"/>
      <c r="BN229" s="84"/>
      <c r="BO229" s="69"/>
      <c r="BP229" s="84"/>
      <c r="BQ229" s="69"/>
      <c r="BR229" s="84"/>
      <c r="BS229" s="69"/>
      <c r="BT229" s="84"/>
      <c r="BU229" s="69"/>
      <c r="BV229" s="24"/>
      <c r="BW229" s="84"/>
      <c r="BX229" s="69"/>
      <c r="BY229" s="84"/>
      <c r="BZ229" s="69"/>
      <c r="CA229" s="98"/>
      <c r="CB229" s="2"/>
    </row>
    <row r="230" spans="1:80" ht="12" x14ac:dyDescent="0.2">
      <c r="A230" s="33"/>
      <c r="B230" s="265" t="s">
        <v>590</v>
      </c>
      <c r="C230" s="240" t="str">
        <f>_xlfn.CONCAT(Tabel3[[#This Row],[ID]],Tabel3[[#This Row],[BYGNINGSDELE]])</f>
        <v>226Teknikrum/Teknikområder</v>
      </c>
      <c r="D230" s="24"/>
      <c r="E230" s="24"/>
      <c r="F230" s="24"/>
      <c r="G230" s="24"/>
      <c r="H230" s="24"/>
      <c r="I230" s="24"/>
      <c r="J230" s="61">
        <v>4</v>
      </c>
      <c r="K230" s="62" t="s">
        <v>562</v>
      </c>
      <c r="L230" s="63" t="s">
        <v>563</v>
      </c>
      <c r="M230" s="61" t="str">
        <f>IFERROR(VLOOKUP(Tabel3[[#This Row],[ID-Bygningsdel]],'Data ændringslog'!A:G,7,FALSE),"P")</f>
        <v/>
      </c>
      <c r="N230" s="64" t="s">
        <v>109</v>
      </c>
      <c r="O230" s="188" t="str">
        <f>VLOOKUP(Tabel3[[#This Row],[ID-Bygningsdel]],'Data aktør'!A:H,2,FALSE)</f>
        <v/>
      </c>
      <c r="P230" s="189" t="str">
        <f>VLOOKUP(Tabel3[[#This Row],[ID-Bygningsdel]],'Data aktør'!A:H,3,FALSE)</f>
        <v/>
      </c>
      <c r="Q230" s="190" t="str">
        <f>VLOOKUP(Tabel3[[#This Row],[ID-Bygningsdel]],'Data aktør'!A:H,4,FALSE)</f>
        <v>X</v>
      </c>
      <c r="R230" s="191" t="str">
        <f>VLOOKUP(Tabel3[[#This Row],[ID-Bygningsdel]],'Data aktør'!A:H,5,FALSE)</f>
        <v/>
      </c>
      <c r="S230" s="192" t="str">
        <f>VLOOKUP(Tabel3[[#This Row],[ID-Bygningsdel]],'Data aktør'!A:H,6,FALSE)</f>
        <v/>
      </c>
      <c r="T230" s="193" t="str">
        <f>VLOOKUP(Tabel3[[#This Row],[ID-Bygningsdel]],'Data aktør'!A:H,7,FALSE)</f>
        <v/>
      </c>
      <c r="U230" s="194" t="str">
        <f>VLOOKUP(Tabel3[[#This Row],[ID-Bygningsdel]],'Data aktør'!A:H,8,FALSE)</f>
        <v/>
      </c>
      <c r="V230" s="76"/>
      <c r="W230" s="77"/>
      <c r="X230" s="76"/>
      <c r="Y230" s="77"/>
      <c r="Z230" s="76"/>
      <c r="AA230" s="77"/>
      <c r="AB230" s="76" t="s">
        <v>45</v>
      </c>
      <c r="AC230" s="77">
        <v>200</v>
      </c>
      <c r="AD230" s="76"/>
      <c r="AE230" s="77"/>
      <c r="AF230" s="76"/>
      <c r="AG230" s="77"/>
      <c r="AH230" s="76"/>
      <c r="AI230" s="77"/>
      <c r="AJ230" s="76" t="s">
        <v>45</v>
      </c>
      <c r="AK230" s="77">
        <v>300</v>
      </c>
      <c r="AL230" s="76"/>
      <c r="AM230" s="77"/>
      <c r="AN230" s="76"/>
      <c r="AO230" s="77"/>
      <c r="AP230" s="76"/>
      <c r="AQ230" s="77"/>
      <c r="AR230" s="76"/>
      <c r="AS230" s="77"/>
      <c r="AT230" s="76" t="s">
        <v>45</v>
      </c>
      <c r="AU230" s="77">
        <v>325</v>
      </c>
      <c r="AV230" s="76"/>
      <c r="AW230" s="77"/>
      <c r="AX230" s="76"/>
      <c r="AY230" s="77"/>
      <c r="AZ230" s="76"/>
      <c r="BA230" s="77"/>
      <c r="BB230" s="76" t="s">
        <v>45</v>
      </c>
      <c r="BC230" s="77">
        <v>325</v>
      </c>
      <c r="BD230" s="76"/>
      <c r="BE230" s="77"/>
      <c r="BF230" s="76"/>
      <c r="BG230" s="77"/>
      <c r="BH230" s="76"/>
      <c r="BI230" s="77"/>
      <c r="BJ230" s="76"/>
      <c r="BK230" s="77"/>
      <c r="BL230" s="36"/>
      <c r="BM230" s="24"/>
      <c r="BN230" s="76"/>
      <c r="BO230" s="77"/>
      <c r="BP230" s="76"/>
      <c r="BQ230" s="77"/>
      <c r="BR230" s="76"/>
      <c r="BS230" s="77"/>
      <c r="BT230" s="76"/>
      <c r="BU230" s="77"/>
      <c r="BV230" s="24"/>
      <c r="BW230" s="76"/>
      <c r="BX230" s="77"/>
      <c r="BY230" s="76"/>
      <c r="BZ230" s="77"/>
      <c r="CA230" s="96"/>
      <c r="CB230" s="2"/>
    </row>
    <row r="231" spans="1:80" ht="12" x14ac:dyDescent="0.2">
      <c r="A231" s="33"/>
      <c r="B231" s="265" t="s">
        <v>592</v>
      </c>
      <c r="C231" s="240" t="str">
        <f>_xlfn.CONCAT(Tabel3[[#This Row],[ID]],Tabel3[[#This Row],[BYGNINGSDELE]])</f>
        <v>227Skakte (lodrette hovedføringsveje)</v>
      </c>
      <c r="D231" s="24"/>
      <c r="E231" s="24"/>
      <c r="F231" s="24"/>
      <c r="G231" s="24"/>
      <c r="H231" s="24"/>
      <c r="I231" s="24"/>
      <c r="J231" s="61">
        <v>4</v>
      </c>
      <c r="K231" s="62" t="s">
        <v>565</v>
      </c>
      <c r="L231" s="63" t="s">
        <v>563</v>
      </c>
      <c r="M231" s="61" t="str">
        <f>IFERROR(VLOOKUP(Tabel3[[#This Row],[ID-Bygningsdel]],'Data ændringslog'!A:G,7,FALSE),"P")</f>
        <v/>
      </c>
      <c r="N231" s="64" t="s">
        <v>109</v>
      </c>
      <c r="O231" s="188" t="str">
        <f>VLOOKUP(Tabel3[[#This Row],[ID-Bygningsdel]],'Data aktør'!A:H,2,FALSE)</f>
        <v/>
      </c>
      <c r="P231" s="189" t="str">
        <f>VLOOKUP(Tabel3[[#This Row],[ID-Bygningsdel]],'Data aktør'!A:H,3,FALSE)</f>
        <v/>
      </c>
      <c r="Q231" s="190" t="str">
        <f>VLOOKUP(Tabel3[[#This Row],[ID-Bygningsdel]],'Data aktør'!A:H,4,FALSE)</f>
        <v>X</v>
      </c>
      <c r="R231" s="191" t="str">
        <f>VLOOKUP(Tabel3[[#This Row],[ID-Bygningsdel]],'Data aktør'!A:H,5,FALSE)</f>
        <v/>
      </c>
      <c r="S231" s="192" t="str">
        <f>VLOOKUP(Tabel3[[#This Row],[ID-Bygningsdel]],'Data aktør'!A:H,6,FALSE)</f>
        <v/>
      </c>
      <c r="T231" s="193" t="str">
        <f>VLOOKUP(Tabel3[[#This Row],[ID-Bygningsdel]],'Data aktør'!A:H,7,FALSE)</f>
        <v/>
      </c>
      <c r="U231" s="194" t="str">
        <f>VLOOKUP(Tabel3[[#This Row],[ID-Bygningsdel]],'Data aktør'!A:H,8,FALSE)</f>
        <v/>
      </c>
      <c r="V231" s="76"/>
      <c r="W231" s="77"/>
      <c r="X231" s="76"/>
      <c r="Y231" s="77"/>
      <c r="Z231" s="76"/>
      <c r="AA231" s="77"/>
      <c r="AB231" s="76"/>
      <c r="AC231" s="77"/>
      <c r="AD231" s="76"/>
      <c r="AE231" s="77"/>
      <c r="AF231" s="76"/>
      <c r="AG231" s="77"/>
      <c r="AH231" s="76"/>
      <c r="AI231" s="77"/>
      <c r="AJ231" s="76" t="s">
        <v>45</v>
      </c>
      <c r="AK231" s="77">
        <v>300</v>
      </c>
      <c r="AL231" s="76"/>
      <c r="AM231" s="77"/>
      <c r="AN231" s="76"/>
      <c r="AO231" s="77"/>
      <c r="AP231" s="76"/>
      <c r="AQ231" s="77"/>
      <c r="AR231" s="76"/>
      <c r="AS231" s="77"/>
      <c r="AT231" s="76" t="s">
        <v>45</v>
      </c>
      <c r="AU231" s="77">
        <v>325</v>
      </c>
      <c r="AV231" s="76"/>
      <c r="AW231" s="77"/>
      <c r="AX231" s="76"/>
      <c r="AY231" s="77"/>
      <c r="AZ231" s="76"/>
      <c r="BA231" s="77"/>
      <c r="BB231" s="76" t="s">
        <v>45</v>
      </c>
      <c r="BC231" s="77">
        <v>325</v>
      </c>
      <c r="BD231" s="76"/>
      <c r="BE231" s="77"/>
      <c r="BF231" s="76"/>
      <c r="BG231" s="77"/>
      <c r="BH231" s="76"/>
      <c r="BI231" s="77"/>
      <c r="BJ231" s="76"/>
      <c r="BK231" s="77"/>
      <c r="BL231" s="36"/>
      <c r="BM231" s="24"/>
      <c r="BN231" s="76"/>
      <c r="BO231" s="77"/>
      <c r="BP231" s="76"/>
      <c r="BQ231" s="77"/>
      <c r="BR231" s="76"/>
      <c r="BS231" s="77"/>
      <c r="BT231" s="76"/>
      <c r="BU231" s="77"/>
      <c r="BV231" s="24"/>
      <c r="BW231" s="76"/>
      <c r="BX231" s="77"/>
      <c r="BY231" s="76"/>
      <c r="BZ231" s="77"/>
      <c r="CA231" s="96"/>
      <c r="CB231" s="2"/>
    </row>
    <row r="232" spans="1:80" ht="12" x14ac:dyDescent="0.2">
      <c r="A232" s="33"/>
      <c r="B232" s="265" t="s">
        <v>594</v>
      </c>
      <c r="C232" s="240" t="str">
        <f>_xlfn.CONCAT(Tabel3[[#This Row],[ID]],Tabel3[[#This Row],[BYGNINGSDELE]])</f>
        <v>228Vandrette hoved- og fordelingsføringsveje</v>
      </c>
      <c r="D232" s="24"/>
      <c r="E232" s="24"/>
      <c r="F232" s="24"/>
      <c r="G232" s="24"/>
      <c r="H232" s="24"/>
      <c r="I232" s="24"/>
      <c r="J232" s="61">
        <v>4</v>
      </c>
      <c r="K232" s="62" t="s">
        <v>567</v>
      </c>
      <c r="L232" s="63" t="s">
        <v>563</v>
      </c>
      <c r="M232" s="61" t="str">
        <f>IFERROR(VLOOKUP(Tabel3[[#This Row],[ID-Bygningsdel]],'Data ændringslog'!A:G,7,FALSE),"P")</f>
        <v/>
      </c>
      <c r="N232" s="64" t="s">
        <v>109</v>
      </c>
      <c r="O232" s="188" t="str">
        <f>VLOOKUP(Tabel3[[#This Row],[ID-Bygningsdel]],'Data aktør'!A:H,2,FALSE)</f>
        <v/>
      </c>
      <c r="P232" s="189" t="str">
        <f>VLOOKUP(Tabel3[[#This Row],[ID-Bygningsdel]],'Data aktør'!A:H,3,FALSE)</f>
        <v/>
      </c>
      <c r="Q232" s="190" t="str">
        <f>VLOOKUP(Tabel3[[#This Row],[ID-Bygningsdel]],'Data aktør'!A:H,4,FALSE)</f>
        <v>X</v>
      </c>
      <c r="R232" s="191" t="str">
        <f>VLOOKUP(Tabel3[[#This Row],[ID-Bygningsdel]],'Data aktør'!A:H,5,FALSE)</f>
        <v/>
      </c>
      <c r="S232" s="192" t="str">
        <f>VLOOKUP(Tabel3[[#This Row],[ID-Bygningsdel]],'Data aktør'!A:H,6,FALSE)</f>
        <v/>
      </c>
      <c r="T232" s="193" t="str">
        <f>VLOOKUP(Tabel3[[#This Row],[ID-Bygningsdel]],'Data aktør'!A:H,7,FALSE)</f>
        <v/>
      </c>
      <c r="U232" s="194" t="str">
        <f>VLOOKUP(Tabel3[[#This Row],[ID-Bygningsdel]],'Data aktør'!A:H,8,FALSE)</f>
        <v/>
      </c>
      <c r="V232" s="76"/>
      <c r="W232" s="77"/>
      <c r="X232" s="76"/>
      <c r="Y232" s="77"/>
      <c r="Z232" s="76"/>
      <c r="AA232" s="77"/>
      <c r="AB232" s="76"/>
      <c r="AC232" s="77"/>
      <c r="AD232" s="76"/>
      <c r="AE232" s="77"/>
      <c r="AF232" s="76"/>
      <c r="AG232" s="77"/>
      <c r="AH232" s="76"/>
      <c r="AI232" s="77"/>
      <c r="AJ232" s="76" t="s">
        <v>45</v>
      </c>
      <c r="AK232" s="77">
        <v>300</v>
      </c>
      <c r="AL232" s="76"/>
      <c r="AM232" s="77"/>
      <c r="AN232" s="76"/>
      <c r="AO232" s="77"/>
      <c r="AP232" s="76"/>
      <c r="AQ232" s="77"/>
      <c r="AR232" s="76"/>
      <c r="AS232" s="77"/>
      <c r="AT232" s="76" t="s">
        <v>45</v>
      </c>
      <c r="AU232" s="77">
        <v>325</v>
      </c>
      <c r="AV232" s="76"/>
      <c r="AW232" s="77"/>
      <c r="AX232" s="76"/>
      <c r="AY232" s="77"/>
      <c r="AZ232" s="76"/>
      <c r="BA232" s="77"/>
      <c r="BB232" s="76" t="s">
        <v>45</v>
      </c>
      <c r="BC232" s="77">
        <v>325</v>
      </c>
      <c r="BD232" s="76"/>
      <c r="BE232" s="77"/>
      <c r="BF232" s="76"/>
      <c r="BG232" s="77"/>
      <c r="BH232" s="76"/>
      <c r="BI232" s="77"/>
      <c r="BJ232" s="76"/>
      <c r="BK232" s="77"/>
      <c r="BL232" s="36"/>
      <c r="BM232" s="24"/>
      <c r="BN232" s="76"/>
      <c r="BO232" s="77"/>
      <c r="BP232" s="76"/>
      <c r="BQ232" s="77"/>
      <c r="BR232" s="76"/>
      <c r="BS232" s="77"/>
      <c r="BT232" s="76"/>
      <c r="BU232" s="77"/>
      <c r="BV232" s="24"/>
      <c r="BW232" s="76"/>
      <c r="BX232" s="77"/>
      <c r="BY232" s="76"/>
      <c r="BZ232" s="77"/>
      <c r="CA232" s="96"/>
      <c r="CB232" s="2"/>
    </row>
    <row r="233" spans="1:80" ht="12" x14ac:dyDescent="0.2">
      <c r="A233" s="33"/>
      <c r="B233" s="265" t="s">
        <v>596</v>
      </c>
      <c r="C233" s="240" t="str">
        <f>_xlfn.CONCAT(Tabel3[[#This Row],[ID]],Tabel3[[#This Row],[BYGNINGSDELE]])</f>
        <v>229Føring til Komponenter og tilslutninger i rum</v>
      </c>
      <c r="D233" s="24"/>
      <c r="E233" s="24"/>
      <c r="F233" s="24"/>
      <c r="G233" s="24"/>
      <c r="H233" s="24"/>
      <c r="I233" s="24"/>
      <c r="J233" s="61">
        <v>4</v>
      </c>
      <c r="K233" s="62" t="s">
        <v>569</v>
      </c>
      <c r="L233" s="63" t="s">
        <v>563</v>
      </c>
      <c r="M233" s="61" t="str">
        <f>IFERROR(VLOOKUP(Tabel3[[#This Row],[ID-Bygningsdel]],'Data ændringslog'!A:G,7,FALSE),"P")</f>
        <v/>
      </c>
      <c r="N233" s="64" t="s">
        <v>109</v>
      </c>
      <c r="O233" s="188" t="str">
        <f>VLOOKUP(Tabel3[[#This Row],[ID-Bygningsdel]],'Data aktør'!A:H,2,FALSE)</f>
        <v/>
      </c>
      <c r="P233" s="189" t="str">
        <f>VLOOKUP(Tabel3[[#This Row],[ID-Bygningsdel]],'Data aktør'!A:H,3,FALSE)</f>
        <v/>
      </c>
      <c r="Q233" s="190" t="str">
        <f>VLOOKUP(Tabel3[[#This Row],[ID-Bygningsdel]],'Data aktør'!A:H,4,FALSE)</f>
        <v>X</v>
      </c>
      <c r="R233" s="191" t="str">
        <f>VLOOKUP(Tabel3[[#This Row],[ID-Bygningsdel]],'Data aktør'!A:H,5,FALSE)</f>
        <v/>
      </c>
      <c r="S233" s="192" t="str">
        <f>VLOOKUP(Tabel3[[#This Row],[ID-Bygningsdel]],'Data aktør'!A:H,6,FALSE)</f>
        <v/>
      </c>
      <c r="T233" s="193" t="str">
        <f>VLOOKUP(Tabel3[[#This Row],[ID-Bygningsdel]],'Data aktør'!A:H,7,FALSE)</f>
        <v/>
      </c>
      <c r="U233" s="194" t="str">
        <f>VLOOKUP(Tabel3[[#This Row],[ID-Bygningsdel]],'Data aktør'!A:H,8,FALSE)</f>
        <v/>
      </c>
      <c r="V233" s="76"/>
      <c r="W233" s="77"/>
      <c r="X233" s="76"/>
      <c r="Y233" s="77"/>
      <c r="Z233" s="76"/>
      <c r="AA233" s="77"/>
      <c r="AB233" s="76"/>
      <c r="AC233" s="77"/>
      <c r="AD233" s="76"/>
      <c r="AE233" s="77"/>
      <c r="AF233" s="76"/>
      <c r="AG233" s="77"/>
      <c r="AH233" s="76"/>
      <c r="AI233" s="77"/>
      <c r="AJ233" s="76" t="s">
        <v>45</v>
      </c>
      <c r="AK233" s="77">
        <v>300</v>
      </c>
      <c r="AL233" s="76"/>
      <c r="AM233" s="77"/>
      <c r="AN233" s="76"/>
      <c r="AO233" s="77"/>
      <c r="AP233" s="76"/>
      <c r="AQ233" s="77"/>
      <c r="AR233" s="76"/>
      <c r="AS233" s="77"/>
      <c r="AT233" s="76" t="s">
        <v>45</v>
      </c>
      <c r="AU233" s="77">
        <v>325</v>
      </c>
      <c r="AV233" s="76"/>
      <c r="AW233" s="77"/>
      <c r="AX233" s="76"/>
      <c r="AY233" s="77"/>
      <c r="AZ233" s="76"/>
      <c r="BA233" s="77"/>
      <c r="BB233" s="76" t="s">
        <v>45</v>
      </c>
      <c r="BC233" s="77">
        <v>325</v>
      </c>
      <c r="BD233" s="76"/>
      <c r="BE233" s="77"/>
      <c r="BF233" s="76"/>
      <c r="BG233" s="77"/>
      <c r="BH233" s="76"/>
      <c r="BI233" s="77"/>
      <c r="BJ233" s="76"/>
      <c r="BK233" s="77"/>
      <c r="BL233" s="36"/>
      <c r="BM233" s="24"/>
      <c r="BN233" s="76"/>
      <c r="BO233" s="77"/>
      <c r="BP233" s="76"/>
      <c r="BQ233" s="77"/>
      <c r="BR233" s="76"/>
      <c r="BS233" s="77"/>
      <c r="BT233" s="76"/>
      <c r="BU233" s="77"/>
      <c r="BV233" s="24"/>
      <c r="BW233" s="76"/>
      <c r="BX233" s="77"/>
      <c r="BY233" s="76"/>
      <c r="BZ233" s="77"/>
      <c r="CA233" s="96"/>
      <c r="CB233" s="2"/>
    </row>
    <row r="234" spans="1:80" ht="12" x14ac:dyDescent="0.2">
      <c r="A234" s="33"/>
      <c r="B234" s="265" t="s">
        <v>598</v>
      </c>
      <c r="C234" s="240" t="str">
        <f>_xlfn.CONCAT(Tabel3[[#This Row],[ID]],Tabel3[[#This Row],[BYGNINGSDELE]])</f>
        <v>230Kabelrør/trækrør &lt; 50 mm</v>
      </c>
      <c r="D234" s="24"/>
      <c r="E234" s="24"/>
      <c r="F234" s="24"/>
      <c r="G234" s="24"/>
      <c r="H234" s="24"/>
      <c r="I234" s="24"/>
      <c r="J234" s="61">
        <v>4</v>
      </c>
      <c r="K234" s="62" t="s">
        <v>571</v>
      </c>
      <c r="L234" s="63" t="s">
        <v>563</v>
      </c>
      <c r="M234" s="61" t="str">
        <f>IFERROR(VLOOKUP(Tabel3[[#This Row],[ID-Bygningsdel]],'Data ændringslog'!A:G,7,FALSE),"P")</f>
        <v/>
      </c>
      <c r="N234" s="64" t="s">
        <v>113</v>
      </c>
      <c r="O234" s="188" t="str">
        <f>VLOOKUP(Tabel3[[#This Row],[ID-Bygningsdel]],'Data aktør'!A:H,2,FALSE)</f>
        <v/>
      </c>
      <c r="P234" s="189" t="str">
        <f>VLOOKUP(Tabel3[[#This Row],[ID-Bygningsdel]],'Data aktør'!A:H,3,FALSE)</f>
        <v/>
      </c>
      <c r="Q234" s="190" t="str">
        <f>VLOOKUP(Tabel3[[#This Row],[ID-Bygningsdel]],'Data aktør'!A:H,4,FALSE)</f>
        <v/>
      </c>
      <c r="R234" s="191" t="str">
        <f>VLOOKUP(Tabel3[[#This Row],[ID-Bygningsdel]],'Data aktør'!A:H,5,FALSE)</f>
        <v/>
      </c>
      <c r="S234" s="192" t="str">
        <f>VLOOKUP(Tabel3[[#This Row],[ID-Bygningsdel]],'Data aktør'!A:H,6,FALSE)</f>
        <v/>
      </c>
      <c r="T234" s="193" t="str">
        <f>VLOOKUP(Tabel3[[#This Row],[ID-Bygningsdel]],'Data aktør'!A:H,7,FALSE)</f>
        <v/>
      </c>
      <c r="U234" s="194" t="str">
        <f>VLOOKUP(Tabel3[[#This Row],[ID-Bygningsdel]],'Data aktør'!A:H,8,FALSE)</f>
        <v/>
      </c>
      <c r="V234" s="76"/>
      <c r="W234" s="77"/>
      <c r="X234" s="76"/>
      <c r="Y234" s="77"/>
      <c r="Z234" s="76"/>
      <c r="AA234" s="77"/>
      <c r="AB234" s="76"/>
      <c r="AC234" s="77"/>
      <c r="AD234" s="76"/>
      <c r="AE234" s="77"/>
      <c r="AF234" s="76"/>
      <c r="AG234" s="77"/>
      <c r="AH234" s="76"/>
      <c r="AI234" s="77"/>
      <c r="AJ234" s="76"/>
      <c r="AK234" s="77"/>
      <c r="AL234" s="76"/>
      <c r="AM234" s="77"/>
      <c r="AN234" s="76"/>
      <c r="AO234" s="77"/>
      <c r="AP234" s="76"/>
      <c r="AQ234" s="77"/>
      <c r="AR234" s="76"/>
      <c r="AS234" s="77"/>
      <c r="AT234" s="76"/>
      <c r="AU234" s="77"/>
      <c r="AV234" s="76"/>
      <c r="AW234" s="77"/>
      <c r="AX234" s="76"/>
      <c r="AY234" s="77"/>
      <c r="AZ234" s="76"/>
      <c r="BA234" s="77"/>
      <c r="BB234" s="76"/>
      <c r="BC234" s="77"/>
      <c r="BD234" s="76"/>
      <c r="BE234" s="77"/>
      <c r="BF234" s="76"/>
      <c r="BG234" s="77"/>
      <c r="BH234" s="76"/>
      <c r="BI234" s="77"/>
      <c r="BJ234" s="76"/>
      <c r="BK234" s="77"/>
      <c r="BL234" s="36"/>
      <c r="BM234" s="24"/>
      <c r="BN234" s="76"/>
      <c r="BO234" s="77"/>
      <c r="BP234" s="76"/>
      <c r="BQ234" s="77"/>
      <c r="BR234" s="76"/>
      <c r="BS234" s="77"/>
      <c r="BT234" s="76"/>
      <c r="BU234" s="77"/>
      <c r="BV234" s="24"/>
      <c r="BW234" s="76"/>
      <c r="BX234" s="77"/>
      <c r="BY234" s="76"/>
      <c r="BZ234" s="77"/>
      <c r="CA234" s="96"/>
      <c r="CB234" s="2"/>
    </row>
    <row r="235" spans="1:80" ht="12" x14ac:dyDescent="0.2">
      <c r="A235" s="33"/>
      <c r="B235" s="265" t="s">
        <v>600</v>
      </c>
      <c r="C235" s="240" t="str">
        <f>_xlfn.CONCAT(Tabel3[[#This Row],[ID]],Tabel3[[#This Row],[BYGNINGSDELE]])</f>
        <v>231Kabelrør/trækrør ≥ 50 mm</v>
      </c>
      <c r="D235" s="24"/>
      <c r="E235" s="24"/>
      <c r="F235" s="24"/>
      <c r="G235" s="24"/>
      <c r="H235" s="24"/>
      <c r="I235" s="24"/>
      <c r="J235" s="61">
        <v>4</v>
      </c>
      <c r="K235" s="62" t="s">
        <v>573</v>
      </c>
      <c r="L235" s="63" t="s">
        <v>563</v>
      </c>
      <c r="M235" s="61" t="str">
        <f>IFERROR(VLOOKUP(Tabel3[[#This Row],[ID-Bygningsdel]],'Data ændringslog'!A:G,7,FALSE),"P")</f>
        <v/>
      </c>
      <c r="N235" s="64" t="s">
        <v>109</v>
      </c>
      <c r="O235" s="188" t="str">
        <f>VLOOKUP(Tabel3[[#This Row],[ID-Bygningsdel]],'Data aktør'!A:H,2,FALSE)</f>
        <v/>
      </c>
      <c r="P235" s="189" t="str">
        <f>VLOOKUP(Tabel3[[#This Row],[ID-Bygningsdel]],'Data aktør'!A:H,3,FALSE)</f>
        <v/>
      </c>
      <c r="Q235" s="190" t="str">
        <f>VLOOKUP(Tabel3[[#This Row],[ID-Bygningsdel]],'Data aktør'!A:H,4,FALSE)</f>
        <v>X</v>
      </c>
      <c r="R235" s="191" t="str">
        <f>VLOOKUP(Tabel3[[#This Row],[ID-Bygningsdel]],'Data aktør'!A:H,5,FALSE)</f>
        <v/>
      </c>
      <c r="S235" s="192" t="str">
        <f>VLOOKUP(Tabel3[[#This Row],[ID-Bygningsdel]],'Data aktør'!A:H,6,FALSE)</f>
        <v/>
      </c>
      <c r="T235" s="193" t="str">
        <f>VLOOKUP(Tabel3[[#This Row],[ID-Bygningsdel]],'Data aktør'!A:H,7,FALSE)</f>
        <v/>
      </c>
      <c r="U235" s="194" t="str">
        <f>VLOOKUP(Tabel3[[#This Row],[ID-Bygningsdel]],'Data aktør'!A:H,8,FALSE)</f>
        <v/>
      </c>
      <c r="V235" s="76"/>
      <c r="W235" s="77"/>
      <c r="X235" s="76"/>
      <c r="Y235" s="77"/>
      <c r="Z235" s="76"/>
      <c r="AA235" s="77"/>
      <c r="AB235" s="76"/>
      <c r="AC235" s="77"/>
      <c r="AD235" s="76"/>
      <c r="AE235" s="77"/>
      <c r="AF235" s="76"/>
      <c r="AG235" s="77"/>
      <c r="AH235" s="76"/>
      <c r="AI235" s="77"/>
      <c r="AJ235" s="76" t="s">
        <v>45</v>
      </c>
      <c r="AK235" s="77">
        <v>300</v>
      </c>
      <c r="AL235" s="76"/>
      <c r="AM235" s="77"/>
      <c r="AN235" s="76"/>
      <c r="AO235" s="77"/>
      <c r="AP235" s="76"/>
      <c r="AQ235" s="77"/>
      <c r="AR235" s="76"/>
      <c r="AS235" s="77"/>
      <c r="AT235" s="76" t="s">
        <v>45</v>
      </c>
      <c r="AU235" s="77">
        <v>325</v>
      </c>
      <c r="AV235" s="76"/>
      <c r="AW235" s="77"/>
      <c r="AX235" s="76"/>
      <c r="AY235" s="77"/>
      <c r="AZ235" s="76"/>
      <c r="BA235" s="77"/>
      <c r="BB235" s="76" t="s">
        <v>45</v>
      </c>
      <c r="BC235" s="77">
        <v>325</v>
      </c>
      <c r="BD235" s="76"/>
      <c r="BE235" s="77"/>
      <c r="BF235" s="76"/>
      <c r="BG235" s="77"/>
      <c r="BH235" s="76"/>
      <c r="BI235" s="77"/>
      <c r="BJ235" s="76"/>
      <c r="BK235" s="77"/>
      <c r="BL235" s="36"/>
      <c r="BM235" s="24"/>
      <c r="BN235" s="76"/>
      <c r="BO235" s="77"/>
      <c r="BP235" s="76"/>
      <c r="BQ235" s="77"/>
      <c r="BR235" s="76"/>
      <c r="BS235" s="77"/>
      <c r="BT235" s="76"/>
      <c r="BU235" s="77"/>
      <c r="BV235" s="24"/>
      <c r="BW235" s="76"/>
      <c r="BX235" s="77"/>
      <c r="BY235" s="76"/>
      <c r="BZ235" s="77"/>
      <c r="CA235" s="96"/>
      <c r="CB235" s="2"/>
    </row>
    <row r="236" spans="1:80" ht="12" x14ac:dyDescent="0.2">
      <c r="A236" s="33"/>
      <c r="B236" s="265" t="s">
        <v>602</v>
      </c>
      <c r="C236" s="240" t="str">
        <f>_xlfn.CONCAT(Tabel3[[#This Row],[ID]],Tabel3[[#This Row],[BYGNINGSDELE]])</f>
        <v>232Bæringer</v>
      </c>
      <c r="D236" s="24"/>
      <c r="E236" s="24"/>
      <c r="F236" s="24"/>
      <c r="G236" s="24"/>
      <c r="H236" s="24"/>
      <c r="I236" s="24"/>
      <c r="J236" s="61">
        <v>4</v>
      </c>
      <c r="K236" s="62" t="s">
        <v>575</v>
      </c>
      <c r="L236" s="63" t="s">
        <v>113</v>
      </c>
      <c r="M236" s="61" t="str">
        <f>IFERROR(VLOOKUP(Tabel3[[#This Row],[ID-Bygningsdel]],'Data ændringslog'!A:G,7,FALSE),"P")</f>
        <v/>
      </c>
      <c r="N236" s="64" t="s">
        <v>113</v>
      </c>
      <c r="O236" s="188" t="str">
        <f>VLOOKUP(Tabel3[[#This Row],[ID-Bygningsdel]],'Data aktør'!A:H,2,FALSE)</f>
        <v/>
      </c>
      <c r="P236" s="189" t="str">
        <f>VLOOKUP(Tabel3[[#This Row],[ID-Bygningsdel]],'Data aktør'!A:H,3,FALSE)</f>
        <v/>
      </c>
      <c r="Q236" s="190" t="str">
        <f>VLOOKUP(Tabel3[[#This Row],[ID-Bygningsdel]],'Data aktør'!A:H,4,FALSE)</f>
        <v/>
      </c>
      <c r="R236" s="191" t="str">
        <f>VLOOKUP(Tabel3[[#This Row],[ID-Bygningsdel]],'Data aktør'!A:H,5,FALSE)</f>
        <v/>
      </c>
      <c r="S236" s="192" t="str">
        <f>VLOOKUP(Tabel3[[#This Row],[ID-Bygningsdel]],'Data aktør'!A:H,6,FALSE)</f>
        <v/>
      </c>
      <c r="T236" s="193" t="str">
        <f>VLOOKUP(Tabel3[[#This Row],[ID-Bygningsdel]],'Data aktør'!A:H,7,FALSE)</f>
        <v/>
      </c>
      <c r="U236" s="194" t="str">
        <f>VLOOKUP(Tabel3[[#This Row],[ID-Bygningsdel]],'Data aktør'!A:H,8,FALSE)</f>
        <v/>
      </c>
      <c r="V236" s="76"/>
      <c r="W236" s="77"/>
      <c r="X236" s="76"/>
      <c r="Y236" s="77"/>
      <c r="Z236" s="76"/>
      <c r="AA236" s="77"/>
      <c r="AB236" s="76"/>
      <c r="AC236" s="77"/>
      <c r="AD236" s="76"/>
      <c r="AE236" s="77"/>
      <c r="AF236" s="76"/>
      <c r="AG236" s="77"/>
      <c r="AH236" s="76"/>
      <c r="AI236" s="77"/>
      <c r="AJ236" s="76"/>
      <c r="AK236" s="77"/>
      <c r="AL236" s="76"/>
      <c r="AM236" s="77"/>
      <c r="AN236" s="76"/>
      <c r="AO236" s="77"/>
      <c r="AP236" s="76"/>
      <c r="AQ236" s="77"/>
      <c r="AR236" s="76"/>
      <c r="AS236" s="77"/>
      <c r="AT236" s="76"/>
      <c r="AU236" s="77"/>
      <c r="AV236" s="76"/>
      <c r="AW236" s="77"/>
      <c r="AX236" s="76"/>
      <c r="AY236" s="77"/>
      <c r="AZ236" s="76"/>
      <c r="BA236" s="77"/>
      <c r="BB236" s="76"/>
      <c r="BC236" s="77"/>
      <c r="BD236" s="76"/>
      <c r="BE236" s="77"/>
      <c r="BF236" s="76"/>
      <c r="BG236" s="77"/>
      <c r="BH236" s="76"/>
      <c r="BI236" s="77"/>
      <c r="BJ236" s="76"/>
      <c r="BK236" s="77"/>
      <c r="BL236" s="36"/>
      <c r="BM236" s="24"/>
      <c r="BN236" s="76"/>
      <c r="BO236" s="77"/>
      <c r="BP236" s="76"/>
      <c r="BQ236" s="77"/>
      <c r="BR236" s="76"/>
      <c r="BS236" s="77"/>
      <c r="BT236" s="76"/>
      <c r="BU236" s="77"/>
      <c r="BV236" s="24"/>
      <c r="BW236" s="76"/>
      <c r="BX236" s="77"/>
      <c r="BY236" s="76"/>
      <c r="BZ236" s="77"/>
      <c r="CA236" s="96"/>
      <c r="CB236" s="2"/>
    </row>
    <row r="237" spans="1:80" ht="12" x14ac:dyDescent="0.2">
      <c r="A237" s="33"/>
      <c r="B237" s="265" t="s">
        <v>604</v>
      </c>
      <c r="C237" s="240" t="str">
        <f>_xlfn.CONCAT(Tabel3[[#This Row],[ID]],Tabel3[[#This Row],[BYGNINGSDELE]])</f>
        <v>233Konsoller</v>
      </c>
      <c r="D237" s="24"/>
      <c r="E237" s="24"/>
      <c r="F237" s="24"/>
      <c r="G237" s="24"/>
      <c r="H237" s="24"/>
      <c r="I237" s="24"/>
      <c r="J237" s="61">
        <v>4</v>
      </c>
      <c r="K237" s="62" t="s">
        <v>577</v>
      </c>
      <c r="L237" s="63" t="s">
        <v>113</v>
      </c>
      <c r="M237" s="61" t="str">
        <f>IFERROR(VLOOKUP(Tabel3[[#This Row],[ID-Bygningsdel]],'Data ændringslog'!A:G,7,FALSE),"P")</f>
        <v/>
      </c>
      <c r="N237" s="64" t="s">
        <v>113</v>
      </c>
      <c r="O237" s="188" t="str">
        <f>VLOOKUP(Tabel3[[#This Row],[ID-Bygningsdel]],'Data aktør'!A:H,2,FALSE)</f>
        <v/>
      </c>
      <c r="P237" s="189" t="str">
        <f>VLOOKUP(Tabel3[[#This Row],[ID-Bygningsdel]],'Data aktør'!A:H,3,FALSE)</f>
        <v/>
      </c>
      <c r="Q237" s="190" t="str">
        <f>VLOOKUP(Tabel3[[#This Row],[ID-Bygningsdel]],'Data aktør'!A:H,4,FALSE)</f>
        <v/>
      </c>
      <c r="R237" s="191" t="str">
        <f>VLOOKUP(Tabel3[[#This Row],[ID-Bygningsdel]],'Data aktør'!A:H,5,FALSE)</f>
        <v/>
      </c>
      <c r="S237" s="192" t="str">
        <f>VLOOKUP(Tabel3[[#This Row],[ID-Bygningsdel]],'Data aktør'!A:H,6,FALSE)</f>
        <v/>
      </c>
      <c r="T237" s="193" t="str">
        <f>VLOOKUP(Tabel3[[#This Row],[ID-Bygningsdel]],'Data aktør'!A:H,7,FALSE)</f>
        <v/>
      </c>
      <c r="U237" s="194" t="str">
        <f>VLOOKUP(Tabel3[[#This Row],[ID-Bygningsdel]],'Data aktør'!A:H,8,FALSE)</f>
        <v/>
      </c>
      <c r="V237" s="76"/>
      <c r="W237" s="77"/>
      <c r="X237" s="76"/>
      <c r="Y237" s="77"/>
      <c r="Z237" s="76"/>
      <c r="AA237" s="77"/>
      <c r="AB237" s="76"/>
      <c r="AC237" s="77"/>
      <c r="AD237" s="76"/>
      <c r="AE237" s="77"/>
      <c r="AF237" s="76"/>
      <c r="AG237" s="77"/>
      <c r="AH237" s="76"/>
      <c r="AI237" s="77"/>
      <c r="AJ237" s="76"/>
      <c r="AK237" s="77"/>
      <c r="AL237" s="76"/>
      <c r="AM237" s="77"/>
      <c r="AN237" s="76"/>
      <c r="AO237" s="77"/>
      <c r="AP237" s="76"/>
      <c r="AQ237" s="77"/>
      <c r="AR237" s="76"/>
      <c r="AS237" s="77"/>
      <c r="AT237" s="76"/>
      <c r="AU237" s="77"/>
      <c r="AV237" s="76"/>
      <c r="AW237" s="77"/>
      <c r="AX237" s="76"/>
      <c r="AY237" s="77"/>
      <c r="AZ237" s="76"/>
      <c r="BA237" s="77"/>
      <c r="BB237" s="76"/>
      <c r="BC237" s="77"/>
      <c r="BD237" s="76"/>
      <c r="BE237" s="77"/>
      <c r="BF237" s="76"/>
      <c r="BG237" s="77"/>
      <c r="BH237" s="76"/>
      <c r="BI237" s="77"/>
      <c r="BJ237" s="76"/>
      <c r="BK237" s="77"/>
      <c r="BL237" s="36"/>
      <c r="BM237" s="24"/>
      <c r="BN237" s="76"/>
      <c r="BO237" s="77"/>
      <c r="BP237" s="76"/>
      <c r="BQ237" s="77"/>
      <c r="BR237" s="76"/>
      <c r="BS237" s="77"/>
      <c r="BT237" s="76"/>
      <c r="BU237" s="77"/>
      <c r="BV237" s="24"/>
      <c r="BW237" s="76"/>
      <c r="BX237" s="77"/>
      <c r="BY237" s="76"/>
      <c r="BZ237" s="77"/>
      <c r="CA237" s="96"/>
      <c r="CB237" s="2"/>
    </row>
    <row r="238" spans="1:80" ht="12" x14ac:dyDescent="0.2">
      <c r="A238" s="33"/>
      <c r="B238" s="265" t="s">
        <v>606</v>
      </c>
      <c r="C238" s="240" t="str">
        <f>_xlfn.CONCAT(Tabel3[[#This Row],[ID]],Tabel3[[#This Row],[BYGNINGSDELE]])</f>
        <v>234Stativer</v>
      </c>
      <c r="D238" s="24"/>
      <c r="E238" s="24"/>
      <c r="F238" s="24"/>
      <c r="G238" s="24"/>
      <c r="H238" s="24"/>
      <c r="I238" s="24"/>
      <c r="J238" s="61">
        <v>4</v>
      </c>
      <c r="K238" s="62" t="s">
        <v>579</v>
      </c>
      <c r="L238" s="63" t="s">
        <v>113</v>
      </c>
      <c r="M238" s="61" t="str">
        <f>IFERROR(VLOOKUP(Tabel3[[#This Row],[ID-Bygningsdel]],'Data ændringslog'!A:G,7,FALSE),"P")</f>
        <v/>
      </c>
      <c r="N238" s="64" t="s">
        <v>113</v>
      </c>
      <c r="O238" s="188" t="str">
        <f>VLOOKUP(Tabel3[[#This Row],[ID-Bygningsdel]],'Data aktør'!A:H,2,FALSE)</f>
        <v/>
      </c>
      <c r="P238" s="189" t="str">
        <f>VLOOKUP(Tabel3[[#This Row],[ID-Bygningsdel]],'Data aktør'!A:H,3,FALSE)</f>
        <v/>
      </c>
      <c r="Q238" s="190" t="str">
        <f>VLOOKUP(Tabel3[[#This Row],[ID-Bygningsdel]],'Data aktør'!A:H,4,FALSE)</f>
        <v/>
      </c>
      <c r="R238" s="191" t="str">
        <f>VLOOKUP(Tabel3[[#This Row],[ID-Bygningsdel]],'Data aktør'!A:H,5,FALSE)</f>
        <v/>
      </c>
      <c r="S238" s="192" t="str">
        <f>VLOOKUP(Tabel3[[#This Row],[ID-Bygningsdel]],'Data aktør'!A:H,6,FALSE)</f>
        <v/>
      </c>
      <c r="T238" s="193" t="str">
        <f>VLOOKUP(Tabel3[[#This Row],[ID-Bygningsdel]],'Data aktør'!A:H,7,FALSE)</f>
        <v/>
      </c>
      <c r="U238" s="194" t="str">
        <f>VLOOKUP(Tabel3[[#This Row],[ID-Bygningsdel]],'Data aktør'!A:H,8,FALSE)</f>
        <v/>
      </c>
      <c r="V238" s="76"/>
      <c r="W238" s="77"/>
      <c r="X238" s="76"/>
      <c r="Y238" s="77"/>
      <c r="Z238" s="76"/>
      <c r="AA238" s="77"/>
      <c r="AB238" s="76"/>
      <c r="AC238" s="77"/>
      <c r="AD238" s="76"/>
      <c r="AE238" s="77"/>
      <c r="AF238" s="76"/>
      <c r="AG238" s="77"/>
      <c r="AH238" s="76"/>
      <c r="AI238" s="77"/>
      <c r="AJ238" s="76"/>
      <c r="AK238" s="77"/>
      <c r="AL238" s="76"/>
      <c r="AM238" s="77"/>
      <c r="AN238" s="76"/>
      <c r="AO238" s="77"/>
      <c r="AP238" s="76"/>
      <c r="AQ238" s="77"/>
      <c r="AR238" s="76"/>
      <c r="AS238" s="77"/>
      <c r="AT238" s="76"/>
      <c r="AU238" s="77"/>
      <c r="AV238" s="76"/>
      <c r="AW238" s="77"/>
      <c r="AX238" s="76"/>
      <c r="AY238" s="77"/>
      <c r="AZ238" s="76"/>
      <c r="BA238" s="77"/>
      <c r="BB238" s="76"/>
      <c r="BC238" s="77"/>
      <c r="BD238" s="76"/>
      <c r="BE238" s="77"/>
      <c r="BF238" s="76"/>
      <c r="BG238" s="77"/>
      <c r="BH238" s="76"/>
      <c r="BI238" s="77"/>
      <c r="BJ238" s="76"/>
      <c r="BK238" s="77"/>
      <c r="BL238" s="36"/>
      <c r="BM238" s="24"/>
      <c r="BN238" s="76"/>
      <c r="BO238" s="77"/>
      <c r="BP238" s="76"/>
      <c r="BQ238" s="77"/>
      <c r="BR238" s="76"/>
      <c r="BS238" s="77"/>
      <c r="BT238" s="76"/>
      <c r="BU238" s="77"/>
      <c r="BV238" s="24"/>
      <c r="BW238" s="76"/>
      <c r="BX238" s="77"/>
      <c r="BY238" s="76"/>
      <c r="BZ238" s="77"/>
      <c r="CA238" s="96"/>
      <c r="CB238" s="2"/>
    </row>
    <row r="239" spans="1:80" ht="12" x14ac:dyDescent="0.2">
      <c r="A239" s="33"/>
      <c r="B239" s="265" t="s">
        <v>608</v>
      </c>
      <c r="C239" s="240" t="str">
        <f>_xlfn.CONCAT(Tabel3[[#This Row],[ID]],Tabel3[[#This Row],[BYGNINGSDELE]])</f>
        <v>235Hul- og recesobjekter</v>
      </c>
      <c r="D239" s="24"/>
      <c r="E239" s="24"/>
      <c r="F239" s="24"/>
      <c r="G239" s="24"/>
      <c r="H239" s="24"/>
      <c r="I239" s="24"/>
      <c r="J239" s="61">
        <v>4</v>
      </c>
      <c r="K239" s="62" t="s">
        <v>581</v>
      </c>
      <c r="L239" s="63" t="s">
        <v>582</v>
      </c>
      <c r="M239" s="61" t="str">
        <f>IFERROR(VLOOKUP(Tabel3[[#This Row],[ID-Bygningsdel]],'Data ændringslog'!A:G,7,FALSE),"P")</f>
        <v/>
      </c>
      <c r="N239" s="64" t="s">
        <v>113</v>
      </c>
      <c r="O239" s="188" t="str">
        <f>VLOOKUP(Tabel3[[#This Row],[ID-Bygningsdel]],'Data aktør'!A:H,2,FALSE)</f>
        <v/>
      </c>
      <c r="P239" s="189" t="str">
        <f>VLOOKUP(Tabel3[[#This Row],[ID-Bygningsdel]],'Data aktør'!A:H,3,FALSE)</f>
        <v/>
      </c>
      <c r="Q239" s="190" t="str">
        <f>VLOOKUP(Tabel3[[#This Row],[ID-Bygningsdel]],'Data aktør'!A:H,4,FALSE)</f>
        <v/>
      </c>
      <c r="R239" s="191" t="str">
        <f>VLOOKUP(Tabel3[[#This Row],[ID-Bygningsdel]],'Data aktør'!A:H,5,FALSE)</f>
        <v/>
      </c>
      <c r="S239" s="192" t="str">
        <f>VLOOKUP(Tabel3[[#This Row],[ID-Bygningsdel]],'Data aktør'!A:H,6,FALSE)</f>
        <v/>
      </c>
      <c r="T239" s="193" t="str">
        <f>VLOOKUP(Tabel3[[#This Row],[ID-Bygningsdel]],'Data aktør'!A:H,7,FALSE)</f>
        <v/>
      </c>
      <c r="U239" s="194" t="str">
        <f>VLOOKUP(Tabel3[[#This Row],[ID-Bygningsdel]],'Data aktør'!A:H,8,FALSE)</f>
        <v/>
      </c>
      <c r="V239" s="76"/>
      <c r="W239" s="77"/>
      <c r="X239" s="76"/>
      <c r="Y239" s="77"/>
      <c r="Z239" s="76"/>
      <c r="AA239" s="77"/>
      <c r="AB239" s="76"/>
      <c r="AC239" s="77"/>
      <c r="AD239" s="76"/>
      <c r="AE239" s="77"/>
      <c r="AF239" s="76"/>
      <c r="AG239" s="77"/>
      <c r="AH239" s="76"/>
      <c r="AI239" s="77"/>
      <c r="AJ239" s="76"/>
      <c r="AK239" s="77"/>
      <c r="AL239" s="76"/>
      <c r="AM239" s="77"/>
      <c r="AN239" s="76"/>
      <c r="AO239" s="77"/>
      <c r="AP239" s="76"/>
      <c r="AQ239" s="77"/>
      <c r="AR239" s="76"/>
      <c r="AS239" s="77"/>
      <c r="AT239" s="76"/>
      <c r="AU239" s="93"/>
      <c r="AV239" s="76"/>
      <c r="AW239" s="77"/>
      <c r="AX239" s="76"/>
      <c r="AY239" s="77"/>
      <c r="AZ239" s="76"/>
      <c r="BA239" s="77"/>
      <c r="BB239" s="76"/>
      <c r="BC239" s="93"/>
      <c r="BD239" s="76"/>
      <c r="BE239" s="77"/>
      <c r="BF239" s="76"/>
      <c r="BG239" s="77"/>
      <c r="BH239" s="76"/>
      <c r="BI239" s="77"/>
      <c r="BJ239" s="76"/>
      <c r="BK239" s="93"/>
      <c r="BL239" s="36"/>
      <c r="BM239" s="24"/>
      <c r="BN239" s="76"/>
      <c r="BO239" s="77"/>
      <c r="BP239" s="76"/>
      <c r="BQ239" s="77"/>
      <c r="BR239" s="76"/>
      <c r="BS239" s="77"/>
      <c r="BT239" s="76"/>
      <c r="BU239" s="77"/>
      <c r="BV239" s="24"/>
      <c r="BW239" s="76"/>
      <c r="BX239" s="77"/>
      <c r="BY239" s="76"/>
      <c r="BZ239" s="77"/>
      <c r="CA239" s="96"/>
      <c r="CB239" s="2"/>
    </row>
    <row r="240" spans="1:80" ht="12" x14ac:dyDescent="0.2">
      <c r="A240" s="33"/>
      <c r="B240" s="265" t="s">
        <v>610</v>
      </c>
      <c r="C240" s="240" t="str">
        <f>_xlfn.CONCAT(Tabel3[[#This Row],[ID]],Tabel3[[#This Row],[BYGNINGSDELE]])</f>
        <v>236Hullukninger</v>
      </c>
      <c r="D240" s="24"/>
      <c r="E240" s="24"/>
      <c r="F240" s="24"/>
      <c r="G240" s="24"/>
      <c r="H240" s="24"/>
      <c r="I240" s="24"/>
      <c r="J240" s="61">
        <v>4</v>
      </c>
      <c r="K240" s="62" t="s">
        <v>584</v>
      </c>
      <c r="L240" s="63" t="s">
        <v>113</v>
      </c>
      <c r="M240" s="61" t="str">
        <f>IFERROR(VLOOKUP(Tabel3[[#This Row],[ID-Bygningsdel]],'Data ændringslog'!A:G,7,FALSE),"P")</f>
        <v/>
      </c>
      <c r="N240" s="64" t="s">
        <v>113</v>
      </c>
      <c r="O240" s="188" t="str">
        <f>VLOOKUP(Tabel3[[#This Row],[ID-Bygningsdel]],'Data aktør'!A:H,2,FALSE)</f>
        <v/>
      </c>
      <c r="P240" s="189" t="str">
        <f>VLOOKUP(Tabel3[[#This Row],[ID-Bygningsdel]],'Data aktør'!A:H,3,FALSE)</f>
        <v/>
      </c>
      <c r="Q240" s="190" t="str">
        <f>VLOOKUP(Tabel3[[#This Row],[ID-Bygningsdel]],'Data aktør'!A:H,4,FALSE)</f>
        <v/>
      </c>
      <c r="R240" s="191" t="str">
        <f>VLOOKUP(Tabel3[[#This Row],[ID-Bygningsdel]],'Data aktør'!A:H,5,FALSE)</f>
        <v/>
      </c>
      <c r="S240" s="192" t="str">
        <f>VLOOKUP(Tabel3[[#This Row],[ID-Bygningsdel]],'Data aktør'!A:H,6,FALSE)</f>
        <v/>
      </c>
      <c r="T240" s="193" t="str">
        <f>VLOOKUP(Tabel3[[#This Row],[ID-Bygningsdel]],'Data aktør'!A:H,7,FALSE)</f>
        <v/>
      </c>
      <c r="U240" s="194" t="str">
        <f>VLOOKUP(Tabel3[[#This Row],[ID-Bygningsdel]],'Data aktør'!A:H,8,FALSE)</f>
        <v/>
      </c>
      <c r="V240" s="76"/>
      <c r="W240" s="77"/>
      <c r="X240" s="76"/>
      <c r="Y240" s="77"/>
      <c r="Z240" s="76"/>
      <c r="AA240" s="77"/>
      <c r="AB240" s="85"/>
      <c r="AC240" s="86"/>
      <c r="AD240" s="76"/>
      <c r="AE240" s="77"/>
      <c r="AF240" s="76"/>
      <c r="AG240" s="77"/>
      <c r="AH240" s="76"/>
      <c r="AI240" s="77"/>
      <c r="AJ240" s="85"/>
      <c r="AK240" s="86"/>
      <c r="AL240" s="85"/>
      <c r="AM240" s="86"/>
      <c r="AN240" s="76"/>
      <c r="AO240" s="77"/>
      <c r="AP240" s="76"/>
      <c r="AQ240" s="77"/>
      <c r="AR240" s="76"/>
      <c r="AS240" s="77"/>
      <c r="AT240" s="85"/>
      <c r="AU240" s="86"/>
      <c r="AV240" s="76"/>
      <c r="AW240" s="77"/>
      <c r="AX240" s="76"/>
      <c r="AY240" s="77"/>
      <c r="AZ240" s="76"/>
      <c r="BA240" s="77"/>
      <c r="BB240" s="85"/>
      <c r="BC240" s="86"/>
      <c r="BD240" s="76"/>
      <c r="BE240" s="77"/>
      <c r="BF240" s="76"/>
      <c r="BG240" s="77"/>
      <c r="BH240" s="76"/>
      <c r="BI240" s="77"/>
      <c r="BJ240" s="85"/>
      <c r="BK240" s="86"/>
      <c r="BL240" s="36" t="s">
        <v>585</v>
      </c>
      <c r="BM240" s="256"/>
      <c r="BN240" s="76"/>
      <c r="BO240" s="77"/>
      <c r="BP240" s="76"/>
      <c r="BQ240" s="77"/>
      <c r="BR240" s="76"/>
      <c r="BS240" s="77"/>
      <c r="BT240" s="85"/>
      <c r="BU240" s="86"/>
      <c r="BV240" s="24"/>
      <c r="BW240" s="76"/>
      <c r="BX240" s="77"/>
      <c r="BY240" s="76"/>
      <c r="BZ240" s="77"/>
      <c r="CA240" s="96"/>
      <c r="CB240" s="2"/>
    </row>
    <row r="241" spans="1:80" ht="14.25" x14ac:dyDescent="0.2">
      <c r="A241" s="33"/>
      <c r="B241" s="264" t="s">
        <v>612</v>
      </c>
      <c r="C241" s="239" t="str">
        <f>_xlfn.CONCAT(Tabel3[[#This Row],[ID]],Tabel3[[#This Row],[BYGNINGSDELE]])</f>
        <v>237Kabling</v>
      </c>
      <c r="D241" s="27"/>
      <c r="E241" s="27"/>
      <c r="F241" s="27"/>
      <c r="G241" s="27"/>
      <c r="H241" s="27"/>
      <c r="I241" s="24"/>
      <c r="J241" s="58">
        <v>2</v>
      </c>
      <c r="K241" s="59" t="s">
        <v>587</v>
      </c>
      <c r="L241" s="287"/>
      <c r="M241" s="290" t="str">
        <f>IFERROR(VLOOKUP(Tabel3[[#This Row],[ID-Bygningsdel]],'Data ændringslog'!A:G,7,FALSE),"P")</f>
        <v/>
      </c>
      <c r="N241" s="60"/>
      <c r="O241" s="221" t="s">
        <v>109</v>
      </c>
      <c r="P241" s="222" t="s">
        <v>109</v>
      </c>
      <c r="Q241" s="222" t="s">
        <v>109</v>
      </c>
      <c r="R241" s="222" t="s">
        <v>109</v>
      </c>
      <c r="S241" s="222" t="s">
        <v>109</v>
      </c>
      <c r="T241" s="222" t="s">
        <v>109</v>
      </c>
      <c r="U241" s="223" t="s">
        <v>109</v>
      </c>
      <c r="V241" s="78"/>
      <c r="W241" s="79"/>
      <c r="X241" s="78"/>
      <c r="Y241" s="79"/>
      <c r="Z241" s="78"/>
      <c r="AA241" s="79"/>
      <c r="AB241" s="225"/>
      <c r="AC241" s="226"/>
      <c r="AD241" s="78"/>
      <c r="AE241" s="79"/>
      <c r="AF241" s="78"/>
      <c r="AG241" s="79"/>
      <c r="AH241" s="78"/>
      <c r="AI241" s="79"/>
      <c r="AJ241" s="225"/>
      <c r="AK241" s="226"/>
      <c r="AL241" s="225"/>
      <c r="AM241" s="226"/>
      <c r="AN241" s="78"/>
      <c r="AO241" s="79"/>
      <c r="AP241" s="78"/>
      <c r="AQ241" s="79"/>
      <c r="AR241" s="78"/>
      <c r="AS241" s="79"/>
      <c r="AT241" s="225"/>
      <c r="AU241" s="226"/>
      <c r="AV241" s="78"/>
      <c r="AW241" s="79"/>
      <c r="AX241" s="78"/>
      <c r="AY241" s="79"/>
      <c r="AZ241" s="78"/>
      <c r="BA241" s="79"/>
      <c r="BB241" s="225"/>
      <c r="BC241" s="226"/>
      <c r="BD241" s="78"/>
      <c r="BE241" s="79"/>
      <c r="BF241" s="78"/>
      <c r="BG241" s="79"/>
      <c r="BH241" s="78"/>
      <c r="BI241" s="79"/>
      <c r="BJ241" s="225"/>
      <c r="BK241" s="226"/>
      <c r="BL241" s="37"/>
      <c r="BM241" s="245"/>
      <c r="BN241" s="78"/>
      <c r="BO241" s="79"/>
      <c r="BP241" s="78"/>
      <c r="BQ241" s="79"/>
      <c r="BR241" s="78"/>
      <c r="BS241" s="79"/>
      <c r="BT241" s="225"/>
      <c r="BU241" s="226"/>
      <c r="BV241" s="24"/>
      <c r="BW241" s="78"/>
      <c r="BX241" s="79"/>
      <c r="BY241" s="78"/>
      <c r="BZ241" s="79"/>
      <c r="CA241" s="97"/>
      <c r="CB241" s="2"/>
    </row>
    <row r="242" spans="1:80" ht="12" x14ac:dyDescent="0.2">
      <c r="A242" s="33"/>
      <c r="B242" s="267" t="s">
        <v>614</v>
      </c>
      <c r="C242" s="242" t="str">
        <f>_xlfn.CONCAT(Tabel3[[#This Row],[ID]],Tabel3[[#This Row],[BYGNINGSDELE]])</f>
        <v>238Ledninger i terræn</v>
      </c>
      <c r="D242" s="23"/>
      <c r="E242" s="23"/>
      <c r="F242" s="23"/>
      <c r="G242" s="23"/>
      <c r="H242" s="23"/>
      <c r="I242" s="24"/>
      <c r="J242" s="65">
        <v>3</v>
      </c>
      <c r="K242" s="66" t="s">
        <v>589</v>
      </c>
      <c r="L242" s="67" t="s">
        <v>113</v>
      </c>
      <c r="M242" s="65" t="str">
        <f>IFERROR(VLOOKUP(Tabel3[[#This Row],[ID-Bygningsdel]],'Data ændringslog'!A:G,7,FALSE),"P")</f>
        <v/>
      </c>
      <c r="N242" s="68" t="s">
        <v>113</v>
      </c>
      <c r="O242" s="196" t="str">
        <f>VLOOKUP(Tabel3[[#This Row],[ID-Bygningsdel]],'Data aktør'!A:H,2,FALSE)</f>
        <v/>
      </c>
      <c r="P242" s="197" t="str">
        <f>VLOOKUP(Tabel3[[#This Row],[ID-Bygningsdel]],'Data aktør'!A:H,3,FALSE)</f>
        <v/>
      </c>
      <c r="Q242" s="197" t="str">
        <f>VLOOKUP(Tabel3[[#This Row],[ID-Bygningsdel]],'Data aktør'!A:H,4,FALSE)</f>
        <v/>
      </c>
      <c r="R242" s="197" t="str">
        <f>VLOOKUP(Tabel3[[#This Row],[ID-Bygningsdel]],'Data aktør'!A:H,5,FALSE)</f>
        <v/>
      </c>
      <c r="S242" s="197" t="str">
        <f>VLOOKUP(Tabel3[[#This Row],[ID-Bygningsdel]],'Data aktør'!A:H,6,FALSE)</f>
        <v/>
      </c>
      <c r="T242" s="197" t="str">
        <f>VLOOKUP(Tabel3[[#This Row],[ID-Bygningsdel]],'Data aktør'!A:H,7,FALSE)</f>
        <v/>
      </c>
      <c r="U242" s="197" t="str">
        <f>VLOOKUP(Tabel3[[#This Row],[ID-Bygningsdel]],'Data aktør'!A:H,8,FALSE)</f>
        <v/>
      </c>
      <c r="V242" s="84"/>
      <c r="W242" s="69"/>
      <c r="X242" s="84"/>
      <c r="Y242" s="69"/>
      <c r="Z242" s="84"/>
      <c r="AA242" s="69"/>
      <c r="AB242" s="224"/>
      <c r="AC242" s="231"/>
      <c r="AD242" s="84"/>
      <c r="AE242" s="69"/>
      <c r="AF242" s="84"/>
      <c r="AG242" s="69"/>
      <c r="AH242" s="84"/>
      <c r="AI242" s="69"/>
      <c r="AJ242" s="224"/>
      <c r="AK242" s="231"/>
      <c r="AL242" s="224"/>
      <c r="AM242" s="231"/>
      <c r="AN242" s="84"/>
      <c r="AO242" s="69"/>
      <c r="AP242" s="84"/>
      <c r="AQ242" s="69"/>
      <c r="AR242" s="84"/>
      <c r="AS242" s="69"/>
      <c r="AT242" s="224"/>
      <c r="AU242" s="231"/>
      <c r="AV242" s="84"/>
      <c r="AW242" s="69"/>
      <c r="AX242" s="84"/>
      <c r="AY242" s="69"/>
      <c r="AZ242" s="84"/>
      <c r="BA242" s="69"/>
      <c r="BB242" s="224"/>
      <c r="BC242" s="231"/>
      <c r="BD242" s="84"/>
      <c r="BE242" s="69"/>
      <c r="BF242" s="84"/>
      <c r="BG242" s="69"/>
      <c r="BH242" s="84"/>
      <c r="BI242" s="69"/>
      <c r="BJ242" s="224"/>
      <c r="BK242" s="231"/>
      <c r="BL242" s="38"/>
      <c r="BM242" s="113"/>
      <c r="BN242" s="84"/>
      <c r="BO242" s="69"/>
      <c r="BP242" s="84"/>
      <c r="BQ242" s="69"/>
      <c r="BR242" s="84"/>
      <c r="BS242" s="69"/>
      <c r="BT242" s="224"/>
      <c r="BU242" s="231"/>
      <c r="BV242" s="24"/>
      <c r="BW242" s="84"/>
      <c r="BX242" s="69"/>
      <c r="BY242" s="84"/>
      <c r="BZ242" s="69"/>
      <c r="CA242" s="98"/>
      <c r="CB242" s="2"/>
    </row>
    <row r="243" spans="1:80" ht="12" x14ac:dyDescent="0.2">
      <c r="A243" s="33"/>
      <c r="B243" s="265" t="s">
        <v>616</v>
      </c>
      <c r="C243" s="240" t="str">
        <f>_xlfn.CONCAT(Tabel3[[#This Row],[ID]],Tabel3[[#This Row],[BYGNINGSDELE]])</f>
        <v>239Luftledninger for højspændingsanlæg</v>
      </c>
      <c r="D243" s="24"/>
      <c r="E243" s="24"/>
      <c r="F243" s="24"/>
      <c r="G243" s="24"/>
      <c r="H243" s="24"/>
      <c r="I243" s="24"/>
      <c r="J243" s="61">
        <v>4</v>
      </c>
      <c r="K243" s="62" t="s">
        <v>591</v>
      </c>
      <c r="L243" s="63" t="s">
        <v>113</v>
      </c>
      <c r="M243" s="61" t="str">
        <f>IFERROR(VLOOKUP(Tabel3[[#This Row],[ID-Bygningsdel]],'Data ændringslog'!A:G,7,FALSE),"P")</f>
        <v/>
      </c>
      <c r="N243" s="64" t="s">
        <v>113</v>
      </c>
      <c r="O243" s="188" t="str">
        <f>VLOOKUP(Tabel3[[#This Row],[ID-Bygningsdel]],'Data aktør'!A:H,2,FALSE)</f>
        <v/>
      </c>
      <c r="P243" s="189" t="str">
        <f>VLOOKUP(Tabel3[[#This Row],[ID-Bygningsdel]],'Data aktør'!A:H,3,FALSE)</f>
        <v/>
      </c>
      <c r="Q243" s="190" t="str">
        <f>VLOOKUP(Tabel3[[#This Row],[ID-Bygningsdel]],'Data aktør'!A:H,4,FALSE)</f>
        <v/>
      </c>
      <c r="R243" s="191" t="str">
        <f>VLOOKUP(Tabel3[[#This Row],[ID-Bygningsdel]],'Data aktør'!A:H,5,FALSE)</f>
        <v/>
      </c>
      <c r="S243" s="192" t="str">
        <f>VLOOKUP(Tabel3[[#This Row],[ID-Bygningsdel]],'Data aktør'!A:H,6,FALSE)</f>
        <v/>
      </c>
      <c r="T243" s="193" t="str">
        <f>VLOOKUP(Tabel3[[#This Row],[ID-Bygningsdel]],'Data aktør'!A:H,7,FALSE)</f>
        <v/>
      </c>
      <c r="U243" s="194" t="str">
        <f>VLOOKUP(Tabel3[[#This Row],[ID-Bygningsdel]],'Data aktør'!A:H,8,FALSE)</f>
        <v/>
      </c>
      <c r="V243" s="76"/>
      <c r="W243" s="77"/>
      <c r="X243" s="76"/>
      <c r="Y243" s="77"/>
      <c r="Z243" s="76"/>
      <c r="AA243" s="77"/>
      <c r="AB243" s="76"/>
      <c r="AC243" s="77"/>
      <c r="AD243" s="76"/>
      <c r="AE243" s="77"/>
      <c r="AF243" s="76"/>
      <c r="AG243" s="77"/>
      <c r="AH243" s="76"/>
      <c r="AI243" s="77"/>
      <c r="AJ243" s="76"/>
      <c r="AK243" s="77"/>
      <c r="AL243" s="76"/>
      <c r="AM243" s="77"/>
      <c r="AN243" s="76"/>
      <c r="AO243" s="77"/>
      <c r="AP243" s="76"/>
      <c r="AQ243" s="77"/>
      <c r="AR243" s="76"/>
      <c r="AS243" s="77"/>
      <c r="AT243" s="76"/>
      <c r="AU243" s="77"/>
      <c r="AV243" s="76"/>
      <c r="AW243" s="77"/>
      <c r="AX243" s="76"/>
      <c r="AY243" s="77"/>
      <c r="AZ243" s="76"/>
      <c r="BA243" s="77"/>
      <c r="BB243" s="76"/>
      <c r="BC243" s="77"/>
      <c r="BD243" s="76"/>
      <c r="BE243" s="77"/>
      <c r="BF243" s="76"/>
      <c r="BG243" s="77"/>
      <c r="BH243" s="76"/>
      <c r="BI243" s="77"/>
      <c r="BJ243" s="76"/>
      <c r="BK243" s="77"/>
      <c r="BL243" s="36"/>
      <c r="BM243" s="24"/>
      <c r="BN243" s="76"/>
      <c r="BO243" s="77"/>
      <c r="BP243" s="76"/>
      <c r="BQ243" s="77"/>
      <c r="BR243" s="76"/>
      <c r="BS243" s="77"/>
      <c r="BT243" s="76"/>
      <c r="BU243" s="77"/>
      <c r="BV243" s="24"/>
      <c r="BW243" s="76"/>
      <c r="BX243" s="77"/>
      <c r="BY243" s="76"/>
      <c r="BZ243" s="77"/>
      <c r="CA243" s="96"/>
      <c r="CB243" s="2"/>
    </row>
    <row r="244" spans="1:80" ht="12" x14ac:dyDescent="0.2">
      <c r="A244" s="33"/>
      <c r="B244" s="265" t="s">
        <v>618</v>
      </c>
      <c r="C244" s="240" t="str">
        <f>_xlfn.CONCAT(Tabel3[[#This Row],[ID]],Tabel3[[#This Row],[BYGNINGSDELE]])</f>
        <v>240Ledninger i jord for højspændingsanlæg</v>
      </c>
      <c r="D244" s="24"/>
      <c r="E244" s="24"/>
      <c r="F244" s="24"/>
      <c r="G244" s="24"/>
      <c r="H244" s="24"/>
      <c r="I244" s="24"/>
      <c r="J244" s="61">
        <v>4</v>
      </c>
      <c r="K244" s="62" t="s">
        <v>593</v>
      </c>
      <c r="L244" s="63" t="s">
        <v>113</v>
      </c>
      <c r="M244" s="61" t="str">
        <f>IFERROR(VLOOKUP(Tabel3[[#This Row],[ID-Bygningsdel]],'Data ændringslog'!A:G,7,FALSE),"P")</f>
        <v/>
      </c>
      <c r="N244" s="64" t="s">
        <v>113</v>
      </c>
      <c r="O244" s="188" t="str">
        <f>VLOOKUP(Tabel3[[#This Row],[ID-Bygningsdel]],'Data aktør'!A:H,2,FALSE)</f>
        <v/>
      </c>
      <c r="P244" s="189" t="str">
        <f>VLOOKUP(Tabel3[[#This Row],[ID-Bygningsdel]],'Data aktør'!A:H,3,FALSE)</f>
        <v/>
      </c>
      <c r="Q244" s="190" t="str">
        <f>VLOOKUP(Tabel3[[#This Row],[ID-Bygningsdel]],'Data aktør'!A:H,4,FALSE)</f>
        <v/>
      </c>
      <c r="R244" s="191" t="str">
        <f>VLOOKUP(Tabel3[[#This Row],[ID-Bygningsdel]],'Data aktør'!A:H,5,FALSE)</f>
        <v/>
      </c>
      <c r="S244" s="192" t="str">
        <f>VLOOKUP(Tabel3[[#This Row],[ID-Bygningsdel]],'Data aktør'!A:H,6,FALSE)</f>
        <v/>
      </c>
      <c r="T244" s="193" t="str">
        <f>VLOOKUP(Tabel3[[#This Row],[ID-Bygningsdel]],'Data aktør'!A:H,7,FALSE)</f>
        <v/>
      </c>
      <c r="U244" s="194" t="str">
        <f>VLOOKUP(Tabel3[[#This Row],[ID-Bygningsdel]],'Data aktør'!A:H,8,FALSE)</f>
        <v/>
      </c>
      <c r="V244" s="76"/>
      <c r="W244" s="77"/>
      <c r="X244" s="76"/>
      <c r="Y244" s="77"/>
      <c r="Z244" s="76"/>
      <c r="AA244" s="77"/>
      <c r="AB244" s="76"/>
      <c r="AC244" s="77"/>
      <c r="AD244" s="76"/>
      <c r="AE244" s="77"/>
      <c r="AF244" s="76"/>
      <c r="AG244" s="77"/>
      <c r="AH244" s="76"/>
      <c r="AI244" s="77"/>
      <c r="AJ244" s="76"/>
      <c r="AK244" s="77"/>
      <c r="AL244" s="76"/>
      <c r="AM244" s="77"/>
      <c r="AN244" s="76"/>
      <c r="AO244" s="77"/>
      <c r="AP244" s="76"/>
      <c r="AQ244" s="77"/>
      <c r="AR244" s="76"/>
      <c r="AS244" s="77"/>
      <c r="AT244" s="76"/>
      <c r="AU244" s="77"/>
      <c r="AV244" s="76"/>
      <c r="AW244" s="77"/>
      <c r="AX244" s="76"/>
      <c r="AY244" s="77"/>
      <c r="AZ244" s="76"/>
      <c r="BA244" s="77"/>
      <c r="BB244" s="76"/>
      <c r="BC244" s="77"/>
      <c r="BD244" s="76"/>
      <c r="BE244" s="77"/>
      <c r="BF244" s="76"/>
      <c r="BG244" s="77"/>
      <c r="BH244" s="76"/>
      <c r="BI244" s="77"/>
      <c r="BJ244" s="76"/>
      <c r="BK244" s="77"/>
      <c r="BL244" s="36"/>
      <c r="BM244" s="24"/>
      <c r="BN244" s="76"/>
      <c r="BO244" s="77"/>
      <c r="BP244" s="76"/>
      <c r="BQ244" s="77"/>
      <c r="BR244" s="76"/>
      <c r="BS244" s="77"/>
      <c r="BT244" s="76"/>
      <c r="BU244" s="77"/>
      <c r="BV244" s="24"/>
      <c r="BW244" s="76"/>
      <c r="BX244" s="77"/>
      <c r="BY244" s="76"/>
      <c r="BZ244" s="77"/>
      <c r="CA244" s="96"/>
      <c r="CB244" s="2"/>
    </row>
    <row r="245" spans="1:80" ht="12" x14ac:dyDescent="0.2">
      <c r="A245" s="33"/>
      <c r="B245" s="265" t="s">
        <v>620</v>
      </c>
      <c r="C245" s="240" t="str">
        <f>_xlfn.CONCAT(Tabel3[[#This Row],[ID]],Tabel3[[#This Row],[BYGNINGSDELE]])</f>
        <v>241Luftledninger for lavspændingsanlæg</v>
      </c>
      <c r="D245" s="24"/>
      <c r="E245" s="24"/>
      <c r="F245" s="24"/>
      <c r="G245" s="24"/>
      <c r="H245" s="24"/>
      <c r="I245" s="24"/>
      <c r="J245" s="61">
        <v>4</v>
      </c>
      <c r="K245" s="62" t="s">
        <v>595</v>
      </c>
      <c r="L245" s="63" t="s">
        <v>113</v>
      </c>
      <c r="M245" s="61" t="str">
        <f>IFERROR(VLOOKUP(Tabel3[[#This Row],[ID-Bygningsdel]],'Data ændringslog'!A:G,7,FALSE),"P")</f>
        <v/>
      </c>
      <c r="N245" s="64" t="s">
        <v>113</v>
      </c>
      <c r="O245" s="188" t="str">
        <f>VLOOKUP(Tabel3[[#This Row],[ID-Bygningsdel]],'Data aktør'!A:H,2,FALSE)</f>
        <v/>
      </c>
      <c r="P245" s="189" t="str">
        <f>VLOOKUP(Tabel3[[#This Row],[ID-Bygningsdel]],'Data aktør'!A:H,3,FALSE)</f>
        <v/>
      </c>
      <c r="Q245" s="190" t="str">
        <f>VLOOKUP(Tabel3[[#This Row],[ID-Bygningsdel]],'Data aktør'!A:H,4,FALSE)</f>
        <v/>
      </c>
      <c r="R245" s="191" t="str">
        <f>VLOOKUP(Tabel3[[#This Row],[ID-Bygningsdel]],'Data aktør'!A:H,5,FALSE)</f>
        <v/>
      </c>
      <c r="S245" s="192" t="str">
        <f>VLOOKUP(Tabel3[[#This Row],[ID-Bygningsdel]],'Data aktør'!A:H,6,FALSE)</f>
        <v/>
      </c>
      <c r="T245" s="193" t="str">
        <f>VLOOKUP(Tabel3[[#This Row],[ID-Bygningsdel]],'Data aktør'!A:H,7,FALSE)</f>
        <v/>
      </c>
      <c r="U245" s="194" t="str">
        <f>VLOOKUP(Tabel3[[#This Row],[ID-Bygningsdel]],'Data aktør'!A:H,8,FALSE)</f>
        <v/>
      </c>
      <c r="V245" s="76"/>
      <c r="W245" s="77"/>
      <c r="X245" s="76"/>
      <c r="Y245" s="77"/>
      <c r="Z245" s="76"/>
      <c r="AA245" s="77"/>
      <c r="AB245" s="76"/>
      <c r="AC245" s="77"/>
      <c r="AD245" s="76"/>
      <c r="AE245" s="77"/>
      <c r="AF245" s="76"/>
      <c r="AG245" s="77"/>
      <c r="AH245" s="76"/>
      <c r="AI245" s="77"/>
      <c r="AJ245" s="76"/>
      <c r="AK245" s="77"/>
      <c r="AL245" s="76"/>
      <c r="AM245" s="77"/>
      <c r="AN245" s="76"/>
      <c r="AO245" s="77"/>
      <c r="AP245" s="76"/>
      <c r="AQ245" s="77"/>
      <c r="AR245" s="76"/>
      <c r="AS245" s="77"/>
      <c r="AT245" s="76"/>
      <c r="AU245" s="77"/>
      <c r="AV245" s="76"/>
      <c r="AW245" s="77"/>
      <c r="AX245" s="76"/>
      <c r="AY245" s="77"/>
      <c r="AZ245" s="76"/>
      <c r="BA245" s="77"/>
      <c r="BB245" s="76"/>
      <c r="BC245" s="77"/>
      <c r="BD245" s="76"/>
      <c r="BE245" s="77"/>
      <c r="BF245" s="76"/>
      <c r="BG245" s="77"/>
      <c r="BH245" s="76"/>
      <c r="BI245" s="77"/>
      <c r="BJ245" s="76"/>
      <c r="BK245" s="77"/>
      <c r="BL245" s="36"/>
      <c r="BM245" s="24"/>
      <c r="BN245" s="76"/>
      <c r="BO245" s="77"/>
      <c r="BP245" s="76"/>
      <c r="BQ245" s="77"/>
      <c r="BR245" s="76"/>
      <c r="BS245" s="77"/>
      <c r="BT245" s="76"/>
      <c r="BU245" s="77"/>
      <c r="BV245" s="24"/>
      <c r="BW245" s="76"/>
      <c r="BX245" s="77"/>
      <c r="BY245" s="76"/>
      <c r="BZ245" s="77"/>
      <c r="CA245" s="96"/>
      <c r="CB245" s="2"/>
    </row>
    <row r="246" spans="1:80" ht="12" x14ac:dyDescent="0.2">
      <c r="A246" s="33"/>
      <c r="B246" s="265" t="s">
        <v>622</v>
      </c>
      <c r="C246" s="240" t="str">
        <f>_xlfn.CONCAT(Tabel3[[#This Row],[ID]],Tabel3[[#This Row],[BYGNINGSDELE]])</f>
        <v>242Ledninger i jord for lavspændingsanlæg</v>
      </c>
      <c r="D246" s="24"/>
      <c r="E246" s="24"/>
      <c r="F246" s="24"/>
      <c r="G246" s="24"/>
      <c r="H246" s="24"/>
      <c r="I246" s="24"/>
      <c r="J246" s="61">
        <v>4</v>
      </c>
      <c r="K246" s="62" t="s">
        <v>597</v>
      </c>
      <c r="L246" s="63" t="s">
        <v>113</v>
      </c>
      <c r="M246" s="61" t="str">
        <f>IFERROR(VLOOKUP(Tabel3[[#This Row],[ID-Bygningsdel]],'Data ændringslog'!A:G,7,FALSE),"P")</f>
        <v/>
      </c>
      <c r="N246" s="64" t="s">
        <v>113</v>
      </c>
      <c r="O246" s="188" t="str">
        <f>VLOOKUP(Tabel3[[#This Row],[ID-Bygningsdel]],'Data aktør'!A:H,2,FALSE)</f>
        <v/>
      </c>
      <c r="P246" s="189" t="str">
        <f>VLOOKUP(Tabel3[[#This Row],[ID-Bygningsdel]],'Data aktør'!A:H,3,FALSE)</f>
        <v/>
      </c>
      <c r="Q246" s="190" t="str">
        <f>VLOOKUP(Tabel3[[#This Row],[ID-Bygningsdel]],'Data aktør'!A:H,4,FALSE)</f>
        <v/>
      </c>
      <c r="R246" s="191" t="str">
        <f>VLOOKUP(Tabel3[[#This Row],[ID-Bygningsdel]],'Data aktør'!A:H,5,FALSE)</f>
        <v/>
      </c>
      <c r="S246" s="192" t="str">
        <f>VLOOKUP(Tabel3[[#This Row],[ID-Bygningsdel]],'Data aktør'!A:H,6,FALSE)</f>
        <v/>
      </c>
      <c r="T246" s="193" t="str">
        <f>VLOOKUP(Tabel3[[#This Row],[ID-Bygningsdel]],'Data aktør'!A:H,7,FALSE)</f>
        <v/>
      </c>
      <c r="U246" s="194" t="str">
        <f>VLOOKUP(Tabel3[[#This Row],[ID-Bygningsdel]],'Data aktør'!A:H,8,FALSE)</f>
        <v/>
      </c>
      <c r="V246" s="76"/>
      <c r="W246" s="77"/>
      <c r="X246" s="76"/>
      <c r="Y246" s="77"/>
      <c r="Z246" s="76"/>
      <c r="AA246" s="77"/>
      <c r="AB246" s="76"/>
      <c r="AC246" s="77"/>
      <c r="AD246" s="76"/>
      <c r="AE246" s="77"/>
      <c r="AF246" s="76"/>
      <c r="AG246" s="77"/>
      <c r="AH246" s="76"/>
      <c r="AI246" s="77"/>
      <c r="AJ246" s="76"/>
      <c r="AK246" s="77"/>
      <c r="AL246" s="76"/>
      <c r="AM246" s="77"/>
      <c r="AN246" s="76"/>
      <c r="AO246" s="77"/>
      <c r="AP246" s="76"/>
      <c r="AQ246" s="77"/>
      <c r="AR246" s="76"/>
      <c r="AS246" s="77"/>
      <c r="AT246" s="76"/>
      <c r="AU246" s="77"/>
      <c r="AV246" s="76"/>
      <c r="AW246" s="77"/>
      <c r="AX246" s="76"/>
      <c r="AY246" s="77"/>
      <c r="AZ246" s="76"/>
      <c r="BA246" s="77"/>
      <c r="BB246" s="76"/>
      <c r="BC246" s="77"/>
      <c r="BD246" s="76"/>
      <c r="BE246" s="77"/>
      <c r="BF246" s="76"/>
      <c r="BG246" s="77"/>
      <c r="BH246" s="76"/>
      <c r="BI246" s="77"/>
      <c r="BJ246" s="76"/>
      <c r="BK246" s="77"/>
      <c r="BL246" s="36"/>
      <c r="BM246" s="24"/>
      <c r="BN246" s="76"/>
      <c r="BO246" s="77"/>
      <c r="BP246" s="76"/>
      <c r="BQ246" s="77"/>
      <c r="BR246" s="76"/>
      <c r="BS246" s="77"/>
      <c r="BT246" s="76"/>
      <c r="BU246" s="77"/>
      <c r="BV246" s="24"/>
      <c r="BW246" s="76"/>
      <c r="BX246" s="77"/>
      <c r="BY246" s="76"/>
      <c r="BZ246" s="77"/>
      <c r="CA246" s="96"/>
      <c r="CB246" s="2"/>
    </row>
    <row r="247" spans="1:80" ht="12" x14ac:dyDescent="0.2">
      <c r="A247" s="33"/>
      <c r="B247" s="265" t="s">
        <v>624</v>
      </c>
      <c r="C247" s="240" t="str">
        <f>_xlfn.CONCAT(Tabel3[[#This Row],[ID]],Tabel3[[#This Row],[BYGNINGSDELE]])</f>
        <v>243Ledninger for elektronik- og svagstrømsanlæg</v>
      </c>
      <c r="D247" s="24"/>
      <c r="E247" s="24"/>
      <c r="F247" s="24"/>
      <c r="G247" s="24"/>
      <c r="H247" s="24"/>
      <c r="I247" s="24"/>
      <c r="J247" s="61">
        <v>4</v>
      </c>
      <c r="K247" s="62" t="s">
        <v>599</v>
      </c>
      <c r="L247" s="63" t="s">
        <v>113</v>
      </c>
      <c r="M247" s="61" t="str">
        <f>IFERROR(VLOOKUP(Tabel3[[#This Row],[ID-Bygningsdel]],'Data ændringslog'!A:G,7,FALSE),"P")</f>
        <v/>
      </c>
      <c r="N247" s="64" t="s">
        <v>113</v>
      </c>
      <c r="O247" s="188" t="str">
        <f>VLOOKUP(Tabel3[[#This Row],[ID-Bygningsdel]],'Data aktør'!A:H,2,FALSE)</f>
        <v/>
      </c>
      <c r="P247" s="189" t="str">
        <f>VLOOKUP(Tabel3[[#This Row],[ID-Bygningsdel]],'Data aktør'!A:H,3,FALSE)</f>
        <v/>
      </c>
      <c r="Q247" s="190" t="str">
        <f>VLOOKUP(Tabel3[[#This Row],[ID-Bygningsdel]],'Data aktør'!A:H,4,FALSE)</f>
        <v/>
      </c>
      <c r="R247" s="191" t="str">
        <f>VLOOKUP(Tabel3[[#This Row],[ID-Bygningsdel]],'Data aktør'!A:H,5,FALSE)</f>
        <v/>
      </c>
      <c r="S247" s="192" t="str">
        <f>VLOOKUP(Tabel3[[#This Row],[ID-Bygningsdel]],'Data aktør'!A:H,6,FALSE)</f>
        <v/>
      </c>
      <c r="T247" s="193" t="str">
        <f>VLOOKUP(Tabel3[[#This Row],[ID-Bygningsdel]],'Data aktør'!A:H,7,FALSE)</f>
        <v/>
      </c>
      <c r="U247" s="194" t="str">
        <f>VLOOKUP(Tabel3[[#This Row],[ID-Bygningsdel]],'Data aktør'!A:H,8,FALSE)</f>
        <v/>
      </c>
      <c r="V247" s="76"/>
      <c r="W247" s="77"/>
      <c r="X247" s="76"/>
      <c r="Y247" s="77"/>
      <c r="Z247" s="76"/>
      <c r="AA247" s="77"/>
      <c r="AB247" s="76"/>
      <c r="AC247" s="77"/>
      <c r="AD247" s="76"/>
      <c r="AE247" s="77"/>
      <c r="AF247" s="76"/>
      <c r="AG247" s="77"/>
      <c r="AH247" s="76"/>
      <c r="AI247" s="77"/>
      <c r="AJ247" s="76"/>
      <c r="AK247" s="77"/>
      <c r="AL247" s="76"/>
      <c r="AM247" s="77"/>
      <c r="AN247" s="76"/>
      <c r="AO247" s="77"/>
      <c r="AP247" s="76"/>
      <c r="AQ247" s="77"/>
      <c r="AR247" s="76"/>
      <c r="AS247" s="77"/>
      <c r="AT247" s="76"/>
      <c r="AU247" s="77"/>
      <c r="AV247" s="76"/>
      <c r="AW247" s="77"/>
      <c r="AX247" s="76"/>
      <c r="AY247" s="77"/>
      <c r="AZ247" s="76"/>
      <c r="BA247" s="77"/>
      <c r="BB247" s="76"/>
      <c r="BC247" s="77"/>
      <c r="BD247" s="76"/>
      <c r="BE247" s="77"/>
      <c r="BF247" s="76"/>
      <c r="BG247" s="77"/>
      <c r="BH247" s="76"/>
      <c r="BI247" s="77"/>
      <c r="BJ247" s="76"/>
      <c r="BK247" s="77"/>
      <c r="BL247" s="36"/>
      <c r="BM247" s="24"/>
      <c r="BN247" s="76"/>
      <c r="BO247" s="77"/>
      <c r="BP247" s="76"/>
      <c r="BQ247" s="77"/>
      <c r="BR247" s="76"/>
      <c r="BS247" s="77"/>
      <c r="BT247" s="76"/>
      <c r="BU247" s="77"/>
      <c r="BV247" s="24"/>
      <c r="BW247" s="76"/>
      <c r="BX247" s="77"/>
      <c r="BY247" s="76"/>
      <c r="BZ247" s="77"/>
      <c r="CA247" s="96"/>
      <c r="CB247" s="2"/>
    </row>
    <row r="248" spans="1:80" ht="12" x14ac:dyDescent="0.2">
      <c r="A248" s="33"/>
      <c r="B248" s="265" t="s">
        <v>626</v>
      </c>
      <c r="C248" s="240" t="str">
        <f>_xlfn.CONCAT(Tabel3[[#This Row],[ID]],Tabel3[[#This Row],[BYGNINGSDELE]])</f>
        <v>244Kommunikation</v>
      </c>
      <c r="D248" s="24"/>
      <c r="E248" s="24"/>
      <c r="F248" s="24"/>
      <c r="G248" s="24"/>
      <c r="H248" s="24"/>
      <c r="I248" s="24"/>
      <c r="J248" s="61">
        <v>5</v>
      </c>
      <c r="K248" s="62" t="s">
        <v>601</v>
      </c>
      <c r="L248" s="63" t="s">
        <v>113</v>
      </c>
      <c r="M248" s="61" t="str">
        <f>IFERROR(VLOOKUP(Tabel3[[#This Row],[ID-Bygningsdel]],'Data ændringslog'!A:G,7,FALSE),"P")</f>
        <v/>
      </c>
      <c r="N248" s="64" t="s">
        <v>113</v>
      </c>
      <c r="O248" s="188" t="str">
        <f>VLOOKUP(Tabel3[[#This Row],[ID-Bygningsdel]],'Data aktør'!A:H,2,FALSE)</f>
        <v/>
      </c>
      <c r="P248" s="189" t="str">
        <f>VLOOKUP(Tabel3[[#This Row],[ID-Bygningsdel]],'Data aktør'!A:H,3,FALSE)</f>
        <v/>
      </c>
      <c r="Q248" s="190" t="str">
        <f>VLOOKUP(Tabel3[[#This Row],[ID-Bygningsdel]],'Data aktør'!A:H,4,FALSE)</f>
        <v/>
      </c>
      <c r="R248" s="191" t="str">
        <f>VLOOKUP(Tabel3[[#This Row],[ID-Bygningsdel]],'Data aktør'!A:H,5,FALSE)</f>
        <v/>
      </c>
      <c r="S248" s="192" t="str">
        <f>VLOOKUP(Tabel3[[#This Row],[ID-Bygningsdel]],'Data aktør'!A:H,6,FALSE)</f>
        <v/>
      </c>
      <c r="T248" s="193" t="str">
        <f>VLOOKUP(Tabel3[[#This Row],[ID-Bygningsdel]],'Data aktør'!A:H,7,FALSE)</f>
        <v/>
      </c>
      <c r="U248" s="194" t="str">
        <f>VLOOKUP(Tabel3[[#This Row],[ID-Bygningsdel]],'Data aktør'!A:H,8,FALSE)</f>
        <v/>
      </c>
      <c r="V248" s="76"/>
      <c r="W248" s="77"/>
      <c r="X248" s="76"/>
      <c r="Y248" s="77"/>
      <c r="Z248" s="76"/>
      <c r="AA248" s="77"/>
      <c r="AB248" s="76"/>
      <c r="AC248" s="77"/>
      <c r="AD248" s="76"/>
      <c r="AE248" s="77"/>
      <c r="AF248" s="76"/>
      <c r="AG248" s="77"/>
      <c r="AH248" s="76"/>
      <c r="AI248" s="77"/>
      <c r="AJ248" s="76"/>
      <c r="AK248" s="77"/>
      <c r="AL248" s="76"/>
      <c r="AM248" s="77"/>
      <c r="AN248" s="76"/>
      <c r="AO248" s="77"/>
      <c r="AP248" s="76"/>
      <c r="AQ248" s="77"/>
      <c r="AR248" s="76"/>
      <c r="AS248" s="77"/>
      <c r="AT248" s="76"/>
      <c r="AU248" s="77"/>
      <c r="AV248" s="76"/>
      <c r="AW248" s="77"/>
      <c r="AX248" s="76"/>
      <c r="AY248" s="77"/>
      <c r="AZ248" s="76"/>
      <c r="BA248" s="77"/>
      <c r="BB248" s="76"/>
      <c r="BC248" s="77"/>
      <c r="BD248" s="76"/>
      <c r="BE248" s="77"/>
      <c r="BF248" s="76"/>
      <c r="BG248" s="77"/>
      <c r="BH248" s="76"/>
      <c r="BI248" s="77"/>
      <c r="BJ248" s="76"/>
      <c r="BK248" s="77"/>
      <c r="BL248" s="36"/>
      <c r="BM248" s="24"/>
      <c r="BN248" s="76"/>
      <c r="BO248" s="77"/>
      <c r="BP248" s="76"/>
      <c r="BQ248" s="77"/>
      <c r="BR248" s="76"/>
      <c r="BS248" s="77"/>
      <c r="BT248" s="76"/>
      <c r="BU248" s="77"/>
      <c r="BV248" s="24"/>
      <c r="BW248" s="76"/>
      <c r="BX248" s="77"/>
      <c r="BY248" s="76"/>
      <c r="BZ248" s="77"/>
      <c r="CA248" s="96"/>
      <c r="CB248" s="2"/>
    </row>
    <row r="249" spans="1:80" ht="12" x14ac:dyDescent="0.2">
      <c r="A249" s="33"/>
      <c r="B249" s="265" t="s">
        <v>628</v>
      </c>
      <c r="C249" s="240" t="str">
        <f>_xlfn.CONCAT(Tabel3[[#This Row],[ID]],Tabel3[[#This Row],[BYGNINGSDELE]])</f>
        <v>245Information</v>
      </c>
      <c r="D249" s="24"/>
      <c r="E249" s="24"/>
      <c r="F249" s="24"/>
      <c r="G249" s="24"/>
      <c r="H249" s="24"/>
      <c r="I249" s="24"/>
      <c r="J249" s="61">
        <v>5</v>
      </c>
      <c r="K249" s="62" t="s">
        <v>603</v>
      </c>
      <c r="L249" s="63" t="s">
        <v>113</v>
      </c>
      <c r="M249" s="61" t="str">
        <f>IFERROR(VLOOKUP(Tabel3[[#This Row],[ID-Bygningsdel]],'Data ændringslog'!A:G,7,FALSE),"P")</f>
        <v/>
      </c>
      <c r="N249" s="64" t="s">
        <v>113</v>
      </c>
      <c r="O249" s="188" t="str">
        <f>VLOOKUP(Tabel3[[#This Row],[ID-Bygningsdel]],'Data aktør'!A:H,2,FALSE)</f>
        <v/>
      </c>
      <c r="P249" s="189" t="str">
        <f>VLOOKUP(Tabel3[[#This Row],[ID-Bygningsdel]],'Data aktør'!A:H,3,FALSE)</f>
        <v/>
      </c>
      <c r="Q249" s="190" t="str">
        <f>VLOOKUP(Tabel3[[#This Row],[ID-Bygningsdel]],'Data aktør'!A:H,4,FALSE)</f>
        <v/>
      </c>
      <c r="R249" s="191" t="str">
        <f>VLOOKUP(Tabel3[[#This Row],[ID-Bygningsdel]],'Data aktør'!A:H,5,FALSE)</f>
        <v/>
      </c>
      <c r="S249" s="192" t="str">
        <f>VLOOKUP(Tabel3[[#This Row],[ID-Bygningsdel]],'Data aktør'!A:H,6,FALSE)</f>
        <v/>
      </c>
      <c r="T249" s="193" t="str">
        <f>VLOOKUP(Tabel3[[#This Row],[ID-Bygningsdel]],'Data aktør'!A:H,7,FALSE)</f>
        <v/>
      </c>
      <c r="U249" s="194" t="str">
        <f>VLOOKUP(Tabel3[[#This Row],[ID-Bygningsdel]],'Data aktør'!A:H,8,FALSE)</f>
        <v/>
      </c>
      <c r="V249" s="76"/>
      <c r="W249" s="77"/>
      <c r="X249" s="76"/>
      <c r="Y249" s="77"/>
      <c r="Z249" s="76"/>
      <c r="AA249" s="77"/>
      <c r="AB249" s="76"/>
      <c r="AC249" s="77"/>
      <c r="AD249" s="76"/>
      <c r="AE249" s="77"/>
      <c r="AF249" s="76"/>
      <c r="AG249" s="77"/>
      <c r="AH249" s="76"/>
      <c r="AI249" s="77"/>
      <c r="AJ249" s="76"/>
      <c r="AK249" s="77"/>
      <c r="AL249" s="76"/>
      <c r="AM249" s="77"/>
      <c r="AN249" s="76"/>
      <c r="AO249" s="77"/>
      <c r="AP249" s="76"/>
      <c r="AQ249" s="77"/>
      <c r="AR249" s="76"/>
      <c r="AS249" s="77"/>
      <c r="AT249" s="76"/>
      <c r="AU249" s="77"/>
      <c r="AV249" s="76"/>
      <c r="AW249" s="77"/>
      <c r="AX249" s="76"/>
      <c r="AY249" s="77"/>
      <c r="AZ249" s="76"/>
      <c r="BA249" s="77"/>
      <c r="BB249" s="76"/>
      <c r="BC249" s="77"/>
      <c r="BD249" s="76"/>
      <c r="BE249" s="77"/>
      <c r="BF249" s="76"/>
      <c r="BG249" s="77"/>
      <c r="BH249" s="76"/>
      <c r="BI249" s="77"/>
      <c r="BJ249" s="76"/>
      <c r="BK249" s="77"/>
      <c r="BL249" s="36"/>
      <c r="BM249" s="24"/>
      <c r="BN249" s="76"/>
      <c r="BO249" s="77"/>
      <c r="BP249" s="76"/>
      <c r="BQ249" s="77"/>
      <c r="BR249" s="76"/>
      <c r="BS249" s="77"/>
      <c r="BT249" s="76"/>
      <c r="BU249" s="77"/>
      <c r="BV249" s="24"/>
      <c r="BW249" s="76"/>
      <c r="BX249" s="77"/>
      <c r="BY249" s="76"/>
      <c r="BZ249" s="77"/>
      <c r="CA249" s="96"/>
      <c r="CB249" s="2"/>
    </row>
    <row r="250" spans="1:80" ht="12" x14ac:dyDescent="0.2">
      <c r="A250" s="33"/>
      <c r="B250" s="265" t="s">
        <v>630</v>
      </c>
      <c r="C250" s="240" t="str">
        <f>_xlfn.CONCAT(Tabel3[[#This Row],[ID]],Tabel3[[#This Row],[BYGNINGSDELE]])</f>
        <v>246Audio, video og antenner</v>
      </c>
      <c r="D250" s="24"/>
      <c r="E250" s="24"/>
      <c r="F250" s="24"/>
      <c r="G250" s="24"/>
      <c r="H250" s="24"/>
      <c r="I250" s="24"/>
      <c r="J250" s="61">
        <v>5</v>
      </c>
      <c r="K250" s="62" t="s">
        <v>605</v>
      </c>
      <c r="L250" s="63" t="s">
        <v>113</v>
      </c>
      <c r="M250" s="61" t="str">
        <f>IFERROR(VLOOKUP(Tabel3[[#This Row],[ID-Bygningsdel]],'Data ændringslog'!A:G,7,FALSE),"P")</f>
        <v/>
      </c>
      <c r="N250" s="64" t="s">
        <v>113</v>
      </c>
      <c r="O250" s="188" t="str">
        <f>VLOOKUP(Tabel3[[#This Row],[ID-Bygningsdel]],'Data aktør'!A:H,2,FALSE)</f>
        <v/>
      </c>
      <c r="P250" s="189" t="str">
        <f>VLOOKUP(Tabel3[[#This Row],[ID-Bygningsdel]],'Data aktør'!A:H,3,FALSE)</f>
        <v/>
      </c>
      <c r="Q250" s="190" t="str">
        <f>VLOOKUP(Tabel3[[#This Row],[ID-Bygningsdel]],'Data aktør'!A:H,4,FALSE)</f>
        <v/>
      </c>
      <c r="R250" s="191" t="str">
        <f>VLOOKUP(Tabel3[[#This Row],[ID-Bygningsdel]],'Data aktør'!A:H,5,FALSE)</f>
        <v/>
      </c>
      <c r="S250" s="192" t="str">
        <f>VLOOKUP(Tabel3[[#This Row],[ID-Bygningsdel]],'Data aktør'!A:H,6,FALSE)</f>
        <v/>
      </c>
      <c r="T250" s="193" t="str">
        <f>VLOOKUP(Tabel3[[#This Row],[ID-Bygningsdel]],'Data aktør'!A:H,7,FALSE)</f>
        <v/>
      </c>
      <c r="U250" s="194" t="str">
        <f>VLOOKUP(Tabel3[[#This Row],[ID-Bygningsdel]],'Data aktør'!A:H,8,FALSE)</f>
        <v/>
      </c>
      <c r="V250" s="76"/>
      <c r="W250" s="77"/>
      <c r="X250" s="76"/>
      <c r="Y250" s="77"/>
      <c r="Z250" s="76"/>
      <c r="AA250" s="77"/>
      <c r="AB250" s="76"/>
      <c r="AC250" s="77"/>
      <c r="AD250" s="76"/>
      <c r="AE250" s="77"/>
      <c r="AF250" s="76"/>
      <c r="AG250" s="77"/>
      <c r="AH250" s="76"/>
      <c r="AI250" s="77"/>
      <c r="AJ250" s="76"/>
      <c r="AK250" s="77"/>
      <c r="AL250" s="76"/>
      <c r="AM250" s="77"/>
      <c r="AN250" s="76"/>
      <c r="AO250" s="77"/>
      <c r="AP250" s="76"/>
      <c r="AQ250" s="77"/>
      <c r="AR250" s="76"/>
      <c r="AS250" s="77"/>
      <c r="AT250" s="76"/>
      <c r="AU250" s="77"/>
      <c r="AV250" s="76"/>
      <c r="AW250" s="77"/>
      <c r="AX250" s="76"/>
      <c r="AY250" s="77"/>
      <c r="AZ250" s="76"/>
      <c r="BA250" s="77"/>
      <c r="BB250" s="76"/>
      <c r="BC250" s="77"/>
      <c r="BD250" s="76"/>
      <c r="BE250" s="77"/>
      <c r="BF250" s="76"/>
      <c r="BG250" s="77"/>
      <c r="BH250" s="76"/>
      <c r="BI250" s="77"/>
      <c r="BJ250" s="76"/>
      <c r="BK250" s="77"/>
      <c r="BL250" s="36"/>
      <c r="BM250" s="24"/>
      <c r="BN250" s="76"/>
      <c r="BO250" s="77"/>
      <c r="BP250" s="76"/>
      <c r="BQ250" s="77"/>
      <c r="BR250" s="76"/>
      <c r="BS250" s="77"/>
      <c r="BT250" s="76"/>
      <c r="BU250" s="77"/>
      <c r="BV250" s="24"/>
      <c r="BW250" s="76"/>
      <c r="BX250" s="77"/>
      <c r="BY250" s="76"/>
      <c r="BZ250" s="77"/>
      <c r="CA250" s="96"/>
      <c r="CB250" s="2"/>
    </row>
    <row r="251" spans="1:80" ht="12" x14ac:dyDescent="0.2">
      <c r="A251" s="33"/>
      <c r="B251" s="265" t="s">
        <v>632</v>
      </c>
      <c r="C251" s="240" t="str">
        <f>_xlfn.CONCAT(Tabel3[[#This Row],[ID]],Tabel3[[#This Row],[BYGNINGSDELE]])</f>
        <v>247IT-infrastrukturer</v>
      </c>
      <c r="D251" s="24"/>
      <c r="E251" s="24"/>
      <c r="F251" s="24"/>
      <c r="G251" s="24"/>
      <c r="H251" s="24"/>
      <c r="I251" s="24"/>
      <c r="J251" s="61">
        <v>5</v>
      </c>
      <c r="K251" s="62" t="s">
        <v>607</v>
      </c>
      <c r="L251" s="63" t="s">
        <v>113</v>
      </c>
      <c r="M251" s="61" t="str">
        <f>IFERROR(VLOOKUP(Tabel3[[#This Row],[ID-Bygningsdel]],'Data ændringslog'!A:G,7,FALSE),"P")</f>
        <v/>
      </c>
      <c r="N251" s="64" t="s">
        <v>113</v>
      </c>
      <c r="O251" s="188" t="str">
        <f>VLOOKUP(Tabel3[[#This Row],[ID-Bygningsdel]],'Data aktør'!A:H,2,FALSE)</f>
        <v/>
      </c>
      <c r="P251" s="189" t="str">
        <f>VLOOKUP(Tabel3[[#This Row],[ID-Bygningsdel]],'Data aktør'!A:H,3,FALSE)</f>
        <v/>
      </c>
      <c r="Q251" s="190" t="str">
        <f>VLOOKUP(Tabel3[[#This Row],[ID-Bygningsdel]],'Data aktør'!A:H,4,FALSE)</f>
        <v/>
      </c>
      <c r="R251" s="191" t="str">
        <f>VLOOKUP(Tabel3[[#This Row],[ID-Bygningsdel]],'Data aktør'!A:H,5,FALSE)</f>
        <v/>
      </c>
      <c r="S251" s="192" t="str">
        <f>VLOOKUP(Tabel3[[#This Row],[ID-Bygningsdel]],'Data aktør'!A:H,6,FALSE)</f>
        <v/>
      </c>
      <c r="T251" s="193" t="str">
        <f>VLOOKUP(Tabel3[[#This Row],[ID-Bygningsdel]],'Data aktør'!A:H,7,FALSE)</f>
        <v/>
      </c>
      <c r="U251" s="194" t="str">
        <f>VLOOKUP(Tabel3[[#This Row],[ID-Bygningsdel]],'Data aktør'!A:H,8,FALSE)</f>
        <v/>
      </c>
      <c r="V251" s="76"/>
      <c r="W251" s="77"/>
      <c r="X251" s="76"/>
      <c r="Y251" s="77"/>
      <c r="Z251" s="76"/>
      <c r="AA251" s="77"/>
      <c r="AB251" s="76"/>
      <c r="AC251" s="77"/>
      <c r="AD251" s="76"/>
      <c r="AE251" s="77"/>
      <c r="AF251" s="76"/>
      <c r="AG251" s="77"/>
      <c r="AH251" s="76"/>
      <c r="AI251" s="77"/>
      <c r="AJ251" s="76"/>
      <c r="AK251" s="77"/>
      <c r="AL251" s="76"/>
      <c r="AM251" s="77"/>
      <c r="AN251" s="76"/>
      <c r="AO251" s="77"/>
      <c r="AP251" s="76"/>
      <c r="AQ251" s="77"/>
      <c r="AR251" s="76"/>
      <c r="AS251" s="77"/>
      <c r="AT251" s="76"/>
      <c r="AU251" s="77"/>
      <c r="AV251" s="76"/>
      <c r="AW251" s="77"/>
      <c r="AX251" s="76"/>
      <c r="AY251" s="77"/>
      <c r="AZ251" s="76"/>
      <c r="BA251" s="77"/>
      <c r="BB251" s="76"/>
      <c r="BC251" s="77"/>
      <c r="BD251" s="76"/>
      <c r="BE251" s="77"/>
      <c r="BF251" s="76"/>
      <c r="BG251" s="77"/>
      <c r="BH251" s="76"/>
      <c r="BI251" s="77"/>
      <c r="BJ251" s="76"/>
      <c r="BK251" s="77"/>
      <c r="BL251" s="36"/>
      <c r="BM251" s="24"/>
      <c r="BN251" s="76"/>
      <c r="BO251" s="77"/>
      <c r="BP251" s="76"/>
      <c r="BQ251" s="77"/>
      <c r="BR251" s="76"/>
      <c r="BS251" s="77"/>
      <c r="BT251" s="76"/>
      <c r="BU251" s="77"/>
      <c r="BV251" s="24"/>
      <c r="BW251" s="76"/>
      <c r="BX251" s="77"/>
      <c r="BY251" s="76"/>
      <c r="BZ251" s="77"/>
      <c r="CA251" s="96"/>
      <c r="CB251" s="2"/>
    </row>
    <row r="252" spans="1:80" ht="12" x14ac:dyDescent="0.2">
      <c r="A252" s="33"/>
      <c r="B252" s="265" t="s">
        <v>634</v>
      </c>
      <c r="C252" s="240" t="str">
        <f>_xlfn.CONCAT(Tabel3[[#This Row],[ID]],Tabel3[[#This Row],[BYGNINGSDELE]])</f>
        <v>248Adgangssikringer (AIA/ADK/ITV)</v>
      </c>
      <c r="D252" s="24"/>
      <c r="E252" s="24"/>
      <c r="F252" s="24"/>
      <c r="G252" s="24"/>
      <c r="H252" s="24"/>
      <c r="I252" s="24"/>
      <c r="J252" s="61">
        <v>5</v>
      </c>
      <c r="K252" s="62" t="s">
        <v>609</v>
      </c>
      <c r="L252" s="63" t="s">
        <v>113</v>
      </c>
      <c r="M252" s="61" t="str">
        <f>IFERROR(VLOOKUP(Tabel3[[#This Row],[ID-Bygningsdel]],'Data ændringslog'!A:G,7,FALSE),"P")</f>
        <v/>
      </c>
      <c r="N252" s="64" t="s">
        <v>113</v>
      </c>
      <c r="O252" s="188" t="str">
        <f>VLOOKUP(Tabel3[[#This Row],[ID-Bygningsdel]],'Data aktør'!A:H,2,FALSE)</f>
        <v/>
      </c>
      <c r="P252" s="189" t="str">
        <f>VLOOKUP(Tabel3[[#This Row],[ID-Bygningsdel]],'Data aktør'!A:H,3,FALSE)</f>
        <v/>
      </c>
      <c r="Q252" s="190" t="str">
        <f>VLOOKUP(Tabel3[[#This Row],[ID-Bygningsdel]],'Data aktør'!A:H,4,FALSE)</f>
        <v/>
      </c>
      <c r="R252" s="191" t="str">
        <f>VLOOKUP(Tabel3[[#This Row],[ID-Bygningsdel]],'Data aktør'!A:H,5,FALSE)</f>
        <v/>
      </c>
      <c r="S252" s="192" t="str">
        <f>VLOOKUP(Tabel3[[#This Row],[ID-Bygningsdel]],'Data aktør'!A:H,6,FALSE)</f>
        <v/>
      </c>
      <c r="T252" s="193" t="str">
        <f>VLOOKUP(Tabel3[[#This Row],[ID-Bygningsdel]],'Data aktør'!A:H,7,FALSE)</f>
        <v/>
      </c>
      <c r="U252" s="194" t="str">
        <f>VLOOKUP(Tabel3[[#This Row],[ID-Bygningsdel]],'Data aktør'!A:H,8,FALSE)</f>
        <v/>
      </c>
      <c r="V252" s="76"/>
      <c r="W252" s="77"/>
      <c r="X252" s="76"/>
      <c r="Y252" s="77"/>
      <c r="Z252" s="76"/>
      <c r="AA252" s="77"/>
      <c r="AB252" s="76"/>
      <c r="AC252" s="77"/>
      <c r="AD252" s="76"/>
      <c r="AE252" s="77"/>
      <c r="AF252" s="76"/>
      <c r="AG252" s="77"/>
      <c r="AH252" s="76"/>
      <c r="AI252" s="77"/>
      <c r="AJ252" s="76"/>
      <c r="AK252" s="77"/>
      <c r="AL252" s="76"/>
      <c r="AM252" s="77"/>
      <c r="AN252" s="76"/>
      <c r="AO252" s="77"/>
      <c r="AP252" s="76"/>
      <c r="AQ252" s="77"/>
      <c r="AR252" s="76"/>
      <c r="AS252" s="77"/>
      <c r="AT252" s="76"/>
      <c r="AU252" s="77"/>
      <c r="AV252" s="76"/>
      <c r="AW252" s="77"/>
      <c r="AX252" s="76"/>
      <c r="AY252" s="77"/>
      <c r="AZ252" s="76"/>
      <c r="BA252" s="77"/>
      <c r="BB252" s="76"/>
      <c r="BC252" s="77"/>
      <c r="BD252" s="76"/>
      <c r="BE252" s="77"/>
      <c r="BF252" s="76"/>
      <c r="BG252" s="77"/>
      <c r="BH252" s="76"/>
      <c r="BI252" s="77"/>
      <c r="BJ252" s="76"/>
      <c r="BK252" s="77"/>
      <c r="BL252" s="36"/>
      <c r="BM252" s="24"/>
      <c r="BN252" s="76"/>
      <c r="BO252" s="77"/>
      <c r="BP252" s="76"/>
      <c r="BQ252" s="77"/>
      <c r="BR252" s="76"/>
      <c r="BS252" s="77"/>
      <c r="BT252" s="76"/>
      <c r="BU252" s="77"/>
      <c r="BV252" s="24"/>
      <c r="BW252" s="76"/>
      <c r="BX252" s="77"/>
      <c r="BY252" s="76"/>
      <c r="BZ252" s="77"/>
      <c r="CA252" s="96"/>
      <c r="CB252" s="2"/>
    </row>
    <row r="253" spans="1:80" ht="12" x14ac:dyDescent="0.2">
      <c r="A253" s="33"/>
      <c r="B253" s="265" t="s">
        <v>637</v>
      </c>
      <c r="C253" s="240" t="str">
        <f>_xlfn.CONCAT(Tabel3[[#This Row],[ID]],Tabel3[[#This Row],[BYGNINGSDELE]])</f>
        <v>249Sikringsanlæg (ABA/AGA/ABDL/ARS/AVS/ABV)</v>
      </c>
      <c r="D253" s="24"/>
      <c r="E253" s="24"/>
      <c r="F253" s="24"/>
      <c r="G253" s="24"/>
      <c r="H253" s="24"/>
      <c r="I253" s="24"/>
      <c r="J253" s="61">
        <v>5</v>
      </c>
      <c r="K253" s="62" t="s">
        <v>611</v>
      </c>
      <c r="L253" s="63" t="s">
        <v>113</v>
      </c>
      <c r="M253" s="61" t="str">
        <f>IFERROR(VLOOKUP(Tabel3[[#This Row],[ID-Bygningsdel]],'Data ændringslog'!A:G,7,FALSE),"P")</f>
        <v/>
      </c>
      <c r="N253" s="64" t="s">
        <v>113</v>
      </c>
      <c r="O253" s="188" t="str">
        <f>VLOOKUP(Tabel3[[#This Row],[ID-Bygningsdel]],'Data aktør'!A:H,2,FALSE)</f>
        <v/>
      </c>
      <c r="P253" s="189" t="str">
        <f>VLOOKUP(Tabel3[[#This Row],[ID-Bygningsdel]],'Data aktør'!A:H,3,FALSE)</f>
        <v/>
      </c>
      <c r="Q253" s="190" t="str">
        <f>VLOOKUP(Tabel3[[#This Row],[ID-Bygningsdel]],'Data aktør'!A:H,4,FALSE)</f>
        <v/>
      </c>
      <c r="R253" s="191" t="str">
        <f>VLOOKUP(Tabel3[[#This Row],[ID-Bygningsdel]],'Data aktør'!A:H,5,FALSE)</f>
        <v/>
      </c>
      <c r="S253" s="192" t="str">
        <f>VLOOKUP(Tabel3[[#This Row],[ID-Bygningsdel]],'Data aktør'!A:H,6,FALSE)</f>
        <v/>
      </c>
      <c r="T253" s="193" t="str">
        <f>VLOOKUP(Tabel3[[#This Row],[ID-Bygningsdel]],'Data aktør'!A:H,7,FALSE)</f>
        <v/>
      </c>
      <c r="U253" s="194" t="str">
        <f>VLOOKUP(Tabel3[[#This Row],[ID-Bygningsdel]],'Data aktør'!A:H,8,FALSE)</f>
        <v/>
      </c>
      <c r="V253" s="76"/>
      <c r="W253" s="77"/>
      <c r="X253" s="76"/>
      <c r="Y253" s="77"/>
      <c r="Z253" s="76"/>
      <c r="AA253" s="77"/>
      <c r="AB253" s="76"/>
      <c r="AC253" s="77"/>
      <c r="AD253" s="76"/>
      <c r="AE253" s="77"/>
      <c r="AF253" s="76"/>
      <c r="AG253" s="77"/>
      <c r="AH253" s="76"/>
      <c r="AI253" s="77"/>
      <c r="AJ253" s="76"/>
      <c r="AK253" s="77"/>
      <c r="AL253" s="76"/>
      <c r="AM253" s="77"/>
      <c r="AN253" s="76"/>
      <c r="AO253" s="77"/>
      <c r="AP253" s="76"/>
      <c r="AQ253" s="77"/>
      <c r="AR253" s="76"/>
      <c r="AS253" s="77"/>
      <c r="AT253" s="76"/>
      <c r="AU253" s="77"/>
      <c r="AV253" s="76"/>
      <c r="AW253" s="77"/>
      <c r="AX253" s="76"/>
      <c r="AY253" s="77"/>
      <c r="AZ253" s="76"/>
      <c r="BA253" s="77"/>
      <c r="BB253" s="76"/>
      <c r="BC253" s="77"/>
      <c r="BD253" s="76"/>
      <c r="BE253" s="77"/>
      <c r="BF253" s="76"/>
      <c r="BG253" s="77"/>
      <c r="BH253" s="76"/>
      <c r="BI253" s="77"/>
      <c r="BJ253" s="76"/>
      <c r="BK253" s="77"/>
      <c r="BL253" s="36"/>
      <c r="BM253" s="24"/>
      <c r="BN253" s="76"/>
      <c r="BO253" s="77"/>
      <c r="BP253" s="76"/>
      <c r="BQ253" s="77"/>
      <c r="BR253" s="76"/>
      <c r="BS253" s="77"/>
      <c r="BT253" s="76"/>
      <c r="BU253" s="77"/>
      <c r="BV253" s="24"/>
      <c r="BW253" s="76"/>
      <c r="BX253" s="77"/>
      <c r="BY253" s="76"/>
      <c r="BZ253" s="77"/>
      <c r="CA253" s="96"/>
      <c r="CB253" s="2"/>
    </row>
    <row r="254" spans="1:80" ht="12" x14ac:dyDescent="0.2">
      <c r="A254" s="33"/>
      <c r="B254" s="265" t="s">
        <v>639</v>
      </c>
      <c r="C254" s="240" t="str">
        <f>_xlfn.CONCAT(Tabel3[[#This Row],[ID]],Tabel3[[#This Row],[BYGNINGSDELE]])</f>
        <v>250Personsikringer (VAR)</v>
      </c>
      <c r="D254" s="24"/>
      <c r="E254" s="24"/>
      <c r="F254" s="24"/>
      <c r="G254" s="24"/>
      <c r="H254" s="24"/>
      <c r="I254" s="24"/>
      <c r="J254" s="61">
        <v>5</v>
      </c>
      <c r="K254" s="62" t="s">
        <v>613</v>
      </c>
      <c r="L254" s="63" t="s">
        <v>113</v>
      </c>
      <c r="M254" s="61" t="str">
        <f>IFERROR(VLOOKUP(Tabel3[[#This Row],[ID-Bygningsdel]],'Data ændringslog'!A:G,7,FALSE),"P")</f>
        <v/>
      </c>
      <c r="N254" s="64" t="s">
        <v>113</v>
      </c>
      <c r="O254" s="188" t="str">
        <f>VLOOKUP(Tabel3[[#This Row],[ID-Bygningsdel]],'Data aktør'!A:H,2,FALSE)</f>
        <v/>
      </c>
      <c r="P254" s="189" t="str">
        <f>VLOOKUP(Tabel3[[#This Row],[ID-Bygningsdel]],'Data aktør'!A:H,3,FALSE)</f>
        <v/>
      </c>
      <c r="Q254" s="190" t="str">
        <f>VLOOKUP(Tabel3[[#This Row],[ID-Bygningsdel]],'Data aktør'!A:H,4,FALSE)</f>
        <v/>
      </c>
      <c r="R254" s="191" t="str">
        <f>VLOOKUP(Tabel3[[#This Row],[ID-Bygningsdel]],'Data aktør'!A:H,5,FALSE)</f>
        <v/>
      </c>
      <c r="S254" s="192" t="str">
        <f>VLOOKUP(Tabel3[[#This Row],[ID-Bygningsdel]],'Data aktør'!A:H,6,FALSE)</f>
        <v/>
      </c>
      <c r="T254" s="193" t="str">
        <f>VLOOKUP(Tabel3[[#This Row],[ID-Bygningsdel]],'Data aktør'!A:H,7,FALSE)</f>
        <v/>
      </c>
      <c r="U254" s="194" t="str">
        <f>VLOOKUP(Tabel3[[#This Row],[ID-Bygningsdel]],'Data aktør'!A:H,8,FALSE)</f>
        <v/>
      </c>
      <c r="V254" s="76"/>
      <c r="W254" s="77"/>
      <c r="X254" s="76"/>
      <c r="Y254" s="77"/>
      <c r="Z254" s="76"/>
      <c r="AA254" s="77"/>
      <c r="AB254" s="76"/>
      <c r="AC254" s="77"/>
      <c r="AD254" s="76"/>
      <c r="AE254" s="77"/>
      <c r="AF254" s="76"/>
      <c r="AG254" s="77"/>
      <c r="AH254" s="76"/>
      <c r="AI254" s="77"/>
      <c r="AJ254" s="76"/>
      <c r="AK254" s="77"/>
      <c r="AL254" s="76"/>
      <c r="AM254" s="77"/>
      <c r="AN254" s="76"/>
      <c r="AO254" s="77"/>
      <c r="AP254" s="76"/>
      <c r="AQ254" s="77"/>
      <c r="AR254" s="76"/>
      <c r="AS254" s="77"/>
      <c r="AT254" s="76"/>
      <c r="AU254" s="77"/>
      <c r="AV254" s="76"/>
      <c r="AW254" s="77"/>
      <c r="AX254" s="76"/>
      <c r="AY254" s="77"/>
      <c r="AZ254" s="76"/>
      <c r="BA254" s="77"/>
      <c r="BB254" s="76"/>
      <c r="BC254" s="77"/>
      <c r="BD254" s="76"/>
      <c r="BE254" s="77"/>
      <c r="BF254" s="76"/>
      <c r="BG254" s="77"/>
      <c r="BH254" s="76"/>
      <c r="BI254" s="77"/>
      <c r="BJ254" s="76"/>
      <c r="BK254" s="77"/>
      <c r="BL254" s="36"/>
      <c r="BM254" s="24"/>
      <c r="BN254" s="76"/>
      <c r="BO254" s="77"/>
      <c r="BP254" s="76"/>
      <c r="BQ254" s="77"/>
      <c r="BR254" s="76"/>
      <c r="BS254" s="77"/>
      <c r="BT254" s="76"/>
      <c r="BU254" s="77"/>
      <c r="BV254" s="24"/>
      <c r="BW254" s="76"/>
      <c r="BX254" s="77"/>
      <c r="BY254" s="76"/>
      <c r="BZ254" s="77"/>
      <c r="CA254" s="96"/>
      <c r="CB254" s="2"/>
    </row>
    <row r="255" spans="1:80" ht="12" x14ac:dyDescent="0.2">
      <c r="A255" s="33"/>
      <c r="B255" s="265" t="s">
        <v>641</v>
      </c>
      <c r="C255" s="240" t="str">
        <f>_xlfn.CONCAT(Tabel3[[#This Row],[ID]],Tabel3[[#This Row],[BYGNINGSDELE]])</f>
        <v>251Bygningsautomation (BMS/CTS/IBI)</v>
      </c>
      <c r="D255" s="24"/>
      <c r="E255" s="24"/>
      <c r="F255" s="24"/>
      <c r="G255" s="24"/>
      <c r="H255" s="24"/>
      <c r="I255" s="24"/>
      <c r="J255" s="61">
        <v>5</v>
      </c>
      <c r="K255" s="62" t="s">
        <v>615</v>
      </c>
      <c r="L255" s="63" t="s">
        <v>113</v>
      </c>
      <c r="M255" s="61" t="str">
        <f>IFERROR(VLOOKUP(Tabel3[[#This Row],[ID-Bygningsdel]],'Data ændringslog'!A:G,7,FALSE),"P")</f>
        <v/>
      </c>
      <c r="N255" s="64" t="s">
        <v>113</v>
      </c>
      <c r="O255" s="188" t="str">
        <f>VLOOKUP(Tabel3[[#This Row],[ID-Bygningsdel]],'Data aktør'!A:H,2,FALSE)</f>
        <v/>
      </c>
      <c r="P255" s="189" t="str">
        <f>VLOOKUP(Tabel3[[#This Row],[ID-Bygningsdel]],'Data aktør'!A:H,3,FALSE)</f>
        <v/>
      </c>
      <c r="Q255" s="190" t="str">
        <f>VLOOKUP(Tabel3[[#This Row],[ID-Bygningsdel]],'Data aktør'!A:H,4,FALSE)</f>
        <v/>
      </c>
      <c r="R255" s="191" t="str">
        <f>VLOOKUP(Tabel3[[#This Row],[ID-Bygningsdel]],'Data aktør'!A:H,5,FALSE)</f>
        <v/>
      </c>
      <c r="S255" s="192" t="str">
        <f>VLOOKUP(Tabel3[[#This Row],[ID-Bygningsdel]],'Data aktør'!A:H,6,FALSE)</f>
        <v/>
      </c>
      <c r="T255" s="193" t="str">
        <f>VLOOKUP(Tabel3[[#This Row],[ID-Bygningsdel]],'Data aktør'!A:H,7,FALSE)</f>
        <v/>
      </c>
      <c r="U255" s="194" t="str">
        <f>VLOOKUP(Tabel3[[#This Row],[ID-Bygningsdel]],'Data aktør'!A:H,8,FALSE)</f>
        <v/>
      </c>
      <c r="V255" s="76"/>
      <c r="W255" s="77"/>
      <c r="X255" s="76"/>
      <c r="Y255" s="77"/>
      <c r="Z255" s="76"/>
      <c r="AA255" s="77"/>
      <c r="AB255" s="76"/>
      <c r="AC255" s="77"/>
      <c r="AD255" s="76"/>
      <c r="AE255" s="77"/>
      <c r="AF255" s="76"/>
      <c r="AG255" s="77"/>
      <c r="AH255" s="76"/>
      <c r="AI255" s="77"/>
      <c r="AJ255" s="76"/>
      <c r="AK255" s="77"/>
      <c r="AL255" s="76"/>
      <c r="AM255" s="77"/>
      <c r="AN255" s="76"/>
      <c r="AO255" s="77"/>
      <c r="AP255" s="76"/>
      <c r="AQ255" s="77"/>
      <c r="AR255" s="76"/>
      <c r="AS255" s="77"/>
      <c r="AT255" s="76"/>
      <c r="AU255" s="77"/>
      <c r="AV255" s="76"/>
      <c r="AW255" s="77"/>
      <c r="AX255" s="76"/>
      <c r="AY255" s="77"/>
      <c r="AZ255" s="76"/>
      <c r="BA255" s="77"/>
      <c r="BB255" s="76"/>
      <c r="BC255" s="77"/>
      <c r="BD255" s="76"/>
      <c r="BE255" s="77"/>
      <c r="BF255" s="76"/>
      <c r="BG255" s="77"/>
      <c r="BH255" s="76"/>
      <c r="BI255" s="77"/>
      <c r="BJ255" s="76"/>
      <c r="BK255" s="77"/>
      <c r="BL255" s="36"/>
      <c r="BM255" s="24"/>
      <c r="BN255" s="76"/>
      <c r="BO255" s="77"/>
      <c r="BP255" s="76"/>
      <c r="BQ255" s="77"/>
      <c r="BR255" s="76"/>
      <c r="BS255" s="77"/>
      <c r="BT255" s="76"/>
      <c r="BU255" s="77"/>
      <c r="BV255" s="24"/>
      <c r="BW255" s="76"/>
      <c r="BX255" s="77"/>
      <c r="BY255" s="76"/>
      <c r="BZ255" s="77"/>
      <c r="CA255" s="96"/>
      <c r="CB255" s="2"/>
    </row>
    <row r="256" spans="1:80" ht="12" x14ac:dyDescent="0.2">
      <c r="A256" s="33"/>
      <c r="B256" s="265" t="s">
        <v>643</v>
      </c>
      <c r="C256" s="240" t="str">
        <f>_xlfn.CONCAT(Tabel3[[#This Row],[ID]],Tabel3[[#This Row],[BYGNINGSDELE]])</f>
        <v>252Overspændingsbeskyttelse</v>
      </c>
      <c r="D256" s="24"/>
      <c r="E256" s="24"/>
      <c r="F256" s="24"/>
      <c r="G256" s="24"/>
      <c r="H256" s="24"/>
      <c r="I256" s="24"/>
      <c r="J256" s="61">
        <v>3</v>
      </c>
      <c r="K256" s="62" t="s">
        <v>617</v>
      </c>
      <c r="L256" s="63" t="s">
        <v>113</v>
      </c>
      <c r="M256" s="61" t="str">
        <f>IFERROR(VLOOKUP(Tabel3[[#This Row],[ID-Bygningsdel]],'Data ændringslog'!A:G,7,FALSE),"P")</f>
        <v/>
      </c>
      <c r="N256" s="64" t="s">
        <v>113</v>
      </c>
      <c r="O256" s="188" t="str">
        <f>VLOOKUP(Tabel3[[#This Row],[ID-Bygningsdel]],'Data aktør'!A:H,2,FALSE)</f>
        <v/>
      </c>
      <c r="P256" s="189" t="str">
        <f>VLOOKUP(Tabel3[[#This Row],[ID-Bygningsdel]],'Data aktør'!A:H,3,FALSE)</f>
        <v/>
      </c>
      <c r="Q256" s="190" t="str">
        <f>VLOOKUP(Tabel3[[#This Row],[ID-Bygningsdel]],'Data aktør'!A:H,4,FALSE)</f>
        <v/>
      </c>
      <c r="R256" s="191" t="str">
        <f>VLOOKUP(Tabel3[[#This Row],[ID-Bygningsdel]],'Data aktør'!A:H,5,FALSE)</f>
        <v/>
      </c>
      <c r="S256" s="192" t="str">
        <f>VLOOKUP(Tabel3[[#This Row],[ID-Bygningsdel]],'Data aktør'!A:H,6,FALSE)</f>
        <v/>
      </c>
      <c r="T256" s="193" t="str">
        <f>VLOOKUP(Tabel3[[#This Row],[ID-Bygningsdel]],'Data aktør'!A:H,7,FALSE)</f>
        <v/>
      </c>
      <c r="U256" s="194" t="str">
        <f>VLOOKUP(Tabel3[[#This Row],[ID-Bygningsdel]],'Data aktør'!A:H,8,FALSE)</f>
        <v/>
      </c>
      <c r="V256" s="76"/>
      <c r="W256" s="77"/>
      <c r="X256" s="76"/>
      <c r="Y256" s="77"/>
      <c r="Z256" s="76"/>
      <c r="AA256" s="77"/>
      <c r="AB256" s="76"/>
      <c r="AC256" s="77"/>
      <c r="AD256" s="76"/>
      <c r="AE256" s="77"/>
      <c r="AF256" s="76"/>
      <c r="AG256" s="77"/>
      <c r="AH256" s="76"/>
      <c r="AI256" s="77"/>
      <c r="AJ256" s="76"/>
      <c r="AK256" s="77"/>
      <c r="AL256" s="76"/>
      <c r="AM256" s="77"/>
      <c r="AN256" s="76"/>
      <c r="AO256" s="77"/>
      <c r="AP256" s="76"/>
      <c r="AQ256" s="77"/>
      <c r="AR256" s="76"/>
      <c r="AS256" s="77"/>
      <c r="AT256" s="76"/>
      <c r="AU256" s="77"/>
      <c r="AV256" s="76"/>
      <c r="AW256" s="77"/>
      <c r="AX256" s="76"/>
      <c r="AY256" s="77"/>
      <c r="AZ256" s="76"/>
      <c r="BA256" s="77"/>
      <c r="BB256" s="76"/>
      <c r="BC256" s="77"/>
      <c r="BD256" s="76"/>
      <c r="BE256" s="77"/>
      <c r="BF256" s="76"/>
      <c r="BG256" s="77"/>
      <c r="BH256" s="76"/>
      <c r="BI256" s="77"/>
      <c r="BJ256" s="76"/>
      <c r="BK256" s="77"/>
      <c r="BL256" s="36"/>
      <c r="BM256" s="24"/>
      <c r="BN256" s="76"/>
      <c r="BO256" s="77"/>
      <c r="BP256" s="76"/>
      <c r="BQ256" s="77"/>
      <c r="BR256" s="76"/>
      <c r="BS256" s="77"/>
      <c r="BT256" s="76"/>
      <c r="BU256" s="77"/>
      <c r="BV256" s="24"/>
      <c r="BW256" s="76"/>
      <c r="BX256" s="77"/>
      <c r="BY256" s="76"/>
      <c r="BZ256" s="77"/>
      <c r="CA256" s="96"/>
      <c r="CB256" s="2"/>
    </row>
    <row r="257" spans="1:80" ht="12" x14ac:dyDescent="0.2">
      <c r="A257" s="33"/>
      <c r="B257" s="265" t="s">
        <v>645</v>
      </c>
      <c r="C257" s="240" t="str">
        <f>_xlfn.CONCAT(Tabel3[[#This Row],[ID]],Tabel3[[#This Row],[BYGNINGSDELE]])</f>
        <v>253Lynbeskyttelser</v>
      </c>
      <c r="D257" s="24"/>
      <c r="E257" s="24"/>
      <c r="F257" s="24"/>
      <c r="G257" s="24"/>
      <c r="H257" s="24"/>
      <c r="I257" s="24"/>
      <c r="J257" s="61">
        <v>3</v>
      </c>
      <c r="K257" s="62" t="s">
        <v>619</v>
      </c>
      <c r="L257" s="63" t="s">
        <v>113</v>
      </c>
      <c r="M257" s="61" t="str">
        <f>IFERROR(VLOOKUP(Tabel3[[#This Row],[ID-Bygningsdel]],'Data ændringslog'!A:G,7,FALSE),"P")</f>
        <v/>
      </c>
      <c r="N257" s="64" t="s">
        <v>113</v>
      </c>
      <c r="O257" s="188" t="str">
        <f>VLOOKUP(Tabel3[[#This Row],[ID-Bygningsdel]],'Data aktør'!A:H,2,FALSE)</f>
        <v/>
      </c>
      <c r="P257" s="189" t="str">
        <f>VLOOKUP(Tabel3[[#This Row],[ID-Bygningsdel]],'Data aktør'!A:H,3,FALSE)</f>
        <v/>
      </c>
      <c r="Q257" s="190" t="str">
        <f>VLOOKUP(Tabel3[[#This Row],[ID-Bygningsdel]],'Data aktør'!A:H,4,FALSE)</f>
        <v/>
      </c>
      <c r="R257" s="191" t="str">
        <f>VLOOKUP(Tabel3[[#This Row],[ID-Bygningsdel]],'Data aktør'!A:H,5,FALSE)</f>
        <v/>
      </c>
      <c r="S257" s="192" t="str">
        <f>VLOOKUP(Tabel3[[#This Row],[ID-Bygningsdel]],'Data aktør'!A:H,6,FALSE)</f>
        <v/>
      </c>
      <c r="T257" s="193" t="str">
        <f>VLOOKUP(Tabel3[[#This Row],[ID-Bygningsdel]],'Data aktør'!A:H,7,FALSE)</f>
        <v/>
      </c>
      <c r="U257" s="194" t="str">
        <f>VLOOKUP(Tabel3[[#This Row],[ID-Bygningsdel]],'Data aktør'!A:H,8,FALSE)</f>
        <v/>
      </c>
      <c r="V257" s="76"/>
      <c r="W257" s="77"/>
      <c r="X257" s="76"/>
      <c r="Y257" s="77"/>
      <c r="Z257" s="76"/>
      <c r="AA257" s="77"/>
      <c r="AB257" s="76"/>
      <c r="AC257" s="77"/>
      <c r="AD257" s="76"/>
      <c r="AE257" s="77"/>
      <c r="AF257" s="76"/>
      <c r="AG257" s="77"/>
      <c r="AH257" s="76"/>
      <c r="AI257" s="77"/>
      <c r="AJ257" s="76"/>
      <c r="AK257" s="77"/>
      <c r="AL257" s="76"/>
      <c r="AM257" s="77"/>
      <c r="AN257" s="76"/>
      <c r="AO257" s="77"/>
      <c r="AP257" s="76"/>
      <c r="AQ257" s="77"/>
      <c r="AR257" s="76"/>
      <c r="AS257" s="77"/>
      <c r="AT257" s="76"/>
      <c r="AU257" s="77"/>
      <c r="AV257" s="76"/>
      <c r="AW257" s="77"/>
      <c r="AX257" s="76"/>
      <c r="AY257" s="77"/>
      <c r="AZ257" s="76"/>
      <c r="BA257" s="77"/>
      <c r="BB257" s="76"/>
      <c r="BC257" s="77"/>
      <c r="BD257" s="76"/>
      <c r="BE257" s="77"/>
      <c r="BF257" s="76"/>
      <c r="BG257" s="77"/>
      <c r="BH257" s="76"/>
      <c r="BI257" s="77"/>
      <c r="BJ257" s="76"/>
      <c r="BK257" s="77"/>
      <c r="BL257" s="36"/>
      <c r="BM257" s="24"/>
      <c r="BN257" s="76"/>
      <c r="BO257" s="77"/>
      <c r="BP257" s="76"/>
      <c r="BQ257" s="77"/>
      <c r="BR257" s="76"/>
      <c r="BS257" s="77"/>
      <c r="BT257" s="76"/>
      <c r="BU257" s="77"/>
      <c r="BV257" s="24"/>
      <c r="BW257" s="76"/>
      <c r="BX257" s="77"/>
      <c r="BY257" s="76"/>
      <c r="BZ257" s="77"/>
      <c r="CA257" s="96"/>
      <c r="CB257" s="2"/>
    </row>
    <row r="258" spans="1:80" ht="12" x14ac:dyDescent="0.2">
      <c r="A258" s="33"/>
      <c r="B258" s="265" t="s">
        <v>647</v>
      </c>
      <c r="C258" s="240" t="str">
        <f>_xlfn.CONCAT(Tabel3[[#This Row],[ID]],Tabel3[[#This Row],[BYGNINGSDELE]])</f>
        <v>254Udligningsforbindelser</v>
      </c>
      <c r="D258" s="24"/>
      <c r="E258" s="24"/>
      <c r="F258" s="24"/>
      <c r="G258" s="24"/>
      <c r="H258" s="24"/>
      <c r="I258" s="24"/>
      <c r="J258" s="61">
        <v>3</v>
      </c>
      <c r="K258" s="62" t="s">
        <v>621</v>
      </c>
      <c r="L258" s="63" t="s">
        <v>113</v>
      </c>
      <c r="M258" s="61" t="str">
        <f>IFERROR(VLOOKUP(Tabel3[[#This Row],[ID-Bygningsdel]],'Data ændringslog'!A:G,7,FALSE),"P")</f>
        <v/>
      </c>
      <c r="N258" s="64" t="s">
        <v>113</v>
      </c>
      <c r="O258" s="188" t="str">
        <f>VLOOKUP(Tabel3[[#This Row],[ID-Bygningsdel]],'Data aktør'!A:H,2,FALSE)</f>
        <v/>
      </c>
      <c r="P258" s="189" t="str">
        <f>VLOOKUP(Tabel3[[#This Row],[ID-Bygningsdel]],'Data aktør'!A:H,3,FALSE)</f>
        <v/>
      </c>
      <c r="Q258" s="190" t="str">
        <f>VLOOKUP(Tabel3[[#This Row],[ID-Bygningsdel]],'Data aktør'!A:H,4,FALSE)</f>
        <v/>
      </c>
      <c r="R258" s="191" t="str">
        <f>VLOOKUP(Tabel3[[#This Row],[ID-Bygningsdel]],'Data aktør'!A:H,5,FALSE)</f>
        <v/>
      </c>
      <c r="S258" s="192" t="str">
        <f>VLOOKUP(Tabel3[[#This Row],[ID-Bygningsdel]],'Data aktør'!A:H,6,FALSE)</f>
        <v/>
      </c>
      <c r="T258" s="193" t="str">
        <f>VLOOKUP(Tabel3[[#This Row],[ID-Bygningsdel]],'Data aktør'!A:H,7,FALSE)</f>
        <v/>
      </c>
      <c r="U258" s="194" t="str">
        <f>VLOOKUP(Tabel3[[#This Row],[ID-Bygningsdel]],'Data aktør'!A:H,8,FALSE)</f>
        <v/>
      </c>
      <c r="V258" s="76"/>
      <c r="W258" s="77"/>
      <c r="X258" s="76"/>
      <c r="Y258" s="77"/>
      <c r="Z258" s="76"/>
      <c r="AA258" s="77"/>
      <c r="AB258" s="76"/>
      <c r="AC258" s="77"/>
      <c r="AD258" s="76"/>
      <c r="AE258" s="77"/>
      <c r="AF258" s="76"/>
      <c r="AG258" s="77"/>
      <c r="AH258" s="76"/>
      <c r="AI258" s="77"/>
      <c r="AJ258" s="76"/>
      <c r="AK258" s="77"/>
      <c r="AL258" s="76"/>
      <c r="AM258" s="77"/>
      <c r="AN258" s="76"/>
      <c r="AO258" s="77"/>
      <c r="AP258" s="76"/>
      <c r="AQ258" s="77"/>
      <c r="AR258" s="76"/>
      <c r="AS258" s="77"/>
      <c r="AT258" s="76"/>
      <c r="AU258" s="77"/>
      <c r="AV258" s="76"/>
      <c r="AW258" s="77"/>
      <c r="AX258" s="76"/>
      <c r="AY258" s="77"/>
      <c r="AZ258" s="76"/>
      <c r="BA258" s="77"/>
      <c r="BB258" s="76"/>
      <c r="BC258" s="77"/>
      <c r="BD258" s="76"/>
      <c r="BE258" s="77"/>
      <c r="BF258" s="76"/>
      <c r="BG258" s="77"/>
      <c r="BH258" s="76"/>
      <c r="BI258" s="77"/>
      <c r="BJ258" s="76"/>
      <c r="BK258" s="77"/>
      <c r="BL258" s="36"/>
      <c r="BM258" s="24"/>
      <c r="BN258" s="76"/>
      <c r="BO258" s="77"/>
      <c r="BP258" s="76"/>
      <c r="BQ258" s="77"/>
      <c r="BR258" s="76"/>
      <c r="BS258" s="77"/>
      <c r="BT258" s="76"/>
      <c r="BU258" s="77"/>
      <c r="BV258" s="24"/>
      <c r="BW258" s="76"/>
      <c r="BX258" s="77"/>
      <c r="BY258" s="76"/>
      <c r="BZ258" s="77"/>
      <c r="CA258" s="96"/>
      <c r="CB258" s="2"/>
    </row>
    <row r="259" spans="1:80" ht="12" x14ac:dyDescent="0.2">
      <c r="A259" s="33"/>
      <c r="B259" s="265" t="s">
        <v>649</v>
      </c>
      <c r="C259" s="240" t="str">
        <f>_xlfn.CONCAT(Tabel3[[#This Row],[ID]],Tabel3[[#This Row],[BYGNINGSDELE]])</f>
        <v>255Hovedudligningsforbindelser</v>
      </c>
      <c r="D259" s="24"/>
      <c r="E259" s="24"/>
      <c r="F259" s="24"/>
      <c r="G259" s="24"/>
      <c r="H259" s="24"/>
      <c r="I259" s="24"/>
      <c r="J259" s="61">
        <v>3</v>
      </c>
      <c r="K259" s="62" t="s">
        <v>623</v>
      </c>
      <c r="L259" s="63" t="s">
        <v>113</v>
      </c>
      <c r="M259" s="61" t="str">
        <f>IFERROR(VLOOKUP(Tabel3[[#This Row],[ID-Bygningsdel]],'Data ændringslog'!A:G,7,FALSE),"P")</f>
        <v/>
      </c>
      <c r="N259" s="64" t="s">
        <v>113</v>
      </c>
      <c r="O259" s="188" t="str">
        <f>VLOOKUP(Tabel3[[#This Row],[ID-Bygningsdel]],'Data aktør'!A:H,2,FALSE)</f>
        <v/>
      </c>
      <c r="P259" s="189" t="str">
        <f>VLOOKUP(Tabel3[[#This Row],[ID-Bygningsdel]],'Data aktør'!A:H,3,FALSE)</f>
        <v/>
      </c>
      <c r="Q259" s="190" t="str">
        <f>VLOOKUP(Tabel3[[#This Row],[ID-Bygningsdel]],'Data aktør'!A:H,4,FALSE)</f>
        <v/>
      </c>
      <c r="R259" s="191" t="str">
        <f>VLOOKUP(Tabel3[[#This Row],[ID-Bygningsdel]],'Data aktør'!A:H,5,FALSE)</f>
        <v/>
      </c>
      <c r="S259" s="192" t="str">
        <f>VLOOKUP(Tabel3[[#This Row],[ID-Bygningsdel]],'Data aktør'!A:H,6,FALSE)</f>
        <v/>
      </c>
      <c r="T259" s="193" t="str">
        <f>VLOOKUP(Tabel3[[#This Row],[ID-Bygningsdel]],'Data aktør'!A:H,7,FALSE)</f>
        <v/>
      </c>
      <c r="U259" s="194" t="str">
        <f>VLOOKUP(Tabel3[[#This Row],[ID-Bygningsdel]],'Data aktør'!A:H,8,FALSE)</f>
        <v/>
      </c>
      <c r="V259" s="76"/>
      <c r="W259" s="77"/>
      <c r="X259" s="76"/>
      <c r="Y259" s="77"/>
      <c r="Z259" s="76"/>
      <c r="AA259" s="77"/>
      <c r="AB259" s="76"/>
      <c r="AC259" s="77"/>
      <c r="AD259" s="76"/>
      <c r="AE259" s="77"/>
      <c r="AF259" s="76"/>
      <c r="AG259" s="77"/>
      <c r="AH259" s="76"/>
      <c r="AI259" s="77"/>
      <c r="AJ259" s="76"/>
      <c r="AK259" s="77"/>
      <c r="AL259" s="76"/>
      <c r="AM259" s="77"/>
      <c r="AN259" s="76"/>
      <c r="AO259" s="77"/>
      <c r="AP259" s="76"/>
      <c r="AQ259" s="77"/>
      <c r="AR259" s="76"/>
      <c r="AS259" s="77"/>
      <c r="AT259" s="76"/>
      <c r="AU259" s="77"/>
      <c r="AV259" s="76"/>
      <c r="AW259" s="77"/>
      <c r="AX259" s="76"/>
      <c r="AY259" s="77"/>
      <c r="AZ259" s="76"/>
      <c r="BA259" s="77"/>
      <c r="BB259" s="76"/>
      <c r="BC259" s="77"/>
      <c r="BD259" s="76"/>
      <c r="BE259" s="77"/>
      <c r="BF259" s="76"/>
      <c r="BG259" s="77"/>
      <c r="BH259" s="76"/>
      <c r="BI259" s="77"/>
      <c r="BJ259" s="76"/>
      <c r="BK259" s="77"/>
      <c r="BL259" s="36"/>
      <c r="BM259" s="24"/>
      <c r="BN259" s="76"/>
      <c r="BO259" s="77"/>
      <c r="BP259" s="76"/>
      <c r="BQ259" s="77"/>
      <c r="BR259" s="76"/>
      <c r="BS259" s="77"/>
      <c r="BT259" s="76"/>
      <c r="BU259" s="77"/>
      <c r="BV259" s="24"/>
      <c r="BW259" s="76"/>
      <c r="BX259" s="77"/>
      <c r="BY259" s="76"/>
      <c r="BZ259" s="77"/>
      <c r="CA259" s="96"/>
      <c r="CB259" s="2"/>
    </row>
    <row r="260" spans="1:80" ht="12" x14ac:dyDescent="0.2">
      <c r="A260" s="33"/>
      <c r="B260" s="265" t="s">
        <v>651</v>
      </c>
      <c r="C260" s="240" t="str">
        <f>_xlfn.CONCAT(Tabel3[[#This Row],[ID]],Tabel3[[#This Row],[BYGNINGSDELE]])</f>
        <v>256Lokal udligningsforbindelse uden jordforbindelser</v>
      </c>
      <c r="D260" s="24"/>
      <c r="E260" s="24"/>
      <c r="F260" s="24"/>
      <c r="G260" s="24"/>
      <c r="H260" s="24"/>
      <c r="I260" s="24"/>
      <c r="J260" s="61">
        <v>3</v>
      </c>
      <c r="K260" s="62" t="s">
        <v>625</v>
      </c>
      <c r="L260" s="63" t="s">
        <v>113</v>
      </c>
      <c r="M260" s="61" t="str">
        <f>IFERROR(VLOOKUP(Tabel3[[#This Row],[ID-Bygningsdel]],'Data ændringslog'!A:G,7,FALSE),"P")</f>
        <v/>
      </c>
      <c r="N260" s="64" t="s">
        <v>113</v>
      </c>
      <c r="O260" s="188" t="str">
        <f>VLOOKUP(Tabel3[[#This Row],[ID-Bygningsdel]],'Data aktør'!A:H,2,FALSE)</f>
        <v/>
      </c>
      <c r="P260" s="189" t="str">
        <f>VLOOKUP(Tabel3[[#This Row],[ID-Bygningsdel]],'Data aktør'!A:H,3,FALSE)</f>
        <v/>
      </c>
      <c r="Q260" s="190" t="str">
        <f>VLOOKUP(Tabel3[[#This Row],[ID-Bygningsdel]],'Data aktør'!A:H,4,FALSE)</f>
        <v/>
      </c>
      <c r="R260" s="191" t="str">
        <f>VLOOKUP(Tabel3[[#This Row],[ID-Bygningsdel]],'Data aktør'!A:H,5,FALSE)</f>
        <v/>
      </c>
      <c r="S260" s="192" t="str">
        <f>VLOOKUP(Tabel3[[#This Row],[ID-Bygningsdel]],'Data aktør'!A:H,6,FALSE)</f>
        <v/>
      </c>
      <c r="T260" s="193" t="str">
        <f>VLOOKUP(Tabel3[[#This Row],[ID-Bygningsdel]],'Data aktør'!A:H,7,FALSE)</f>
        <v/>
      </c>
      <c r="U260" s="194" t="str">
        <f>VLOOKUP(Tabel3[[#This Row],[ID-Bygningsdel]],'Data aktør'!A:H,8,FALSE)</f>
        <v/>
      </c>
      <c r="V260" s="76"/>
      <c r="W260" s="77"/>
      <c r="X260" s="76"/>
      <c r="Y260" s="77"/>
      <c r="Z260" s="76"/>
      <c r="AA260" s="77"/>
      <c r="AB260" s="76"/>
      <c r="AC260" s="77"/>
      <c r="AD260" s="76"/>
      <c r="AE260" s="77"/>
      <c r="AF260" s="76"/>
      <c r="AG260" s="77"/>
      <c r="AH260" s="76"/>
      <c r="AI260" s="77"/>
      <c r="AJ260" s="76"/>
      <c r="AK260" s="77"/>
      <c r="AL260" s="76"/>
      <c r="AM260" s="77"/>
      <c r="AN260" s="76"/>
      <c r="AO260" s="77"/>
      <c r="AP260" s="76"/>
      <c r="AQ260" s="77"/>
      <c r="AR260" s="76"/>
      <c r="AS260" s="77"/>
      <c r="AT260" s="76"/>
      <c r="AU260" s="77"/>
      <c r="AV260" s="76"/>
      <c r="AW260" s="77"/>
      <c r="AX260" s="76"/>
      <c r="AY260" s="77"/>
      <c r="AZ260" s="76"/>
      <c r="BA260" s="77"/>
      <c r="BB260" s="76"/>
      <c r="BC260" s="77"/>
      <c r="BD260" s="76"/>
      <c r="BE260" s="77"/>
      <c r="BF260" s="76"/>
      <c r="BG260" s="77"/>
      <c r="BH260" s="76"/>
      <c r="BI260" s="77"/>
      <c r="BJ260" s="76"/>
      <c r="BK260" s="77"/>
      <c r="BL260" s="36"/>
      <c r="BM260" s="24"/>
      <c r="BN260" s="76"/>
      <c r="BO260" s="77"/>
      <c r="BP260" s="76"/>
      <c r="BQ260" s="77"/>
      <c r="BR260" s="76"/>
      <c r="BS260" s="77"/>
      <c r="BT260" s="76"/>
      <c r="BU260" s="77"/>
      <c r="BV260" s="24"/>
      <c r="BW260" s="76"/>
      <c r="BX260" s="77"/>
      <c r="BY260" s="76"/>
      <c r="BZ260" s="77"/>
      <c r="CA260" s="96"/>
      <c r="CB260" s="2"/>
    </row>
    <row r="261" spans="1:80" ht="12" x14ac:dyDescent="0.2">
      <c r="A261" s="33"/>
      <c r="B261" s="265" t="s">
        <v>653</v>
      </c>
      <c r="C261" s="240" t="str">
        <f>_xlfn.CONCAT(Tabel3[[#This Row],[ID]],Tabel3[[#This Row],[BYGNINGSDELE]])</f>
        <v>257Supplerende udligningsforbindelser</v>
      </c>
      <c r="D261" s="24"/>
      <c r="E261" s="24"/>
      <c r="F261" s="24"/>
      <c r="G261" s="24"/>
      <c r="H261" s="24"/>
      <c r="I261" s="24"/>
      <c r="J261" s="61">
        <v>3</v>
      </c>
      <c r="K261" s="62" t="s">
        <v>627</v>
      </c>
      <c r="L261" s="63" t="s">
        <v>113</v>
      </c>
      <c r="M261" s="61" t="str">
        <f>IFERROR(VLOOKUP(Tabel3[[#This Row],[ID-Bygningsdel]],'Data ændringslog'!A:G,7,FALSE),"P")</f>
        <v/>
      </c>
      <c r="N261" s="64" t="s">
        <v>113</v>
      </c>
      <c r="O261" s="188" t="str">
        <f>VLOOKUP(Tabel3[[#This Row],[ID-Bygningsdel]],'Data aktør'!A:H,2,FALSE)</f>
        <v/>
      </c>
      <c r="P261" s="189" t="str">
        <f>VLOOKUP(Tabel3[[#This Row],[ID-Bygningsdel]],'Data aktør'!A:H,3,FALSE)</f>
        <v/>
      </c>
      <c r="Q261" s="190" t="str">
        <f>VLOOKUP(Tabel3[[#This Row],[ID-Bygningsdel]],'Data aktør'!A:H,4,FALSE)</f>
        <v/>
      </c>
      <c r="R261" s="191" t="str">
        <f>VLOOKUP(Tabel3[[#This Row],[ID-Bygningsdel]],'Data aktør'!A:H,5,FALSE)</f>
        <v/>
      </c>
      <c r="S261" s="192" t="str">
        <f>VLOOKUP(Tabel3[[#This Row],[ID-Bygningsdel]],'Data aktør'!A:H,6,FALSE)</f>
        <v/>
      </c>
      <c r="T261" s="193" t="str">
        <f>VLOOKUP(Tabel3[[#This Row],[ID-Bygningsdel]],'Data aktør'!A:H,7,FALSE)</f>
        <v/>
      </c>
      <c r="U261" s="194" t="str">
        <f>VLOOKUP(Tabel3[[#This Row],[ID-Bygningsdel]],'Data aktør'!A:H,8,FALSE)</f>
        <v/>
      </c>
      <c r="V261" s="76"/>
      <c r="W261" s="77"/>
      <c r="X261" s="76"/>
      <c r="Y261" s="77"/>
      <c r="Z261" s="76"/>
      <c r="AA261" s="77"/>
      <c r="AB261" s="76"/>
      <c r="AC261" s="77"/>
      <c r="AD261" s="76"/>
      <c r="AE261" s="77"/>
      <c r="AF261" s="76"/>
      <c r="AG261" s="77"/>
      <c r="AH261" s="76"/>
      <c r="AI261" s="77"/>
      <c r="AJ261" s="76"/>
      <c r="AK261" s="77"/>
      <c r="AL261" s="76"/>
      <c r="AM261" s="77"/>
      <c r="AN261" s="76"/>
      <c r="AO261" s="77"/>
      <c r="AP261" s="76"/>
      <c r="AQ261" s="77"/>
      <c r="AR261" s="76"/>
      <c r="AS261" s="77"/>
      <c r="AT261" s="76"/>
      <c r="AU261" s="77"/>
      <c r="AV261" s="76"/>
      <c r="AW261" s="77"/>
      <c r="AX261" s="76"/>
      <c r="AY261" s="77"/>
      <c r="AZ261" s="76"/>
      <c r="BA261" s="77"/>
      <c r="BB261" s="76"/>
      <c r="BC261" s="77"/>
      <c r="BD261" s="76"/>
      <c r="BE261" s="77"/>
      <c r="BF261" s="76"/>
      <c r="BG261" s="77"/>
      <c r="BH261" s="76"/>
      <c r="BI261" s="77"/>
      <c r="BJ261" s="76"/>
      <c r="BK261" s="77"/>
      <c r="BL261" s="36"/>
      <c r="BM261" s="24"/>
      <c r="BN261" s="76"/>
      <c r="BO261" s="77"/>
      <c r="BP261" s="76"/>
      <c r="BQ261" s="77"/>
      <c r="BR261" s="76"/>
      <c r="BS261" s="77"/>
      <c r="BT261" s="76"/>
      <c r="BU261" s="77"/>
      <c r="BV261" s="24"/>
      <c r="BW261" s="76"/>
      <c r="BX261" s="77"/>
      <c r="BY261" s="76"/>
      <c r="BZ261" s="77"/>
      <c r="CA261" s="96"/>
      <c r="CB261" s="2"/>
    </row>
    <row r="262" spans="1:80" ht="12" x14ac:dyDescent="0.2">
      <c r="A262" s="33"/>
      <c r="B262" s="267" t="s">
        <v>655</v>
      </c>
      <c r="C262" s="242" t="str">
        <f>_xlfn.CONCAT(Tabel3[[#This Row],[ID]],Tabel3[[#This Row],[BYGNINGSDELE]])</f>
        <v>258Fundamentsjording</v>
      </c>
      <c r="D262" s="23"/>
      <c r="E262" s="23"/>
      <c r="F262" s="23"/>
      <c r="G262" s="23"/>
      <c r="H262" s="23"/>
      <c r="I262" s="24"/>
      <c r="J262" s="65">
        <v>3</v>
      </c>
      <c r="K262" s="66" t="s">
        <v>629</v>
      </c>
      <c r="L262" s="67" t="s">
        <v>113</v>
      </c>
      <c r="M262" s="65" t="str">
        <f>IFERROR(VLOOKUP(Tabel3[[#This Row],[ID-Bygningsdel]],'Data ændringslog'!A:G,7,FALSE),"P")</f>
        <v/>
      </c>
      <c r="N262" s="68" t="s">
        <v>113</v>
      </c>
      <c r="O262" s="196" t="str">
        <f>VLOOKUP(Tabel3[[#This Row],[ID-Bygningsdel]],'Data aktør'!A:H,2,FALSE)</f>
        <v/>
      </c>
      <c r="P262" s="197" t="str">
        <f>VLOOKUP(Tabel3[[#This Row],[ID-Bygningsdel]],'Data aktør'!A:H,3,FALSE)</f>
        <v/>
      </c>
      <c r="Q262" s="197" t="str">
        <f>VLOOKUP(Tabel3[[#This Row],[ID-Bygningsdel]],'Data aktør'!A:H,4,FALSE)</f>
        <v/>
      </c>
      <c r="R262" s="197" t="str">
        <f>VLOOKUP(Tabel3[[#This Row],[ID-Bygningsdel]],'Data aktør'!A:H,5,FALSE)</f>
        <v/>
      </c>
      <c r="S262" s="197" t="str">
        <f>VLOOKUP(Tabel3[[#This Row],[ID-Bygningsdel]],'Data aktør'!A:H,6,FALSE)</f>
        <v/>
      </c>
      <c r="T262" s="197" t="str">
        <f>VLOOKUP(Tabel3[[#This Row],[ID-Bygningsdel]],'Data aktør'!A:H,7,FALSE)</f>
        <v/>
      </c>
      <c r="U262" s="197" t="str">
        <f>VLOOKUP(Tabel3[[#This Row],[ID-Bygningsdel]],'Data aktør'!A:H,8,FALSE)</f>
        <v/>
      </c>
      <c r="V262" s="84"/>
      <c r="W262" s="69"/>
      <c r="X262" s="84"/>
      <c r="Y262" s="69"/>
      <c r="Z262" s="84"/>
      <c r="AA262" s="69"/>
      <c r="AB262" s="84"/>
      <c r="AC262" s="69"/>
      <c r="AD262" s="84"/>
      <c r="AE262" s="69"/>
      <c r="AF262" s="84"/>
      <c r="AG262" s="69"/>
      <c r="AH262" s="84"/>
      <c r="AI262" s="69"/>
      <c r="AJ262" s="84"/>
      <c r="AK262" s="69"/>
      <c r="AL262" s="84"/>
      <c r="AM262" s="69"/>
      <c r="AN262" s="84"/>
      <c r="AO262" s="69"/>
      <c r="AP262" s="84"/>
      <c r="AQ262" s="69"/>
      <c r="AR262" s="84"/>
      <c r="AS262" s="69"/>
      <c r="AT262" s="84"/>
      <c r="AU262" s="69"/>
      <c r="AV262" s="84"/>
      <c r="AW262" s="69"/>
      <c r="AX262" s="84"/>
      <c r="AY262" s="69"/>
      <c r="AZ262" s="84"/>
      <c r="BA262" s="69"/>
      <c r="BB262" s="84"/>
      <c r="BC262" s="69"/>
      <c r="BD262" s="84"/>
      <c r="BE262" s="69"/>
      <c r="BF262" s="84"/>
      <c r="BG262" s="69"/>
      <c r="BH262" s="84"/>
      <c r="BI262" s="69"/>
      <c r="BJ262" s="84"/>
      <c r="BK262" s="69"/>
      <c r="BL262" s="38"/>
      <c r="BM262" s="24"/>
      <c r="BN262" s="84"/>
      <c r="BO262" s="69"/>
      <c r="BP262" s="84"/>
      <c r="BQ262" s="69"/>
      <c r="BR262" s="84"/>
      <c r="BS262" s="69"/>
      <c r="BT262" s="84"/>
      <c r="BU262" s="69"/>
      <c r="BV262" s="24"/>
      <c r="BW262" s="84"/>
      <c r="BX262" s="69"/>
      <c r="BY262" s="84"/>
      <c r="BZ262" s="69"/>
      <c r="CA262" s="98"/>
      <c r="CB262" s="2"/>
    </row>
    <row r="263" spans="1:80" ht="12" x14ac:dyDescent="0.2">
      <c r="A263" s="33"/>
      <c r="B263" s="265" t="s">
        <v>657</v>
      </c>
      <c r="C263" s="240" t="str">
        <f>_xlfn.CONCAT(Tabel3[[#This Row],[ID]],Tabel3[[#This Row],[BYGNINGSDELE]])</f>
        <v>259Eltracing</v>
      </c>
      <c r="D263" s="24"/>
      <c r="E263" s="24"/>
      <c r="F263" s="24"/>
      <c r="G263" s="24"/>
      <c r="H263" s="24"/>
      <c r="I263" s="24"/>
      <c r="J263" s="61">
        <v>4</v>
      </c>
      <c r="K263" s="62" t="s">
        <v>631</v>
      </c>
      <c r="L263" s="63" t="s">
        <v>113</v>
      </c>
      <c r="M263" s="61" t="str">
        <f>IFERROR(VLOOKUP(Tabel3[[#This Row],[ID-Bygningsdel]],'Data ændringslog'!A:G,7,FALSE),"P")</f>
        <v/>
      </c>
      <c r="N263" s="64" t="s">
        <v>113</v>
      </c>
      <c r="O263" s="188" t="str">
        <f>VLOOKUP(Tabel3[[#This Row],[ID-Bygningsdel]],'Data aktør'!A:H,2,FALSE)</f>
        <v/>
      </c>
      <c r="P263" s="189" t="str">
        <f>VLOOKUP(Tabel3[[#This Row],[ID-Bygningsdel]],'Data aktør'!A:H,3,FALSE)</f>
        <v/>
      </c>
      <c r="Q263" s="190" t="str">
        <f>VLOOKUP(Tabel3[[#This Row],[ID-Bygningsdel]],'Data aktør'!A:H,4,FALSE)</f>
        <v/>
      </c>
      <c r="R263" s="191" t="str">
        <f>VLOOKUP(Tabel3[[#This Row],[ID-Bygningsdel]],'Data aktør'!A:H,5,FALSE)</f>
        <v/>
      </c>
      <c r="S263" s="192" t="str">
        <f>VLOOKUP(Tabel3[[#This Row],[ID-Bygningsdel]],'Data aktør'!A:H,6,FALSE)</f>
        <v/>
      </c>
      <c r="T263" s="193" t="str">
        <f>VLOOKUP(Tabel3[[#This Row],[ID-Bygningsdel]],'Data aktør'!A:H,7,FALSE)</f>
        <v/>
      </c>
      <c r="U263" s="194" t="str">
        <f>VLOOKUP(Tabel3[[#This Row],[ID-Bygningsdel]],'Data aktør'!A:H,8,FALSE)</f>
        <v/>
      </c>
      <c r="V263" s="76"/>
      <c r="W263" s="77"/>
      <c r="X263" s="76"/>
      <c r="Y263" s="77"/>
      <c r="Z263" s="76"/>
      <c r="AA263" s="77"/>
      <c r="AB263" s="76"/>
      <c r="AC263" s="77"/>
      <c r="AD263" s="76"/>
      <c r="AE263" s="77"/>
      <c r="AF263" s="76"/>
      <c r="AG263" s="77"/>
      <c r="AH263" s="76"/>
      <c r="AI263" s="77"/>
      <c r="AJ263" s="76"/>
      <c r="AK263" s="77"/>
      <c r="AL263" s="76"/>
      <c r="AM263" s="77"/>
      <c r="AN263" s="76"/>
      <c r="AO263" s="77"/>
      <c r="AP263" s="76"/>
      <c r="AQ263" s="77"/>
      <c r="AR263" s="76"/>
      <c r="AS263" s="77"/>
      <c r="AT263" s="76"/>
      <c r="AU263" s="77"/>
      <c r="AV263" s="76"/>
      <c r="AW263" s="77"/>
      <c r="AX263" s="76"/>
      <c r="AY263" s="77"/>
      <c r="AZ263" s="76"/>
      <c r="BA263" s="77"/>
      <c r="BB263" s="76"/>
      <c r="BC263" s="77"/>
      <c r="BD263" s="76"/>
      <c r="BE263" s="77"/>
      <c r="BF263" s="76"/>
      <c r="BG263" s="77"/>
      <c r="BH263" s="76"/>
      <c r="BI263" s="77"/>
      <c r="BJ263" s="76"/>
      <c r="BK263" s="77"/>
      <c r="BL263" s="36"/>
      <c r="BM263" s="24"/>
      <c r="BN263" s="76"/>
      <c r="BO263" s="77"/>
      <c r="BP263" s="76"/>
      <c r="BQ263" s="77"/>
      <c r="BR263" s="76"/>
      <c r="BS263" s="77"/>
      <c r="BT263" s="76"/>
      <c r="BU263" s="77"/>
      <c r="BV263" s="24"/>
      <c r="BW263" s="76"/>
      <c r="BX263" s="77"/>
      <c r="BY263" s="76"/>
      <c r="BZ263" s="77"/>
      <c r="CA263" s="96"/>
      <c r="CB263" s="2"/>
    </row>
    <row r="264" spans="1:80" ht="14.25" x14ac:dyDescent="0.2">
      <c r="A264" s="33"/>
      <c r="B264" s="264" t="s">
        <v>659</v>
      </c>
      <c r="C264" s="239" t="str">
        <f>_xlfn.CONCAT(Tabel3[[#This Row],[ID]],Tabel3[[#This Row],[BYGNINGSDELE]])</f>
        <v>260Central- og tavle Anlæg</v>
      </c>
      <c r="D264" s="27"/>
      <c r="E264" s="27"/>
      <c r="F264" s="27"/>
      <c r="G264" s="27"/>
      <c r="H264" s="27"/>
      <c r="I264" s="24"/>
      <c r="J264" s="58">
        <v>2</v>
      </c>
      <c r="K264" s="59" t="s">
        <v>633</v>
      </c>
      <c r="L264" s="287"/>
      <c r="M264" s="290" t="str">
        <f>IFERROR(VLOOKUP(Tabel3[[#This Row],[ID-Bygningsdel]],'Data ændringslog'!A:G,7,FALSE),"P")</f>
        <v/>
      </c>
      <c r="N264" s="60"/>
      <c r="O264" s="221" t="s">
        <v>109</v>
      </c>
      <c r="P264" s="222" t="s">
        <v>109</v>
      </c>
      <c r="Q264" s="222" t="s">
        <v>109</v>
      </c>
      <c r="R264" s="222" t="s">
        <v>109</v>
      </c>
      <c r="S264" s="222" t="s">
        <v>109</v>
      </c>
      <c r="T264" s="222" t="s">
        <v>109</v>
      </c>
      <c r="U264" s="223" t="s">
        <v>109</v>
      </c>
      <c r="V264" s="78"/>
      <c r="W264" s="79"/>
      <c r="X264" s="78"/>
      <c r="Y264" s="79"/>
      <c r="Z264" s="78"/>
      <c r="AA264" s="79"/>
      <c r="AB264" s="78"/>
      <c r="AC264" s="88"/>
      <c r="AD264" s="78"/>
      <c r="AE264" s="79"/>
      <c r="AF264" s="78"/>
      <c r="AG264" s="79"/>
      <c r="AH264" s="78"/>
      <c r="AI264" s="79"/>
      <c r="AJ264" s="78"/>
      <c r="AK264" s="88"/>
      <c r="AL264" s="78"/>
      <c r="AM264" s="88"/>
      <c r="AN264" s="78"/>
      <c r="AO264" s="79"/>
      <c r="AP264" s="78"/>
      <c r="AQ264" s="79"/>
      <c r="AR264" s="78"/>
      <c r="AS264" s="79"/>
      <c r="AT264" s="78"/>
      <c r="AU264" s="88"/>
      <c r="AV264" s="78"/>
      <c r="AW264" s="79"/>
      <c r="AX264" s="78"/>
      <c r="AY264" s="79"/>
      <c r="AZ264" s="78"/>
      <c r="BA264" s="79"/>
      <c r="BB264" s="78"/>
      <c r="BC264" s="88"/>
      <c r="BD264" s="78"/>
      <c r="BE264" s="79"/>
      <c r="BF264" s="78"/>
      <c r="BG264" s="79"/>
      <c r="BH264" s="78"/>
      <c r="BI264" s="79"/>
      <c r="BJ264" s="78"/>
      <c r="BK264" s="88"/>
      <c r="BL264" s="37"/>
      <c r="BM264" s="245"/>
      <c r="BN264" s="78"/>
      <c r="BO264" s="79"/>
      <c r="BP264" s="78"/>
      <c r="BQ264" s="79"/>
      <c r="BR264" s="78"/>
      <c r="BS264" s="79"/>
      <c r="BT264" s="78"/>
      <c r="BU264" s="88"/>
      <c r="BV264" s="24"/>
      <c r="BW264" s="78"/>
      <c r="BX264" s="79"/>
      <c r="BY264" s="78"/>
      <c r="BZ264" s="79"/>
      <c r="CA264" s="97"/>
      <c r="CB264" s="2"/>
    </row>
    <row r="265" spans="1:80" ht="12" x14ac:dyDescent="0.2">
      <c r="A265" s="33"/>
      <c r="B265" s="267" t="s">
        <v>661</v>
      </c>
      <c r="C265" s="242" t="str">
        <f>_xlfn.CONCAT(Tabel3[[#This Row],[ID]],Tabel3[[#This Row],[BYGNINGSDELE]])</f>
        <v>261Forsyninger - ekstern</v>
      </c>
      <c r="D265" s="23"/>
      <c r="E265" s="23"/>
      <c r="F265" s="23"/>
      <c r="G265" s="23"/>
      <c r="H265" s="23"/>
      <c r="I265" s="24"/>
      <c r="J265" s="65">
        <v>3</v>
      </c>
      <c r="K265" s="66" t="s">
        <v>635</v>
      </c>
      <c r="L265" s="67" t="s">
        <v>636</v>
      </c>
      <c r="M265" s="65" t="str">
        <f>IFERROR(VLOOKUP(Tabel3[[#This Row],[ID-Bygningsdel]],'Data ændringslog'!A:G,7,FALSE),"P")</f>
        <v/>
      </c>
      <c r="N265" s="68" t="s">
        <v>109</v>
      </c>
      <c r="O265" s="196" t="str">
        <f>VLOOKUP(Tabel3[[#This Row],[ID-Bygningsdel]],'Data aktør'!A:H,2,FALSE)</f>
        <v/>
      </c>
      <c r="P265" s="197" t="str">
        <f>VLOOKUP(Tabel3[[#This Row],[ID-Bygningsdel]],'Data aktør'!A:H,3,FALSE)</f>
        <v/>
      </c>
      <c r="Q265" s="197" t="str">
        <f>VLOOKUP(Tabel3[[#This Row],[ID-Bygningsdel]],'Data aktør'!A:H,4,FALSE)</f>
        <v/>
      </c>
      <c r="R265" s="197" t="str">
        <f>VLOOKUP(Tabel3[[#This Row],[ID-Bygningsdel]],'Data aktør'!A:H,5,FALSE)</f>
        <v/>
      </c>
      <c r="S265" s="197" t="str">
        <f>VLOOKUP(Tabel3[[#This Row],[ID-Bygningsdel]],'Data aktør'!A:H,6,FALSE)</f>
        <v/>
      </c>
      <c r="T265" s="197" t="str">
        <f>VLOOKUP(Tabel3[[#This Row],[ID-Bygningsdel]],'Data aktør'!A:H,7,FALSE)</f>
        <v/>
      </c>
      <c r="U265" s="197" t="str">
        <f>VLOOKUP(Tabel3[[#This Row],[ID-Bygningsdel]],'Data aktør'!A:H,8,FALSE)</f>
        <v/>
      </c>
      <c r="V265" s="84"/>
      <c r="W265" s="69"/>
      <c r="X265" s="84"/>
      <c r="Y265" s="69"/>
      <c r="Z265" s="84"/>
      <c r="AA265" s="69"/>
      <c r="AB265" s="84"/>
      <c r="AC265" s="69"/>
      <c r="AD265" s="84"/>
      <c r="AE265" s="69"/>
      <c r="AF265" s="84"/>
      <c r="AG265" s="69"/>
      <c r="AH265" s="84"/>
      <c r="AI265" s="69"/>
      <c r="AJ265" s="84"/>
      <c r="AK265" s="69"/>
      <c r="AL265" s="84"/>
      <c r="AM265" s="69"/>
      <c r="AN265" s="84"/>
      <c r="AO265" s="69"/>
      <c r="AP265" s="84"/>
      <c r="AQ265" s="69"/>
      <c r="AR265" s="84"/>
      <c r="AS265" s="69"/>
      <c r="AT265" s="84"/>
      <c r="AU265" s="69"/>
      <c r="AV265" s="84"/>
      <c r="AW265" s="69"/>
      <c r="AX265" s="84"/>
      <c r="AY265" s="69"/>
      <c r="AZ265" s="84"/>
      <c r="BA265" s="69"/>
      <c r="BB265" s="84"/>
      <c r="BC265" s="69"/>
      <c r="BD265" s="84"/>
      <c r="BE265" s="69"/>
      <c r="BF265" s="84"/>
      <c r="BG265" s="69"/>
      <c r="BH265" s="84"/>
      <c r="BI265" s="69"/>
      <c r="BJ265" s="84"/>
      <c r="BK265" s="69"/>
      <c r="BL265" s="38"/>
      <c r="BM265" s="24"/>
      <c r="BN265" s="84"/>
      <c r="BO265" s="69"/>
      <c r="BP265" s="84"/>
      <c r="BQ265" s="69"/>
      <c r="BR265" s="84"/>
      <c r="BS265" s="69"/>
      <c r="BT265" s="84"/>
      <c r="BU265" s="69"/>
      <c r="BV265" s="24"/>
      <c r="BW265" s="84"/>
      <c r="BX265" s="69"/>
      <c r="BY265" s="84"/>
      <c r="BZ265" s="69"/>
      <c r="CA265" s="98"/>
      <c r="CB265" s="2"/>
    </row>
    <row r="266" spans="1:80" ht="12" x14ac:dyDescent="0.2">
      <c r="A266" s="33"/>
      <c r="B266" s="265" t="s">
        <v>663</v>
      </c>
      <c r="C266" s="240" t="str">
        <f>_xlfn.CONCAT(Tabel3[[#This Row],[ID]],Tabel3[[#This Row],[BYGNINGSDELE]])</f>
        <v>262Stikledninger / Kanalskinner</v>
      </c>
      <c r="D266" s="24"/>
      <c r="E266" s="24"/>
      <c r="F266" s="24"/>
      <c r="G266" s="24"/>
      <c r="H266" s="24"/>
      <c r="I266" s="24"/>
      <c r="J266" s="61">
        <v>4</v>
      </c>
      <c r="K266" s="62" t="s">
        <v>638</v>
      </c>
      <c r="L266" s="63" t="s">
        <v>636</v>
      </c>
      <c r="M266" s="61" t="str">
        <f>IFERROR(VLOOKUP(Tabel3[[#This Row],[ID-Bygningsdel]],'Data ændringslog'!A:G,7,FALSE),"P")</f>
        <v/>
      </c>
      <c r="N266" s="64" t="s">
        <v>109</v>
      </c>
      <c r="O266" s="188" t="str">
        <f>VLOOKUP(Tabel3[[#This Row],[ID-Bygningsdel]],'Data aktør'!A:H,2,FALSE)</f>
        <v/>
      </c>
      <c r="P266" s="189" t="str">
        <f>VLOOKUP(Tabel3[[#This Row],[ID-Bygningsdel]],'Data aktør'!A:H,3,FALSE)</f>
        <v/>
      </c>
      <c r="Q266" s="190" t="str">
        <f>VLOOKUP(Tabel3[[#This Row],[ID-Bygningsdel]],'Data aktør'!A:H,4,FALSE)</f>
        <v>X</v>
      </c>
      <c r="R266" s="191" t="str">
        <f>VLOOKUP(Tabel3[[#This Row],[ID-Bygningsdel]],'Data aktør'!A:H,5,FALSE)</f>
        <v/>
      </c>
      <c r="S266" s="192" t="str">
        <f>VLOOKUP(Tabel3[[#This Row],[ID-Bygningsdel]],'Data aktør'!A:H,6,FALSE)</f>
        <v/>
      </c>
      <c r="T266" s="193" t="str">
        <f>VLOOKUP(Tabel3[[#This Row],[ID-Bygningsdel]],'Data aktør'!A:H,7,FALSE)</f>
        <v/>
      </c>
      <c r="U266" s="194" t="str">
        <f>VLOOKUP(Tabel3[[#This Row],[ID-Bygningsdel]],'Data aktør'!A:H,8,FALSE)</f>
        <v/>
      </c>
      <c r="V266" s="76"/>
      <c r="W266" s="77"/>
      <c r="X266" s="76"/>
      <c r="Y266" s="77"/>
      <c r="Z266" s="76"/>
      <c r="AA266" s="77"/>
      <c r="AB266" s="76" t="s">
        <v>45</v>
      </c>
      <c r="AC266" s="77">
        <v>200</v>
      </c>
      <c r="AD266" s="76"/>
      <c r="AE266" s="77"/>
      <c r="AF266" s="76"/>
      <c r="AG266" s="77"/>
      <c r="AH266" s="76"/>
      <c r="AI266" s="77"/>
      <c r="AJ266" s="76" t="s">
        <v>45</v>
      </c>
      <c r="AK266" s="77">
        <v>300</v>
      </c>
      <c r="AL266" s="76"/>
      <c r="AM266" s="77"/>
      <c r="AN266" s="76"/>
      <c r="AO266" s="77"/>
      <c r="AP266" s="76"/>
      <c r="AQ266" s="77"/>
      <c r="AR266" s="76"/>
      <c r="AS266" s="77"/>
      <c r="AT266" s="76" t="s">
        <v>45</v>
      </c>
      <c r="AU266" s="77">
        <v>325</v>
      </c>
      <c r="AV266" s="76"/>
      <c r="AW266" s="77"/>
      <c r="AX266" s="76"/>
      <c r="AY266" s="77"/>
      <c r="AZ266" s="76"/>
      <c r="BA266" s="77"/>
      <c r="BB266" s="76" t="s">
        <v>45</v>
      </c>
      <c r="BC266" s="77">
        <v>325</v>
      </c>
      <c r="BD266" s="76"/>
      <c r="BE266" s="77"/>
      <c r="BF266" s="76"/>
      <c r="BG266" s="77"/>
      <c r="BH266" s="76"/>
      <c r="BI266" s="77"/>
      <c r="BJ266" s="76"/>
      <c r="BK266" s="77"/>
      <c r="BL266" s="36"/>
      <c r="BM266" s="24"/>
      <c r="BN266" s="76"/>
      <c r="BO266" s="77"/>
      <c r="BP266" s="76"/>
      <c r="BQ266" s="77"/>
      <c r="BR266" s="76"/>
      <c r="BS266" s="77"/>
      <c r="BT266" s="76"/>
      <c r="BU266" s="77"/>
      <c r="BV266" s="24"/>
      <c r="BW266" s="76"/>
      <c r="BX266" s="77"/>
      <c r="BY266" s="76"/>
      <c r="BZ266" s="77"/>
      <c r="CA266" s="96"/>
      <c r="CB266" s="2"/>
    </row>
    <row r="267" spans="1:80" ht="12" x14ac:dyDescent="0.2">
      <c r="A267" s="33"/>
      <c r="B267" s="265" t="s">
        <v>665</v>
      </c>
      <c r="C267" s="240" t="str">
        <f>_xlfn.CONCAT(Tabel3[[#This Row],[ID]],Tabel3[[#This Row],[BYGNINGSDELE]])</f>
        <v>263Transformeranlæg</v>
      </c>
      <c r="D267" s="24"/>
      <c r="E267" s="24"/>
      <c r="F267" s="24"/>
      <c r="G267" s="24"/>
      <c r="H267" s="24"/>
      <c r="I267" s="24"/>
      <c r="J267" s="61">
        <v>4</v>
      </c>
      <c r="K267" s="62" t="s">
        <v>640</v>
      </c>
      <c r="L267" s="63" t="s">
        <v>636</v>
      </c>
      <c r="M267" s="61" t="str">
        <f>IFERROR(VLOOKUP(Tabel3[[#This Row],[ID-Bygningsdel]],'Data ændringslog'!A:G,7,FALSE),"P")</f>
        <v/>
      </c>
      <c r="N267" s="64" t="s">
        <v>109</v>
      </c>
      <c r="O267" s="188" t="str">
        <f>VLOOKUP(Tabel3[[#This Row],[ID-Bygningsdel]],'Data aktør'!A:H,2,FALSE)</f>
        <v/>
      </c>
      <c r="P267" s="189" t="str">
        <f>VLOOKUP(Tabel3[[#This Row],[ID-Bygningsdel]],'Data aktør'!A:H,3,FALSE)</f>
        <v/>
      </c>
      <c r="Q267" s="190" t="str">
        <f>VLOOKUP(Tabel3[[#This Row],[ID-Bygningsdel]],'Data aktør'!A:H,4,FALSE)</f>
        <v>X</v>
      </c>
      <c r="R267" s="191" t="str">
        <f>VLOOKUP(Tabel3[[#This Row],[ID-Bygningsdel]],'Data aktør'!A:H,5,FALSE)</f>
        <v/>
      </c>
      <c r="S267" s="192" t="str">
        <f>VLOOKUP(Tabel3[[#This Row],[ID-Bygningsdel]],'Data aktør'!A:H,6,FALSE)</f>
        <v/>
      </c>
      <c r="T267" s="193" t="str">
        <f>VLOOKUP(Tabel3[[#This Row],[ID-Bygningsdel]],'Data aktør'!A:H,7,FALSE)</f>
        <v/>
      </c>
      <c r="U267" s="194" t="str">
        <f>VLOOKUP(Tabel3[[#This Row],[ID-Bygningsdel]],'Data aktør'!A:H,8,FALSE)</f>
        <v/>
      </c>
      <c r="V267" s="76"/>
      <c r="W267" s="77"/>
      <c r="X267" s="76"/>
      <c r="Y267" s="77"/>
      <c r="Z267" s="76"/>
      <c r="AA267" s="77"/>
      <c r="AB267" s="76" t="s">
        <v>45</v>
      </c>
      <c r="AC267" s="77">
        <v>200</v>
      </c>
      <c r="AD267" s="76"/>
      <c r="AE267" s="77"/>
      <c r="AF267" s="76"/>
      <c r="AG267" s="77"/>
      <c r="AH267" s="76"/>
      <c r="AI267" s="77"/>
      <c r="AJ267" s="76" t="s">
        <v>45</v>
      </c>
      <c r="AK267" s="77">
        <v>300</v>
      </c>
      <c r="AL267" s="76"/>
      <c r="AM267" s="77"/>
      <c r="AN267" s="76"/>
      <c r="AO267" s="77"/>
      <c r="AP267" s="76"/>
      <c r="AQ267" s="77"/>
      <c r="AR267" s="76"/>
      <c r="AS267" s="77"/>
      <c r="AT267" s="76" t="s">
        <v>45</v>
      </c>
      <c r="AU267" s="77">
        <v>325</v>
      </c>
      <c r="AV267" s="76"/>
      <c r="AW267" s="77"/>
      <c r="AX267" s="76"/>
      <c r="AY267" s="77"/>
      <c r="AZ267" s="76"/>
      <c r="BA267" s="77"/>
      <c r="BB267" s="76" t="s">
        <v>45</v>
      </c>
      <c r="BC267" s="77">
        <v>325</v>
      </c>
      <c r="BD267" s="76"/>
      <c r="BE267" s="77"/>
      <c r="BF267" s="76"/>
      <c r="BG267" s="77"/>
      <c r="BH267" s="76"/>
      <c r="BI267" s="77"/>
      <c r="BJ267" s="76"/>
      <c r="BK267" s="77"/>
      <c r="BL267" s="36"/>
      <c r="BM267" s="24"/>
      <c r="BN267" s="76"/>
      <c r="BO267" s="77"/>
      <c r="BP267" s="76"/>
      <c r="BQ267" s="77"/>
      <c r="BR267" s="76"/>
      <c r="BS267" s="77"/>
      <c r="BT267" s="76"/>
      <c r="BU267" s="77"/>
      <c r="BV267" s="24"/>
      <c r="BW267" s="76"/>
      <c r="BX267" s="77"/>
      <c r="BY267" s="76"/>
      <c r="BZ267" s="77"/>
      <c r="CA267" s="96"/>
      <c r="CB267" s="2"/>
    </row>
    <row r="268" spans="1:80" ht="12" x14ac:dyDescent="0.2">
      <c r="A268" s="33"/>
      <c r="B268" s="265" t="s">
        <v>667</v>
      </c>
      <c r="C268" s="240" t="str">
        <f>_xlfn.CONCAT(Tabel3[[#This Row],[ID]],Tabel3[[#This Row],[BYGNINGSDELE]])</f>
        <v>264Stationstavler</v>
      </c>
      <c r="D268" s="24"/>
      <c r="E268" s="24"/>
      <c r="F268" s="24"/>
      <c r="G268" s="24"/>
      <c r="H268" s="24"/>
      <c r="I268" s="24"/>
      <c r="J268" s="61">
        <v>4</v>
      </c>
      <c r="K268" s="62" t="s">
        <v>642</v>
      </c>
      <c r="L268" s="63" t="s">
        <v>636</v>
      </c>
      <c r="M268" s="61" t="str">
        <f>IFERROR(VLOOKUP(Tabel3[[#This Row],[ID-Bygningsdel]],'Data ændringslog'!A:G,7,FALSE),"P")</f>
        <v/>
      </c>
      <c r="N268" s="64" t="s">
        <v>109</v>
      </c>
      <c r="O268" s="188" t="str">
        <f>VLOOKUP(Tabel3[[#This Row],[ID-Bygningsdel]],'Data aktør'!A:H,2,FALSE)</f>
        <v/>
      </c>
      <c r="P268" s="189" t="str">
        <f>VLOOKUP(Tabel3[[#This Row],[ID-Bygningsdel]],'Data aktør'!A:H,3,FALSE)</f>
        <v/>
      </c>
      <c r="Q268" s="190" t="str">
        <f>VLOOKUP(Tabel3[[#This Row],[ID-Bygningsdel]],'Data aktør'!A:H,4,FALSE)</f>
        <v>X</v>
      </c>
      <c r="R268" s="191" t="str">
        <f>VLOOKUP(Tabel3[[#This Row],[ID-Bygningsdel]],'Data aktør'!A:H,5,FALSE)</f>
        <v/>
      </c>
      <c r="S268" s="192" t="str">
        <f>VLOOKUP(Tabel3[[#This Row],[ID-Bygningsdel]],'Data aktør'!A:H,6,FALSE)</f>
        <v/>
      </c>
      <c r="T268" s="193" t="str">
        <f>VLOOKUP(Tabel3[[#This Row],[ID-Bygningsdel]],'Data aktør'!A:H,7,FALSE)</f>
        <v/>
      </c>
      <c r="U268" s="194" t="str">
        <f>VLOOKUP(Tabel3[[#This Row],[ID-Bygningsdel]],'Data aktør'!A:H,8,FALSE)</f>
        <v/>
      </c>
      <c r="V268" s="76"/>
      <c r="W268" s="77"/>
      <c r="X268" s="76"/>
      <c r="Y268" s="77"/>
      <c r="Z268" s="76"/>
      <c r="AA268" s="77"/>
      <c r="AB268" s="76" t="s">
        <v>45</v>
      </c>
      <c r="AC268" s="77">
        <v>200</v>
      </c>
      <c r="AD268" s="76"/>
      <c r="AE268" s="77"/>
      <c r="AF268" s="76"/>
      <c r="AG268" s="77"/>
      <c r="AH268" s="76"/>
      <c r="AI268" s="77"/>
      <c r="AJ268" s="76" t="s">
        <v>45</v>
      </c>
      <c r="AK268" s="77">
        <v>300</v>
      </c>
      <c r="AL268" s="76"/>
      <c r="AM268" s="77"/>
      <c r="AN268" s="76"/>
      <c r="AO268" s="77"/>
      <c r="AP268" s="76"/>
      <c r="AQ268" s="77"/>
      <c r="AR268" s="76"/>
      <c r="AS268" s="77"/>
      <c r="AT268" s="76" t="s">
        <v>45</v>
      </c>
      <c r="AU268" s="77">
        <v>325</v>
      </c>
      <c r="AV268" s="76"/>
      <c r="AW268" s="77"/>
      <c r="AX268" s="76"/>
      <c r="AY268" s="77"/>
      <c r="AZ268" s="76"/>
      <c r="BA268" s="77"/>
      <c r="BB268" s="76" t="s">
        <v>45</v>
      </c>
      <c r="BC268" s="77">
        <v>325</v>
      </c>
      <c r="BD268" s="76"/>
      <c r="BE268" s="77"/>
      <c r="BF268" s="76"/>
      <c r="BG268" s="77"/>
      <c r="BH268" s="76"/>
      <c r="BI268" s="77"/>
      <c r="BJ268" s="76"/>
      <c r="BK268" s="77"/>
      <c r="BL268" s="36"/>
      <c r="BM268" s="24"/>
      <c r="BN268" s="76"/>
      <c r="BO268" s="77"/>
      <c r="BP268" s="76"/>
      <c r="BQ268" s="77"/>
      <c r="BR268" s="76"/>
      <c r="BS268" s="77"/>
      <c r="BT268" s="76"/>
      <c r="BU268" s="77"/>
      <c r="BV268" s="24"/>
      <c r="BW268" s="76"/>
      <c r="BX268" s="77"/>
      <c r="BY268" s="76"/>
      <c r="BZ268" s="77"/>
      <c r="CA268" s="96"/>
      <c r="CB268" s="2"/>
    </row>
    <row r="269" spans="1:80" ht="12" x14ac:dyDescent="0.2">
      <c r="A269" s="33"/>
      <c r="B269" s="265" t="s">
        <v>669</v>
      </c>
      <c r="C269" s="240" t="str">
        <f>_xlfn.CONCAT(Tabel3[[#This Row],[ID]],Tabel3[[#This Row],[BYGNINGSDELE]])</f>
        <v>265Nød- og reserveforsyningsanlæg/UPS</v>
      </c>
      <c r="D269" s="24"/>
      <c r="E269" s="24"/>
      <c r="F269" s="24"/>
      <c r="G269" s="24"/>
      <c r="H269" s="24"/>
      <c r="I269" s="24"/>
      <c r="J269" s="61">
        <v>4</v>
      </c>
      <c r="K269" s="62" t="s">
        <v>644</v>
      </c>
      <c r="L269" s="63" t="s">
        <v>636</v>
      </c>
      <c r="M269" s="61" t="str">
        <f>IFERROR(VLOOKUP(Tabel3[[#This Row],[ID-Bygningsdel]],'Data ændringslog'!A:G,7,FALSE),"P")</f>
        <v/>
      </c>
      <c r="N269" s="64" t="s">
        <v>109</v>
      </c>
      <c r="O269" s="188" t="str">
        <f>VLOOKUP(Tabel3[[#This Row],[ID-Bygningsdel]],'Data aktør'!A:H,2,FALSE)</f>
        <v/>
      </c>
      <c r="P269" s="189" t="str">
        <f>VLOOKUP(Tabel3[[#This Row],[ID-Bygningsdel]],'Data aktør'!A:H,3,FALSE)</f>
        <v/>
      </c>
      <c r="Q269" s="190" t="str">
        <f>VLOOKUP(Tabel3[[#This Row],[ID-Bygningsdel]],'Data aktør'!A:H,4,FALSE)</f>
        <v>X</v>
      </c>
      <c r="R269" s="191" t="str">
        <f>VLOOKUP(Tabel3[[#This Row],[ID-Bygningsdel]],'Data aktør'!A:H,5,FALSE)</f>
        <v/>
      </c>
      <c r="S269" s="192" t="str">
        <f>VLOOKUP(Tabel3[[#This Row],[ID-Bygningsdel]],'Data aktør'!A:H,6,FALSE)</f>
        <v/>
      </c>
      <c r="T269" s="193" t="str">
        <f>VLOOKUP(Tabel3[[#This Row],[ID-Bygningsdel]],'Data aktør'!A:H,7,FALSE)</f>
        <v/>
      </c>
      <c r="U269" s="194" t="str">
        <f>VLOOKUP(Tabel3[[#This Row],[ID-Bygningsdel]],'Data aktør'!A:H,8,FALSE)</f>
        <v/>
      </c>
      <c r="V269" s="76"/>
      <c r="W269" s="77"/>
      <c r="X269" s="76"/>
      <c r="Y269" s="77"/>
      <c r="Z269" s="76"/>
      <c r="AA269" s="77"/>
      <c r="AB269" s="76" t="s">
        <v>45</v>
      </c>
      <c r="AC269" s="77">
        <v>200</v>
      </c>
      <c r="AD269" s="76"/>
      <c r="AE269" s="77"/>
      <c r="AF269" s="76"/>
      <c r="AG269" s="77"/>
      <c r="AH269" s="76"/>
      <c r="AI269" s="77"/>
      <c r="AJ269" s="76" t="s">
        <v>45</v>
      </c>
      <c r="AK269" s="77">
        <v>300</v>
      </c>
      <c r="AL269" s="76"/>
      <c r="AM269" s="77"/>
      <c r="AN269" s="76"/>
      <c r="AO269" s="77"/>
      <c r="AP269" s="76"/>
      <c r="AQ269" s="77"/>
      <c r="AR269" s="76"/>
      <c r="AS269" s="77"/>
      <c r="AT269" s="76" t="s">
        <v>45</v>
      </c>
      <c r="AU269" s="77">
        <v>325</v>
      </c>
      <c r="AV269" s="76"/>
      <c r="AW269" s="77"/>
      <c r="AX269" s="76"/>
      <c r="AY269" s="77"/>
      <c r="AZ269" s="76"/>
      <c r="BA269" s="77"/>
      <c r="BB269" s="76" t="s">
        <v>45</v>
      </c>
      <c r="BC269" s="77">
        <v>325</v>
      </c>
      <c r="BD269" s="76"/>
      <c r="BE269" s="77"/>
      <c r="BF269" s="76"/>
      <c r="BG269" s="77"/>
      <c r="BH269" s="76"/>
      <c r="BI269" s="77"/>
      <c r="BJ269" s="76"/>
      <c r="BK269" s="77"/>
      <c r="BL269" s="36"/>
      <c r="BM269" s="24"/>
      <c r="BN269" s="76"/>
      <c r="BO269" s="77"/>
      <c r="BP269" s="76"/>
      <c r="BQ269" s="77"/>
      <c r="BR269" s="76"/>
      <c r="BS269" s="77"/>
      <c r="BT269" s="76"/>
      <c r="BU269" s="77"/>
      <c r="BV269" s="24"/>
      <c r="BW269" s="76"/>
      <c r="BX269" s="77"/>
      <c r="BY269" s="76"/>
      <c r="BZ269" s="77"/>
      <c r="CA269" s="96"/>
      <c r="CB269" s="2"/>
    </row>
    <row r="270" spans="1:80" ht="12" x14ac:dyDescent="0.2">
      <c r="A270" s="33"/>
      <c r="B270" s="265" t="s">
        <v>671</v>
      </c>
      <c r="C270" s="240" t="str">
        <f>_xlfn.CONCAT(Tabel3[[#This Row],[ID]],Tabel3[[#This Row],[BYGNINGSDELE]])</f>
        <v>266Fasekompenseringsanlæg</v>
      </c>
      <c r="D270" s="24"/>
      <c r="E270" s="24"/>
      <c r="F270" s="24"/>
      <c r="G270" s="24"/>
      <c r="H270" s="24"/>
      <c r="I270" s="24"/>
      <c r="J270" s="61">
        <v>4</v>
      </c>
      <c r="K270" s="62" t="s">
        <v>646</v>
      </c>
      <c r="L270" s="63" t="s">
        <v>636</v>
      </c>
      <c r="M270" s="61" t="str">
        <f>IFERROR(VLOOKUP(Tabel3[[#This Row],[ID-Bygningsdel]],'Data ændringslog'!A:G,7,FALSE),"P")</f>
        <v/>
      </c>
      <c r="N270" s="64" t="s">
        <v>109</v>
      </c>
      <c r="O270" s="188" t="str">
        <f>VLOOKUP(Tabel3[[#This Row],[ID-Bygningsdel]],'Data aktør'!A:H,2,FALSE)</f>
        <v/>
      </c>
      <c r="P270" s="189" t="str">
        <f>VLOOKUP(Tabel3[[#This Row],[ID-Bygningsdel]],'Data aktør'!A:H,3,FALSE)</f>
        <v/>
      </c>
      <c r="Q270" s="190" t="str">
        <f>VLOOKUP(Tabel3[[#This Row],[ID-Bygningsdel]],'Data aktør'!A:H,4,FALSE)</f>
        <v>X</v>
      </c>
      <c r="R270" s="191" t="str">
        <f>VLOOKUP(Tabel3[[#This Row],[ID-Bygningsdel]],'Data aktør'!A:H,5,FALSE)</f>
        <v/>
      </c>
      <c r="S270" s="192" t="str">
        <f>VLOOKUP(Tabel3[[#This Row],[ID-Bygningsdel]],'Data aktør'!A:H,6,FALSE)</f>
        <v/>
      </c>
      <c r="T270" s="193" t="str">
        <f>VLOOKUP(Tabel3[[#This Row],[ID-Bygningsdel]],'Data aktør'!A:H,7,FALSE)</f>
        <v/>
      </c>
      <c r="U270" s="194" t="str">
        <f>VLOOKUP(Tabel3[[#This Row],[ID-Bygningsdel]],'Data aktør'!A:H,8,FALSE)</f>
        <v/>
      </c>
      <c r="V270" s="76"/>
      <c r="W270" s="77"/>
      <c r="X270" s="76"/>
      <c r="Y270" s="77"/>
      <c r="Z270" s="76"/>
      <c r="AA270" s="77"/>
      <c r="AB270" s="76" t="s">
        <v>45</v>
      </c>
      <c r="AC270" s="77">
        <v>200</v>
      </c>
      <c r="AD270" s="76"/>
      <c r="AE270" s="77"/>
      <c r="AF270" s="76"/>
      <c r="AG270" s="77"/>
      <c r="AH270" s="76"/>
      <c r="AI270" s="77"/>
      <c r="AJ270" s="76" t="s">
        <v>45</v>
      </c>
      <c r="AK270" s="77">
        <v>300</v>
      </c>
      <c r="AL270" s="76"/>
      <c r="AM270" s="77"/>
      <c r="AN270" s="76"/>
      <c r="AO270" s="77"/>
      <c r="AP270" s="76"/>
      <c r="AQ270" s="77"/>
      <c r="AR270" s="76"/>
      <c r="AS270" s="77"/>
      <c r="AT270" s="76" t="s">
        <v>45</v>
      </c>
      <c r="AU270" s="77">
        <v>325</v>
      </c>
      <c r="AV270" s="76"/>
      <c r="AW270" s="77"/>
      <c r="AX270" s="76"/>
      <c r="AY270" s="77"/>
      <c r="AZ270" s="76"/>
      <c r="BA270" s="77"/>
      <c r="BB270" s="76" t="s">
        <v>45</v>
      </c>
      <c r="BC270" s="77">
        <v>325</v>
      </c>
      <c r="BD270" s="76"/>
      <c r="BE270" s="77"/>
      <c r="BF270" s="76"/>
      <c r="BG270" s="77"/>
      <c r="BH270" s="76"/>
      <c r="BI270" s="77"/>
      <c r="BJ270" s="76"/>
      <c r="BK270" s="77"/>
      <c r="BL270" s="36"/>
      <c r="BM270" s="24"/>
      <c r="BN270" s="76"/>
      <c r="BO270" s="77"/>
      <c r="BP270" s="76"/>
      <c r="BQ270" s="77"/>
      <c r="BR270" s="76"/>
      <c r="BS270" s="77"/>
      <c r="BT270" s="76"/>
      <c r="BU270" s="77"/>
      <c r="BV270" s="24"/>
      <c r="BW270" s="76"/>
      <c r="BX270" s="77"/>
      <c r="BY270" s="76"/>
      <c r="BZ270" s="77"/>
      <c r="CA270" s="96"/>
      <c r="CB270" s="2"/>
    </row>
    <row r="271" spans="1:80" ht="12" x14ac:dyDescent="0.2">
      <c r="A271" s="33"/>
      <c r="B271" s="265" t="s">
        <v>673</v>
      </c>
      <c r="C271" s="240" t="str">
        <f>_xlfn.CONCAT(Tabel3[[#This Row],[ID]],Tabel3[[#This Row],[BYGNINGSDELE]])</f>
        <v>267Frekvensomformeranlæg</v>
      </c>
      <c r="D271" s="24"/>
      <c r="E271" s="24"/>
      <c r="F271" s="24"/>
      <c r="G271" s="24"/>
      <c r="H271" s="24"/>
      <c r="I271" s="24"/>
      <c r="J271" s="61">
        <v>4</v>
      </c>
      <c r="K271" s="62" t="s">
        <v>648</v>
      </c>
      <c r="L271" s="63" t="s">
        <v>636</v>
      </c>
      <c r="M271" s="61" t="str">
        <f>IFERROR(VLOOKUP(Tabel3[[#This Row],[ID-Bygningsdel]],'Data ændringslog'!A:G,7,FALSE),"P")</f>
        <v/>
      </c>
      <c r="N271" s="64" t="s">
        <v>109</v>
      </c>
      <c r="O271" s="188" t="str">
        <f>VLOOKUP(Tabel3[[#This Row],[ID-Bygningsdel]],'Data aktør'!A:H,2,FALSE)</f>
        <v/>
      </c>
      <c r="P271" s="189" t="str">
        <f>VLOOKUP(Tabel3[[#This Row],[ID-Bygningsdel]],'Data aktør'!A:H,3,FALSE)</f>
        <v/>
      </c>
      <c r="Q271" s="190" t="str">
        <f>VLOOKUP(Tabel3[[#This Row],[ID-Bygningsdel]],'Data aktør'!A:H,4,FALSE)</f>
        <v>X</v>
      </c>
      <c r="R271" s="191" t="str">
        <f>VLOOKUP(Tabel3[[#This Row],[ID-Bygningsdel]],'Data aktør'!A:H,5,FALSE)</f>
        <v/>
      </c>
      <c r="S271" s="192" t="str">
        <f>VLOOKUP(Tabel3[[#This Row],[ID-Bygningsdel]],'Data aktør'!A:H,6,FALSE)</f>
        <v/>
      </c>
      <c r="T271" s="193" t="str">
        <f>VLOOKUP(Tabel3[[#This Row],[ID-Bygningsdel]],'Data aktør'!A:H,7,FALSE)</f>
        <v/>
      </c>
      <c r="U271" s="194" t="str">
        <f>VLOOKUP(Tabel3[[#This Row],[ID-Bygningsdel]],'Data aktør'!A:H,8,FALSE)</f>
        <v/>
      </c>
      <c r="V271" s="76"/>
      <c r="W271" s="77"/>
      <c r="X271" s="76"/>
      <c r="Y271" s="77"/>
      <c r="Z271" s="76"/>
      <c r="AA271" s="77"/>
      <c r="AB271" s="76" t="s">
        <v>45</v>
      </c>
      <c r="AC271" s="77">
        <v>200</v>
      </c>
      <c r="AD271" s="76"/>
      <c r="AE271" s="77"/>
      <c r="AF271" s="76"/>
      <c r="AG271" s="77"/>
      <c r="AH271" s="76"/>
      <c r="AI271" s="77"/>
      <c r="AJ271" s="76" t="s">
        <v>45</v>
      </c>
      <c r="AK271" s="77">
        <v>300</v>
      </c>
      <c r="AL271" s="76"/>
      <c r="AM271" s="77"/>
      <c r="AN271" s="76"/>
      <c r="AO271" s="77"/>
      <c r="AP271" s="76"/>
      <c r="AQ271" s="77"/>
      <c r="AR271" s="76"/>
      <c r="AS271" s="77"/>
      <c r="AT271" s="76" t="s">
        <v>45</v>
      </c>
      <c r="AU271" s="77">
        <v>325</v>
      </c>
      <c r="AV271" s="76"/>
      <c r="AW271" s="77"/>
      <c r="AX271" s="76"/>
      <c r="AY271" s="77"/>
      <c r="AZ271" s="76"/>
      <c r="BA271" s="77"/>
      <c r="BB271" s="76" t="s">
        <v>45</v>
      </c>
      <c r="BC271" s="77">
        <v>325</v>
      </c>
      <c r="BD271" s="76"/>
      <c r="BE271" s="77"/>
      <c r="BF271" s="76"/>
      <c r="BG271" s="77"/>
      <c r="BH271" s="76"/>
      <c r="BI271" s="77"/>
      <c r="BJ271" s="76"/>
      <c r="BK271" s="77"/>
      <c r="BL271" s="36"/>
      <c r="BM271" s="24"/>
      <c r="BN271" s="76"/>
      <c r="BO271" s="77"/>
      <c r="BP271" s="76"/>
      <c r="BQ271" s="77"/>
      <c r="BR271" s="76"/>
      <c r="BS271" s="77"/>
      <c r="BT271" s="76"/>
      <c r="BU271" s="77"/>
      <c r="BV271" s="24"/>
      <c r="BW271" s="76"/>
      <c r="BX271" s="77"/>
      <c r="BY271" s="76"/>
      <c r="BZ271" s="77"/>
      <c r="CA271" s="96"/>
      <c r="CB271" s="2"/>
    </row>
    <row r="272" spans="1:80" ht="12" x14ac:dyDescent="0.2">
      <c r="A272" s="33"/>
      <c r="B272" s="267" t="s">
        <v>675</v>
      </c>
      <c r="C272" s="242" t="str">
        <f>_xlfn.CONCAT(Tabel3[[#This Row],[ID]],Tabel3[[#This Row],[BYGNINGSDELE]])</f>
        <v>268Fordeling</v>
      </c>
      <c r="D272" s="23"/>
      <c r="E272" s="23"/>
      <c r="F272" s="23"/>
      <c r="G272" s="23"/>
      <c r="H272" s="23"/>
      <c r="I272" s="24"/>
      <c r="J272" s="65">
        <v>3</v>
      </c>
      <c r="K272" s="66" t="s">
        <v>650</v>
      </c>
      <c r="L272" s="67" t="s">
        <v>636</v>
      </c>
      <c r="M272" s="65" t="str">
        <f>IFERROR(VLOOKUP(Tabel3[[#This Row],[ID-Bygningsdel]],'Data ændringslog'!A:G,7,FALSE),"P")</f>
        <v/>
      </c>
      <c r="N272" s="68" t="s">
        <v>109</v>
      </c>
      <c r="O272" s="196" t="str">
        <f>VLOOKUP(Tabel3[[#This Row],[ID-Bygningsdel]],'Data aktør'!A:H,2,FALSE)</f>
        <v/>
      </c>
      <c r="P272" s="197" t="str">
        <f>VLOOKUP(Tabel3[[#This Row],[ID-Bygningsdel]],'Data aktør'!A:H,3,FALSE)</f>
        <v/>
      </c>
      <c r="Q272" s="197" t="str">
        <f>VLOOKUP(Tabel3[[#This Row],[ID-Bygningsdel]],'Data aktør'!A:H,4,FALSE)</f>
        <v/>
      </c>
      <c r="R272" s="197" t="str">
        <f>VLOOKUP(Tabel3[[#This Row],[ID-Bygningsdel]],'Data aktør'!A:H,5,FALSE)</f>
        <v/>
      </c>
      <c r="S272" s="197" t="str">
        <f>VLOOKUP(Tabel3[[#This Row],[ID-Bygningsdel]],'Data aktør'!A:H,6,FALSE)</f>
        <v/>
      </c>
      <c r="T272" s="197" t="str">
        <f>VLOOKUP(Tabel3[[#This Row],[ID-Bygningsdel]],'Data aktør'!A:H,7,FALSE)</f>
        <v/>
      </c>
      <c r="U272" s="197" t="str">
        <f>VLOOKUP(Tabel3[[#This Row],[ID-Bygningsdel]],'Data aktør'!A:H,8,FALSE)</f>
        <v/>
      </c>
      <c r="V272" s="84"/>
      <c r="W272" s="69"/>
      <c r="X272" s="84"/>
      <c r="Y272" s="69"/>
      <c r="Z272" s="84"/>
      <c r="AA272" s="69"/>
      <c r="AB272" s="84"/>
      <c r="AC272" s="69"/>
      <c r="AD272" s="84"/>
      <c r="AE272" s="69"/>
      <c r="AF272" s="84"/>
      <c r="AG272" s="69"/>
      <c r="AH272" s="84"/>
      <c r="AI272" s="69"/>
      <c r="AJ272" s="84"/>
      <c r="AK272" s="69"/>
      <c r="AL272" s="84"/>
      <c r="AM272" s="69"/>
      <c r="AN272" s="84"/>
      <c r="AO272" s="69"/>
      <c r="AP272" s="84"/>
      <c r="AQ272" s="69"/>
      <c r="AR272" s="84"/>
      <c r="AS272" s="69"/>
      <c r="AT272" s="84"/>
      <c r="AU272" s="69"/>
      <c r="AV272" s="84"/>
      <c r="AW272" s="69"/>
      <c r="AX272" s="84"/>
      <c r="AY272" s="69"/>
      <c r="AZ272" s="84"/>
      <c r="BA272" s="69"/>
      <c r="BB272" s="84"/>
      <c r="BC272" s="69"/>
      <c r="BD272" s="84"/>
      <c r="BE272" s="69"/>
      <c r="BF272" s="84"/>
      <c r="BG272" s="69"/>
      <c r="BH272" s="84"/>
      <c r="BI272" s="69"/>
      <c r="BJ272" s="84"/>
      <c r="BK272" s="69"/>
      <c r="BL272" s="38"/>
      <c r="BM272" s="24"/>
      <c r="BN272" s="84"/>
      <c r="BO272" s="69"/>
      <c r="BP272" s="84"/>
      <c r="BQ272" s="69"/>
      <c r="BR272" s="84"/>
      <c r="BS272" s="69"/>
      <c r="BT272" s="84"/>
      <c r="BU272" s="69"/>
      <c r="BV272" s="24"/>
      <c r="BW272" s="84"/>
      <c r="BX272" s="69"/>
      <c r="BY272" s="84"/>
      <c r="BZ272" s="69"/>
      <c r="CA272" s="98"/>
      <c r="CB272" s="2"/>
    </row>
    <row r="273" spans="1:80" ht="12" x14ac:dyDescent="0.2">
      <c r="A273" s="33"/>
      <c r="B273" s="265" t="s">
        <v>676</v>
      </c>
      <c r="C273" s="240" t="str">
        <f>_xlfn.CONCAT(Tabel3[[#This Row],[ID]],Tabel3[[#This Row],[BYGNINGSDELE]])</f>
        <v>269Hovedledninger / Kanalskinner</v>
      </c>
      <c r="D273" s="24"/>
      <c r="E273" s="24"/>
      <c r="F273" s="24"/>
      <c r="G273" s="24"/>
      <c r="H273" s="24"/>
      <c r="I273" s="24"/>
      <c r="J273" s="61">
        <v>4</v>
      </c>
      <c r="K273" s="62" t="s">
        <v>652</v>
      </c>
      <c r="L273" s="63" t="s">
        <v>636</v>
      </c>
      <c r="M273" s="61" t="str">
        <f>IFERROR(VLOOKUP(Tabel3[[#This Row],[ID-Bygningsdel]],'Data ændringslog'!A:G,7,FALSE),"P")</f>
        <v/>
      </c>
      <c r="N273" s="64" t="s">
        <v>109</v>
      </c>
      <c r="O273" s="188" t="str">
        <f>VLOOKUP(Tabel3[[#This Row],[ID-Bygningsdel]],'Data aktør'!A:H,2,FALSE)</f>
        <v/>
      </c>
      <c r="P273" s="189" t="str">
        <f>VLOOKUP(Tabel3[[#This Row],[ID-Bygningsdel]],'Data aktør'!A:H,3,FALSE)</f>
        <v/>
      </c>
      <c r="Q273" s="190" t="str">
        <f>VLOOKUP(Tabel3[[#This Row],[ID-Bygningsdel]],'Data aktør'!A:H,4,FALSE)</f>
        <v>X</v>
      </c>
      <c r="R273" s="191" t="str">
        <f>VLOOKUP(Tabel3[[#This Row],[ID-Bygningsdel]],'Data aktør'!A:H,5,FALSE)</f>
        <v/>
      </c>
      <c r="S273" s="192" t="str">
        <f>VLOOKUP(Tabel3[[#This Row],[ID-Bygningsdel]],'Data aktør'!A:H,6,FALSE)</f>
        <v/>
      </c>
      <c r="T273" s="193" t="str">
        <f>VLOOKUP(Tabel3[[#This Row],[ID-Bygningsdel]],'Data aktør'!A:H,7,FALSE)</f>
        <v/>
      </c>
      <c r="U273" s="194" t="str">
        <f>VLOOKUP(Tabel3[[#This Row],[ID-Bygningsdel]],'Data aktør'!A:H,8,FALSE)</f>
        <v/>
      </c>
      <c r="V273" s="76"/>
      <c r="W273" s="77"/>
      <c r="X273" s="76"/>
      <c r="Y273" s="77"/>
      <c r="Z273" s="76"/>
      <c r="AA273" s="77"/>
      <c r="AB273" s="76" t="s">
        <v>45</v>
      </c>
      <c r="AC273" s="77">
        <v>200</v>
      </c>
      <c r="AD273" s="76"/>
      <c r="AE273" s="77"/>
      <c r="AF273" s="76"/>
      <c r="AG273" s="77"/>
      <c r="AH273" s="76"/>
      <c r="AI273" s="77"/>
      <c r="AJ273" s="76" t="s">
        <v>45</v>
      </c>
      <c r="AK273" s="77">
        <v>300</v>
      </c>
      <c r="AL273" s="76"/>
      <c r="AM273" s="77"/>
      <c r="AN273" s="76"/>
      <c r="AO273" s="77"/>
      <c r="AP273" s="76"/>
      <c r="AQ273" s="77"/>
      <c r="AR273" s="76"/>
      <c r="AS273" s="77"/>
      <c r="AT273" s="76" t="s">
        <v>45</v>
      </c>
      <c r="AU273" s="77">
        <v>325</v>
      </c>
      <c r="AV273" s="76"/>
      <c r="AW273" s="77"/>
      <c r="AX273" s="76"/>
      <c r="AY273" s="77"/>
      <c r="AZ273" s="76"/>
      <c r="BA273" s="77"/>
      <c r="BB273" s="76" t="s">
        <v>45</v>
      </c>
      <c r="BC273" s="77">
        <v>325</v>
      </c>
      <c r="BD273" s="76"/>
      <c r="BE273" s="77"/>
      <c r="BF273" s="76"/>
      <c r="BG273" s="77"/>
      <c r="BH273" s="76"/>
      <c r="BI273" s="77"/>
      <c r="BJ273" s="76"/>
      <c r="BK273" s="77"/>
      <c r="BL273" s="36"/>
      <c r="BM273" s="24"/>
      <c r="BN273" s="76"/>
      <c r="BO273" s="77"/>
      <c r="BP273" s="76"/>
      <c r="BQ273" s="77"/>
      <c r="BR273" s="76"/>
      <c r="BS273" s="77"/>
      <c r="BT273" s="76"/>
      <c r="BU273" s="77"/>
      <c r="BV273" s="24"/>
      <c r="BW273" s="76"/>
      <c r="BX273" s="77"/>
      <c r="BY273" s="76"/>
      <c r="BZ273" s="77"/>
      <c r="CA273" s="96"/>
      <c r="CB273" s="2"/>
    </row>
    <row r="274" spans="1:80" ht="12" x14ac:dyDescent="0.2">
      <c r="A274" s="33"/>
      <c r="B274" s="265" t="s">
        <v>678</v>
      </c>
      <c r="C274" s="240" t="str">
        <f>_xlfn.CONCAT(Tabel3[[#This Row],[ID]],Tabel3[[#This Row],[BYGNINGSDELE]])</f>
        <v>270Hovedtavler</v>
      </c>
      <c r="D274" s="24"/>
      <c r="E274" s="24"/>
      <c r="F274" s="24"/>
      <c r="G274" s="24"/>
      <c r="H274" s="24"/>
      <c r="I274" s="24"/>
      <c r="J274" s="61">
        <v>4</v>
      </c>
      <c r="K274" s="62" t="s">
        <v>654</v>
      </c>
      <c r="L274" s="63" t="s">
        <v>636</v>
      </c>
      <c r="M274" s="61" t="str">
        <f>IFERROR(VLOOKUP(Tabel3[[#This Row],[ID-Bygningsdel]],'Data ændringslog'!A:G,7,FALSE),"P")</f>
        <v/>
      </c>
      <c r="N274" s="64" t="s">
        <v>109</v>
      </c>
      <c r="O274" s="188" t="str">
        <f>VLOOKUP(Tabel3[[#This Row],[ID-Bygningsdel]],'Data aktør'!A:H,2,FALSE)</f>
        <v/>
      </c>
      <c r="P274" s="189" t="str">
        <f>VLOOKUP(Tabel3[[#This Row],[ID-Bygningsdel]],'Data aktør'!A:H,3,FALSE)</f>
        <v/>
      </c>
      <c r="Q274" s="190" t="str">
        <f>VLOOKUP(Tabel3[[#This Row],[ID-Bygningsdel]],'Data aktør'!A:H,4,FALSE)</f>
        <v>X</v>
      </c>
      <c r="R274" s="191" t="str">
        <f>VLOOKUP(Tabel3[[#This Row],[ID-Bygningsdel]],'Data aktør'!A:H,5,FALSE)</f>
        <v/>
      </c>
      <c r="S274" s="192" t="str">
        <f>VLOOKUP(Tabel3[[#This Row],[ID-Bygningsdel]],'Data aktør'!A:H,6,FALSE)</f>
        <v/>
      </c>
      <c r="T274" s="193" t="str">
        <f>VLOOKUP(Tabel3[[#This Row],[ID-Bygningsdel]],'Data aktør'!A:H,7,FALSE)</f>
        <v/>
      </c>
      <c r="U274" s="194" t="str">
        <f>VLOOKUP(Tabel3[[#This Row],[ID-Bygningsdel]],'Data aktør'!A:H,8,FALSE)</f>
        <v/>
      </c>
      <c r="V274" s="76"/>
      <c r="W274" s="77"/>
      <c r="X274" s="76"/>
      <c r="Y274" s="77"/>
      <c r="Z274" s="76"/>
      <c r="AA274" s="77"/>
      <c r="AB274" s="76" t="s">
        <v>45</v>
      </c>
      <c r="AC274" s="77">
        <v>200</v>
      </c>
      <c r="AD274" s="76"/>
      <c r="AE274" s="77"/>
      <c r="AF274" s="76"/>
      <c r="AG274" s="77"/>
      <c r="AH274" s="76"/>
      <c r="AI274" s="77"/>
      <c r="AJ274" s="76" t="s">
        <v>45</v>
      </c>
      <c r="AK274" s="77">
        <v>300</v>
      </c>
      <c r="AL274" s="76"/>
      <c r="AM274" s="77"/>
      <c r="AN274" s="76"/>
      <c r="AO274" s="77"/>
      <c r="AP274" s="76"/>
      <c r="AQ274" s="77"/>
      <c r="AR274" s="76"/>
      <c r="AS274" s="77"/>
      <c r="AT274" s="76" t="s">
        <v>45</v>
      </c>
      <c r="AU274" s="77">
        <v>325</v>
      </c>
      <c r="AV274" s="76"/>
      <c r="AW274" s="77"/>
      <c r="AX274" s="76"/>
      <c r="AY274" s="77"/>
      <c r="AZ274" s="76"/>
      <c r="BA274" s="77"/>
      <c r="BB274" s="76" t="s">
        <v>45</v>
      </c>
      <c r="BC274" s="77">
        <v>325</v>
      </c>
      <c r="BD274" s="76"/>
      <c r="BE274" s="77"/>
      <c r="BF274" s="76"/>
      <c r="BG274" s="77"/>
      <c r="BH274" s="76"/>
      <c r="BI274" s="77"/>
      <c r="BJ274" s="76"/>
      <c r="BK274" s="77"/>
      <c r="BL274" s="36"/>
      <c r="BM274" s="24"/>
      <c r="BN274" s="76"/>
      <c r="BO274" s="77"/>
      <c r="BP274" s="76"/>
      <c r="BQ274" s="77"/>
      <c r="BR274" s="76"/>
      <c r="BS274" s="77"/>
      <c r="BT274" s="76"/>
      <c r="BU274" s="77"/>
      <c r="BV274" s="24"/>
      <c r="BW274" s="76"/>
      <c r="BX274" s="77"/>
      <c r="BY274" s="76"/>
      <c r="BZ274" s="77"/>
      <c r="CA274" s="96"/>
      <c r="CB274" s="2"/>
    </row>
    <row r="275" spans="1:80" ht="12" x14ac:dyDescent="0.2">
      <c r="A275" s="33"/>
      <c r="B275" s="265" t="s">
        <v>680</v>
      </c>
      <c r="C275" s="240" t="str">
        <f>_xlfn.CONCAT(Tabel3[[#This Row],[ID]],Tabel3[[#This Row],[BYGNINGSDELE]])</f>
        <v>271Fordelingstavler</v>
      </c>
      <c r="D275" s="24"/>
      <c r="E275" s="24"/>
      <c r="F275" s="24"/>
      <c r="G275" s="24"/>
      <c r="H275" s="24"/>
      <c r="I275" s="24"/>
      <c r="J275" s="61">
        <v>4</v>
      </c>
      <c r="K275" s="62" t="s">
        <v>656</v>
      </c>
      <c r="L275" s="63" t="s">
        <v>636</v>
      </c>
      <c r="M275" s="61" t="str">
        <f>IFERROR(VLOOKUP(Tabel3[[#This Row],[ID-Bygningsdel]],'Data ændringslog'!A:G,7,FALSE),"P")</f>
        <v/>
      </c>
      <c r="N275" s="64" t="s">
        <v>109</v>
      </c>
      <c r="O275" s="188" t="str">
        <f>VLOOKUP(Tabel3[[#This Row],[ID-Bygningsdel]],'Data aktør'!A:H,2,FALSE)</f>
        <v/>
      </c>
      <c r="P275" s="189" t="str">
        <f>VLOOKUP(Tabel3[[#This Row],[ID-Bygningsdel]],'Data aktør'!A:H,3,FALSE)</f>
        <v/>
      </c>
      <c r="Q275" s="190" t="str">
        <f>VLOOKUP(Tabel3[[#This Row],[ID-Bygningsdel]],'Data aktør'!A:H,4,FALSE)</f>
        <v>X</v>
      </c>
      <c r="R275" s="191" t="str">
        <f>VLOOKUP(Tabel3[[#This Row],[ID-Bygningsdel]],'Data aktør'!A:H,5,FALSE)</f>
        <v/>
      </c>
      <c r="S275" s="192" t="str">
        <f>VLOOKUP(Tabel3[[#This Row],[ID-Bygningsdel]],'Data aktør'!A:H,6,FALSE)</f>
        <v/>
      </c>
      <c r="T275" s="193" t="str">
        <f>VLOOKUP(Tabel3[[#This Row],[ID-Bygningsdel]],'Data aktør'!A:H,7,FALSE)</f>
        <v/>
      </c>
      <c r="U275" s="194" t="str">
        <f>VLOOKUP(Tabel3[[#This Row],[ID-Bygningsdel]],'Data aktør'!A:H,8,FALSE)</f>
        <v/>
      </c>
      <c r="V275" s="76"/>
      <c r="W275" s="77"/>
      <c r="X275" s="76"/>
      <c r="Y275" s="77"/>
      <c r="Z275" s="76"/>
      <c r="AA275" s="77"/>
      <c r="AB275" s="76" t="s">
        <v>45</v>
      </c>
      <c r="AC275" s="77">
        <v>200</v>
      </c>
      <c r="AD275" s="76"/>
      <c r="AE275" s="77"/>
      <c r="AF275" s="76"/>
      <c r="AG275" s="77"/>
      <c r="AH275" s="76"/>
      <c r="AI275" s="77"/>
      <c r="AJ275" s="76" t="s">
        <v>45</v>
      </c>
      <c r="AK275" s="77">
        <v>300</v>
      </c>
      <c r="AL275" s="76"/>
      <c r="AM275" s="77"/>
      <c r="AN275" s="76"/>
      <c r="AO275" s="77"/>
      <c r="AP275" s="76"/>
      <c r="AQ275" s="77"/>
      <c r="AR275" s="76"/>
      <c r="AS275" s="77"/>
      <c r="AT275" s="76" t="s">
        <v>45</v>
      </c>
      <c r="AU275" s="77">
        <v>325</v>
      </c>
      <c r="AV275" s="76"/>
      <c r="AW275" s="77"/>
      <c r="AX275" s="76"/>
      <c r="AY275" s="77"/>
      <c r="AZ275" s="76"/>
      <c r="BA275" s="77"/>
      <c r="BB275" s="76" t="s">
        <v>45</v>
      </c>
      <c r="BC275" s="77">
        <v>325</v>
      </c>
      <c r="BD275" s="76"/>
      <c r="BE275" s="77"/>
      <c r="BF275" s="76"/>
      <c r="BG275" s="77"/>
      <c r="BH275" s="76"/>
      <c r="BI275" s="77"/>
      <c r="BJ275" s="76"/>
      <c r="BK275" s="77"/>
      <c r="BL275" s="36"/>
      <c r="BM275" s="24"/>
      <c r="BN275" s="76"/>
      <c r="BO275" s="77"/>
      <c r="BP275" s="76"/>
      <c r="BQ275" s="77"/>
      <c r="BR275" s="76"/>
      <c r="BS275" s="77"/>
      <c r="BT275" s="76"/>
      <c r="BU275" s="77"/>
      <c r="BV275" s="24"/>
      <c r="BW275" s="76"/>
      <c r="BX275" s="77"/>
      <c r="BY275" s="76"/>
      <c r="BZ275" s="77"/>
      <c r="CA275" s="96"/>
      <c r="CB275" s="2"/>
    </row>
    <row r="276" spans="1:80" ht="12" x14ac:dyDescent="0.2">
      <c r="A276" s="33"/>
      <c r="B276" s="265" t="s">
        <v>682</v>
      </c>
      <c r="C276" s="240" t="str">
        <f>_xlfn.CONCAT(Tabel3[[#This Row],[ID]],Tabel3[[#This Row],[BYGNINGSDELE]])</f>
        <v>272Undertavler</v>
      </c>
      <c r="D276" s="24"/>
      <c r="E276" s="24"/>
      <c r="F276" s="24"/>
      <c r="G276" s="24"/>
      <c r="H276" s="24"/>
      <c r="I276" s="24"/>
      <c r="J276" s="61">
        <v>4</v>
      </c>
      <c r="K276" s="62" t="s">
        <v>658</v>
      </c>
      <c r="L276" s="63" t="s">
        <v>636</v>
      </c>
      <c r="M276" s="61" t="str">
        <f>IFERROR(VLOOKUP(Tabel3[[#This Row],[ID-Bygningsdel]],'Data ændringslog'!A:G,7,FALSE),"P")</f>
        <v/>
      </c>
      <c r="N276" s="64" t="s">
        <v>109</v>
      </c>
      <c r="O276" s="188" t="str">
        <f>VLOOKUP(Tabel3[[#This Row],[ID-Bygningsdel]],'Data aktør'!A:H,2,FALSE)</f>
        <v/>
      </c>
      <c r="P276" s="189" t="str">
        <f>VLOOKUP(Tabel3[[#This Row],[ID-Bygningsdel]],'Data aktør'!A:H,3,FALSE)</f>
        <v/>
      </c>
      <c r="Q276" s="190" t="str">
        <f>VLOOKUP(Tabel3[[#This Row],[ID-Bygningsdel]],'Data aktør'!A:H,4,FALSE)</f>
        <v>X</v>
      </c>
      <c r="R276" s="191" t="str">
        <f>VLOOKUP(Tabel3[[#This Row],[ID-Bygningsdel]],'Data aktør'!A:H,5,FALSE)</f>
        <v/>
      </c>
      <c r="S276" s="192" t="str">
        <f>VLOOKUP(Tabel3[[#This Row],[ID-Bygningsdel]],'Data aktør'!A:H,6,FALSE)</f>
        <v/>
      </c>
      <c r="T276" s="193" t="str">
        <f>VLOOKUP(Tabel3[[#This Row],[ID-Bygningsdel]],'Data aktør'!A:H,7,FALSE)</f>
        <v/>
      </c>
      <c r="U276" s="194" t="str">
        <f>VLOOKUP(Tabel3[[#This Row],[ID-Bygningsdel]],'Data aktør'!A:H,8,FALSE)</f>
        <v/>
      </c>
      <c r="V276" s="76"/>
      <c r="W276" s="77"/>
      <c r="X276" s="76"/>
      <c r="Y276" s="77"/>
      <c r="Z276" s="76"/>
      <c r="AA276" s="77"/>
      <c r="AB276" s="76"/>
      <c r="AC276" s="77"/>
      <c r="AD276" s="76"/>
      <c r="AE276" s="77"/>
      <c r="AF276" s="76"/>
      <c r="AG276" s="77"/>
      <c r="AH276" s="76"/>
      <c r="AI276" s="77"/>
      <c r="AJ276" s="76" t="s">
        <v>45</v>
      </c>
      <c r="AK276" s="77">
        <v>300</v>
      </c>
      <c r="AL276" s="76"/>
      <c r="AM276" s="77"/>
      <c r="AN276" s="76"/>
      <c r="AO276" s="77"/>
      <c r="AP276" s="76"/>
      <c r="AQ276" s="77"/>
      <c r="AR276" s="76"/>
      <c r="AS276" s="77"/>
      <c r="AT276" s="76" t="s">
        <v>45</v>
      </c>
      <c r="AU276" s="77">
        <v>325</v>
      </c>
      <c r="AV276" s="76"/>
      <c r="AW276" s="77"/>
      <c r="AX276" s="76"/>
      <c r="AY276" s="77"/>
      <c r="AZ276" s="76"/>
      <c r="BA276" s="77"/>
      <c r="BB276" s="76" t="s">
        <v>45</v>
      </c>
      <c r="BC276" s="77">
        <v>325</v>
      </c>
      <c r="BD276" s="76"/>
      <c r="BE276" s="77"/>
      <c r="BF276" s="76"/>
      <c r="BG276" s="77"/>
      <c r="BH276" s="76"/>
      <c r="BI276" s="77"/>
      <c r="BJ276" s="76"/>
      <c r="BK276" s="77"/>
      <c r="BL276" s="36"/>
      <c r="BM276" s="24"/>
      <c r="BN276" s="76"/>
      <c r="BO276" s="77"/>
      <c r="BP276" s="76"/>
      <c r="BQ276" s="77"/>
      <c r="BR276" s="76"/>
      <c r="BS276" s="77"/>
      <c r="BT276" s="76"/>
      <c r="BU276" s="77"/>
      <c r="BV276" s="24"/>
      <c r="BW276" s="76"/>
      <c r="BX276" s="77"/>
      <c r="BY276" s="76"/>
      <c r="BZ276" s="77"/>
      <c r="CA276" s="96"/>
      <c r="CB276" s="2"/>
    </row>
    <row r="277" spans="1:80" ht="12" x14ac:dyDescent="0.2">
      <c r="A277" s="33"/>
      <c r="B277" s="265" t="s">
        <v>684</v>
      </c>
      <c r="C277" s="240" t="str">
        <f>_xlfn.CONCAT(Tabel3[[#This Row],[ID]],Tabel3[[#This Row],[BYGNINGSDELE]])</f>
        <v>273Gruppetavler</v>
      </c>
      <c r="D277" s="24"/>
      <c r="E277" s="24"/>
      <c r="F277" s="24"/>
      <c r="G277" s="24"/>
      <c r="H277" s="24"/>
      <c r="I277" s="24"/>
      <c r="J277" s="61">
        <v>4</v>
      </c>
      <c r="K277" s="62" t="s">
        <v>660</v>
      </c>
      <c r="L277" s="63" t="s">
        <v>636</v>
      </c>
      <c r="M277" s="61" t="str">
        <f>IFERROR(VLOOKUP(Tabel3[[#This Row],[ID-Bygningsdel]],'Data ændringslog'!A:G,7,FALSE),"P")</f>
        <v/>
      </c>
      <c r="N277" s="64" t="s">
        <v>109</v>
      </c>
      <c r="O277" s="188" t="str">
        <f>VLOOKUP(Tabel3[[#This Row],[ID-Bygningsdel]],'Data aktør'!A:H,2,FALSE)</f>
        <v/>
      </c>
      <c r="P277" s="189" t="str">
        <f>VLOOKUP(Tabel3[[#This Row],[ID-Bygningsdel]],'Data aktør'!A:H,3,FALSE)</f>
        <v/>
      </c>
      <c r="Q277" s="190" t="str">
        <f>VLOOKUP(Tabel3[[#This Row],[ID-Bygningsdel]],'Data aktør'!A:H,4,FALSE)</f>
        <v>X</v>
      </c>
      <c r="R277" s="191" t="str">
        <f>VLOOKUP(Tabel3[[#This Row],[ID-Bygningsdel]],'Data aktør'!A:H,5,FALSE)</f>
        <v/>
      </c>
      <c r="S277" s="192" t="str">
        <f>VLOOKUP(Tabel3[[#This Row],[ID-Bygningsdel]],'Data aktør'!A:H,6,FALSE)</f>
        <v/>
      </c>
      <c r="T277" s="193" t="str">
        <f>VLOOKUP(Tabel3[[#This Row],[ID-Bygningsdel]],'Data aktør'!A:H,7,FALSE)</f>
        <v/>
      </c>
      <c r="U277" s="194" t="str">
        <f>VLOOKUP(Tabel3[[#This Row],[ID-Bygningsdel]],'Data aktør'!A:H,8,FALSE)</f>
        <v/>
      </c>
      <c r="V277" s="76"/>
      <c r="W277" s="77"/>
      <c r="X277" s="76"/>
      <c r="Y277" s="77"/>
      <c r="Z277" s="76"/>
      <c r="AA277" s="77"/>
      <c r="AB277" s="76"/>
      <c r="AC277" s="77"/>
      <c r="AD277" s="76"/>
      <c r="AE277" s="77"/>
      <c r="AF277" s="76"/>
      <c r="AG277" s="77"/>
      <c r="AH277" s="76"/>
      <c r="AI277" s="77"/>
      <c r="AJ277" s="76" t="s">
        <v>45</v>
      </c>
      <c r="AK277" s="77">
        <v>300</v>
      </c>
      <c r="AL277" s="76"/>
      <c r="AM277" s="77"/>
      <c r="AN277" s="76"/>
      <c r="AO277" s="77"/>
      <c r="AP277" s="76"/>
      <c r="AQ277" s="77"/>
      <c r="AR277" s="76"/>
      <c r="AS277" s="77"/>
      <c r="AT277" s="76" t="s">
        <v>45</v>
      </c>
      <c r="AU277" s="77">
        <v>325</v>
      </c>
      <c r="AV277" s="76"/>
      <c r="AW277" s="77"/>
      <c r="AX277" s="76"/>
      <c r="AY277" s="77"/>
      <c r="AZ277" s="76"/>
      <c r="BA277" s="77"/>
      <c r="BB277" s="76" t="s">
        <v>45</v>
      </c>
      <c r="BC277" s="77">
        <v>325</v>
      </c>
      <c r="BD277" s="76"/>
      <c r="BE277" s="77"/>
      <c r="BF277" s="76"/>
      <c r="BG277" s="77"/>
      <c r="BH277" s="76"/>
      <c r="BI277" s="77"/>
      <c r="BJ277" s="76"/>
      <c r="BK277" s="77"/>
      <c r="BL277" s="36"/>
      <c r="BM277" s="24"/>
      <c r="BN277" s="76"/>
      <c r="BO277" s="77"/>
      <c r="BP277" s="76"/>
      <c r="BQ277" s="77"/>
      <c r="BR277" s="76"/>
      <c r="BS277" s="77"/>
      <c r="BT277" s="76"/>
      <c r="BU277" s="77"/>
      <c r="BV277" s="24"/>
      <c r="BW277" s="76"/>
      <c r="BX277" s="77"/>
      <c r="BY277" s="76"/>
      <c r="BZ277" s="77"/>
      <c r="CA277" s="96"/>
      <c r="CB277" s="2"/>
    </row>
    <row r="278" spans="1:80" ht="12" x14ac:dyDescent="0.2">
      <c r="A278" s="33"/>
      <c r="B278" s="265" t="s">
        <v>686</v>
      </c>
      <c r="C278" s="240" t="str">
        <f>_xlfn.CONCAT(Tabel3[[#This Row],[ID]],Tabel3[[#This Row],[BYGNINGSDELE]])</f>
        <v>274Målertavler</v>
      </c>
      <c r="D278" s="24"/>
      <c r="E278" s="24"/>
      <c r="F278" s="24"/>
      <c r="G278" s="24"/>
      <c r="H278" s="24"/>
      <c r="I278" s="24"/>
      <c r="J278" s="61">
        <v>4</v>
      </c>
      <c r="K278" s="62" t="s">
        <v>662</v>
      </c>
      <c r="L278" s="63" t="s">
        <v>636</v>
      </c>
      <c r="M278" s="61" t="str">
        <f>IFERROR(VLOOKUP(Tabel3[[#This Row],[ID-Bygningsdel]],'Data ændringslog'!A:G,7,FALSE),"P")</f>
        <v/>
      </c>
      <c r="N278" s="64" t="s">
        <v>109</v>
      </c>
      <c r="O278" s="188" t="str">
        <f>VLOOKUP(Tabel3[[#This Row],[ID-Bygningsdel]],'Data aktør'!A:H,2,FALSE)</f>
        <v/>
      </c>
      <c r="P278" s="189" t="str">
        <f>VLOOKUP(Tabel3[[#This Row],[ID-Bygningsdel]],'Data aktør'!A:H,3,FALSE)</f>
        <v/>
      </c>
      <c r="Q278" s="190" t="str">
        <f>VLOOKUP(Tabel3[[#This Row],[ID-Bygningsdel]],'Data aktør'!A:H,4,FALSE)</f>
        <v>X</v>
      </c>
      <c r="R278" s="191" t="str">
        <f>VLOOKUP(Tabel3[[#This Row],[ID-Bygningsdel]],'Data aktør'!A:H,5,FALSE)</f>
        <v/>
      </c>
      <c r="S278" s="192" t="str">
        <f>VLOOKUP(Tabel3[[#This Row],[ID-Bygningsdel]],'Data aktør'!A:H,6,FALSE)</f>
        <v/>
      </c>
      <c r="T278" s="193" t="str">
        <f>VLOOKUP(Tabel3[[#This Row],[ID-Bygningsdel]],'Data aktør'!A:H,7,FALSE)</f>
        <v/>
      </c>
      <c r="U278" s="194" t="str">
        <f>VLOOKUP(Tabel3[[#This Row],[ID-Bygningsdel]],'Data aktør'!A:H,8,FALSE)</f>
        <v/>
      </c>
      <c r="V278" s="76"/>
      <c r="W278" s="77"/>
      <c r="X278" s="76"/>
      <c r="Y278" s="77"/>
      <c r="Z278" s="76"/>
      <c r="AA278" s="77"/>
      <c r="AB278" s="76"/>
      <c r="AC278" s="77"/>
      <c r="AD278" s="76"/>
      <c r="AE278" s="77"/>
      <c r="AF278" s="76"/>
      <c r="AG278" s="77"/>
      <c r="AH278" s="76"/>
      <c r="AI278" s="77"/>
      <c r="AJ278" s="76" t="s">
        <v>45</v>
      </c>
      <c r="AK278" s="77">
        <v>300</v>
      </c>
      <c r="AL278" s="76"/>
      <c r="AM278" s="77"/>
      <c r="AN278" s="76"/>
      <c r="AO278" s="77"/>
      <c r="AP278" s="76"/>
      <c r="AQ278" s="77"/>
      <c r="AR278" s="76"/>
      <c r="AS278" s="77"/>
      <c r="AT278" s="76" t="s">
        <v>45</v>
      </c>
      <c r="AU278" s="77">
        <v>325</v>
      </c>
      <c r="AV278" s="76"/>
      <c r="AW278" s="77"/>
      <c r="AX278" s="76"/>
      <c r="AY278" s="77"/>
      <c r="AZ278" s="76"/>
      <c r="BA278" s="77"/>
      <c r="BB278" s="76" t="s">
        <v>45</v>
      </c>
      <c r="BC278" s="77">
        <v>325</v>
      </c>
      <c r="BD278" s="76"/>
      <c r="BE278" s="77"/>
      <c r="BF278" s="76"/>
      <c r="BG278" s="77"/>
      <c r="BH278" s="76"/>
      <c r="BI278" s="77"/>
      <c r="BJ278" s="76"/>
      <c r="BK278" s="77"/>
      <c r="BL278" s="36"/>
      <c r="BM278" s="24"/>
      <c r="BN278" s="76"/>
      <c r="BO278" s="77"/>
      <c r="BP278" s="76"/>
      <c r="BQ278" s="77"/>
      <c r="BR278" s="76"/>
      <c r="BS278" s="77"/>
      <c r="BT278" s="76"/>
      <c r="BU278" s="77"/>
      <c r="BV278" s="24"/>
      <c r="BW278" s="76"/>
      <c r="BX278" s="77"/>
      <c r="BY278" s="76"/>
      <c r="BZ278" s="77"/>
      <c r="CA278" s="96"/>
      <c r="CB278" s="2"/>
    </row>
    <row r="279" spans="1:80" ht="12" x14ac:dyDescent="0.2">
      <c r="A279" s="33"/>
      <c r="B279" s="265" t="s">
        <v>688</v>
      </c>
      <c r="C279" s="240" t="str">
        <f>_xlfn.CONCAT(Tabel3[[#This Row],[ID]],Tabel3[[#This Row],[BYGNINGSDELE]])</f>
        <v>275IT-tavler</v>
      </c>
      <c r="D279" s="24"/>
      <c r="E279" s="24"/>
      <c r="F279" s="24"/>
      <c r="G279" s="24"/>
      <c r="H279" s="24"/>
      <c r="I279" s="24"/>
      <c r="J279" s="61">
        <v>4</v>
      </c>
      <c r="K279" s="62" t="s">
        <v>664</v>
      </c>
      <c r="L279" s="63" t="s">
        <v>636</v>
      </c>
      <c r="M279" s="61" t="str">
        <f>IFERROR(VLOOKUP(Tabel3[[#This Row],[ID-Bygningsdel]],'Data ændringslog'!A:G,7,FALSE),"P")</f>
        <v/>
      </c>
      <c r="N279" s="64" t="s">
        <v>109</v>
      </c>
      <c r="O279" s="188" t="str">
        <f>VLOOKUP(Tabel3[[#This Row],[ID-Bygningsdel]],'Data aktør'!A:H,2,FALSE)</f>
        <v/>
      </c>
      <c r="P279" s="189" t="str">
        <f>VLOOKUP(Tabel3[[#This Row],[ID-Bygningsdel]],'Data aktør'!A:H,3,FALSE)</f>
        <v/>
      </c>
      <c r="Q279" s="190" t="str">
        <f>VLOOKUP(Tabel3[[#This Row],[ID-Bygningsdel]],'Data aktør'!A:H,4,FALSE)</f>
        <v>X</v>
      </c>
      <c r="R279" s="191" t="str">
        <f>VLOOKUP(Tabel3[[#This Row],[ID-Bygningsdel]],'Data aktør'!A:H,5,FALSE)</f>
        <v/>
      </c>
      <c r="S279" s="192" t="str">
        <f>VLOOKUP(Tabel3[[#This Row],[ID-Bygningsdel]],'Data aktør'!A:H,6,FALSE)</f>
        <v/>
      </c>
      <c r="T279" s="193" t="str">
        <f>VLOOKUP(Tabel3[[#This Row],[ID-Bygningsdel]],'Data aktør'!A:H,7,FALSE)</f>
        <v/>
      </c>
      <c r="U279" s="194" t="str">
        <f>VLOOKUP(Tabel3[[#This Row],[ID-Bygningsdel]],'Data aktør'!A:H,8,FALSE)</f>
        <v/>
      </c>
      <c r="V279" s="76"/>
      <c r="W279" s="77"/>
      <c r="X279" s="76"/>
      <c r="Y279" s="77"/>
      <c r="Z279" s="76"/>
      <c r="AA279" s="77"/>
      <c r="AB279" s="76" t="s">
        <v>45</v>
      </c>
      <c r="AC279" s="77">
        <v>200</v>
      </c>
      <c r="AD279" s="76"/>
      <c r="AE279" s="77"/>
      <c r="AF279" s="76"/>
      <c r="AG279" s="77"/>
      <c r="AH279" s="76"/>
      <c r="AI279" s="77"/>
      <c r="AJ279" s="76" t="s">
        <v>45</v>
      </c>
      <c r="AK279" s="77">
        <v>300</v>
      </c>
      <c r="AL279" s="76"/>
      <c r="AM279" s="77"/>
      <c r="AN279" s="76"/>
      <c r="AO279" s="77"/>
      <c r="AP279" s="76"/>
      <c r="AQ279" s="77"/>
      <c r="AR279" s="76"/>
      <c r="AS279" s="77"/>
      <c r="AT279" s="76" t="s">
        <v>45</v>
      </c>
      <c r="AU279" s="77">
        <v>325</v>
      </c>
      <c r="AV279" s="76"/>
      <c r="AW279" s="77"/>
      <c r="AX279" s="76"/>
      <c r="AY279" s="77"/>
      <c r="AZ279" s="76"/>
      <c r="BA279" s="77"/>
      <c r="BB279" s="76" t="s">
        <v>45</v>
      </c>
      <c r="BC279" s="77">
        <v>325</v>
      </c>
      <c r="BD279" s="76"/>
      <c r="BE279" s="77"/>
      <c r="BF279" s="76"/>
      <c r="BG279" s="77"/>
      <c r="BH279" s="76"/>
      <c r="BI279" s="77"/>
      <c r="BJ279" s="76"/>
      <c r="BK279" s="77"/>
      <c r="BL279" s="36"/>
      <c r="BM279" s="24"/>
      <c r="BN279" s="76"/>
      <c r="BO279" s="77"/>
      <c r="BP279" s="76"/>
      <c r="BQ279" s="77"/>
      <c r="BR279" s="76"/>
      <c r="BS279" s="77"/>
      <c r="BT279" s="76"/>
      <c r="BU279" s="77"/>
      <c r="BV279" s="24"/>
      <c r="BW279" s="76"/>
      <c r="BX279" s="77"/>
      <c r="BY279" s="76"/>
      <c r="BZ279" s="77"/>
      <c r="CA279" s="96"/>
      <c r="CB279" s="2"/>
    </row>
    <row r="280" spans="1:80" ht="12" x14ac:dyDescent="0.2">
      <c r="A280" s="33"/>
      <c r="B280" s="265" t="s">
        <v>690</v>
      </c>
      <c r="C280" s="240" t="str">
        <f>_xlfn.CONCAT(Tabel3[[#This Row],[ID]],Tabel3[[#This Row],[BYGNINGSDELE]])</f>
        <v>276Afgangstavler</v>
      </c>
      <c r="D280" s="24"/>
      <c r="E280" s="24"/>
      <c r="F280" s="24"/>
      <c r="G280" s="24"/>
      <c r="H280" s="24"/>
      <c r="I280" s="24"/>
      <c r="J280" s="61">
        <v>4</v>
      </c>
      <c r="K280" s="62" t="s">
        <v>666</v>
      </c>
      <c r="L280" s="63" t="s">
        <v>636</v>
      </c>
      <c r="M280" s="61" t="str">
        <f>IFERROR(VLOOKUP(Tabel3[[#This Row],[ID-Bygningsdel]],'Data ændringslog'!A:G,7,FALSE),"P")</f>
        <v/>
      </c>
      <c r="N280" s="64" t="s">
        <v>109</v>
      </c>
      <c r="O280" s="188" t="str">
        <f>VLOOKUP(Tabel3[[#This Row],[ID-Bygningsdel]],'Data aktør'!A:H,2,FALSE)</f>
        <v/>
      </c>
      <c r="P280" s="189" t="str">
        <f>VLOOKUP(Tabel3[[#This Row],[ID-Bygningsdel]],'Data aktør'!A:H,3,FALSE)</f>
        <v/>
      </c>
      <c r="Q280" s="190" t="str">
        <f>VLOOKUP(Tabel3[[#This Row],[ID-Bygningsdel]],'Data aktør'!A:H,4,FALSE)</f>
        <v>X</v>
      </c>
      <c r="R280" s="191" t="str">
        <f>VLOOKUP(Tabel3[[#This Row],[ID-Bygningsdel]],'Data aktør'!A:H,5,FALSE)</f>
        <v/>
      </c>
      <c r="S280" s="192" t="str">
        <f>VLOOKUP(Tabel3[[#This Row],[ID-Bygningsdel]],'Data aktør'!A:H,6,FALSE)</f>
        <v/>
      </c>
      <c r="T280" s="193" t="str">
        <f>VLOOKUP(Tabel3[[#This Row],[ID-Bygningsdel]],'Data aktør'!A:H,7,FALSE)</f>
        <v/>
      </c>
      <c r="U280" s="194" t="str">
        <f>VLOOKUP(Tabel3[[#This Row],[ID-Bygningsdel]],'Data aktør'!A:H,8,FALSE)</f>
        <v/>
      </c>
      <c r="V280" s="76"/>
      <c r="W280" s="77"/>
      <c r="X280" s="76"/>
      <c r="Y280" s="77"/>
      <c r="Z280" s="76"/>
      <c r="AA280" s="77"/>
      <c r="AB280" s="76" t="s">
        <v>45</v>
      </c>
      <c r="AC280" s="77">
        <v>200</v>
      </c>
      <c r="AD280" s="76"/>
      <c r="AE280" s="77"/>
      <c r="AF280" s="76"/>
      <c r="AG280" s="77"/>
      <c r="AH280" s="76"/>
      <c r="AI280" s="77"/>
      <c r="AJ280" s="76" t="s">
        <v>45</v>
      </c>
      <c r="AK280" s="77">
        <v>300</v>
      </c>
      <c r="AL280" s="76"/>
      <c r="AM280" s="77"/>
      <c r="AN280" s="76"/>
      <c r="AO280" s="77"/>
      <c r="AP280" s="76"/>
      <c r="AQ280" s="77"/>
      <c r="AR280" s="76"/>
      <c r="AS280" s="77"/>
      <c r="AT280" s="76" t="s">
        <v>45</v>
      </c>
      <c r="AU280" s="77">
        <v>325</v>
      </c>
      <c r="AV280" s="76"/>
      <c r="AW280" s="77"/>
      <c r="AX280" s="76"/>
      <c r="AY280" s="77"/>
      <c r="AZ280" s="76"/>
      <c r="BA280" s="77"/>
      <c r="BB280" s="76" t="s">
        <v>45</v>
      </c>
      <c r="BC280" s="77">
        <v>325</v>
      </c>
      <c r="BD280" s="76"/>
      <c r="BE280" s="77"/>
      <c r="BF280" s="76"/>
      <c r="BG280" s="77"/>
      <c r="BH280" s="76"/>
      <c r="BI280" s="77"/>
      <c r="BJ280" s="76"/>
      <c r="BK280" s="77"/>
      <c r="BL280" s="36"/>
      <c r="BM280" s="24"/>
      <c r="BN280" s="76"/>
      <c r="BO280" s="77"/>
      <c r="BP280" s="76"/>
      <c r="BQ280" s="77"/>
      <c r="BR280" s="76"/>
      <c r="BS280" s="77"/>
      <c r="BT280" s="76"/>
      <c r="BU280" s="77"/>
      <c r="BV280" s="24"/>
      <c r="BW280" s="76"/>
      <c r="BX280" s="77"/>
      <c r="BY280" s="76"/>
      <c r="BZ280" s="77"/>
      <c r="CA280" s="96"/>
      <c r="CB280" s="2"/>
    </row>
    <row r="281" spans="1:80" ht="12" x14ac:dyDescent="0.2">
      <c r="A281" s="33"/>
      <c r="B281" s="265" t="s">
        <v>692</v>
      </c>
      <c r="C281" s="240" t="str">
        <f>_xlfn.CONCAT(Tabel3[[#This Row],[ID]],Tabel3[[#This Row],[BYGNINGSDELE]])</f>
        <v>277Øvrige tavler</v>
      </c>
      <c r="D281" s="24"/>
      <c r="E281" s="24"/>
      <c r="F281" s="24"/>
      <c r="G281" s="24"/>
      <c r="H281" s="24"/>
      <c r="I281" s="24"/>
      <c r="J281" s="61">
        <v>4</v>
      </c>
      <c r="K281" s="62" t="s">
        <v>668</v>
      </c>
      <c r="L281" s="63" t="s">
        <v>636</v>
      </c>
      <c r="M281" s="61" t="str">
        <f>IFERROR(VLOOKUP(Tabel3[[#This Row],[ID-Bygningsdel]],'Data ændringslog'!A:G,7,FALSE),"P")</f>
        <v/>
      </c>
      <c r="N281" s="64" t="s">
        <v>109</v>
      </c>
      <c r="O281" s="188" t="str">
        <f>VLOOKUP(Tabel3[[#This Row],[ID-Bygningsdel]],'Data aktør'!A:H,2,FALSE)</f>
        <v/>
      </c>
      <c r="P281" s="189" t="str">
        <f>VLOOKUP(Tabel3[[#This Row],[ID-Bygningsdel]],'Data aktør'!A:H,3,FALSE)</f>
        <v/>
      </c>
      <c r="Q281" s="190" t="str">
        <f>VLOOKUP(Tabel3[[#This Row],[ID-Bygningsdel]],'Data aktør'!A:H,4,FALSE)</f>
        <v>X</v>
      </c>
      <c r="R281" s="191" t="str">
        <f>VLOOKUP(Tabel3[[#This Row],[ID-Bygningsdel]],'Data aktør'!A:H,5,FALSE)</f>
        <v/>
      </c>
      <c r="S281" s="192" t="str">
        <f>VLOOKUP(Tabel3[[#This Row],[ID-Bygningsdel]],'Data aktør'!A:H,6,FALSE)</f>
        <v/>
      </c>
      <c r="T281" s="193" t="str">
        <f>VLOOKUP(Tabel3[[#This Row],[ID-Bygningsdel]],'Data aktør'!A:H,7,FALSE)</f>
        <v/>
      </c>
      <c r="U281" s="194" t="str">
        <f>VLOOKUP(Tabel3[[#This Row],[ID-Bygningsdel]],'Data aktør'!A:H,8,FALSE)</f>
        <v/>
      </c>
      <c r="V281" s="76"/>
      <c r="W281" s="77"/>
      <c r="X281" s="76"/>
      <c r="Y281" s="77"/>
      <c r="Z281" s="76"/>
      <c r="AA281" s="77"/>
      <c r="AB281" s="76" t="s">
        <v>45</v>
      </c>
      <c r="AC281" s="77">
        <v>200</v>
      </c>
      <c r="AD281" s="76"/>
      <c r="AE281" s="77"/>
      <c r="AF281" s="76"/>
      <c r="AG281" s="77"/>
      <c r="AH281" s="76"/>
      <c r="AI281" s="77"/>
      <c r="AJ281" s="76" t="s">
        <v>45</v>
      </c>
      <c r="AK281" s="77">
        <v>300</v>
      </c>
      <c r="AL281" s="76"/>
      <c r="AM281" s="77"/>
      <c r="AN281" s="76"/>
      <c r="AO281" s="77"/>
      <c r="AP281" s="76"/>
      <c r="AQ281" s="77"/>
      <c r="AR281" s="76"/>
      <c r="AS281" s="77"/>
      <c r="AT281" s="76" t="s">
        <v>45</v>
      </c>
      <c r="AU281" s="77">
        <v>325</v>
      </c>
      <c r="AV281" s="76"/>
      <c r="AW281" s="77"/>
      <c r="AX281" s="76"/>
      <c r="AY281" s="77"/>
      <c r="AZ281" s="76"/>
      <c r="BA281" s="77"/>
      <c r="BB281" s="76" t="s">
        <v>45</v>
      </c>
      <c r="BC281" s="77">
        <v>325</v>
      </c>
      <c r="BD281" s="76"/>
      <c r="BE281" s="77"/>
      <c r="BF281" s="76"/>
      <c r="BG281" s="77"/>
      <c r="BH281" s="76"/>
      <c r="BI281" s="77"/>
      <c r="BJ281" s="76"/>
      <c r="BK281" s="77"/>
      <c r="BL281" s="36"/>
      <c r="BM281" s="24"/>
      <c r="BN281" s="76"/>
      <c r="BO281" s="77"/>
      <c r="BP281" s="76"/>
      <c r="BQ281" s="77"/>
      <c r="BR281" s="76"/>
      <c r="BS281" s="77"/>
      <c r="BT281" s="76"/>
      <c r="BU281" s="77"/>
      <c r="BV281" s="24"/>
      <c r="BW281" s="76"/>
      <c r="BX281" s="77"/>
      <c r="BY281" s="76"/>
      <c r="BZ281" s="77"/>
      <c r="CA281" s="96"/>
      <c r="CB281" s="2"/>
    </row>
    <row r="282" spans="1:80" ht="12" x14ac:dyDescent="0.2">
      <c r="A282" s="33"/>
      <c r="B282" s="267" t="s">
        <v>694</v>
      </c>
      <c r="C282" s="242" t="str">
        <f>_xlfn.CONCAT(Tabel3[[#This Row],[ID]],Tabel3[[#This Row],[BYGNINGSDELE]])</f>
        <v>278Vedvarende energi</v>
      </c>
      <c r="D282" s="23"/>
      <c r="E282" s="23"/>
      <c r="F282" s="23"/>
      <c r="G282" s="23"/>
      <c r="H282" s="23"/>
      <c r="I282" s="24"/>
      <c r="J282" s="65">
        <v>3</v>
      </c>
      <c r="K282" s="66" t="s">
        <v>670</v>
      </c>
      <c r="L282" s="67" t="s">
        <v>636</v>
      </c>
      <c r="M282" s="65" t="str">
        <f>IFERROR(VLOOKUP(Tabel3[[#This Row],[ID-Bygningsdel]],'Data ændringslog'!A:G,7,FALSE),"P")</f>
        <v/>
      </c>
      <c r="N282" s="68" t="s">
        <v>109</v>
      </c>
      <c r="O282" s="196" t="str">
        <f>VLOOKUP(Tabel3[[#This Row],[ID-Bygningsdel]],'Data aktør'!A:H,2,FALSE)</f>
        <v/>
      </c>
      <c r="P282" s="197" t="str">
        <f>VLOOKUP(Tabel3[[#This Row],[ID-Bygningsdel]],'Data aktør'!A:H,3,FALSE)</f>
        <v/>
      </c>
      <c r="Q282" s="197" t="str">
        <f>VLOOKUP(Tabel3[[#This Row],[ID-Bygningsdel]],'Data aktør'!A:H,4,FALSE)</f>
        <v/>
      </c>
      <c r="R282" s="197" t="str">
        <f>VLOOKUP(Tabel3[[#This Row],[ID-Bygningsdel]],'Data aktør'!A:H,5,FALSE)</f>
        <v/>
      </c>
      <c r="S282" s="197" t="str">
        <f>VLOOKUP(Tabel3[[#This Row],[ID-Bygningsdel]],'Data aktør'!A:H,6,FALSE)</f>
        <v/>
      </c>
      <c r="T282" s="197" t="str">
        <f>VLOOKUP(Tabel3[[#This Row],[ID-Bygningsdel]],'Data aktør'!A:H,7,FALSE)</f>
        <v/>
      </c>
      <c r="U282" s="197" t="str">
        <f>VLOOKUP(Tabel3[[#This Row],[ID-Bygningsdel]],'Data aktør'!A:H,8,FALSE)</f>
        <v/>
      </c>
      <c r="V282" s="84"/>
      <c r="W282" s="69"/>
      <c r="X282" s="84"/>
      <c r="Y282" s="69"/>
      <c r="Z282" s="84"/>
      <c r="AA282" s="69"/>
      <c r="AB282" s="84"/>
      <c r="AC282" s="69"/>
      <c r="AD282" s="84"/>
      <c r="AE282" s="69"/>
      <c r="AF282" s="84"/>
      <c r="AG282" s="69"/>
      <c r="AH282" s="84"/>
      <c r="AI282" s="69"/>
      <c r="AJ282" s="84"/>
      <c r="AK282" s="69"/>
      <c r="AL282" s="84"/>
      <c r="AM282" s="69"/>
      <c r="AN282" s="84"/>
      <c r="AO282" s="69"/>
      <c r="AP282" s="84"/>
      <c r="AQ282" s="69"/>
      <c r="AR282" s="84"/>
      <c r="AS282" s="69"/>
      <c r="AT282" s="84"/>
      <c r="AU282" s="69"/>
      <c r="AV282" s="84"/>
      <c r="AW282" s="69"/>
      <c r="AX282" s="84"/>
      <c r="AY282" s="69"/>
      <c r="AZ282" s="84"/>
      <c r="BA282" s="69"/>
      <c r="BB282" s="84"/>
      <c r="BC282" s="69"/>
      <c r="BD282" s="84"/>
      <c r="BE282" s="69"/>
      <c r="BF282" s="84"/>
      <c r="BG282" s="69"/>
      <c r="BH282" s="84"/>
      <c r="BI282" s="69"/>
      <c r="BJ282" s="84"/>
      <c r="BK282" s="69"/>
      <c r="BL282" s="38"/>
      <c r="BM282" s="24"/>
      <c r="BN282" s="84"/>
      <c r="BO282" s="69"/>
      <c r="BP282" s="84"/>
      <c r="BQ282" s="69"/>
      <c r="BR282" s="84"/>
      <c r="BS282" s="69"/>
      <c r="BT282" s="84"/>
      <c r="BU282" s="69"/>
      <c r="BV282" s="24"/>
      <c r="BW282" s="84"/>
      <c r="BX282" s="69"/>
      <c r="BY282" s="84"/>
      <c r="BZ282" s="69"/>
      <c r="CA282" s="98"/>
      <c r="CB282" s="2"/>
    </row>
    <row r="283" spans="1:80" ht="12" x14ac:dyDescent="0.2">
      <c r="A283" s="33"/>
      <c r="B283" s="265" t="s">
        <v>696</v>
      </c>
      <c r="C283" s="240" t="str">
        <f>_xlfn.CONCAT(Tabel3[[#This Row],[ID]],Tabel3[[#This Row],[BYGNINGSDELE]])</f>
        <v>279Solceller</v>
      </c>
      <c r="D283" s="24"/>
      <c r="E283" s="24"/>
      <c r="F283" s="24"/>
      <c r="G283" s="24"/>
      <c r="H283" s="24"/>
      <c r="I283" s="24"/>
      <c r="J283" s="61">
        <v>4</v>
      </c>
      <c r="K283" s="62" t="s">
        <v>672</v>
      </c>
      <c r="L283" s="63" t="s">
        <v>636</v>
      </c>
      <c r="M283" s="61" t="str">
        <f>IFERROR(VLOOKUP(Tabel3[[#This Row],[ID-Bygningsdel]],'Data ændringslog'!A:G,7,FALSE),"P")</f>
        <v/>
      </c>
      <c r="N283" s="64" t="s">
        <v>109</v>
      </c>
      <c r="O283" s="188" t="str">
        <f>VLOOKUP(Tabel3[[#This Row],[ID-Bygningsdel]],'Data aktør'!A:H,2,FALSE)</f>
        <v/>
      </c>
      <c r="P283" s="189" t="str">
        <f>VLOOKUP(Tabel3[[#This Row],[ID-Bygningsdel]],'Data aktør'!A:H,3,FALSE)</f>
        <v/>
      </c>
      <c r="Q283" s="190" t="str">
        <f>VLOOKUP(Tabel3[[#This Row],[ID-Bygningsdel]],'Data aktør'!A:H,4,FALSE)</f>
        <v>X</v>
      </c>
      <c r="R283" s="191" t="str">
        <f>VLOOKUP(Tabel3[[#This Row],[ID-Bygningsdel]],'Data aktør'!A:H,5,FALSE)</f>
        <v/>
      </c>
      <c r="S283" s="192" t="str">
        <f>VLOOKUP(Tabel3[[#This Row],[ID-Bygningsdel]],'Data aktør'!A:H,6,FALSE)</f>
        <v/>
      </c>
      <c r="T283" s="193" t="str">
        <f>VLOOKUP(Tabel3[[#This Row],[ID-Bygningsdel]],'Data aktør'!A:H,7,FALSE)</f>
        <v/>
      </c>
      <c r="U283" s="194" t="str">
        <f>VLOOKUP(Tabel3[[#This Row],[ID-Bygningsdel]],'Data aktør'!A:H,8,FALSE)</f>
        <v/>
      </c>
      <c r="V283" s="76"/>
      <c r="W283" s="77"/>
      <c r="X283" s="76"/>
      <c r="Y283" s="77"/>
      <c r="Z283" s="76"/>
      <c r="AA283" s="77"/>
      <c r="AB283" s="76"/>
      <c r="AC283" s="77"/>
      <c r="AD283" s="76"/>
      <c r="AE283" s="77"/>
      <c r="AF283" s="76"/>
      <c r="AG283" s="77"/>
      <c r="AH283" s="76"/>
      <c r="AI283" s="77"/>
      <c r="AJ283" s="76"/>
      <c r="AK283" s="77"/>
      <c r="AL283" s="76"/>
      <c r="AM283" s="77"/>
      <c r="AN283" s="76"/>
      <c r="AO283" s="77"/>
      <c r="AP283" s="76"/>
      <c r="AQ283" s="77"/>
      <c r="AR283" s="76"/>
      <c r="AS283" s="77"/>
      <c r="AT283" s="76" t="s">
        <v>45</v>
      </c>
      <c r="AU283" s="77">
        <v>325</v>
      </c>
      <c r="AV283" s="76"/>
      <c r="AW283" s="77"/>
      <c r="AX283" s="76"/>
      <c r="AY283" s="77"/>
      <c r="AZ283" s="76"/>
      <c r="BA283" s="77"/>
      <c r="BB283" s="76" t="s">
        <v>45</v>
      </c>
      <c r="BC283" s="77">
        <v>325</v>
      </c>
      <c r="BD283" s="76"/>
      <c r="BE283" s="77"/>
      <c r="BF283" s="76"/>
      <c r="BG283" s="77"/>
      <c r="BH283" s="76"/>
      <c r="BI283" s="77"/>
      <c r="BJ283" s="76"/>
      <c r="BK283" s="77"/>
      <c r="BL283" s="36"/>
      <c r="BM283" s="24"/>
      <c r="BN283" s="76"/>
      <c r="BO283" s="77"/>
      <c r="BP283" s="76"/>
      <c r="BQ283" s="77"/>
      <c r="BR283" s="76"/>
      <c r="BS283" s="77"/>
      <c r="BT283" s="76"/>
      <c r="BU283" s="77"/>
      <c r="BV283" s="24"/>
      <c r="BW283" s="76"/>
      <c r="BX283" s="77"/>
      <c r="BY283" s="76"/>
      <c r="BZ283" s="77"/>
      <c r="CA283" s="96"/>
      <c r="CB283" s="2"/>
    </row>
    <row r="284" spans="1:80" ht="12" x14ac:dyDescent="0.2">
      <c r="A284" s="33"/>
      <c r="B284" s="265" t="s">
        <v>698</v>
      </c>
      <c r="C284" s="240" t="str">
        <f>_xlfn.CONCAT(Tabel3[[#This Row],[ID]],Tabel3[[#This Row],[BYGNINGSDELE]])</f>
        <v>280Invertere</v>
      </c>
      <c r="D284" s="24"/>
      <c r="E284" s="24"/>
      <c r="F284" s="24"/>
      <c r="G284" s="24"/>
      <c r="H284" s="24"/>
      <c r="I284" s="24"/>
      <c r="J284" s="61">
        <v>4</v>
      </c>
      <c r="K284" s="62" t="s">
        <v>674</v>
      </c>
      <c r="L284" s="63" t="s">
        <v>636</v>
      </c>
      <c r="M284" s="61" t="str">
        <f>IFERROR(VLOOKUP(Tabel3[[#This Row],[ID-Bygningsdel]],'Data ændringslog'!A:G,7,FALSE),"P")</f>
        <v/>
      </c>
      <c r="N284" s="64" t="s">
        <v>109</v>
      </c>
      <c r="O284" s="188" t="str">
        <f>VLOOKUP(Tabel3[[#This Row],[ID-Bygningsdel]],'Data aktør'!A:H,2,FALSE)</f>
        <v/>
      </c>
      <c r="P284" s="189" t="str">
        <f>VLOOKUP(Tabel3[[#This Row],[ID-Bygningsdel]],'Data aktør'!A:H,3,FALSE)</f>
        <v/>
      </c>
      <c r="Q284" s="190" t="str">
        <f>VLOOKUP(Tabel3[[#This Row],[ID-Bygningsdel]],'Data aktør'!A:H,4,FALSE)</f>
        <v>X</v>
      </c>
      <c r="R284" s="191" t="str">
        <f>VLOOKUP(Tabel3[[#This Row],[ID-Bygningsdel]],'Data aktør'!A:H,5,FALSE)</f>
        <v/>
      </c>
      <c r="S284" s="192" t="str">
        <f>VLOOKUP(Tabel3[[#This Row],[ID-Bygningsdel]],'Data aktør'!A:H,6,FALSE)</f>
        <v/>
      </c>
      <c r="T284" s="193" t="str">
        <f>VLOOKUP(Tabel3[[#This Row],[ID-Bygningsdel]],'Data aktør'!A:H,7,FALSE)</f>
        <v/>
      </c>
      <c r="U284" s="194" t="str">
        <f>VLOOKUP(Tabel3[[#This Row],[ID-Bygningsdel]],'Data aktør'!A:H,8,FALSE)</f>
        <v/>
      </c>
      <c r="V284" s="76"/>
      <c r="W284" s="77"/>
      <c r="X284" s="76"/>
      <c r="Y284" s="77"/>
      <c r="Z284" s="76"/>
      <c r="AA284" s="77"/>
      <c r="AB284" s="76"/>
      <c r="AC284" s="77"/>
      <c r="AD284" s="76"/>
      <c r="AE284" s="77"/>
      <c r="AF284" s="76"/>
      <c r="AG284" s="77"/>
      <c r="AH284" s="76"/>
      <c r="AI284" s="77"/>
      <c r="AJ284" s="76"/>
      <c r="AK284" s="77"/>
      <c r="AL284" s="76"/>
      <c r="AM284" s="77"/>
      <c r="AN284" s="76"/>
      <c r="AO284" s="77"/>
      <c r="AP284" s="76"/>
      <c r="AQ284" s="77"/>
      <c r="AR284" s="76"/>
      <c r="AS284" s="77"/>
      <c r="AT284" s="76" t="s">
        <v>45</v>
      </c>
      <c r="AU284" s="77">
        <v>325</v>
      </c>
      <c r="AV284" s="76"/>
      <c r="AW284" s="77"/>
      <c r="AX284" s="76"/>
      <c r="AY284" s="77"/>
      <c r="AZ284" s="76"/>
      <c r="BA284" s="77"/>
      <c r="BB284" s="76" t="s">
        <v>45</v>
      </c>
      <c r="BC284" s="77">
        <v>325</v>
      </c>
      <c r="BD284" s="76"/>
      <c r="BE284" s="77"/>
      <c r="BF284" s="76"/>
      <c r="BG284" s="77"/>
      <c r="BH284" s="76"/>
      <c r="BI284" s="77"/>
      <c r="BJ284" s="76"/>
      <c r="BK284" s="77"/>
      <c r="BL284" s="36"/>
      <c r="BM284" s="24"/>
      <c r="BN284" s="76"/>
      <c r="BO284" s="77"/>
      <c r="BP284" s="76"/>
      <c r="BQ284" s="77"/>
      <c r="BR284" s="76"/>
      <c r="BS284" s="77"/>
      <c r="BT284" s="76"/>
      <c r="BU284" s="77"/>
      <c r="BV284" s="24"/>
      <c r="BW284" s="76"/>
      <c r="BX284" s="77"/>
      <c r="BY284" s="76"/>
      <c r="BZ284" s="77"/>
      <c r="CA284" s="96"/>
      <c r="CB284" s="2"/>
    </row>
    <row r="285" spans="1:80" ht="12" x14ac:dyDescent="0.2">
      <c r="A285" s="33"/>
      <c r="B285" s="267" t="s">
        <v>700</v>
      </c>
      <c r="C285" s="242" t="str">
        <f>_xlfn.CONCAT(Tabel3[[#This Row],[ID]],Tabel3[[#This Row],[BYGNINGSDELE]])</f>
        <v>281IT-infrastrukturer</v>
      </c>
      <c r="D285" s="23"/>
      <c r="E285" s="23"/>
      <c r="F285" s="23"/>
      <c r="G285" s="23"/>
      <c r="H285" s="23"/>
      <c r="I285" s="24"/>
      <c r="J285" s="65">
        <v>3</v>
      </c>
      <c r="K285" s="66" t="s">
        <v>607</v>
      </c>
      <c r="L285" s="67" t="s">
        <v>636</v>
      </c>
      <c r="M285" s="65" t="str">
        <f>IFERROR(VLOOKUP(Tabel3[[#This Row],[ID-Bygningsdel]],'Data ændringslog'!A:G,7,FALSE),"P")</f>
        <v/>
      </c>
      <c r="N285" s="68" t="s">
        <v>109</v>
      </c>
      <c r="O285" s="196" t="str">
        <f>VLOOKUP(Tabel3[[#This Row],[ID-Bygningsdel]],'Data aktør'!A:H,2,FALSE)</f>
        <v/>
      </c>
      <c r="P285" s="197" t="str">
        <f>VLOOKUP(Tabel3[[#This Row],[ID-Bygningsdel]],'Data aktør'!A:H,3,FALSE)</f>
        <v/>
      </c>
      <c r="Q285" s="197" t="str">
        <f>VLOOKUP(Tabel3[[#This Row],[ID-Bygningsdel]],'Data aktør'!A:H,4,FALSE)</f>
        <v/>
      </c>
      <c r="R285" s="197" t="str">
        <f>VLOOKUP(Tabel3[[#This Row],[ID-Bygningsdel]],'Data aktør'!A:H,5,FALSE)</f>
        <v/>
      </c>
      <c r="S285" s="197" t="str">
        <f>VLOOKUP(Tabel3[[#This Row],[ID-Bygningsdel]],'Data aktør'!A:H,6,FALSE)</f>
        <v/>
      </c>
      <c r="T285" s="197" t="str">
        <f>VLOOKUP(Tabel3[[#This Row],[ID-Bygningsdel]],'Data aktør'!A:H,7,FALSE)</f>
        <v/>
      </c>
      <c r="U285" s="197" t="str">
        <f>VLOOKUP(Tabel3[[#This Row],[ID-Bygningsdel]],'Data aktør'!A:H,8,FALSE)</f>
        <v/>
      </c>
      <c r="V285" s="84"/>
      <c r="W285" s="69"/>
      <c r="X285" s="84"/>
      <c r="Y285" s="69"/>
      <c r="Z285" s="84"/>
      <c r="AA285" s="69"/>
      <c r="AB285" s="84"/>
      <c r="AC285" s="69"/>
      <c r="AD285" s="84"/>
      <c r="AE285" s="69"/>
      <c r="AF285" s="84"/>
      <c r="AG285" s="69"/>
      <c r="AH285" s="84"/>
      <c r="AI285" s="69"/>
      <c r="AJ285" s="84"/>
      <c r="AK285" s="69"/>
      <c r="AL285" s="84"/>
      <c r="AM285" s="69"/>
      <c r="AN285" s="84"/>
      <c r="AO285" s="69"/>
      <c r="AP285" s="84"/>
      <c r="AQ285" s="69"/>
      <c r="AR285" s="84"/>
      <c r="AS285" s="69"/>
      <c r="AT285" s="84"/>
      <c r="AU285" s="69"/>
      <c r="AV285" s="84"/>
      <c r="AW285" s="69"/>
      <c r="AX285" s="84"/>
      <c r="AY285" s="69"/>
      <c r="AZ285" s="84"/>
      <c r="BA285" s="69"/>
      <c r="BB285" s="84"/>
      <c r="BC285" s="69"/>
      <c r="BD285" s="84"/>
      <c r="BE285" s="69"/>
      <c r="BF285" s="84"/>
      <c r="BG285" s="69"/>
      <c r="BH285" s="84"/>
      <c r="BI285" s="69"/>
      <c r="BJ285" s="84"/>
      <c r="BK285" s="69"/>
      <c r="BL285" s="38"/>
      <c r="BM285" s="24"/>
      <c r="BN285" s="84"/>
      <c r="BO285" s="69"/>
      <c r="BP285" s="84"/>
      <c r="BQ285" s="69"/>
      <c r="BR285" s="84"/>
      <c r="BS285" s="69"/>
      <c r="BT285" s="84"/>
      <c r="BU285" s="69"/>
      <c r="BV285" s="24"/>
      <c r="BW285" s="84"/>
      <c r="BX285" s="69"/>
      <c r="BY285" s="84"/>
      <c r="BZ285" s="69"/>
      <c r="CA285" s="98"/>
      <c r="CB285" s="2"/>
    </row>
    <row r="286" spans="1:80" ht="12" x14ac:dyDescent="0.2">
      <c r="A286" s="33"/>
      <c r="B286" s="265" t="s">
        <v>702</v>
      </c>
      <c r="C286" s="240" t="str">
        <f>_xlfn.CONCAT(Tabel3[[#This Row],[ID]],Tabel3[[#This Row],[BYGNINGSDELE]])</f>
        <v>282X-felter</v>
      </c>
      <c r="D286" s="24"/>
      <c r="E286" s="24"/>
      <c r="F286" s="24"/>
      <c r="G286" s="24"/>
      <c r="H286" s="24"/>
      <c r="I286" s="24"/>
      <c r="J286" s="61">
        <v>4</v>
      </c>
      <c r="K286" s="62" t="s">
        <v>677</v>
      </c>
      <c r="L286" s="63" t="s">
        <v>636</v>
      </c>
      <c r="M286" s="61" t="str">
        <f>IFERROR(VLOOKUP(Tabel3[[#This Row],[ID-Bygningsdel]],'Data ændringslog'!A:G,7,FALSE),"P")</f>
        <v/>
      </c>
      <c r="N286" s="64" t="s">
        <v>109</v>
      </c>
      <c r="O286" s="188" t="str">
        <f>VLOOKUP(Tabel3[[#This Row],[ID-Bygningsdel]],'Data aktør'!A:H,2,FALSE)</f>
        <v/>
      </c>
      <c r="P286" s="189" t="str">
        <f>VLOOKUP(Tabel3[[#This Row],[ID-Bygningsdel]],'Data aktør'!A:H,3,FALSE)</f>
        <v/>
      </c>
      <c r="Q286" s="190" t="str">
        <f>VLOOKUP(Tabel3[[#This Row],[ID-Bygningsdel]],'Data aktør'!A:H,4,FALSE)</f>
        <v>X</v>
      </c>
      <c r="R286" s="191" t="str">
        <f>VLOOKUP(Tabel3[[#This Row],[ID-Bygningsdel]],'Data aktør'!A:H,5,FALSE)</f>
        <v/>
      </c>
      <c r="S286" s="192" t="str">
        <f>VLOOKUP(Tabel3[[#This Row],[ID-Bygningsdel]],'Data aktør'!A:H,6,FALSE)</f>
        <v/>
      </c>
      <c r="T286" s="193" t="str">
        <f>VLOOKUP(Tabel3[[#This Row],[ID-Bygningsdel]],'Data aktør'!A:H,7,FALSE)</f>
        <v/>
      </c>
      <c r="U286" s="194" t="str">
        <f>VLOOKUP(Tabel3[[#This Row],[ID-Bygningsdel]],'Data aktør'!A:H,8,FALSE)</f>
        <v/>
      </c>
      <c r="V286" s="76"/>
      <c r="W286" s="77"/>
      <c r="X286" s="76"/>
      <c r="Y286" s="77"/>
      <c r="Z286" s="76"/>
      <c r="AA286" s="77"/>
      <c r="AB286" s="76" t="s">
        <v>45</v>
      </c>
      <c r="AC286" s="77">
        <v>200</v>
      </c>
      <c r="AD286" s="76"/>
      <c r="AE286" s="77"/>
      <c r="AF286" s="76"/>
      <c r="AG286" s="77"/>
      <c r="AH286" s="76"/>
      <c r="AI286" s="77"/>
      <c r="AJ286" s="76" t="s">
        <v>45</v>
      </c>
      <c r="AK286" s="77">
        <v>300</v>
      </c>
      <c r="AL286" s="76"/>
      <c r="AM286" s="77"/>
      <c r="AN286" s="76"/>
      <c r="AO286" s="77"/>
      <c r="AP286" s="76"/>
      <c r="AQ286" s="77"/>
      <c r="AR286" s="76"/>
      <c r="AS286" s="77"/>
      <c r="AT286" s="76" t="s">
        <v>45</v>
      </c>
      <c r="AU286" s="77">
        <v>325</v>
      </c>
      <c r="AV286" s="76"/>
      <c r="AW286" s="77"/>
      <c r="AX286" s="76"/>
      <c r="AY286" s="77"/>
      <c r="AZ286" s="76"/>
      <c r="BA286" s="77"/>
      <c r="BB286" s="76" t="s">
        <v>45</v>
      </c>
      <c r="BC286" s="77">
        <v>325</v>
      </c>
      <c r="BD286" s="76"/>
      <c r="BE286" s="77"/>
      <c r="BF286" s="76"/>
      <c r="BG286" s="77"/>
      <c r="BH286" s="76"/>
      <c r="BI286" s="77"/>
      <c r="BJ286" s="76"/>
      <c r="BK286" s="77"/>
      <c r="BL286" s="36"/>
      <c r="BM286" s="24"/>
      <c r="BN286" s="76"/>
      <c r="BO286" s="77"/>
      <c r="BP286" s="76"/>
      <c r="BQ286" s="77"/>
      <c r="BR286" s="76"/>
      <c r="BS286" s="77"/>
      <c r="BT286" s="76"/>
      <c r="BU286" s="77"/>
      <c r="BV286" s="24"/>
      <c r="BW286" s="76"/>
      <c r="BX286" s="77"/>
      <c r="BY286" s="76"/>
      <c r="BZ286" s="77"/>
      <c r="CA286" s="96"/>
      <c r="CB286" s="2"/>
    </row>
    <row r="287" spans="1:80" ht="12" x14ac:dyDescent="0.2">
      <c r="A287" s="33"/>
      <c r="B287" s="267" t="s">
        <v>704</v>
      </c>
      <c r="C287" s="242" t="str">
        <f>_xlfn.CONCAT(Tabel3[[#This Row],[ID]],Tabel3[[#This Row],[BYGNINGSDELE]])</f>
        <v>283Managementsystemer</v>
      </c>
      <c r="D287" s="23"/>
      <c r="E287" s="23"/>
      <c r="F287" s="23"/>
      <c r="G287" s="23"/>
      <c r="H287" s="23"/>
      <c r="I287" s="24"/>
      <c r="J287" s="65">
        <v>3</v>
      </c>
      <c r="K287" s="66" t="s">
        <v>679</v>
      </c>
      <c r="L287" s="67" t="s">
        <v>636</v>
      </c>
      <c r="M287" s="65" t="str">
        <f>IFERROR(VLOOKUP(Tabel3[[#This Row],[ID-Bygningsdel]],'Data ændringslog'!A:G,7,FALSE),"P")</f>
        <v/>
      </c>
      <c r="N287" s="68" t="s">
        <v>109</v>
      </c>
      <c r="O287" s="196" t="str">
        <f>VLOOKUP(Tabel3[[#This Row],[ID-Bygningsdel]],'Data aktør'!A:H,2,FALSE)</f>
        <v/>
      </c>
      <c r="P287" s="197" t="str">
        <f>VLOOKUP(Tabel3[[#This Row],[ID-Bygningsdel]],'Data aktør'!A:H,3,FALSE)</f>
        <v/>
      </c>
      <c r="Q287" s="197" t="str">
        <f>VLOOKUP(Tabel3[[#This Row],[ID-Bygningsdel]],'Data aktør'!A:H,4,FALSE)</f>
        <v/>
      </c>
      <c r="R287" s="197" t="str">
        <f>VLOOKUP(Tabel3[[#This Row],[ID-Bygningsdel]],'Data aktør'!A:H,5,FALSE)</f>
        <v/>
      </c>
      <c r="S287" s="197" t="str">
        <f>VLOOKUP(Tabel3[[#This Row],[ID-Bygningsdel]],'Data aktør'!A:H,6,FALSE)</f>
        <v/>
      </c>
      <c r="T287" s="197" t="str">
        <f>VLOOKUP(Tabel3[[#This Row],[ID-Bygningsdel]],'Data aktør'!A:H,7,FALSE)</f>
        <v/>
      </c>
      <c r="U287" s="197" t="str">
        <f>VLOOKUP(Tabel3[[#This Row],[ID-Bygningsdel]],'Data aktør'!A:H,8,FALSE)</f>
        <v/>
      </c>
      <c r="V287" s="84"/>
      <c r="W287" s="69"/>
      <c r="X287" s="84"/>
      <c r="Y287" s="69"/>
      <c r="Z287" s="84"/>
      <c r="AA287" s="69"/>
      <c r="AB287" s="84"/>
      <c r="AC287" s="69"/>
      <c r="AD287" s="84"/>
      <c r="AE287" s="69"/>
      <c r="AF287" s="84"/>
      <c r="AG287" s="69"/>
      <c r="AH287" s="84"/>
      <c r="AI287" s="69"/>
      <c r="AJ287" s="84"/>
      <c r="AK287" s="69"/>
      <c r="AL287" s="84"/>
      <c r="AM287" s="69"/>
      <c r="AN287" s="84"/>
      <c r="AO287" s="69"/>
      <c r="AP287" s="84"/>
      <c r="AQ287" s="69"/>
      <c r="AR287" s="84"/>
      <c r="AS287" s="69"/>
      <c r="AT287" s="84"/>
      <c r="AU287" s="69"/>
      <c r="AV287" s="84"/>
      <c r="AW287" s="69"/>
      <c r="AX287" s="84"/>
      <c r="AY287" s="69"/>
      <c r="AZ287" s="84"/>
      <c r="BA287" s="69"/>
      <c r="BB287" s="84"/>
      <c r="BC287" s="69"/>
      <c r="BD287" s="84"/>
      <c r="BE287" s="69"/>
      <c r="BF287" s="84"/>
      <c r="BG287" s="69"/>
      <c r="BH287" s="84"/>
      <c r="BI287" s="69"/>
      <c r="BJ287" s="84"/>
      <c r="BK287" s="69"/>
      <c r="BL287" s="38"/>
      <c r="BM287" s="24"/>
      <c r="BN287" s="84"/>
      <c r="BO287" s="69"/>
      <c r="BP287" s="84"/>
      <c r="BQ287" s="69"/>
      <c r="BR287" s="84"/>
      <c r="BS287" s="69"/>
      <c r="BT287" s="84"/>
      <c r="BU287" s="69"/>
      <c r="BV287" s="24"/>
      <c r="BW287" s="84"/>
      <c r="BX287" s="69"/>
      <c r="BY287" s="84"/>
      <c r="BZ287" s="69"/>
      <c r="CA287" s="98"/>
      <c r="CB287" s="2"/>
    </row>
    <row r="288" spans="1:80" ht="12" x14ac:dyDescent="0.2">
      <c r="A288" s="33"/>
      <c r="B288" s="265" t="s">
        <v>706</v>
      </c>
      <c r="C288" s="240" t="str">
        <f>_xlfn.CONCAT(Tabel3[[#This Row],[ID]],Tabel3[[#This Row],[BYGNINGSDELE]])</f>
        <v>284BMS-Anlæg</v>
      </c>
      <c r="D288" s="24"/>
      <c r="E288" s="24"/>
      <c r="F288" s="24"/>
      <c r="G288" s="24"/>
      <c r="H288" s="24"/>
      <c r="I288" s="24"/>
      <c r="J288" s="61">
        <v>4</v>
      </c>
      <c r="K288" s="62" t="s">
        <v>681</v>
      </c>
      <c r="L288" s="63" t="s">
        <v>636</v>
      </c>
      <c r="M288" s="61" t="str">
        <f>IFERROR(VLOOKUP(Tabel3[[#This Row],[ID-Bygningsdel]],'Data ændringslog'!A:G,7,FALSE),"P")</f>
        <v/>
      </c>
      <c r="N288" s="64" t="s">
        <v>109</v>
      </c>
      <c r="O288" s="188" t="str">
        <f>VLOOKUP(Tabel3[[#This Row],[ID-Bygningsdel]],'Data aktør'!A:H,2,FALSE)</f>
        <v/>
      </c>
      <c r="P288" s="189" t="str">
        <f>VLOOKUP(Tabel3[[#This Row],[ID-Bygningsdel]],'Data aktør'!A:H,3,FALSE)</f>
        <v/>
      </c>
      <c r="Q288" s="190" t="str">
        <f>VLOOKUP(Tabel3[[#This Row],[ID-Bygningsdel]],'Data aktør'!A:H,4,FALSE)</f>
        <v>X</v>
      </c>
      <c r="R288" s="191" t="str">
        <f>VLOOKUP(Tabel3[[#This Row],[ID-Bygningsdel]],'Data aktør'!A:H,5,FALSE)</f>
        <v/>
      </c>
      <c r="S288" s="192" t="str">
        <f>VLOOKUP(Tabel3[[#This Row],[ID-Bygningsdel]],'Data aktør'!A:H,6,FALSE)</f>
        <v/>
      </c>
      <c r="T288" s="193" t="str">
        <f>VLOOKUP(Tabel3[[#This Row],[ID-Bygningsdel]],'Data aktør'!A:H,7,FALSE)</f>
        <v/>
      </c>
      <c r="U288" s="194" t="str">
        <f>VLOOKUP(Tabel3[[#This Row],[ID-Bygningsdel]],'Data aktør'!A:H,8,FALSE)</f>
        <v/>
      </c>
      <c r="V288" s="76"/>
      <c r="W288" s="77"/>
      <c r="X288" s="76"/>
      <c r="Y288" s="77"/>
      <c r="Z288" s="76"/>
      <c r="AA288" s="77"/>
      <c r="AB288" s="76"/>
      <c r="AC288" s="77"/>
      <c r="AD288" s="76"/>
      <c r="AE288" s="77"/>
      <c r="AF288" s="76"/>
      <c r="AG288" s="77"/>
      <c r="AH288" s="76"/>
      <c r="AI288" s="77"/>
      <c r="AJ288" s="76" t="s">
        <v>45</v>
      </c>
      <c r="AK288" s="77">
        <v>300</v>
      </c>
      <c r="AL288" s="76"/>
      <c r="AM288" s="77"/>
      <c r="AN288" s="76"/>
      <c r="AO288" s="77"/>
      <c r="AP288" s="76"/>
      <c r="AQ288" s="77"/>
      <c r="AR288" s="76"/>
      <c r="AS288" s="77"/>
      <c r="AT288" s="76" t="s">
        <v>45</v>
      </c>
      <c r="AU288" s="77">
        <v>325</v>
      </c>
      <c r="AV288" s="76"/>
      <c r="AW288" s="77"/>
      <c r="AX288" s="76"/>
      <c r="AY288" s="77"/>
      <c r="AZ288" s="76"/>
      <c r="BA288" s="77"/>
      <c r="BB288" s="76" t="s">
        <v>45</v>
      </c>
      <c r="BC288" s="77">
        <v>325</v>
      </c>
      <c r="BD288" s="76"/>
      <c r="BE288" s="77"/>
      <c r="BF288" s="76"/>
      <c r="BG288" s="77"/>
      <c r="BH288" s="76"/>
      <c r="BI288" s="77"/>
      <c r="BJ288" s="76"/>
      <c r="BK288" s="77"/>
      <c r="BL288" s="36"/>
      <c r="BM288" s="24"/>
      <c r="BN288" s="76"/>
      <c r="BO288" s="77"/>
      <c r="BP288" s="76"/>
      <c r="BQ288" s="77"/>
      <c r="BR288" s="76"/>
      <c r="BS288" s="77"/>
      <c r="BT288" s="76"/>
      <c r="BU288" s="77"/>
      <c r="BV288" s="24"/>
      <c r="BW288" s="76"/>
      <c r="BX288" s="77"/>
      <c r="BY288" s="76"/>
      <c r="BZ288" s="77"/>
      <c r="CA288" s="96"/>
      <c r="CB288" s="2"/>
    </row>
    <row r="289" spans="1:80" ht="12" x14ac:dyDescent="0.2">
      <c r="A289" s="33"/>
      <c r="B289" s="267" t="s">
        <v>708</v>
      </c>
      <c r="C289" s="242" t="str">
        <f>_xlfn.CONCAT(Tabel3[[#This Row],[ID]],Tabel3[[#This Row],[BYGNINGSDELE]])</f>
        <v>285Central tilstandsstyring</v>
      </c>
      <c r="D289" s="23"/>
      <c r="E289" s="23"/>
      <c r="F289" s="23"/>
      <c r="G289" s="23"/>
      <c r="H289" s="23"/>
      <c r="I289" s="24"/>
      <c r="J289" s="65">
        <v>3</v>
      </c>
      <c r="K289" s="66" t="s">
        <v>683</v>
      </c>
      <c r="L289" s="67" t="s">
        <v>636</v>
      </c>
      <c r="M289" s="65" t="str">
        <f>IFERROR(VLOOKUP(Tabel3[[#This Row],[ID-Bygningsdel]],'Data ændringslog'!A:G,7,FALSE),"P")</f>
        <v/>
      </c>
      <c r="N289" s="68" t="s">
        <v>109</v>
      </c>
      <c r="O289" s="196" t="str">
        <f>VLOOKUP(Tabel3[[#This Row],[ID-Bygningsdel]],'Data aktør'!A:H,2,FALSE)</f>
        <v/>
      </c>
      <c r="P289" s="197" t="str">
        <f>VLOOKUP(Tabel3[[#This Row],[ID-Bygningsdel]],'Data aktør'!A:H,3,FALSE)</f>
        <v/>
      </c>
      <c r="Q289" s="197" t="str">
        <f>VLOOKUP(Tabel3[[#This Row],[ID-Bygningsdel]],'Data aktør'!A:H,4,FALSE)</f>
        <v/>
      </c>
      <c r="R289" s="197" t="str">
        <f>VLOOKUP(Tabel3[[#This Row],[ID-Bygningsdel]],'Data aktør'!A:H,5,FALSE)</f>
        <v/>
      </c>
      <c r="S289" s="197" t="str">
        <f>VLOOKUP(Tabel3[[#This Row],[ID-Bygningsdel]],'Data aktør'!A:H,6,FALSE)</f>
        <v/>
      </c>
      <c r="T289" s="197" t="str">
        <f>VLOOKUP(Tabel3[[#This Row],[ID-Bygningsdel]],'Data aktør'!A:H,7,FALSE)</f>
        <v/>
      </c>
      <c r="U289" s="197" t="str">
        <f>VLOOKUP(Tabel3[[#This Row],[ID-Bygningsdel]],'Data aktør'!A:H,8,FALSE)</f>
        <v/>
      </c>
      <c r="V289" s="84"/>
      <c r="W289" s="69"/>
      <c r="X289" s="84"/>
      <c r="Y289" s="69"/>
      <c r="Z289" s="84"/>
      <c r="AA289" s="69"/>
      <c r="AB289" s="84"/>
      <c r="AC289" s="69"/>
      <c r="AD289" s="84"/>
      <c r="AE289" s="69"/>
      <c r="AF289" s="84"/>
      <c r="AG289" s="69"/>
      <c r="AH289" s="84"/>
      <c r="AI289" s="69"/>
      <c r="AJ289" s="84"/>
      <c r="AK289" s="69"/>
      <c r="AL289" s="84"/>
      <c r="AM289" s="69"/>
      <c r="AN289" s="84"/>
      <c r="AO289" s="69"/>
      <c r="AP289" s="84"/>
      <c r="AQ289" s="69"/>
      <c r="AR289" s="84"/>
      <c r="AS289" s="69"/>
      <c r="AT289" s="84"/>
      <c r="AU289" s="69"/>
      <c r="AV289" s="84"/>
      <c r="AW289" s="69"/>
      <c r="AX289" s="84"/>
      <c r="AY289" s="69"/>
      <c r="AZ289" s="84"/>
      <c r="BA289" s="69"/>
      <c r="BB289" s="84"/>
      <c r="BC289" s="69"/>
      <c r="BD289" s="84"/>
      <c r="BE289" s="69"/>
      <c r="BF289" s="84"/>
      <c r="BG289" s="69"/>
      <c r="BH289" s="84"/>
      <c r="BI289" s="69"/>
      <c r="BJ289" s="84"/>
      <c r="BK289" s="69"/>
      <c r="BL289" s="38"/>
      <c r="BM289" s="24"/>
      <c r="BN289" s="84"/>
      <c r="BO289" s="69"/>
      <c r="BP289" s="84"/>
      <c r="BQ289" s="69"/>
      <c r="BR289" s="84"/>
      <c r="BS289" s="69"/>
      <c r="BT289" s="84"/>
      <c r="BU289" s="69"/>
      <c r="BV289" s="24"/>
      <c r="BW289" s="84"/>
      <c r="BX289" s="69"/>
      <c r="BY289" s="84"/>
      <c r="BZ289" s="69"/>
      <c r="CA289" s="98"/>
      <c r="CB289" s="2"/>
    </row>
    <row r="290" spans="1:80" ht="12" x14ac:dyDescent="0.2">
      <c r="A290" s="33"/>
      <c r="B290" s="265" t="s">
        <v>710</v>
      </c>
      <c r="C290" s="240" t="str">
        <f>_xlfn.CONCAT(Tabel3[[#This Row],[ID]],Tabel3[[#This Row],[BYGNINGSDELE]])</f>
        <v>286CTS-anlæg</v>
      </c>
      <c r="D290" s="24"/>
      <c r="E290" s="24"/>
      <c r="F290" s="24"/>
      <c r="G290" s="24"/>
      <c r="H290" s="24"/>
      <c r="I290" s="24"/>
      <c r="J290" s="61">
        <v>4</v>
      </c>
      <c r="K290" s="62" t="s">
        <v>685</v>
      </c>
      <c r="L290" s="63" t="s">
        <v>636</v>
      </c>
      <c r="M290" s="61" t="str">
        <f>IFERROR(VLOOKUP(Tabel3[[#This Row],[ID-Bygningsdel]],'Data ændringslog'!A:G,7,FALSE),"P")</f>
        <v/>
      </c>
      <c r="N290" s="64" t="s">
        <v>109</v>
      </c>
      <c r="O290" s="188" t="str">
        <f>VLOOKUP(Tabel3[[#This Row],[ID-Bygningsdel]],'Data aktør'!A:H,2,FALSE)</f>
        <v/>
      </c>
      <c r="P290" s="189" t="str">
        <f>VLOOKUP(Tabel3[[#This Row],[ID-Bygningsdel]],'Data aktør'!A:H,3,FALSE)</f>
        <v/>
      </c>
      <c r="Q290" s="190" t="str">
        <f>VLOOKUP(Tabel3[[#This Row],[ID-Bygningsdel]],'Data aktør'!A:H,4,FALSE)</f>
        <v>X</v>
      </c>
      <c r="R290" s="191" t="str">
        <f>VLOOKUP(Tabel3[[#This Row],[ID-Bygningsdel]],'Data aktør'!A:H,5,FALSE)</f>
        <v/>
      </c>
      <c r="S290" s="192" t="str">
        <f>VLOOKUP(Tabel3[[#This Row],[ID-Bygningsdel]],'Data aktør'!A:H,6,FALSE)</f>
        <v/>
      </c>
      <c r="T290" s="193" t="str">
        <f>VLOOKUP(Tabel3[[#This Row],[ID-Bygningsdel]],'Data aktør'!A:H,7,FALSE)</f>
        <v/>
      </c>
      <c r="U290" s="194" t="str">
        <f>VLOOKUP(Tabel3[[#This Row],[ID-Bygningsdel]],'Data aktør'!A:H,8,FALSE)</f>
        <v/>
      </c>
      <c r="V290" s="76"/>
      <c r="W290" s="77"/>
      <c r="X290" s="76"/>
      <c r="Y290" s="77"/>
      <c r="Z290" s="76"/>
      <c r="AA290" s="77"/>
      <c r="AB290" s="76"/>
      <c r="AC290" s="77"/>
      <c r="AD290" s="76"/>
      <c r="AE290" s="77"/>
      <c r="AF290" s="76"/>
      <c r="AG290" s="77"/>
      <c r="AH290" s="76"/>
      <c r="AI290" s="77"/>
      <c r="AJ290" s="76" t="s">
        <v>45</v>
      </c>
      <c r="AK290" s="77">
        <v>300</v>
      </c>
      <c r="AL290" s="76"/>
      <c r="AM290" s="77"/>
      <c r="AN290" s="76"/>
      <c r="AO290" s="77"/>
      <c r="AP290" s="76"/>
      <c r="AQ290" s="77"/>
      <c r="AR290" s="76"/>
      <c r="AS290" s="77"/>
      <c r="AT290" s="76" t="s">
        <v>45</v>
      </c>
      <c r="AU290" s="77">
        <v>325</v>
      </c>
      <c r="AV290" s="76"/>
      <c r="AW290" s="77"/>
      <c r="AX290" s="76"/>
      <c r="AY290" s="77"/>
      <c r="AZ290" s="76"/>
      <c r="BA290" s="77"/>
      <c r="BB290" s="76" t="s">
        <v>45</v>
      </c>
      <c r="BC290" s="77">
        <v>325</v>
      </c>
      <c r="BD290" s="76"/>
      <c r="BE290" s="77"/>
      <c r="BF290" s="76"/>
      <c r="BG290" s="77"/>
      <c r="BH290" s="76"/>
      <c r="BI290" s="77"/>
      <c r="BJ290" s="76"/>
      <c r="BK290" s="77"/>
      <c r="BL290" s="36"/>
      <c r="BM290" s="24"/>
      <c r="BN290" s="76"/>
      <c r="BO290" s="77"/>
      <c r="BP290" s="76"/>
      <c r="BQ290" s="77"/>
      <c r="BR290" s="76"/>
      <c r="BS290" s="77"/>
      <c r="BT290" s="76"/>
      <c r="BU290" s="77"/>
      <c r="BV290" s="24"/>
      <c r="BW290" s="76"/>
      <c r="BX290" s="77"/>
      <c r="BY290" s="76"/>
      <c r="BZ290" s="77"/>
      <c r="CA290" s="96"/>
      <c r="CB290" s="2"/>
    </row>
    <row r="291" spans="1:80" ht="12" x14ac:dyDescent="0.2">
      <c r="A291" s="33"/>
      <c r="B291" s="265" t="s">
        <v>712</v>
      </c>
      <c r="C291" s="240" t="str">
        <f>_xlfn.CONCAT(Tabel3[[#This Row],[ID]],Tabel3[[#This Row],[BYGNINGSDELE]])</f>
        <v>287IBI-anlæg med central styring</v>
      </c>
      <c r="D291" s="24"/>
      <c r="E291" s="24"/>
      <c r="F291" s="24"/>
      <c r="G291" s="24"/>
      <c r="H291" s="24"/>
      <c r="I291" s="24"/>
      <c r="J291" s="61">
        <v>4</v>
      </c>
      <c r="K291" s="62" t="s">
        <v>687</v>
      </c>
      <c r="L291" s="63" t="s">
        <v>636</v>
      </c>
      <c r="M291" s="61" t="str">
        <f>IFERROR(VLOOKUP(Tabel3[[#This Row],[ID-Bygningsdel]],'Data ændringslog'!A:G,7,FALSE),"P")</f>
        <v/>
      </c>
      <c r="N291" s="64" t="s">
        <v>109</v>
      </c>
      <c r="O291" s="188" t="str">
        <f>VLOOKUP(Tabel3[[#This Row],[ID-Bygningsdel]],'Data aktør'!A:H,2,FALSE)</f>
        <v/>
      </c>
      <c r="P291" s="189" t="str">
        <f>VLOOKUP(Tabel3[[#This Row],[ID-Bygningsdel]],'Data aktør'!A:H,3,FALSE)</f>
        <v/>
      </c>
      <c r="Q291" s="190" t="str">
        <f>VLOOKUP(Tabel3[[#This Row],[ID-Bygningsdel]],'Data aktør'!A:H,4,FALSE)</f>
        <v>X</v>
      </c>
      <c r="R291" s="191" t="str">
        <f>VLOOKUP(Tabel3[[#This Row],[ID-Bygningsdel]],'Data aktør'!A:H,5,FALSE)</f>
        <v/>
      </c>
      <c r="S291" s="192" t="str">
        <f>VLOOKUP(Tabel3[[#This Row],[ID-Bygningsdel]],'Data aktør'!A:H,6,FALSE)</f>
        <v/>
      </c>
      <c r="T291" s="193" t="str">
        <f>VLOOKUP(Tabel3[[#This Row],[ID-Bygningsdel]],'Data aktør'!A:H,7,FALSE)</f>
        <v/>
      </c>
      <c r="U291" s="194" t="str">
        <f>VLOOKUP(Tabel3[[#This Row],[ID-Bygningsdel]],'Data aktør'!A:H,8,FALSE)</f>
        <v/>
      </c>
      <c r="V291" s="76"/>
      <c r="W291" s="77"/>
      <c r="X291" s="76"/>
      <c r="Y291" s="77"/>
      <c r="Z291" s="76"/>
      <c r="AA291" s="77"/>
      <c r="AB291" s="76"/>
      <c r="AC291" s="77"/>
      <c r="AD291" s="76"/>
      <c r="AE291" s="77"/>
      <c r="AF291" s="76"/>
      <c r="AG291" s="77"/>
      <c r="AH291" s="76"/>
      <c r="AI291" s="77"/>
      <c r="AJ291" s="76" t="s">
        <v>45</v>
      </c>
      <c r="AK291" s="77">
        <v>300</v>
      </c>
      <c r="AL291" s="76"/>
      <c r="AM291" s="77"/>
      <c r="AN291" s="76"/>
      <c r="AO291" s="77"/>
      <c r="AP291" s="76"/>
      <c r="AQ291" s="77"/>
      <c r="AR291" s="76"/>
      <c r="AS291" s="77"/>
      <c r="AT291" s="76" t="s">
        <v>45</v>
      </c>
      <c r="AU291" s="77">
        <v>325</v>
      </c>
      <c r="AV291" s="76"/>
      <c r="AW291" s="77"/>
      <c r="AX291" s="76"/>
      <c r="AY291" s="77"/>
      <c r="AZ291" s="76"/>
      <c r="BA291" s="77"/>
      <c r="BB291" s="76" t="s">
        <v>45</v>
      </c>
      <c r="BC291" s="77">
        <v>325</v>
      </c>
      <c r="BD291" s="76"/>
      <c r="BE291" s="77"/>
      <c r="BF291" s="76"/>
      <c r="BG291" s="77"/>
      <c r="BH291" s="76"/>
      <c r="BI291" s="77"/>
      <c r="BJ291" s="76"/>
      <c r="BK291" s="77"/>
      <c r="BL291" s="36"/>
      <c r="BM291" s="24"/>
      <c r="BN291" s="76"/>
      <c r="BO291" s="77"/>
      <c r="BP291" s="76"/>
      <c r="BQ291" s="77"/>
      <c r="BR291" s="76"/>
      <c r="BS291" s="77"/>
      <c r="BT291" s="76"/>
      <c r="BU291" s="77"/>
      <c r="BV291" s="24"/>
      <c r="BW291" s="76"/>
      <c r="BX291" s="77"/>
      <c r="BY291" s="76"/>
      <c r="BZ291" s="77"/>
      <c r="CA291" s="96"/>
      <c r="CB291" s="2"/>
    </row>
    <row r="292" spans="1:80" ht="12" x14ac:dyDescent="0.2">
      <c r="A292" s="33"/>
      <c r="B292" s="267" t="s">
        <v>714</v>
      </c>
      <c r="C292" s="242" t="str">
        <f>_xlfn.CONCAT(Tabel3[[#This Row],[ID]],Tabel3[[#This Row],[BYGNINGSDELE]])</f>
        <v>288Decentral tilstandsstyring</v>
      </c>
      <c r="D292" s="23"/>
      <c r="E292" s="23"/>
      <c r="F292" s="23"/>
      <c r="G292" s="23"/>
      <c r="H292" s="23"/>
      <c r="I292" s="24"/>
      <c r="J292" s="65">
        <v>3</v>
      </c>
      <c r="K292" s="66" t="s">
        <v>689</v>
      </c>
      <c r="L292" s="67" t="s">
        <v>636</v>
      </c>
      <c r="M292" s="65" t="str">
        <f>IFERROR(VLOOKUP(Tabel3[[#This Row],[ID-Bygningsdel]],'Data ændringslog'!A:G,7,FALSE),"P")</f>
        <v/>
      </c>
      <c r="N292" s="68" t="s">
        <v>109</v>
      </c>
      <c r="O292" s="196" t="str">
        <f>VLOOKUP(Tabel3[[#This Row],[ID-Bygningsdel]],'Data aktør'!A:H,2,FALSE)</f>
        <v/>
      </c>
      <c r="P292" s="197" t="str">
        <f>VLOOKUP(Tabel3[[#This Row],[ID-Bygningsdel]],'Data aktør'!A:H,3,FALSE)</f>
        <v/>
      </c>
      <c r="Q292" s="197" t="str">
        <f>VLOOKUP(Tabel3[[#This Row],[ID-Bygningsdel]],'Data aktør'!A:H,4,FALSE)</f>
        <v/>
      </c>
      <c r="R292" s="197" t="str">
        <f>VLOOKUP(Tabel3[[#This Row],[ID-Bygningsdel]],'Data aktør'!A:H,5,FALSE)</f>
        <v/>
      </c>
      <c r="S292" s="197" t="str">
        <f>VLOOKUP(Tabel3[[#This Row],[ID-Bygningsdel]],'Data aktør'!A:H,6,FALSE)</f>
        <v/>
      </c>
      <c r="T292" s="197" t="str">
        <f>VLOOKUP(Tabel3[[#This Row],[ID-Bygningsdel]],'Data aktør'!A:H,7,FALSE)</f>
        <v/>
      </c>
      <c r="U292" s="197" t="str">
        <f>VLOOKUP(Tabel3[[#This Row],[ID-Bygningsdel]],'Data aktør'!A:H,8,FALSE)</f>
        <v/>
      </c>
      <c r="V292" s="84"/>
      <c r="W292" s="69"/>
      <c r="X292" s="84"/>
      <c r="Y292" s="69"/>
      <c r="Z292" s="84"/>
      <c r="AA292" s="69"/>
      <c r="AB292" s="84"/>
      <c r="AC292" s="69"/>
      <c r="AD292" s="84"/>
      <c r="AE292" s="69"/>
      <c r="AF292" s="84"/>
      <c r="AG292" s="69"/>
      <c r="AH292" s="84"/>
      <c r="AI292" s="69"/>
      <c r="AJ292" s="84"/>
      <c r="AK292" s="69"/>
      <c r="AL292" s="84"/>
      <c r="AM292" s="69"/>
      <c r="AN292" s="84"/>
      <c r="AO292" s="69"/>
      <c r="AP292" s="84"/>
      <c r="AQ292" s="69"/>
      <c r="AR292" s="84"/>
      <c r="AS292" s="69"/>
      <c r="AT292" s="84"/>
      <c r="AU292" s="69"/>
      <c r="AV292" s="84"/>
      <c r="AW292" s="69"/>
      <c r="AX292" s="84"/>
      <c r="AY292" s="69"/>
      <c r="AZ292" s="84"/>
      <c r="BA292" s="69"/>
      <c r="BB292" s="84"/>
      <c r="BC292" s="69"/>
      <c r="BD292" s="84"/>
      <c r="BE292" s="69"/>
      <c r="BF292" s="84"/>
      <c r="BG292" s="69"/>
      <c r="BH292" s="84"/>
      <c r="BI292" s="69"/>
      <c r="BJ292" s="84"/>
      <c r="BK292" s="69"/>
      <c r="BL292" s="38"/>
      <c r="BM292" s="24"/>
      <c r="BN292" s="84"/>
      <c r="BO292" s="69"/>
      <c r="BP292" s="84"/>
      <c r="BQ292" s="69"/>
      <c r="BR292" s="84"/>
      <c r="BS292" s="69"/>
      <c r="BT292" s="84"/>
      <c r="BU292" s="69"/>
      <c r="BV292" s="24"/>
      <c r="BW292" s="84"/>
      <c r="BX292" s="69"/>
      <c r="BY292" s="84"/>
      <c r="BZ292" s="69"/>
      <c r="CA292" s="98"/>
      <c r="CB292" s="2"/>
    </row>
    <row r="293" spans="1:80" ht="12" x14ac:dyDescent="0.2">
      <c r="A293" s="33"/>
      <c r="B293" s="265" t="s">
        <v>716</v>
      </c>
      <c r="C293" s="240" t="str">
        <f>_xlfn.CONCAT(Tabel3[[#This Row],[ID]],Tabel3[[#This Row],[BYGNINGSDELE]])</f>
        <v>289IBI-anlæg med distribueret styring</v>
      </c>
      <c r="D293" s="24"/>
      <c r="E293" s="24"/>
      <c r="F293" s="24"/>
      <c r="G293" s="24"/>
      <c r="H293" s="24"/>
      <c r="I293" s="24"/>
      <c r="J293" s="61">
        <v>4</v>
      </c>
      <c r="K293" s="62" t="s">
        <v>691</v>
      </c>
      <c r="L293" s="63" t="s">
        <v>636</v>
      </c>
      <c r="M293" s="61" t="str">
        <f>IFERROR(VLOOKUP(Tabel3[[#This Row],[ID-Bygningsdel]],'Data ændringslog'!A:G,7,FALSE),"P")</f>
        <v/>
      </c>
      <c r="N293" s="64" t="s">
        <v>109</v>
      </c>
      <c r="O293" s="188" t="str">
        <f>VLOOKUP(Tabel3[[#This Row],[ID-Bygningsdel]],'Data aktør'!A:H,2,FALSE)</f>
        <v/>
      </c>
      <c r="P293" s="189" t="str">
        <f>VLOOKUP(Tabel3[[#This Row],[ID-Bygningsdel]],'Data aktør'!A:H,3,FALSE)</f>
        <v/>
      </c>
      <c r="Q293" s="190" t="str">
        <f>VLOOKUP(Tabel3[[#This Row],[ID-Bygningsdel]],'Data aktør'!A:H,4,FALSE)</f>
        <v>X</v>
      </c>
      <c r="R293" s="191" t="str">
        <f>VLOOKUP(Tabel3[[#This Row],[ID-Bygningsdel]],'Data aktør'!A:H,5,FALSE)</f>
        <v/>
      </c>
      <c r="S293" s="192" t="str">
        <f>VLOOKUP(Tabel3[[#This Row],[ID-Bygningsdel]],'Data aktør'!A:H,6,FALSE)</f>
        <v/>
      </c>
      <c r="T293" s="193" t="str">
        <f>VLOOKUP(Tabel3[[#This Row],[ID-Bygningsdel]],'Data aktør'!A:H,7,FALSE)</f>
        <v/>
      </c>
      <c r="U293" s="194" t="str">
        <f>VLOOKUP(Tabel3[[#This Row],[ID-Bygningsdel]],'Data aktør'!A:H,8,FALSE)</f>
        <v/>
      </c>
      <c r="V293" s="76"/>
      <c r="W293" s="77"/>
      <c r="X293" s="76"/>
      <c r="Y293" s="77"/>
      <c r="Z293" s="76"/>
      <c r="AA293" s="77"/>
      <c r="AB293" s="85"/>
      <c r="AC293" s="86"/>
      <c r="AD293" s="76"/>
      <c r="AE293" s="77"/>
      <c r="AF293" s="76"/>
      <c r="AG293" s="77"/>
      <c r="AH293" s="76"/>
      <c r="AI293" s="77"/>
      <c r="AJ293" s="85"/>
      <c r="AK293" s="86"/>
      <c r="AL293" s="85"/>
      <c r="AM293" s="86"/>
      <c r="AN293" s="76"/>
      <c r="AO293" s="77"/>
      <c r="AP293" s="76"/>
      <c r="AQ293" s="77"/>
      <c r="AR293" s="76"/>
      <c r="AS293" s="77"/>
      <c r="AT293" s="85" t="s">
        <v>45</v>
      </c>
      <c r="AU293" s="86">
        <v>325</v>
      </c>
      <c r="AV293" s="76"/>
      <c r="AW293" s="77"/>
      <c r="AX293" s="76"/>
      <c r="AY293" s="77"/>
      <c r="AZ293" s="76"/>
      <c r="BA293" s="77"/>
      <c r="BB293" s="85" t="s">
        <v>45</v>
      </c>
      <c r="BC293" s="86">
        <v>325</v>
      </c>
      <c r="BD293" s="76"/>
      <c r="BE293" s="77"/>
      <c r="BF293" s="76"/>
      <c r="BG293" s="77"/>
      <c r="BH293" s="76"/>
      <c r="BI293" s="77"/>
      <c r="BJ293" s="85"/>
      <c r="BK293" s="86"/>
      <c r="BL293" s="36"/>
      <c r="BM293" s="256"/>
      <c r="BN293" s="76"/>
      <c r="BO293" s="77"/>
      <c r="BP293" s="76"/>
      <c r="BQ293" s="77"/>
      <c r="BR293" s="76"/>
      <c r="BS293" s="77"/>
      <c r="BT293" s="85"/>
      <c r="BU293" s="86"/>
      <c r="BV293" s="24"/>
      <c r="BW293" s="76"/>
      <c r="BX293" s="77"/>
      <c r="BY293" s="76"/>
      <c r="BZ293" s="77"/>
      <c r="CA293" s="96"/>
      <c r="CB293" s="2"/>
    </row>
    <row r="294" spans="1:80" ht="14.25" x14ac:dyDescent="0.2">
      <c r="A294" s="33"/>
      <c r="B294" s="264" t="s">
        <v>718</v>
      </c>
      <c r="C294" s="239" t="str">
        <f>_xlfn.CONCAT(Tabel3[[#This Row],[ID]],Tabel3[[#This Row],[BYGNINGSDELE]])</f>
        <v>290Komponenter/armaturer</v>
      </c>
      <c r="D294" s="27"/>
      <c r="E294" s="27"/>
      <c r="F294" s="27"/>
      <c r="G294" s="27"/>
      <c r="H294" s="27"/>
      <c r="I294" s="24"/>
      <c r="J294" s="58">
        <v>2</v>
      </c>
      <c r="K294" s="59" t="s">
        <v>693</v>
      </c>
      <c r="L294" s="287"/>
      <c r="M294" s="290" t="str">
        <f>IFERROR(VLOOKUP(Tabel3[[#This Row],[ID-Bygningsdel]],'Data ændringslog'!A:G,7,FALSE),"P")</f>
        <v/>
      </c>
      <c r="N294" s="60"/>
      <c r="O294" s="221" t="s">
        <v>109</v>
      </c>
      <c r="P294" s="222" t="s">
        <v>109</v>
      </c>
      <c r="Q294" s="222" t="s">
        <v>109</v>
      </c>
      <c r="R294" s="222" t="s">
        <v>109</v>
      </c>
      <c r="S294" s="222" t="s">
        <v>109</v>
      </c>
      <c r="T294" s="222" t="s">
        <v>109</v>
      </c>
      <c r="U294" s="223" t="s">
        <v>109</v>
      </c>
      <c r="V294" s="78"/>
      <c r="W294" s="79"/>
      <c r="X294" s="78"/>
      <c r="Y294" s="79"/>
      <c r="Z294" s="78"/>
      <c r="AA294" s="79"/>
      <c r="AB294" s="225"/>
      <c r="AC294" s="226"/>
      <c r="AD294" s="78"/>
      <c r="AE294" s="79"/>
      <c r="AF294" s="78"/>
      <c r="AG294" s="79"/>
      <c r="AH294" s="78"/>
      <c r="AI294" s="79"/>
      <c r="AJ294" s="225"/>
      <c r="AK294" s="226"/>
      <c r="AL294" s="225"/>
      <c r="AM294" s="226"/>
      <c r="AN294" s="78"/>
      <c r="AO294" s="79"/>
      <c r="AP294" s="78"/>
      <c r="AQ294" s="79"/>
      <c r="AR294" s="78"/>
      <c r="AS294" s="79"/>
      <c r="AT294" s="225"/>
      <c r="AU294" s="226"/>
      <c r="AV294" s="78"/>
      <c r="AW294" s="79"/>
      <c r="AX294" s="78"/>
      <c r="AY294" s="79"/>
      <c r="AZ294" s="78"/>
      <c r="BA294" s="79"/>
      <c r="BB294" s="225"/>
      <c r="BC294" s="226"/>
      <c r="BD294" s="78"/>
      <c r="BE294" s="79"/>
      <c r="BF294" s="78"/>
      <c r="BG294" s="79"/>
      <c r="BH294" s="78"/>
      <c r="BI294" s="79"/>
      <c r="BJ294" s="225"/>
      <c r="BK294" s="226"/>
      <c r="BL294" s="37"/>
      <c r="BM294" s="245"/>
      <c r="BN294" s="78"/>
      <c r="BO294" s="79"/>
      <c r="BP294" s="78"/>
      <c r="BQ294" s="79"/>
      <c r="BR294" s="78"/>
      <c r="BS294" s="79"/>
      <c r="BT294" s="225"/>
      <c r="BU294" s="226"/>
      <c r="BV294" s="24"/>
      <c r="BW294" s="78"/>
      <c r="BX294" s="79"/>
      <c r="BY294" s="78"/>
      <c r="BZ294" s="79"/>
      <c r="CA294" s="97"/>
      <c r="CB294" s="2"/>
    </row>
    <row r="295" spans="1:80" ht="12" x14ac:dyDescent="0.2">
      <c r="A295" s="33"/>
      <c r="B295" s="265" t="s">
        <v>720</v>
      </c>
      <c r="C295" s="240" t="str">
        <f>_xlfn.CONCAT(Tabel3[[#This Row],[ID]],Tabel3[[#This Row],[BYGNINGSDELE]])</f>
        <v>291Installationer for apparater og maskiner</v>
      </c>
      <c r="D295" s="24"/>
      <c r="E295" s="24"/>
      <c r="F295" s="24"/>
      <c r="G295" s="24"/>
      <c r="H295" s="24"/>
      <c r="I295" s="24"/>
      <c r="J295" s="61">
        <v>3</v>
      </c>
      <c r="K295" s="62" t="s">
        <v>695</v>
      </c>
      <c r="L295" s="63" t="s">
        <v>636</v>
      </c>
      <c r="M295" s="61" t="str">
        <f>IFERROR(VLOOKUP(Tabel3[[#This Row],[ID-Bygningsdel]],'Data ændringslog'!A:G,7,FALSE),"P")</f>
        <v/>
      </c>
      <c r="N295" s="64" t="s">
        <v>109</v>
      </c>
      <c r="O295" s="188" t="str">
        <f>VLOOKUP(Tabel3[[#This Row],[ID-Bygningsdel]],'Data aktør'!A:H,2,FALSE)</f>
        <v/>
      </c>
      <c r="P295" s="189" t="str">
        <f>VLOOKUP(Tabel3[[#This Row],[ID-Bygningsdel]],'Data aktør'!A:H,3,FALSE)</f>
        <v/>
      </c>
      <c r="Q295" s="190" t="str">
        <f>VLOOKUP(Tabel3[[#This Row],[ID-Bygningsdel]],'Data aktør'!A:H,4,FALSE)</f>
        <v>X</v>
      </c>
      <c r="R295" s="191" t="str">
        <f>VLOOKUP(Tabel3[[#This Row],[ID-Bygningsdel]],'Data aktør'!A:H,5,FALSE)</f>
        <v/>
      </c>
      <c r="S295" s="192" t="str">
        <f>VLOOKUP(Tabel3[[#This Row],[ID-Bygningsdel]],'Data aktør'!A:H,6,FALSE)</f>
        <v/>
      </c>
      <c r="T295" s="193" t="str">
        <f>VLOOKUP(Tabel3[[#This Row],[ID-Bygningsdel]],'Data aktør'!A:H,7,FALSE)</f>
        <v/>
      </c>
      <c r="U295" s="194" t="str">
        <f>VLOOKUP(Tabel3[[#This Row],[ID-Bygningsdel]],'Data aktør'!A:H,8,FALSE)</f>
        <v/>
      </c>
      <c r="V295" s="76"/>
      <c r="W295" s="77"/>
      <c r="X295" s="76"/>
      <c r="Y295" s="77"/>
      <c r="Z295" s="76"/>
      <c r="AA295" s="77"/>
      <c r="AB295" s="80"/>
      <c r="AC295" s="81"/>
      <c r="AD295" s="76"/>
      <c r="AE295" s="77"/>
      <c r="AF295" s="76"/>
      <c r="AG295" s="77"/>
      <c r="AH295" s="76"/>
      <c r="AI295" s="77"/>
      <c r="AJ295" s="80"/>
      <c r="AK295" s="81"/>
      <c r="AL295" s="80"/>
      <c r="AM295" s="81"/>
      <c r="AN295" s="76"/>
      <c r="AO295" s="77"/>
      <c r="AP295" s="76"/>
      <c r="AQ295" s="77"/>
      <c r="AR295" s="76"/>
      <c r="AS295" s="77"/>
      <c r="AT295" s="80" t="s">
        <v>45</v>
      </c>
      <c r="AU295" s="81">
        <v>325</v>
      </c>
      <c r="AV295" s="76"/>
      <c r="AW295" s="77"/>
      <c r="AX295" s="76"/>
      <c r="AY295" s="77"/>
      <c r="AZ295" s="76"/>
      <c r="BA295" s="77"/>
      <c r="BB295" s="80" t="s">
        <v>45</v>
      </c>
      <c r="BC295" s="81">
        <v>325</v>
      </c>
      <c r="BD295" s="76"/>
      <c r="BE295" s="77"/>
      <c r="BF295" s="76"/>
      <c r="BG295" s="77"/>
      <c r="BH295" s="76"/>
      <c r="BI295" s="77"/>
      <c r="BJ295" s="80"/>
      <c r="BK295" s="81"/>
      <c r="BL295" s="36"/>
      <c r="BM295" s="113"/>
      <c r="BN295" s="76"/>
      <c r="BO295" s="77"/>
      <c r="BP295" s="76"/>
      <c r="BQ295" s="77"/>
      <c r="BR295" s="76"/>
      <c r="BS295" s="77"/>
      <c r="BT295" s="80"/>
      <c r="BU295" s="81"/>
      <c r="BV295" s="24"/>
      <c r="BW295" s="76"/>
      <c r="BX295" s="77"/>
      <c r="BY295" s="76"/>
      <c r="BZ295" s="77"/>
      <c r="CA295" s="96"/>
      <c r="CB295" s="2"/>
    </row>
    <row r="296" spans="1:80" ht="12" x14ac:dyDescent="0.2">
      <c r="A296" s="33"/>
      <c r="B296" s="265" t="s">
        <v>722</v>
      </c>
      <c r="C296" s="240" t="str">
        <f>_xlfn.CONCAT(Tabel3[[#This Row],[ID]],Tabel3[[#This Row],[BYGNINGSDELE]])</f>
        <v>292Installationer for termiske anlæg</v>
      </c>
      <c r="D296" s="24"/>
      <c r="E296" s="24"/>
      <c r="F296" s="24"/>
      <c r="G296" s="24"/>
      <c r="H296" s="24"/>
      <c r="I296" s="24"/>
      <c r="J296" s="61">
        <v>3</v>
      </c>
      <c r="K296" s="62" t="s">
        <v>697</v>
      </c>
      <c r="L296" s="63" t="s">
        <v>636</v>
      </c>
      <c r="M296" s="61" t="str">
        <f>IFERROR(VLOOKUP(Tabel3[[#This Row],[ID-Bygningsdel]],'Data ændringslog'!A:G,7,FALSE),"P")</f>
        <v/>
      </c>
      <c r="N296" s="64" t="s">
        <v>109</v>
      </c>
      <c r="O296" s="188" t="str">
        <f>VLOOKUP(Tabel3[[#This Row],[ID-Bygningsdel]],'Data aktør'!A:H,2,FALSE)</f>
        <v/>
      </c>
      <c r="P296" s="189" t="str">
        <f>VLOOKUP(Tabel3[[#This Row],[ID-Bygningsdel]],'Data aktør'!A:H,3,FALSE)</f>
        <v/>
      </c>
      <c r="Q296" s="190" t="str">
        <f>VLOOKUP(Tabel3[[#This Row],[ID-Bygningsdel]],'Data aktør'!A:H,4,FALSE)</f>
        <v>X</v>
      </c>
      <c r="R296" s="191" t="str">
        <f>VLOOKUP(Tabel3[[#This Row],[ID-Bygningsdel]],'Data aktør'!A:H,5,FALSE)</f>
        <v/>
      </c>
      <c r="S296" s="192" t="str">
        <f>VLOOKUP(Tabel3[[#This Row],[ID-Bygningsdel]],'Data aktør'!A:H,6,FALSE)</f>
        <v/>
      </c>
      <c r="T296" s="193" t="str">
        <f>VLOOKUP(Tabel3[[#This Row],[ID-Bygningsdel]],'Data aktør'!A:H,7,FALSE)</f>
        <v/>
      </c>
      <c r="U296" s="194" t="str">
        <f>VLOOKUP(Tabel3[[#This Row],[ID-Bygningsdel]],'Data aktør'!A:H,8,FALSE)</f>
        <v/>
      </c>
      <c r="V296" s="76"/>
      <c r="W296" s="77"/>
      <c r="X296" s="76"/>
      <c r="Y296" s="77"/>
      <c r="Z296" s="76"/>
      <c r="AA296" s="77"/>
      <c r="AB296" s="76"/>
      <c r="AC296" s="77"/>
      <c r="AD296" s="76"/>
      <c r="AE296" s="77"/>
      <c r="AF296" s="76"/>
      <c r="AG296" s="77"/>
      <c r="AH296" s="76"/>
      <c r="AI296" s="77"/>
      <c r="AJ296" s="76"/>
      <c r="AK296" s="77"/>
      <c r="AL296" s="76"/>
      <c r="AM296" s="77"/>
      <c r="AN296" s="76"/>
      <c r="AO296" s="77"/>
      <c r="AP296" s="76"/>
      <c r="AQ296" s="77"/>
      <c r="AR296" s="76"/>
      <c r="AS296" s="77"/>
      <c r="AT296" s="76" t="s">
        <v>45</v>
      </c>
      <c r="AU296" s="77">
        <v>325</v>
      </c>
      <c r="AV296" s="76"/>
      <c r="AW296" s="77"/>
      <c r="AX296" s="76"/>
      <c r="AY296" s="77"/>
      <c r="AZ296" s="76"/>
      <c r="BA296" s="77"/>
      <c r="BB296" s="76" t="s">
        <v>45</v>
      </c>
      <c r="BC296" s="77">
        <v>325</v>
      </c>
      <c r="BD296" s="76"/>
      <c r="BE296" s="77"/>
      <c r="BF296" s="76"/>
      <c r="BG296" s="77"/>
      <c r="BH296" s="76"/>
      <c r="BI296" s="77"/>
      <c r="BJ296" s="76"/>
      <c r="BK296" s="77"/>
      <c r="BL296" s="36"/>
      <c r="BM296" s="24"/>
      <c r="BN296" s="76"/>
      <c r="BO296" s="77"/>
      <c r="BP296" s="76"/>
      <c r="BQ296" s="77"/>
      <c r="BR296" s="76"/>
      <c r="BS296" s="77"/>
      <c r="BT296" s="76"/>
      <c r="BU296" s="77"/>
      <c r="BV296" s="24"/>
      <c r="BW296" s="76"/>
      <c r="BX296" s="77"/>
      <c r="BY296" s="76"/>
      <c r="BZ296" s="77"/>
      <c r="CA296" s="96"/>
      <c r="CB296" s="2"/>
    </row>
    <row r="297" spans="1:80" ht="12" x14ac:dyDescent="0.2">
      <c r="A297" s="33"/>
      <c r="B297" s="267" t="s">
        <v>724</v>
      </c>
      <c r="C297" s="242" t="str">
        <f>_xlfn.CONCAT(Tabel3[[#This Row],[ID]],Tabel3[[#This Row],[BYGNINGSDELE]])</f>
        <v>293Installationer for belysning</v>
      </c>
      <c r="D297" s="23"/>
      <c r="E297" s="23"/>
      <c r="F297" s="23"/>
      <c r="G297" s="23"/>
      <c r="H297" s="23"/>
      <c r="I297" s="24"/>
      <c r="J297" s="65">
        <v>3</v>
      </c>
      <c r="K297" s="66" t="s">
        <v>699</v>
      </c>
      <c r="L297" s="67"/>
      <c r="M297" s="65" t="str">
        <f>IFERROR(VLOOKUP(Tabel3[[#This Row],[ID-Bygningsdel]],'Data ændringslog'!A:G,7,FALSE),"P")</f>
        <v/>
      </c>
      <c r="N297" s="68" t="s">
        <v>109</v>
      </c>
      <c r="O297" s="196" t="str">
        <f>VLOOKUP(Tabel3[[#This Row],[ID-Bygningsdel]],'Data aktør'!A:H,2,FALSE)</f>
        <v/>
      </c>
      <c r="P297" s="197" t="str">
        <f>VLOOKUP(Tabel3[[#This Row],[ID-Bygningsdel]],'Data aktør'!A:H,3,FALSE)</f>
        <v/>
      </c>
      <c r="Q297" s="197" t="str">
        <f>VLOOKUP(Tabel3[[#This Row],[ID-Bygningsdel]],'Data aktør'!A:H,4,FALSE)</f>
        <v/>
      </c>
      <c r="R297" s="197" t="str">
        <f>VLOOKUP(Tabel3[[#This Row],[ID-Bygningsdel]],'Data aktør'!A:H,5,FALSE)</f>
        <v/>
      </c>
      <c r="S297" s="197" t="str">
        <f>VLOOKUP(Tabel3[[#This Row],[ID-Bygningsdel]],'Data aktør'!A:H,6,FALSE)</f>
        <v/>
      </c>
      <c r="T297" s="197" t="str">
        <f>VLOOKUP(Tabel3[[#This Row],[ID-Bygningsdel]],'Data aktør'!A:H,7,FALSE)</f>
        <v/>
      </c>
      <c r="U297" s="197" t="str">
        <f>VLOOKUP(Tabel3[[#This Row],[ID-Bygningsdel]],'Data aktør'!A:H,8,FALSE)</f>
        <v/>
      </c>
      <c r="V297" s="84"/>
      <c r="W297" s="69"/>
      <c r="X297" s="84"/>
      <c r="Y297" s="69"/>
      <c r="Z297" s="84"/>
      <c r="AA297" s="69"/>
      <c r="AB297" s="84"/>
      <c r="AC297" s="69"/>
      <c r="AD297" s="84"/>
      <c r="AE297" s="69"/>
      <c r="AF297" s="84"/>
      <c r="AG297" s="69"/>
      <c r="AH297" s="84"/>
      <c r="AI297" s="69"/>
      <c r="AJ297" s="84"/>
      <c r="AK297" s="69"/>
      <c r="AL297" s="84"/>
      <c r="AM297" s="69"/>
      <c r="AN297" s="84"/>
      <c r="AO297" s="69"/>
      <c r="AP297" s="84"/>
      <c r="AQ297" s="69"/>
      <c r="AR297" s="84"/>
      <c r="AS297" s="69"/>
      <c r="AT297" s="84"/>
      <c r="AU297" s="69"/>
      <c r="AV297" s="84"/>
      <c r="AW297" s="69"/>
      <c r="AX297" s="84"/>
      <c r="AY297" s="69"/>
      <c r="AZ297" s="84"/>
      <c r="BA297" s="69"/>
      <c r="BB297" s="84"/>
      <c r="BC297" s="69"/>
      <c r="BD297" s="84"/>
      <c r="BE297" s="69"/>
      <c r="BF297" s="84"/>
      <c r="BG297" s="69"/>
      <c r="BH297" s="84"/>
      <c r="BI297" s="69"/>
      <c r="BJ297" s="84"/>
      <c r="BK297" s="69"/>
      <c r="BL297" s="38"/>
      <c r="BM297" s="24"/>
      <c r="BN297" s="84"/>
      <c r="BO297" s="69"/>
      <c r="BP297" s="84"/>
      <c r="BQ297" s="69"/>
      <c r="BR297" s="84"/>
      <c r="BS297" s="69"/>
      <c r="BT297" s="84"/>
      <c r="BU297" s="69"/>
      <c r="BV297" s="24"/>
      <c r="BW297" s="84"/>
      <c r="BX297" s="69"/>
      <c r="BY297" s="84"/>
      <c r="BZ297" s="69"/>
      <c r="CA297" s="98"/>
      <c r="CB297" s="2"/>
    </row>
    <row r="298" spans="1:80" ht="12" x14ac:dyDescent="0.2">
      <c r="A298" s="33"/>
      <c r="B298" s="265" t="s">
        <v>726</v>
      </c>
      <c r="C298" s="240" t="str">
        <f>_xlfn.CONCAT(Tabel3[[#This Row],[ID]],Tabel3[[#This Row],[BYGNINGSDELE]])</f>
        <v xml:space="preserve">294Anlæg for almen belysning </v>
      </c>
      <c r="D298" s="24"/>
      <c r="E298" s="24"/>
      <c r="F298" s="24"/>
      <c r="G298" s="24"/>
      <c r="H298" s="24"/>
      <c r="I298" s="24"/>
      <c r="J298" s="61">
        <v>4</v>
      </c>
      <c r="K298" s="62" t="s">
        <v>701</v>
      </c>
      <c r="L298" s="63" t="s">
        <v>636</v>
      </c>
      <c r="M298" s="61" t="str">
        <f>IFERROR(VLOOKUP(Tabel3[[#This Row],[ID-Bygningsdel]],'Data ændringslog'!A:G,7,FALSE),"P")</f>
        <v/>
      </c>
      <c r="N298" s="64" t="s">
        <v>109</v>
      </c>
      <c r="O298" s="188" t="str">
        <f>VLOOKUP(Tabel3[[#This Row],[ID-Bygningsdel]],'Data aktør'!A:H,2,FALSE)</f>
        <v/>
      </c>
      <c r="P298" s="189" t="str">
        <f>VLOOKUP(Tabel3[[#This Row],[ID-Bygningsdel]],'Data aktør'!A:H,3,FALSE)</f>
        <v/>
      </c>
      <c r="Q298" s="190" t="str">
        <f>VLOOKUP(Tabel3[[#This Row],[ID-Bygningsdel]],'Data aktør'!A:H,4,FALSE)</f>
        <v>X</v>
      </c>
      <c r="R298" s="191" t="str">
        <f>VLOOKUP(Tabel3[[#This Row],[ID-Bygningsdel]],'Data aktør'!A:H,5,FALSE)</f>
        <v/>
      </c>
      <c r="S298" s="192" t="str">
        <f>VLOOKUP(Tabel3[[#This Row],[ID-Bygningsdel]],'Data aktør'!A:H,6,FALSE)</f>
        <v/>
      </c>
      <c r="T298" s="193" t="str">
        <f>VLOOKUP(Tabel3[[#This Row],[ID-Bygningsdel]],'Data aktør'!A:H,7,FALSE)</f>
        <v/>
      </c>
      <c r="U298" s="194" t="str">
        <f>VLOOKUP(Tabel3[[#This Row],[ID-Bygningsdel]],'Data aktør'!A:H,8,FALSE)</f>
        <v/>
      </c>
      <c r="V298" s="76"/>
      <c r="W298" s="77"/>
      <c r="X298" s="76"/>
      <c r="Y298" s="77"/>
      <c r="Z298" s="76"/>
      <c r="AA298" s="77"/>
      <c r="AB298" s="76"/>
      <c r="AC298" s="77"/>
      <c r="AD298" s="76"/>
      <c r="AE298" s="77"/>
      <c r="AF298" s="76"/>
      <c r="AG298" s="77"/>
      <c r="AH298" s="76"/>
      <c r="AI298" s="77"/>
      <c r="AJ298" s="76" t="s">
        <v>45</v>
      </c>
      <c r="AK298" s="77">
        <v>300</v>
      </c>
      <c r="AL298" s="76"/>
      <c r="AM298" s="77"/>
      <c r="AN298" s="76"/>
      <c r="AO298" s="77"/>
      <c r="AP298" s="76"/>
      <c r="AQ298" s="77"/>
      <c r="AR298" s="76"/>
      <c r="AS298" s="77"/>
      <c r="AT298" s="76" t="s">
        <v>45</v>
      </c>
      <c r="AU298" s="77">
        <v>325</v>
      </c>
      <c r="AV298" s="76"/>
      <c r="AW298" s="77"/>
      <c r="AX298" s="76"/>
      <c r="AY298" s="77"/>
      <c r="AZ298" s="76"/>
      <c r="BA298" s="77"/>
      <c r="BB298" s="76" t="s">
        <v>45</v>
      </c>
      <c r="BC298" s="77">
        <v>325</v>
      </c>
      <c r="BD298" s="76"/>
      <c r="BE298" s="77"/>
      <c r="BF298" s="76"/>
      <c r="BG298" s="77"/>
      <c r="BH298" s="76"/>
      <c r="BI298" s="77"/>
      <c r="BJ298" s="76"/>
      <c r="BK298" s="77"/>
      <c r="BL298" s="36"/>
      <c r="BM298" s="24"/>
      <c r="BN298" s="76"/>
      <c r="BO298" s="77"/>
      <c r="BP298" s="76"/>
      <c r="BQ298" s="77"/>
      <c r="BR298" s="76"/>
      <c r="BS298" s="77"/>
      <c r="BT298" s="76"/>
      <c r="BU298" s="77"/>
      <c r="BV298" s="24"/>
      <c r="BW298" s="76"/>
      <c r="BX298" s="77"/>
      <c r="BY298" s="76"/>
      <c r="BZ298" s="77"/>
      <c r="CA298" s="96"/>
      <c r="CB298" s="2"/>
    </row>
    <row r="299" spans="1:80" ht="12" x14ac:dyDescent="0.2">
      <c r="A299" s="33"/>
      <c r="B299" s="265" t="s">
        <v>728</v>
      </c>
      <c r="C299" s="240" t="str">
        <f>_xlfn.CONCAT(Tabel3[[#This Row],[ID]],Tabel3[[#This Row],[BYGNINGSDELE]])</f>
        <v>295Anlæg for lavvoltsbelysning</v>
      </c>
      <c r="D299" s="24"/>
      <c r="E299" s="24"/>
      <c r="F299" s="24"/>
      <c r="G299" s="24"/>
      <c r="H299" s="24"/>
      <c r="I299" s="24"/>
      <c r="J299" s="61">
        <v>4</v>
      </c>
      <c r="K299" s="62" t="s">
        <v>703</v>
      </c>
      <c r="L299" s="63" t="s">
        <v>636</v>
      </c>
      <c r="M299" s="61" t="str">
        <f>IFERROR(VLOOKUP(Tabel3[[#This Row],[ID-Bygningsdel]],'Data ændringslog'!A:G,7,FALSE),"P")</f>
        <v/>
      </c>
      <c r="N299" s="64" t="s">
        <v>109</v>
      </c>
      <c r="O299" s="188" t="str">
        <f>VLOOKUP(Tabel3[[#This Row],[ID-Bygningsdel]],'Data aktør'!A:H,2,FALSE)</f>
        <v/>
      </c>
      <c r="P299" s="189" t="str">
        <f>VLOOKUP(Tabel3[[#This Row],[ID-Bygningsdel]],'Data aktør'!A:H,3,FALSE)</f>
        <v/>
      </c>
      <c r="Q299" s="190" t="str">
        <f>VLOOKUP(Tabel3[[#This Row],[ID-Bygningsdel]],'Data aktør'!A:H,4,FALSE)</f>
        <v>X</v>
      </c>
      <c r="R299" s="191" t="str">
        <f>VLOOKUP(Tabel3[[#This Row],[ID-Bygningsdel]],'Data aktør'!A:H,5,FALSE)</f>
        <v/>
      </c>
      <c r="S299" s="192" t="str">
        <f>VLOOKUP(Tabel3[[#This Row],[ID-Bygningsdel]],'Data aktør'!A:H,6,FALSE)</f>
        <v/>
      </c>
      <c r="T299" s="193" t="str">
        <f>VLOOKUP(Tabel3[[#This Row],[ID-Bygningsdel]],'Data aktør'!A:H,7,FALSE)</f>
        <v/>
      </c>
      <c r="U299" s="194" t="str">
        <f>VLOOKUP(Tabel3[[#This Row],[ID-Bygningsdel]],'Data aktør'!A:H,8,FALSE)</f>
        <v/>
      </c>
      <c r="V299" s="76"/>
      <c r="W299" s="77"/>
      <c r="X299" s="76"/>
      <c r="Y299" s="77"/>
      <c r="Z299" s="76"/>
      <c r="AA299" s="77"/>
      <c r="AB299" s="76"/>
      <c r="AC299" s="77"/>
      <c r="AD299" s="76"/>
      <c r="AE299" s="77"/>
      <c r="AF299" s="76"/>
      <c r="AG299" s="77"/>
      <c r="AH299" s="76"/>
      <c r="AI299" s="77"/>
      <c r="AJ299" s="76"/>
      <c r="AK299" s="77"/>
      <c r="AL299" s="76"/>
      <c r="AM299" s="77"/>
      <c r="AN299" s="76"/>
      <c r="AO299" s="77"/>
      <c r="AP299" s="76"/>
      <c r="AQ299" s="77"/>
      <c r="AR299" s="76"/>
      <c r="AS299" s="77"/>
      <c r="AT299" s="76" t="s">
        <v>45</v>
      </c>
      <c r="AU299" s="77">
        <v>325</v>
      </c>
      <c r="AV299" s="76"/>
      <c r="AW299" s="77"/>
      <c r="AX299" s="76"/>
      <c r="AY299" s="77"/>
      <c r="AZ299" s="76"/>
      <c r="BA299" s="77"/>
      <c r="BB299" s="76" t="s">
        <v>45</v>
      </c>
      <c r="BC299" s="77">
        <v>325</v>
      </c>
      <c r="BD299" s="76"/>
      <c r="BE299" s="77"/>
      <c r="BF299" s="76"/>
      <c r="BG299" s="77"/>
      <c r="BH299" s="76"/>
      <c r="BI299" s="77"/>
      <c r="BJ299" s="76"/>
      <c r="BK299" s="77"/>
      <c r="BL299" s="36"/>
      <c r="BM299" s="24"/>
      <c r="BN299" s="76"/>
      <c r="BO299" s="77"/>
      <c r="BP299" s="76"/>
      <c r="BQ299" s="77"/>
      <c r="BR299" s="76"/>
      <c r="BS299" s="77"/>
      <c r="BT299" s="76"/>
      <c r="BU299" s="77"/>
      <c r="BV299" s="24"/>
      <c r="BW299" s="76"/>
      <c r="BX299" s="77"/>
      <c r="BY299" s="76"/>
      <c r="BZ299" s="77"/>
      <c r="CA299" s="96"/>
      <c r="CB299" s="2"/>
    </row>
    <row r="300" spans="1:80" ht="12" x14ac:dyDescent="0.2">
      <c r="A300" s="33"/>
      <c r="B300" s="265" t="s">
        <v>730</v>
      </c>
      <c r="C300" s="240" t="str">
        <f>_xlfn.CONCAT(Tabel3[[#This Row],[ID]],Tabel3[[#This Row],[BYGNINGSDELE]])</f>
        <v xml:space="preserve">296Anlæg for sikkerhedsbelysning </v>
      </c>
      <c r="D300" s="24"/>
      <c r="E300" s="24"/>
      <c r="F300" s="24"/>
      <c r="G300" s="24"/>
      <c r="H300" s="24"/>
      <c r="I300" s="24"/>
      <c r="J300" s="61">
        <v>4</v>
      </c>
      <c r="K300" s="62" t="s">
        <v>705</v>
      </c>
      <c r="L300" s="63" t="s">
        <v>636</v>
      </c>
      <c r="M300" s="61" t="str">
        <f>IFERROR(VLOOKUP(Tabel3[[#This Row],[ID-Bygningsdel]],'Data ændringslog'!A:G,7,FALSE),"P")</f>
        <v/>
      </c>
      <c r="N300" s="64" t="s">
        <v>109</v>
      </c>
      <c r="O300" s="188" t="str">
        <f>VLOOKUP(Tabel3[[#This Row],[ID-Bygningsdel]],'Data aktør'!A:H,2,FALSE)</f>
        <v/>
      </c>
      <c r="P300" s="189" t="str">
        <f>VLOOKUP(Tabel3[[#This Row],[ID-Bygningsdel]],'Data aktør'!A:H,3,FALSE)</f>
        <v/>
      </c>
      <c r="Q300" s="190" t="str">
        <f>VLOOKUP(Tabel3[[#This Row],[ID-Bygningsdel]],'Data aktør'!A:H,4,FALSE)</f>
        <v>X</v>
      </c>
      <c r="R300" s="191" t="str">
        <f>VLOOKUP(Tabel3[[#This Row],[ID-Bygningsdel]],'Data aktør'!A:H,5,FALSE)</f>
        <v/>
      </c>
      <c r="S300" s="192" t="str">
        <f>VLOOKUP(Tabel3[[#This Row],[ID-Bygningsdel]],'Data aktør'!A:H,6,FALSE)</f>
        <v/>
      </c>
      <c r="T300" s="193" t="str">
        <f>VLOOKUP(Tabel3[[#This Row],[ID-Bygningsdel]],'Data aktør'!A:H,7,FALSE)</f>
        <v/>
      </c>
      <c r="U300" s="194" t="str">
        <f>VLOOKUP(Tabel3[[#This Row],[ID-Bygningsdel]],'Data aktør'!A:H,8,FALSE)</f>
        <v/>
      </c>
      <c r="V300" s="76"/>
      <c r="W300" s="77"/>
      <c r="X300" s="76"/>
      <c r="Y300" s="77"/>
      <c r="Z300" s="76"/>
      <c r="AA300" s="77"/>
      <c r="AB300" s="76"/>
      <c r="AC300" s="77"/>
      <c r="AD300" s="76"/>
      <c r="AE300" s="77"/>
      <c r="AF300" s="76"/>
      <c r="AG300" s="77"/>
      <c r="AH300" s="76"/>
      <c r="AI300" s="77"/>
      <c r="AJ300" s="76"/>
      <c r="AK300" s="77"/>
      <c r="AL300" s="76"/>
      <c r="AM300" s="77"/>
      <c r="AN300" s="76"/>
      <c r="AO300" s="77"/>
      <c r="AP300" s="76"/>
      <c r="AQ300" s="77"/>
      <c r="AR300" s="76"/>
      <c r="AS300" s="77"/>
      <c r="AT300" s="76" t="s">
        <v>45</v>
      </c>
      <c r="AU300" s="77">
        <v>325</v>
      </c>
      <c r="AV300" s="76"/>
      <c r="AW300" s="77"/>
      <c r="AX300" s="76"/>
      <c r="AY300" s="77"/>
      <c r="AZ300" s="76"/>
      <c r="BA300" s="77"/>
      <c r="BB300" s="76" t="s">
        <v>45</v>
      </c>
      <c r="BC300" s="77">
        <v>325</v>
      </c>
      <c r="BD300" s="76"/>
      <c r="BE300" s="77"/>
      <c r="BF300" s="76"/>
      <c r="BG300" s="77"/>
      <c r="BH300" s="76"/>
      <c r="BI300" s="77"/>
      <c r="BJ300" s="76"/>
      <c r="BK300" s="77"/>
      <c r="BL300" s="36"/>
      <c r="BM300" s="24"/>
      <c r="BN300" s="76"/>
      <c r="BO300" s="77"/>
      <c r="BP300" s="76"/>
      <c r="BQ300" s="77"/>
      <c r="BR300" s="76"/>
      <c r="BS300" s="77"/>
      <c r="BT300" s="76"/>
      <c r="BU300" s="77"/>
      <c r="BV300" s="24"/>
      <c r="BW300" s="76"/>
      <c r="BX300" s="77"/>
      <c r="BY300" s="76"/>
      <c r="BZ300" s="77"/>
      <c r="CA300" s="96"/>
      <c r="CB300" s="2"/>
    </row>
    <row r="301" spans="1:80" ht="12" x14ac:dyDescent="0.2">
      <c r="A301" s="33"/>
      <c r="B301" s="265" t="s">
        <v>732</v>
      </c>
      <c r="C301" s="240" t="str">
        <f>_xlfn.CONCAT(Tabel3[[#This Row],[ID]],Tabel3[[#This Row],[BYGNINGSDELE]])</f>
        <v xml:space="preserve">297Anlæg for særbelysning </v>
      </c>
      <c r="D301" s="24"/>
      <c r="E301" s="24"/>
      <c r="F301" s="24"/>
      <c r="G301" s="24"/>
      <c r="H301" s="24"/>
      <c r="I301" s="24"/>
      <c r="J301" s="61">
        <v>4</v>
      </c>
      <c r="K301" s="62" t="s">
        <v>707</v>
      </c>
      <c r="L301" s="63" t="s">
        <v>636</v>
      </c>
      <c r="M301" s="61" t="str">
        <f>IFERROR(VLOOKUP(Tabel3[[#This Row],[ID-Bygningsdel]],'Data ændringslog'!A:G,7,FALSE),"P")</f>
        <v/>
      </c>
      <c r="N301" s="64" t="s">
        <v>109</v>
      </c>
      <c r="O301" s="188" t="str">
        <f>VLOOKUP(Tabel3[[#This Row],[ID-Bygningsdel]],'Data aktør'!A:H,2,FALSE)</f>
        <v/>
      </c>
      <c r="P301" s="189" t="str">
        <f>VLOOKUP(Tabel3[[#This Row],[ID-Bygningsdel]],'Data aktør'!A:H,3,FALSE)</f>
        <v/>
      </c>
      <c r="Q301" s="190" t="str">
        <f>VLOOKUP(Tabel3[[#This Row],[ID-Bygningsdel]],'Data aktør'!A:H,4,FALSE)</f>
        <v>X</v>
      </c>
      <c r="R301" s="191" t="str">
        <f>VLOOKUP(Tabel3[[#This Row],[ID-Bygningsdel]],'Data aktør'!A:H,5,FALSE)</f>
        <v/>
      </c>
      <c r="S301" s="192" t="str">
        <f>VLOOKUP(Tabel3[[#This Row],[ID-Bygningsdel]],'Data aktør'!A:H,6,FALSE)</f>
        <v/>
      </c>
      <c r="T301" s="193" t="str">
        <f>VLOOKUP(Tabel3[[#This Row],[ID-Bygningsdel]],'Data aktør'!A:H,7,FALSE)</f>
        <v/>
      </c>
      <c r="U301" s="194" t="str">
        <f>VLOOKUP(Tabel3[[#This Row],[ID-Bygningsdel]],'Data aktør'!A:H,8,FALSE)</f>
        <v/>
      </c>
      <c r="V301" s="76"/>
      <c r="W301" s="77"/>
      <c r="X301" s="76"/>
      <c r="Y301" s="77"/>
      <c r="Z301" s="76"/>
      <c r="AA301" s="77"/>
      <c r="AB301" s="76"/>
      <c r="AC301" s="77"/>
      <c r="AD301" s="76"/>
      <c r="AE301" s="77"/>
      <c r="AF301" s="76"/>
      <c r="AG301" s="77"/>
      <c r="AH301" s="76"/>
      <c r="AI301" s="77"/>
      <c r="AJ301" s="76"/>
      <c r="AK301" s="77"/>
      <c r="AL301" s="76"/>
      <c r="AM301" s="77"/>
      <c r="AN301" s="76"/>
      <c r="AO301" s="77"/>
      <c r="AP301" s="76"/>
      <c r="AQ301" s="77"/>
      <c r="AR301" s="76"/>
      <c r="AS301" s="77"/>
      <c r="AT301" s="76" t="s">
        <v>45</v>
      </c>
      <c r="AU301" s="77">
        <v>325</v>
      </c>
      <c r="AV301" s="76"/>
      <c r="AW301" s="77"/>
      <c r="AX301" s="76"/>
      <c r="AY301" s="77"/>
      <c r="AZ301" s="76"/>
      <c r="BA301" s="77"/>
      <c r="BB301" s="76" t="s">
        <v>45</v>
      </c>
      <c r="BC301" s="77">
        <v>325</v>
      </c>
      <c r="BD301" s="76"/>
      <c r="BE301" s="77"/>
      <c r="BF301" s="76"/>
      <c r="BG301" s="77"/>
      <c r="BH301" s="76"/>
      <c r="BI301" s="77"/>
      <c r="BJ301" s="76"/>
      <c r="BK301" s="77"/>
      <c r="BL301" s="36"/>
      <c r="BM301" s="24"/>
      <c r="BN301" s="76"/>
      <c r="BO301" s="77"/>
      <c r="BP301" s="76"/>
      <c r="BQ301" s="77"/>
      <c r="BR301" s="76"/>
      <c r="BS301" s="77"/>
      <c r="BT301" s="76"/>
      <c r="BU301" s="77"/>
      <c r="BV301" s="24"/>
      <c r="BW301" s="76"/>
      <c r="BX301" s="77"/>
      <c r="BY301" s="76"/>
      <c r="BZ301" s="77"/>
      <c r="CA301" s="96"/>
      <c r="CB301" s="2"/>
    </row>
    <row r="302" spans="1:80" ht="12" x14ac:dyDescent="0.2">
      <c r="A302" s="33"/>
      <c r="B302" s="265" t="s">
        <v>735</v>
      </c>
      <c r="C302" s="240" t="str">
        <f>_xlfn.CONCAT(Tabel3[[#This Row],[ID]],Tabel3[[#This Row],[BYGNINGSDELE]])</f>
        <v>298Lysstyringsanlæg</v>
      </c>
      <c r="D302" s="24"/>
      <c r="E302" s="24"/>
      <c r="F302" s="24"/>
      <c r="G302" s="24"/>
      <c r="H302" s="24"/>
      <c r="I302" s="24"/>
      <c r="J302" s="61">
        <v>4</v>
      </c>
      <c r="K302" s="62" t="s">
        <v>709</v>
      </c>
      <c r="L302" s="63" t="s">
        <v>636</v>
      </c>
      <c r="M302" s="61" t="str">
        <f>IFERROR(VLOOKUP(Tabel3[[#This Row],[ID-Bygningsdel]],'Data ændringslog'!A:G,7,FALSE),"P")</f>
        <v/>
      </c>
      <c r="N302" s="64" t="s">
        <v>109</v>
      </c>
      <c r="O302" s="188" t="str">
        <f>VLOOKUP(Tabel3[[#This Row],[ID-Bygningsdel]],'Data aktør'!A:H,2,FALSE)</f>
        <v/>
      </c>
      <c r="P302" s="189" t="str">
        <f>VLOOKUP(Tabel3[[#This Row],[ID-Bygningsdel]],'Data aktør'!A:H,3,FALSE)</f>
        <v/>
      </c>
      <c r="Q302" s="190" t="str">
        <f>VLOOKUP(Tabel3[[#This Row],[ID-Bygningsdel]],'Data aktør'!A:H,4,FALSE)</f>
        <v>X</v>
      </c>
      <c r="R302" s="191" t="str">
        <f>VLOOKUP(Tabel3[[#This Row],[ID-Bygningsdel]],'Data aktør'!A:H,5,FALSE)</f>
        <v/>
      </c>
      <c r="S302" s="192" t="str">
        <f>VLOOKUP(Tabel3[[#This Row],[ID-Bygningsdel]],'Data aktør'!A:H,6,FALSE)</f>
        <v/>
      </c>
      <c r="T302" s="193" t="str">
        <f>VLOOKUP(Tabel3[[#This Row],[ID-Bygningsdel]],'Data aktør'!A:H,7,FALSE)</f>
        <v/>
      </c>
      <c r="U302" s="194" t="str">
        <f>VLOOKUP(Tabel3[[#This Row],[ID-Bygningsdel]],'Data aktør'!A:H,8,FALSE)</f>
        <v/>
      </c>
      <c r="V302" s="76"/>
      <c r="W302" s="77"/>
      <c r="X302" s="76"/>
      <c r="Y302" s="77"/>
      <c r="Z302" s="76"/>
      <c r="AA302" s="77"/>
      <c r="AB302" s="76"/>
      <c r="AC302" s="77"/>
      <c r="AD302" s="76"/>
      <c r="AE302" s="77"/>
      <c r="AF302" s="76"/>
      <c r="AG302" s="77"/>
      <c r="AH302" s="76"/>
      <c r="AI302" s="77"/>
      <c r="AJ302" s="76"/>
      <c r="AK302" s="77"/>
      <c r="AL302" s="76"/>
      <c r="AM302" s="77"/>
      <c r="AN302" s="76"/>
      <c r="AO302" s="77"/>
      <c r="AP302" s="76"/>
      <c r="AQ302" s="77"/>
      <c r="AR302" s="76"/>
      <c r="AS302" s="77"/>
      <c r="AT302" s="76" t="s">
        <v>45</v>
      </c>
      <c r="AU302" s="77">
        <v>325</v>
      </c>
      <c r="AV302" s="76"/>
      <c r="AW302" s="77"/>
      <c r="AX302" s="76"/>
      <c r="AY302" s="77"/>
      <c r="AZ302" s="76"/>
      <c r="BA302" s="77"/>
      <c r="BB302" s="76" t="s">
        <v>45</v>
      </c>
      <c r="BC302" s="77">
        <v>325</v>
      </c>
      <c r="BD302" s="76"/>
      <c r="BE302" s="77"/>
      <c r="BF302" s="76"/>
      <c r="BG302" s="77"/>
      <c r="BH302" s="76"/>
      <c r="BI302" s="77"/>
      <c r="BJ302" s="76"/>
      <c r="BK302" s="77"/>
      <c r="BL302" s="36"/>
      <c r="BM302" s="24"/>
      <c r="BN302" s="76"/>
      <c r="BO302" s="77"/>
      <c r="BP302" s="76"/>
      <c r="BQ302" s="77"/>
      <c r="BR302" s="76"/>
      <c r="BS302" s="77"/>
      <c r="BT302" s="76"/>
      <c r="BU302" s="77"/>
      <c r="BV302" s="24"/>
      <c r="BW302" s="76"/>
      <c r="BX302" s="77"/>
      <c r="BY302" s="76"/>
      <c r="BZ302" s="77"/>
      <c r="CA302" s="96"/>
      <c r="CB302" s="2"/>
    </row>
    <row r="303" spans="1:80" ht="12" x14ac:dyDescent="0.2">
      <c r="A303" s="33"/>
      <c r="B303" s="267" t="s">
        <v>737</v>
      </c>
      <c r="C303" s="242" t="str">
        <f>_xlfn.CONCAT(Tabel3[[#This Row],[ID]],Tabel3[[#This Row],[BYGNINGSDELE]])</f>
        <v>299Belysningsarmaturer</v>
      </c>
      <c r="D303" s="23"/>
      <c r="E303" s="23"/>
      <c r="F303" s="23"/>
      <c r="G303" s="23"/>
      <c r="H303" s="23"/>
      <c r="I303" s="24"/>
      <c r="J303" s="65">
        <v>3</v>
      </c>
      <c r="K303" s="66" t="s">
        <v>711</v>
      </c>
      <c r="L303" s="67"/>
      <c r="M303" s="65" t="str">
        <f>IFERROR(VLOOKUP(Tabel3[[#This Row],[ID-Bygningsdel]],'Data ændringslog'!A:G,7,FALSE),"P")</f>
        <v/>
      </c>
      <c r="N303" s="68" t="s">
        <v>109</v>
      </c>
      <c r="O303" s="196" t="str">
        <f>VLOOKUP(Tabel3[[#This Row],[ID-Bygningsdel]],'Data aktør'!A:H,2,FALSE)</f>
        <v/>
      </c>
      <c r="P303" s="197" t="str">
        <f>VLOOKUP(Tabel3[[#This Row],[ID-Bygningsdel]],'Data aktør'!A:H,3,FALSE)</f>
        <v/>
      </c>
      <c r="Q303" s="197" t="str">
        <f>VLOOKUP(Tabel3[[#This Row],[ID-Bygningsdel]],'Data aktør'!A:H,4,FALSE)</f>
        <v/>
      </c>
      <c r="R303" s="197" t="str">
        <f>VLOOKUP(Tabel3[[#This Row],[ID-Bygningsdel]],'Data aktør'!A:H,5,FALSE)</f>
        <v/>
      </c>
      <c r="S303" s="197" t="str">
        <f>VLOOKUP(Tabel3[[#This Row],[ID-Bygningsdel]],'Data aktør'!A:H,6,FALSE)</f>
        <v/>
      </c>
      <c r="T303" s="197" t="str">
        <f>VLOOKUP(Tabel3[[#This Row],[ID-Bygningsdel]],'Data aktør'!A:H,7,FALSE)</f>
        <v/>
      </c>
      <c r="U303" s="197" t="str">
        <f>VLOOKUP(Tabel3[[#This Row],[ID-Bygningsdel]],'Data aktør'!A:H,8,FALSE)</f>
        <v/>
      </c>
      <c r="V303" s="84"/>
      <c r="W303" s="69"/>
      <c r="X303" s="84"/>
      <c r="Y303" s="69"/>
      <c r="Z303" s="84"/>
      <c r="AA303" s="69"/>
      <c r="AB303" s="84"/>
      <c r="AC303" s="69"/>
      <c r="AD303" s="84"/>
      <c r="AE303" s="69"/>
      <c r="AF303" s="84"/>
      <c r="AG303" s="69"/>
      <c r="AH303" s="84"/>
      <c r="AI303" s="69"/>
      <c r="AJ303" s="84"/>
      <c r="AK303" s="69"/>
      <c r="AL303" s="84"/>
      <c r="AM303" s="69"/>
      <c r="AN303" s="84"/>
      <c r="AO303" s="69"/>
      <c r="AP303" s="84"/>
      <c r="AQ303" s="69"/>
      <c r="AR303" s="84"/>
      <c r="AS303" s="69"/>
      <c r="AT303" s="84"/>
      <c r="AU303" s="69"/>
      <c r="AV303" s="84"/>
      <c r="AW303" s="69"/>
      <c r="AX303" s="84"/>
      <c r="AY303" s="69"/>
      <c r="AZ303" s="84"/>
      <c r="BA303" s="69"/>
      <c r="BB303" s="84"/>
      <c r="BC303" s="69"/>
      <c r="BD303" s="84"/>
      <c r="BE303" s="69"/>
      <c r="BF303" s="84"/>
      <c r="BG303" s="69"/>
      <c r="BH303" s="84"/>
      <c r="BI303" s="69"/>
      <c r="BJ303" s="84"/>
      <c r="BK303" s="69"/>
      <c r="BL303" s="38"/>
      <c r="BM303" s="24"/>
      <c r="BN303" s="84"/>
      <c r="BO303" s="69"/>
      <c r="BP303" s="84"/>
      <c r="BQ303" s="69"/>
      <c r="BR303" s="84"/>
      <c r="BS303" s="69"/>
      <c r="BT303" s="84"/>
      <c r="BU303" s="69"/>
      <c r="BV303" s="24"/>
      <c r="BW303" s="84"/>
      <c r="BX303" s="69"/>
      <c r="BY303" s="84"/>
      <c r="BZ303" s="69"/>
      <c r="CA303" s="98"/>
      <c r="CB303" s="2"/>
    </row>
    <row r="304" spans="1:80" ht="12" x14ac:dyDescent="0.2">
      <c r="A304" s="33"/>
      <c r="B304" s="265" t="s">
        <v>739</v>
      </c>
      <c r="C304" s="240" t="str">
        <f>_xlfn.CONCAT(Tabel3[[#This Row],[ID]],Tabel3[[#This Row],[BYGNINGSDELE]])</f>
        <v xml:space="preserve">300Armatur – Almen belysning </v>
      </c>
      <c r="D304" s="24"/>
      <c r="E304" s="24"/>
      <c r="F304" s="24"/>
      <c r="G304" s="24"/>
      <c r="H304" s="24"/>
      <c r="I304" s="24"/>
      <c r="J304" s="61">
        <v>4</v>
      </c>
      <c r="K304" s="62" t="s">
        <v>713</v>
      </c>
      <c r="L304" s="63" t="s">
        <v>636</v>
      </c>
      <c r="M304" s="61" t="str">
        <f>IFERROR(VLOOKUP(Tabel3[[#This Row],[ID-Bygningsdel]],'Data ændringslog'!A:G,7,FALSE),"P")</f>
        <v/>
      </c>
      <c r="N304" s="64" t="s">
        <v>109</v>
      </c>
      <c r="O304" s="188" t="str">
        <f>VLOOKUP(Tabel3[[#This Row],[ID-Bygningsdel]],'Data aktør'!A:H,2,FALSE)</f>
        <v/>
      </c>
      <c r="P304" s="189" t="str">
        <f>VLOOKUP(Tabel3[[#This Row],[ID-Bygningsdel]],'Data aktør'!A:H,3,FALSE)</f>
        <v/>
      </c>
      <c r="Q304" s="190" t="str">
        <f>VLOOKUP(Tabel3[[#This Row],[ID-Bygningsdel]],'Data aktør'!A:H,4,FALSE)</f>
        <v>X</v>
      </c>
      <c r="R304" s="191" t="str">
        <f>VLOOKUP(Tabel3[[#This Row],[ID-Bygningsdel]],'Data aktør'!A:H,5,FALSE)</f>
        <v/>
      </c>
      <c r="S304" s="192" t="str">
        <f>VLOOKUP(Tabel3[[#This Row],[ID-Bygningsdel]],'Data aktør'!A:H,6,FALSE)</f>
        <v/>
      </c>
      <c r="T304" s="193" t="str">
        <f>VLOOKUP(Tabel3[[#This Row],[ID-Bygningsdel]],'Data aktør'!A:H,7,FALSE)</f>
        <v/>
      </c>
      <c r="U304" s="194" t="str">
        <f>VLOOKUP(Tabel3[[#This Row],[ID-Bygningsdel]],'Data aktør'!A:H,8,FALSE)</f>
        <v/>
      </c>
      <c r="V304" s="76"/>
      <c r="W304" s="77"/>
      <c r="X304" s="76"/>
      <c r="Y304" s="77"/>
      <c r="Z304" s="76"/>
      <c r="AA304" s="77"/>
      <c r="AB304" s="76"/>
      <c r="AC304" s="77"/>
      <c r="AD304" s="76"/>
      <c r="AE304" s="77"/>
      <c r="AF304" s="76"/>
      <c r="AG304" s="77"/>
      <c r="AH304" s="76"/>
      <c r="AI304" s="77"/>
      <c r="AJ304" s="76" t="s">
        <v>45</v>
      </c>
      <c r="AK304" s="77">
        <v>300</v>
      </c>
      <c r="AL304" s="76"/>
      <c r="AM304" s="77"/>
      <c r="AN304" s="76"/>
      <c r="AO304" s="77"/>
      <c r="AP304" s="76"/>
      <c r="AQ304" s="77"/>
      <c r="AR304" s="76"/>
      <c r="AS304" s="77"/>
      <c r="AT304" s="76" t="s">
        <v>45</v>
      </c>
      <c r="AU304" s="77">
        <v>325</v>
      </c>
      <c r="AV304" s="76"/>
      <c r="AW304" s="77"/>
      <c r="AX304" s="76"/>
      <c r="AY304" s="77"/>
      <c r="AZ304" s="76"/>
      <c r="BA304" s="77"/>
      <c r="BB304" s="76" t="s">
        <v>45</v>
      </c>
      <c r="BC304" s="77">
        <v>325</v>
      </c>
      <c r="BD304" s="76"/>
      <c r="BE304" s="77"/>
      <c r="BF304" s="76"/>
      <c r="BG304" s="77"/>
      <c r="BH304" s="76"/>
      <c r="BI304" s="77"/>
      <c r="BJ304" s="76"/>
      <c r="BK304" s="77"/>
      <c r="BL304" s="36"/>
      <c r="BM304" s="24"/>
      <c r="BN304" s="76"/>
      <c r="BO304" s="77"/>
      <c r="BP304" s="76"/>
      <c r="BQ304" s="77"/>
      <c r="BR304" s="76"/>
      <c r="BS304" s="77"/>
      <c r="BT304" s="76"/>
      <c r="BU304" s="77"/>
      <c r="BV304" s="24"/>
      <c r="BW304" s="76"/>
      <c r="BX304" s="77"/>
      <c r="BY304" s="76"/>
      <c r="BZ304" s="77"/>
      <c r="CA304" s="96"/>
      <c r="CB304" s="2"/>
    </row>
    <row r="305" spans="1:80" ht="12" x14ac:dyDescent="0.2">
      <c r="A305" s="33"/>
      <c r="B305" s="265" t="s">
        <v>741</v>
      </c>
      <c r="C305" s="240" t="str">
        <f>_xlfn.CONCAT(Tabel3[[#This Row],[ID]],Tabel3[[#This Row],[BYGNINGSDELE]])</f>
        <v xml:space="preserve">301Armatur – Sikkerhedsbelysning </v>
      </c>
      <c r="D305" s="24"/>
      <c r="E305" s="24"/>
      <c r="F305" s="24"/>
      <c r="G305" s="24"/>
      <c r="H305" s="24"/>
      <c r="I305" s="24"/>
      <c r="J305" s="61">
        <v>4</v>
      </c>
      <c r="K305" s="62" t="s">
        <v>715</v>
      </c>
      <c r="L305" s="63" t="s">
        <v>636</v>
      </c>
      <c r="M305" s="61" t="str">
        <f>IFERROR(VLOOKUP(Tabel3[[#This Row],[ID-Bygningsdel]],'Data ændringslog'!A:G,7,FALSE),"P")</f>
        <v/>
      </c>
      <c r="N305" s="64" t="s">
        <v>109</v>
      </c>
      <c r="O305" s="188" t="str">
        <f>VLOOKUP(Tabel3[[#This Row],[ID-Bygningsdel]],'Data aktør'!A:H,2,FALSE)</f>
        <v/>
      </c>
      <c r="P305" s="189" t="str">
        <f>VLOOKUP(Tabel3[[#This Row],[ID-Bygningsdel]],'Data aktør'!A:H,3,FALSE)</f>
        <v/>
      </c>
      <c r="Q305" s="190" t="str">
        <f>VLOOKUP(Tabel3[[#This Row],[ID-Bygningsdel]],'Data aktør'!A:H,4,FALSE)</f>
        <v>X</v>
      </c>
      <c r="R305" s="191" t="str">
        <f>VLOOKUP(Tabel3[[#This Row],[ID-Bygningsdel]],'Data aktør'!A:H,5,FALSE)</f>
        <v/>
      </c>
      <c r="S305" s="192" t="str">
        <f>VLOOKUP(Tabel3[[#This Row],[ID-Bygningsdel]],'Data aktør'!A:H,6,FALSE)</f>
        <v/>
      </c>
      <c r="T305" s="193" t="str">
        <f>VLOOKUP(Tabel3[[#This Row],[ID-Bygningsdel]],'Data aktør'!A:H,7,FALSE)</f>
        <v/>
      </c>
      <c r="U305" s="194" t="str">
        <f>VLOOKUP(Tabel3[[#This Row],[ID-Bygningsdel]],'Data aktør'!A:H,8,FALSE)</f>
        <v/>
      </c>
      <c r="V305" s="76"/>
      <c r="W305" s="77"/>
      <c r="X305" s="76"/>
      <c r="Y305" s="77"/>
      <c r="Z305" s="76"/>
      <c r="AA305" s="77"/>
      <c r="AB305" s="76"/>
      <c r="AC305" s="77"/>
      <c r="AD305" s="76"/>
      <c r="AE305" s="77"/>
      <c r="AF305" s="76"/>
      <c r="AG305" s="77"/>
      <c r="AH305" s="76"/>
      <c r="AI305" s="77"/>
      <c r="AJ305" s="76"/>
      <c r="AK305" s="77"/>
      <c r="AL305" s="76"/>
      <c r="AM305" s="77"/>
      <c r="AN305" s="76"/>
      <c r="AO305" s="77"/>
      <c r="AP305" s="76"/>
      <c r="AQ305" s="77"/>
      <c r="AR305" s="76"/>
      <c r="AS305" s="77"/>
      <c r="AT305" s="76" t="s">
        <v>45</v>
      </c>
      <c r="AU305" s="77">
        <v>325</v>
      </c>
      <c r="AV305" s="76"/>
      <c r="AW305" s="77"/>
      <c r="AX305" s="76"/>
      <c r="AY305" s="77"/>
      <c r="AZ305" s="76"/>
      <c r="BA305" s="77"/>
      <c r="BB305" s="76" t="s">
        <v>45</v>
      </c>
      <c r="BC305" s="77">
        <v>325</v>
      </c>
      <c r="BD305" s="76"/>
      <c r="BE305" s="77"/>
      <c r="BF305" s="76"/>
      <c r="BG305" s="77"/>
      <c r="BH305" s="76"/>
      <c r="BI305" s="77"/>
      <c r="BJ305" s="76"/>
      <c r="BK305" s="77"/>
      <c r="BL305" s="36"/>
      <c r="BM305" s="24"/>
      <c r="BN305" s="76"/>
      <c r="BO305" s="77"/>
      <c r="BP305" s="76"/>
      <c r="BQ305" s="77"/>
      <c r="BR305" s="76"/>
      <c r="BS305" s="77"/>
      <c r="BT305" s="76"/>
      <c r="BU305" s="77"/>
      <c r="BV305" s="24"/>
      <c r="BW305" s="76"/>
      <c r="BX305" s="77"/>
      <c r="BY305" s="76"/>
      <c r="BZ305" s="77"/>
      <c r="CA305" s="96"/>
      <c r="CB305" s="2"/>
    </row>
    <row r="306" spans="1:80" ht="12" x14ac:dyDescent="0.2">
      <c r="A306" s="33"/>
      <c r="B306" s="265" t="s">
        <v>743</v>
      </c>
      <c r="C306" s="240" t="str">
        <f>_xlfn.CONCAT(Tabel3[[#This Row],[ID]],Tabel3[[#This Row],[BYGNINGSDELE]])</f>
        <v>302Armatur – Special belysning</v>
      </c>
      <c r="D306" s="24"/>
      <c r="E306" s="24"/>
      <c r="F306" s="24"/>
      <c r="G306" s="24"/>
      <c r="H306" s="24"/>
      <c r="I306" s="24"/>
      <c r="J306" s="61">
        <v>4</v>
      </c>
      <c r="K306" s="62" t="s">
        <v>717</v>
      </c>
      <c r="L306" s="63" t="s">
        <v>636</v>
      </c>
      <c r="M306" s="61" t="str">
        <f>IFERROR(VLOOKUP(Tabel3[[#This Row],[ID-Bygningsdel]],'Data ændringslog'!A:G,7,FALSE),"P")</f>
        <v/>
      </c>
      <c r="N306" s="64" t="s">
        <v>109</v>
      </c>
      <c r="O306" s="188" t="str">
        <f>VLOOKUP(Tabel3[[#This Row],[ID-Bygningsdel]],'Data aktør'!A:H,2,FALSE)</f>
        <v/>
      </c>
      <c r="P306" s="189" t="str">
        <f>VLOOKUP(Tabel3[[#This Row],[ID-Bygningsdel]],'Data aktør'!A:H,3,FALSE)</f>
        <v/>
      </c>
      <c r="Q306" s="190" t="str">
        <f>VLOOKUP(Tabel3[[#This Row],[ID-Bygningsdel]],'Data aktør'!A:H,4,FALSE)</f>
        <v>X</v>
      </c>
      <c r="R306" s="191" t="str">
        <f>VLOOKUP(Tabel3[[#This Row],[ID-Bygningsdel]],'Data aktør'!A:H,5,FALSE)</f>
        <v/>
      </c>
      <c r="S306" s="192" t="str">
        <f>VLOOKUP(Tabel3[[#This Row],[ID-Bygningsdel]],'Data aktør'!A:H,6,FALSE)</f>
        <v/>
      </c>
      <c r="T306" s="193" t="str">
        <f>VLOOKUP(Tabel3[[#This Row],[ID-Bygningsdel]],'Data aktør'!A:H,7,FALSE)</f>
        <v/>
      </c>
      <c r="U306" s="194" t="str">
        <f>VLOOKUP(Tabel3[[#This Row],[ID-Bygningsdel]],'Data aktør'!A:H,8,FALSE)</f>
        <v/>
      </c>
      <c r="V306" s="76"/>
      <c r="W306" s="77"/>
      <c r="X306" s="76"/>
      <c r="Y306" s="77"/>
      <c r="Z306" s="76"/>
      <c r="AA306" s="77"/>
      <c r="AB306" s="76"/>
      <c r="AC306" s="77"/>
      <c r="AD306" s="76"/>
      <c r="AE306" s="77"/>
      <c r="AF306" s="76"/>
      <c r="AG306" s="77"/>
      <c r="AH306" s="76"/>
      <c r="AI306" s="77"/>
      <c r="AJ306" s="76"/>
      <c r="AK306" s="77"/>
      <c r="AL306" s="76"/>
      <c r="AM306" s="77"/>
      <c r="AN306" s="76"/>
      <c r="AO306" s="77"/>
      <c r="AP306" s="76"/>
      <c r="AQ306" s="77"/>
      <c r="AR306" s="76"/>
      <c r="AS306" s="77"/>
      <c r="AT306" s="76" t="s">
        <v>45</v>
      </c>
      <c r="AU306" s="77">
        <v>325</v>
      </c>
      <c r="AV306" s="76"/>
      <c r="AW306" s="77"/>
      <c r="AX306" s="76"/>
      <c r="AY306" s="77"/>
      <c r="AZ306" s="76"/>
      <c r="BA306" s="77"/>
      <c r="BB306" s="76" t="s">
        <v>45</v>
      </c>
      <c r="BC306" s="77">
        <v>325</v>
      </c>
      <c r="BD306" s="76"/>
      <c r="BE306" s="77"/>
      <c r="BF306" s="76"/>
      <c r="BG306" s="77"/>
      <c r="BH306" s="76"/>
      <c r="BI306" s="77"/>
      <c r="BJ306" s="76"/>
      <c r="BK306" s="77"/>
      <c r="BL306" s="36"/>
      <c r="BM306" s="24"/>
      <c r="BN306" s="76"/>
      <c r="BO306" s="77"/>
      <c r="BP306" s="76"/>
      <c r="BQ306" s="77"/>
      <c r="BR306" s="76"/>
      <c r="BS306" s="77"/>
      <c r="BT306" s="76"/>
      <c r="BU306" s="77"/>
      <c r="BV306" s="24"/>
      <c r="BW306" s="76"/>
      <c r="BX306" s="77"/>
      <c r="BY306" s="76"/>
      <c r="BZ306" s="77"/>
      <c r="CA306" s="96"/>
      <c r="CB306" s="2"/>
    </row>
    <row r="307" spans="1:80" ht="12" x14ac:dyDescent="0.2">
      <c r="A307" s="33"/>
      <c r="B307" s="267" t="s">
        <v>745</v>
      </c>
      <c r="C307" s="242" t="str">
        <f>_xlfn.CONCAT(Tabel3[[#This Row],[ID]],Tabel3[[#This Row],[BYGNINGSDELE]])</f>
        <v>303Monteringsmateriel for kraftinstallationer</v>
      </c>
      <c r="D307" s="23"/>
      <c r="E307" s="23"/>
      <c r="F307" s="23"/>
      <c r="G307" s="23"/>
      <c r="H307" s="23"/>
      <c r="I307" s="24"/>
      <c r="J307" s="65">
        <v>3</v>
      </c>
      <c r="K307" s="66" t="s">
        <v>719</v>
      </c>
      <c r="L307" s="67"/>
      <c r="M307" s="65" t="str">
        <f>IFERROR(VLOOKUP(Tabel3[[#This Row],[ID-Bygningsdel]],'Data ændringslog'!A:G,7,FALSE),"P")</f>
        <v/>
      </c>
      <c r="N307" s="68" t="s">
        <v>109</v>
      </c>
      <c r="O307" s="196" t="str">
        <f>VLOOKUP(Tabel3[[#This Row],[ID-Bygningsdel]],'Data aktør'!A:H,2,FALSE)</f>
        <v/>
      </c>
      <c r="P307" s="197" t="str">
        <f>VLOOKUP(Tabel3[[#This Row],[ID-Bygningsdel]],'Data aktør'!A:H,3,FALSE)</f>
        <v/>
      </c>
      <c r="Q307" s="197" t="str">
        <f>VLOOKUP(Tabel3[[#This Row],[ID-Bygningsdel]],'Data aktør'!A:H,4,FALSE)</f>
        <v/>
      </c>
      <c r="R307" s="197" t="str">
        <f>VLOOKUP(Tabel3[[#This Row],[ID-Bygningsdel]],'Data aktør'!A:H,5,FALSE)</f>
        <v/>
      </c>
      <c r="S307" s="197" t="str">
        <f>VLOOKUP(Tabel3[[#This Row],[ID-Bygningsdel]],'Data aktør'!A:H,6,FALSE)</f>
        <v/>
      </c>
      <c r="T307" s="197" t="str">
        <f>VLOOKUP(Tabel3[[#This Row],[ID-Bygningsdel]],'Data aktør'!A:H,7,FALSE)</f>
        <v/>
      </c>
      <c r="U307" s="197" t="str">
        <f>VLOOKUP(Tabel3[[#This Row],[ID-Bygningsdel]],'Data aktør'!A:H,8,FALSE)</f>
        <v/>
      </c>
      <c r="V307" s="84"/>
      <c r="W307" s="69"/>
      <c r="X307" s="84"/>
      <c r="Y307" s="69"/>
      <c r="Z307" s="84"/>
      <c r="AA307" s="69"/>
      <c r="AB307" s="84"/>
      <c r="AC307" s="69"/>
      <c r="AD307" s="84"/>
      <c r="AE307" s="69"/>
      <c r="AF307" s="84"/>
      <c r="AG307" s="69"/>
      <c r="AH307" s="84"/>
      <c r="AI307" s="69"/>
      <c r="AJ307" s="84"/>
      <c r="AK307" s="69"/>
      <c r="AL307" s="84"/>
      <c r="AM307" s="69"/>
      <c r="AN307" s="84"/>
      <c r="AO307" s="69"/>
      <c r="AP307" s="84"/>
      <c r="AQ307" s="69"/>
      <c r="AR307" s="84"/>
      <c r="AS307" s="69"/>
      <c r="AT307" s="84"/>
      <c r="AU307" s="69"/>
      <c r="AV307" s="84"/>
      <c r="AW307" s="69"/>
      <c r="AX307" s="84"/>
      <c r="AY307" s="69"/>
      <c r="AZ307" s="84"/>
      <c r="BA307" s="69"/>
      <c r="BB307" s="84"/>
      <c r="BC307" s="69"/>
      <c r="BD307" s="84"/>
      <c r="BE307" s="69"/>
      <c r="BF307" s="84"/>
      <c r="BG307" s="69"/>
      <c r="BH307" s="84"/>
      <c r="BI307" s="69"/>
      <c r="BJ307" s="84"/>
      <c r="BK307" s="69"/>
      <c r="BL307" s="38"/>
      <c r="BM307" s="24"/>
      <c r="BN307" s="84"/>
      <c r="BO307" s="69"/>
      <c r="BP307" s="84"/>
      <c r="BQ307" s="69"/>
      <c r="BR307" s="84"/>
      <c r="BS307" s="69"/>
      <c r="BT307" s="84"/>
      <c r="BU307" s="69"/>
      <c r="BV307" s="24"/>
      <c r="BW307" s="84"/>
      <c r="BX307" s="69"/>
      <c r="BY307" s="84"/>
      <c r="BZ307" s="69"/>
      <c r="CA307" s="98"/>
      <c r="CB307" s="2"/>
    </row>
    <row r="308" spans="1:80" ht="12" x14ac:dyDescent="0.2">
      <c r="A308" s="33"/>
      <c r="B308" s="265" t="s">
        <v>747</v>
      </c>
      <c r="C308" s="240" t="str">
        <f>_xlfn.CONCAT(Tabel3[[#This Row],[ID]],Tabel3[[#This Row],[BYGNINGSDELE]])</f>
        <v>304Stikkontakter</v>
      </c>
      <c r="D308" s="24"/>
      <c r="E308" s="24"/>
      <c r="F308" s="24"/>
      <c r="G308" s="24"/>
      <c r="H308" s="24"/>
      <c r="I308" s="24"/>
      <c r="J308" s="61">
        <v>4</v>
      </c>
      <c r="K308" s="62" t="s">
        <v>721</v>
      </c>
      <c r="L308" s="63" t="s">
        <v>636</v>
      </c>
      <c r="M308" s="61" t="str">
        <f>IFERROR(VLOOKUP(Tabel3[[#This Row],[ID-Bygningsdel]],'Data ændringslog'!A:G,7,FALSE),"P")</f>
        <v/>
      </c>
      <c r="N308" s="64" t="s">
        <v>109</v>
      </c>
      <c r="O308" s="188" t="str">
        <f>VLOOKUP(Tabel3[[#This Row],[ID-Bygningsdel]],'Data aktør'!A:H,2,FALSE)</f>
        <v/>
      </c>
      <c r="P308" s="189" t="str">
        <f>VLOOKUP(Tabel3[[#This Row],[ID-Bygningsdel]],'Data aktør'!A:H,3,FALSE)</f>
        <v/>
      </c>
      <c r="Q308" s="190" t="str">
        <f>VLOOKUP(Tabel3[[#This Row],[ID-Bygningsdel]],'Data aktør'!A:H,4,FALSE)</f>
        <v>X</v>
      </c>
      <c r="R308" s="191" t="str">
        <f>VLOOKUP(Tabel3[[#This Row],[ID-Bygningsdel]],'Data aktør'!A:H,5,FALSE)</f>
        <v/>
      </c>
      <c r="S308" s="192" t="str">
        <f>VLOOKUP(Tabel3[[#This Row],[ID-Bygningsdel]],'Data aktør'!A:H,6,FALSE)</f>
        <v/>
      </c>
      <c r="T308" s="193" t="str">
        <f>VLOOKUP(Tabel3[[#This Row],[ID-Bygningsdel]],'Data aktør'!A:H,7,FALSE)</f>
        <v/>
      </c>
      <c r="U308" s="194" t="str">
        <f>VLOOKUP(Tabel3[[#This Row],[ID-Bygningsdel]],'Data aktør'!A:H,8,FALSE)</f>
        <v/>
      </c>
      <c r="V308" s="76"/>
      <c r="W308" s="77"/>
      <c r="X308" s="76"/>
      <c r="Y308" s="77"/>
      <c r="Z308" s="76"/>
      <c r="AA308" s="77"/>
      <c r="AB308" s="76"/>
      <c r="AC308" s="77"/>
      <c r="AD308" s="76"/>
      <c r="AE308" s="77"/>
      <c r="AF308" s="76"/>
      <c r="AG308" s="77"/>
      <c r="AH308" s="76"/>
      <c r="AI308" s="77"/>
      <c r="AJ308" s="76" t="s">
        <v>45</v>
      </c>
      <c r="AK308" s="77">
        <v>300</v>
      </c>
      <c r="AL308" s="76"/>
      <c r="AM308" s="77"/>
      <c r="AN308" s="76"/>
      <c r="AO308" s="77"/>
      <c r="AP308" s="76"/>
      <c r="AQ308" s="77"/>
      <c r="AR308" s="76"/>
      <c r="AS308" s="77"/>
      <c r="AT308" s="76" t="s">
        <v>45</v>
      </c>
      <c r="AU308" s="77">
        <v>325</v>
      </c>
      <c r="AV308" s="76"/>
      <c r="AW308" s="77"/>
      <c r="AX308" s="76"/>
      <c r="AY308" s="77"/>
      <c r="AZ308" s="76"/>
      <c r="BA308" s="77"/>
      <c r="BB308" s="76" t="s">
        <v>45</v>
      </c>
      <c r="BC308" s="77">
        <v>325</v>
      </c>
      <c r="BD308" s="76"/>
      <c r="BE308" s="77"/>
      <c r="BF308" s="76"/>
      <c r="BG308" s="77"/>
      <c r="BH308" s="76"/>
      <c r="BI308" s="77"/>
      <c r="BJ308" s="76"/>
      <c r="BK308" s="77"/>
      <c r="BL308" s="36"/>
      <c r="BM308" s="24"/>
      <c r="BN308" s="76"/>
      <c r="BO308" s="77"/>
      <c r="BP308" s="76"/>
      <c r="BQ308" s="77"/>
      <c r="BR308" s="76"/>
      <c r="BS308" s="77"/>
      <c r="BT308" s="76"/>
      <c r="BU308" s="77"/>
      <c r="BV308" s="24"/>
      <c r="BW308" s="76"/>
      <c r="BX308" s="77"/>
      <c r="BY308" s="76"/>
      <c r="BZ308" s="77"/>
      <c r="CA308" s="96"/>
      <c r="CB308" s="2"/>
    </row>
    <row r="309" spans="1:80" ht="12" x14ac:dyDescent="0.2">
      <c r="A309" s="33"/>
      <c r="B309" s="265" t="s">
        <v>749</v>
      </c>
      <c r="C309" s="240" t="str">
        <f>_xlfn.CONCAT(Tabel3[[#This Row],[ID]],Tabel3[[#This Row],[BYGNINGSDELE]])</f>
        <v>305Arbejdsstationer/Gulvbokse</v>
      </c>
      <c r="D309" s="24"/>
      <c r="E309" s="24"/>
      <c r="F309" s="24"/>
      <c r="G309" s="24"/>
      <c r="H309" s="24"/>
      <c r="I309" s="24"/>
      <c r="J309" s="61">
        <v>4</v>
      </c>
      <c r="K309" s="62" t="s">
        <v>723</v>
      </c>
      <c r="L309" s="63" t="s">
        <v>636</v>
      </c>
      <c r="M309" s="61" t="str">
        <f>IFERROR(VLOOKUP(Tabel3[[#This Row],[ID-Bygningsdel]],'Data ændringslog'!A:G,7,FALSE),"P")</f>
        <v/>
      </c>
      <c r="N309" s="64" t="s">
        <v>109</v>
      </c>
      <c r="O309" s="188" t="str">
        <f>VLOOKUP(Tabel3[[#This Row],[ID-Bygningsdel]],'Data aktør'!A:H,2,FALSE)</f>
        <v/>
      </c>
      <c r="P309" s="189" t="str">
        <f>VLOOKUP(Tabel3[[#This Row],[ID-Bygningsdel]],'Data aktør'!A:H,3,FALSE)</f>
        <v/>
      </c>
      <c r="Q309" s="190" t="str">
        <f>VLOOKUP(Tabel3[[#This Row],[ID-Bygningsdel]],'Data aktør'!A:H,4,FALSE)</f>
        <v>X</v>
      </c>
      <c r="R309" s="191" t="str">
        <f>VLOOKUP(Tabel3[[#This Row],[ID-Bygningsdel]],'Data aktør'!A:H,5,FALSE)</f>
        <v/>
      </c>
      <c r="S309" s="192" t="str">
        <f>VLOOKUP(Tabel3[[#This Row],[ID-Bygningsdel]],'Data aktør'!A:H,6,FALSE)</f>
        <v/>
      </c>
      <c r="T309" s="193" t="str">
        <f>VLOOKUP(Tabel3[[#This Row],[ID-Bygningsdel]],'Data aktør'!A:H,7,FALSE)</f>
        <v/>
      </c>
      <c r="U309" s="194" t="str">
        <f>VLOOKUP(Tabel3[[#This Row],[ID-Bygningsdel]],'Data aktør'!A:H,8,FALSE)</f>
        <v/>
      </c>
      <c r="V309" s="76"/>
      <c r="W309" s="77"/>
      <c r="X309" s="76"/>
      <c r="Y309" s="77"/>
      <c r="Z309" s="76"/>
      <c r="AA309" s="77"/>
      <c r="AB309" s="76"/>
      <c r="AC309" s="77"/>
      <c r="AD309" s="76"/>
      <c r="AE309" s="77"/>
      <c r="AF309" s="76"/>
      <c r="AG309" s="77"/>
      <c r="AH309" s="76"/>
      <c r="AI309" s="77"/>
      <c r="AJ309" s="76" t="s">
        <v>45</v>
      </c>
      <c r="AK309" s="77">
        <v>300</v>
      </c>
      <c r="AL309" s="76"/>
      <c r="AM309" s="77"/>
      <c r="AN309" s="76"/>
      <c r="AO309" s="77"/>
      <c r="AP309" s="76"/>
      <c r="AQ309" s="77"/>
      <c r="AR309" s="76"/>
      <c r="AS309" s="77"/>
      <c r="AT309" s="76" t="s">
        <v>45</v>
      </c>
      <c r="AU309" s="77">
        <v>325</v>
      </c>
      <c r="AV309" s="76"/>
      <c r="AW309" s="77"/>
      <c r="AX309" s="76"/>
      <c r="AY309" s="77"/>
      <c r="AZ309" s="76"/>
      <c r="BA309" s="77"/>
      <c r="BB309" s="76" t="s">
        <v>45</v>
      </c>
      <c r="BC309" s="77">
        <v>325</v>
      </c>
      <c r="BD309" s="76"/>
      <c r="BE309" s="77"/>
      <c r="BF309" s="76"/>
      <c r="BG309" s="77"/>
      <c r="BH309" s="76"/>
      <c r="BI309" s="77"/>
      <c r="BJ309" s="76"/>
      <c r="BK309" s="77"/>
      <c r="BL309" s="36"/>
      <c r="BM309" s="24"/>
      <c r="BN309" s="76"/>
      <c r="BO309" s="77"/>
      <c r="BP309" s="76"/>
      <c r="BQ309" s="77"/>
      <c r="BR309" s="76"/>
      <c r="BS309" s="77"/>
      <c r="BT309" s="76"/>
      <c r="BU309" s="77"/>
      <c r="BV309" s="24"/>
      <c r="BW309" s="76"/>
      <c r="BX309" s="77"/>
      <c r="BY309" s="76"/>
      <c r="BZ309" s="77"/>
      <c r="CA309" s="96"/>
      <c r="CB309" s="2"/>
    </row>
    <row r="310" spans="1:80" ht="12" x14ac:dyDescent="0.2">
      <c r="A310" s="33"/>
      <c r="B310" s="265" t="s">
        <v>751</v>
      </c>
      <c r="C310" s="240" t="str">
        <f>_xlfn.CONCAT(Tabel3[[#This Row],[ID]],Tabel3[[#This Row],[BYGNINGSDELE]])</f>
        <v>306Udtag</v>
      </c>
      <c r="D310" s="24"/>
      <c r="E310" s="24"/>
      <c r="F310" s="24"/>
      <c r="G310" s="24"/>
      <c r="H310" s="24"/>
      <c r="I310" s="24"/>
      <c r="J310" s="61">
        <v>4</v>
      </c>
      <c r="K310" s="62" t="s">
        <v>725</v>
      </c>
      <c r="L310" s="63" t="s">
        <v>636</v>
      </c>
      <c r="M310" s="61" t="str">
        <f>IFERROR(VLOOKUP(Tabel3[[#This Row],[ID-Bygningsdel]],'Data ændringslog'!A:G,7,FALSE),"P")</f>
        <v/>
      </c>
      <c r="N310" s="64" t="s">
        <v>109</v>
      </c>
      <c r="O310" s="188" t="str">
        <f>VLOOKUP(Tabel3[[#This Row],[ID-Bygningsdel]],'Data aktør'!A:H,2,FALSE)</f>
        <v/>
      </c>
      <c r="P310" s="189" t="str">
        <f>VLOOKUP(Tabel3[[#This Row],[ID-Bygningsdel]],'Data aktør'!A:H,3,FALSE)</f>
        <v/>
      </c>
      <c r="Q310" s="190" t="str">
        <f>VLOOKUP(Tabel3[[#This Row],[ID-Bygningsdel]],'Data aktør'!A:H,4,FALSE)</f>
        <v>X</v>
      </c>
      <c r="R310" s="191" t="str">
        <f>VLOOKUP(Tabel3[[#This Row],[ID-Bygningsdel]],'Data aktør'!A:H,5,FALSE)</f>
        <v/>
      </c>
      <c r="S310" s="192" t="str">
        <f>VLOOKUP(Tabel3[[#This Row],[ID-Bygningsdel]],'Data aktør'!A:H,6,FALSE)</f>
        <v/>
      </c>
      <c r="T310" s="193" t="str">
        <f>VLOOKUP(Tabel3[[#This Row],[ID-Bygningsdel]],'Data aktør'!A:H,7,FALSE)</f>
        <v/>
      </c>
      <c r="U310" s="194" t="str">
        <f>VLOOKUP(Tabel3[[#This Row],[ID-Bygningsdel]],'Data aktør'!A:H,8,FALSE)</f>
        <v/>
      </c>
      <c r="V310" s="76"/>
      <c r="W310" s="77"/>
      <c r="X310" s="76"/>
      <c r="Y310" s="77"/>
      <c r="Z310" s="76"/>
      <c r="AA310" s="77"/>
      <c r="AB310" s="76"/>
      <c r="AC310" s="77"/>
      <c r="AD310" s="76"/>
      <c r="AE310" s="77"/>
      <c r="AF310" s="76"/>
      <c r="AG310" s="77"/>
      <c r="AH310" s="76"/>
      <c r="AI310" s="77"/>
      <c r="AJ310" s="76" t="s">
        <v>45</v>
      </c>
      <c r="AK310" s="77">
        <v>300</v>
      </c>
      <c r="AL310" s="76"/>
      <c r="AM310" s="77"/>
      <c r="AN310" s="76"/>
      <c r="AO310" s="77"/>
      <c r="AP310" s="76"/>
      <c r="AQ310" s="77"/>
      <c r="AR310" s="76"/>
      <c r="AS310" s="77"/>
      <c r="AT310" s="76" t="s">
        <v>45</v>
      </c>
      <c r="AU310" s="77">
        <v>325</v>
      </c>
      <c r="AV310" s="76"/>
      <c r="AW310" s="77"/>
      <c r="AX310" s="76"/>
      <c r="AY310" s="77"/>
      <c r="AZ310" s="76"/>
      <c r="BA310" s="77"/>
      <c r="BB310" s="76" t="s">
        <v>45</v>
      </c>
      <c r="BC310" s="77">
        <v>325</v>
      </c>
      <c r="BD310" s="76"/>
      <c r="BE310" s="77"/>
      <c r="BF310" s="76"/>
      <c r="BG310" s="77"/>
      <c r="BH310" s="76"/>
      <c r="BI310" s="77"/>
      <c r="BJ310" s="76"/>
      <c r="BK310" s="77"/>
      <c r="BL310" s="36"/>
      <c r="BM310" s="24"/>
      <c r="BN310" s="76"/>
      <c r="BO310" s="77"/>
      <c r="BP310" s="76"/>
      <c r="BQ310" s="77"/>
      <c r="BR310" s="76"/>
      <c r="BS310" s="77"/>
      <c r="BT310" s="76"/>
      <c r="BU310" s="77"/>
      <c r="BV310" s="24"/>
      <c r="BW310" s="76"/>
      <c r="BX310" s="77"/>
      <c r="BY310" s="76"/>
      <c r="BZ310" s="77"/>
      <c r="CA310" s="96"/>
      <c r="CB310" s="2"/>
    </row>
    <row r="311" spans="1:80" ht="12" x14ac:dyDescent="0.2">
      <c r="A311" s="33"/>
      <c r="B311" s="265" t="s">
        <v>753</v>
      </c>
      <c r="C311" s="240" t="str">
        <f>_xlfn.CONCAT(Tabel3[[#This Row],[ID]],Tabel3[[#This Row],[BYGNINGSDELE]])</f>
        <v>307Forsyning til brugsgenstande</v>
      </c>
      <c r="D311" s="24"/>
      <c r="E311" s="24"/>
      <c r="F311" s="24"/>
      <c r="G311" s="24"/>
      <c r="H311" s="24"/>
      <c r="I311" s="24"/>
      <c r="J311" s="61">
        <v>4</v>
      </c>
      <c r="K311" s="62" t="s">
        <v>727</v>
      </c>
      <c r="L311" s="63" t="s">
        <v>636</v>
      </c>
      <c r="M311" s="61" t="str">
        <f>IFERROR(VLOOKUP(Tabel3[[#This Row],[ID-Bygningsdel]],'Data ændringslog'!A:G,7,FALSE),"P")</f>
        <v/>
      </c>
      <c r="N311" s="64" t="s">
        <v>109</v>
      </c>
      <c r="O311" s="188" t="str">
        <f>VLOOKUP(Tabel3[[#This Row],[ID-Bygningsdel]],'Data aktør'!A:H,2,FALSE)</f>
        <v/>
      </c>
      <c r="P311" s="189" t="str">
        <f>VLOOKUP(Tabel3[[#This Row],[ID-Bygningsdel]],'Data aktør'!A:H,3,FALSE)</f>
        <v/>
      </c>
      <c r="Q311" s="190" t="str">
        <f>VLOOKUP(Tabel3[[#This Row],[ID-Bygningsdel]],'Data aktør'!A:H,4,FALSE)</f>
        <v>X</v>
      </c>
      <c r="R311" s="191" t="str">
        <f>VLOOKUP(Tabel3[[#This Row],[ID-Bygningsdel]],'Data aktør'!A:H,5,FALSE)</f>
        <v/>
      </c>
      <c r="S311" s="192" t="str">
        <f>VLOOKUP(Tabel3[[#This Row],[ID-Bygningsdel]],'Data aktør'!A:H,6,FALSE)</f>
        <v/>
      </c>
      <c r="T311" s="193" t="str">
        <f>VLOOKUP(Tabel3[[#This Row],[ID-Bygningsdel]],'Data aktør'!A:H,7,FALSE)</f>
        <v/>
      </c>
      <c r="U311" s="194" t="str">
        <f>VLOOKUP(Tabel3[[#This Row],[ID-Bygningsdel]],'Data aktør'!A:H,8,FALSE)</f>
        <v/>
      </c>
      <c r="V311" s="76"/>
      <c r="W311" s="77"/>
      <c r="X311" s="76"/>
      <c r="Y311" s="77"/>
      <c r="Z311" s="76"/>
      <c r="AA311" s="77"/>
      <c r="AB311" s="76"/>
      <c r="AC311" s="77"/>
      <c r="AD311" s="76"/>
      <c r="AE311" s="77"/>
      <c r="AF311" s="76"/>
      <c r="AG311" s="77"/>
      <c r="AH311" s="76"/>
      <c r="AI311" s="77"/>
      <c r="AJ311" s="76" t="s">
        <v>45</v>
      </c>
      <c r="AK311" s="77">
        <v>300</v>
      </c>
      <c r="AL311" s="76"/>
      <c r="AM311" s="77"/>
      <c r="AN311" s="76"/>
      <c r="AO311" s="77"/>
      <c r="AP311" s="76"/>
      <c r="AQ311" s="77"/>
      <c r="AR311" s="76"/>
      <c r="AS311" s="77"/>
      <c r="AT311" s="76" t="s">
        <v>45</v>
      </c>
      <c r="AU311" s="77">
        <v>325</v>
      </c>
      <c r="AV311" s="76"/>
      <c r="AW311" s="77"/>
      <c r="AX311" s="76"/>
      <c r="AY311" s="77"/>
      <c r="AZ311" s="76"/>
      <c r="BA311" s="77"/>
      <c r="BB311" s="76" t="s">
        <v>45</v>
      </c>
      <c r="BC311" s="77">
        <v>325</v>
      </c>
      <c r="BD311" s="76"/>
      <c r="BE311" s="77"/>
      <c r="BF311" s="76"/>
      <c r="BG311" s="77"/>
      <c r="BH311" s="76"/>
      <c r="BI311" s="77"/>
      <c r="BJ311" s="76"/>
      <c r="BK311" s="77"/>
      <c r="BL311" s="36"/>
      <c r="BM311" s="24"/>
      <c r="BN311" s="76"/>
      <c r="BO311" s="77"/>
      <c r="BP311" s="76"/>
      <c r="BQ311" s="77"/>
      <c r="BR311" s="76"/>
      <c r="BS311" s="77"/>
      <c r="BT311" s="76"/>
      <c r="BU311" s="77"/>
      <c r="BV311" s="24"/>
      <c r="BW311" s="76"/>
      <c r="BX311" s="77"/>
      <c r="BY311" s="76"/>
      <c r="BZ311" s="77"/>
      <c r="CA311" s="96"/>
      <c r="CB311" s="2"/>
    </row>
    <row r="312" spans="1:80" ht="12" x14ac:dyDescent="0.2">
      <c r="A312" s="33"/>
      <c r="B312" s="265" t="s">
        <v>755</v>
      </c>
      <c r="C312" s="240" t="str">
        <f>_xlfn.CONCAT(Tabel3[[#This Row],[ID]],Tabel3[[#This Row],[BYGNINGSDELE]])</f>
        <v>308Sengestuepaneler/Betjeningspaneler</v>
      </c>
      <c r="D312" s="24"/>
      <c r="E312" s="24"/>
      <c r="F312" s="24"/>
      <c r="G312" s="24"/>
      <c r="H312" s="24"/>
      <c r="I312" s="24"/>
      <c r="J312" s="61">
        <v>4</v>
      </c>
      <c r="K312" s="62" t="s">
        <v>729</v>
      </c>
      <c r="L312" s="63" t="s">
        <v>636</v>
      </c>
      <c r="M312" s="61" t="str">
        <f>IFERROR(VLOOKUP(Tabel3[[#This Row],[ID-Bygningsdel]],'Data ændringslog'!A:G,7,FALSE),"P")</f>
        <v/>
      </c>
      <c r="N312" s="64" t="s">
        <v>109</v>
      </c>
      <c r="O312" s="188" t="str">
        <f>VLOOKUP(Tabel3[[#This Row],[ID-Bygningsdel]],'Data aktør'!A:H,2,FALSE)</f>
        <v/>
      </c>
      <c r="P312" s="189" t="str">
        <f>VLOOKUP(Tabel3[[#This Row],[ID-Bygningsdel]],'Data aktør'!A:H,3,FALSE)</f>
        <v/>
      </c>
      <c r="Q312" s="190" t="str">
        <f>VLOOKUP(Tabel3[[#This Row],[ID-Bygningsdel]],'Data aktør'!A:H,4,FALSE)</f>
        <v>X</v>
      </c>
      <c r="R312" s="191" t="str">
        <f>VLOOKUP(Tabel3[[#This Row],[ID-Bygningsdel]],'Data aktør'!A:H,5,FALSE)</f>
        <v/>
      </c>
      <c r="S312" s="192" t="str">
        <f>VLOOKUP(Tabel3[[#This Row],[ID-Bygningsdel]],'Data aktør'!A:H,6,FALSE)</f>
        <v/>
      </c>
      <c r="T312" s="193" t="str">
        <f>VLOOKUP(Tabel3[[#This Row],[ID-Bygningsdel]],'Data aktør'!A:H,7,FALSE)</f>
        <v/>
      </c>
      <c r="U312" s="194" t="str">
        <f>VLOOKUP(Tabel3[[#This Row],[ID-Bygningsdel]],'Data aktør'!A:H,8,FALSE)</f>
        <v/>
      </c>
      <c r="V312" s="76"/>
      <c r="W312" s="77"/>
      <c r="X312" s="76"/>
      <c r="Y312" s="77"/>
      <c r="Z312" s="76"/>
      <c r="AA312" s="77"/>
      <c r="AB312" s="76"/>
      <c r="AC312" s="77"/>
      <c r="AD312" s="76"/>
      <c r="AE312" s="77"/>
      <c r="AF312" s="76"/>
      <c r="AG312" s="77"/>
      <c r="AH312" s="76"/>
      <c r="AI312" s="77"/>
      <c r="AJ312" s="76" t="s">
        <v>45</v>
      </c>
      <c r="AK312" s="77">
        <v>300</v>
      </c>
      <c r="AL312" s="76"/>
      <c r="AM312" s="77"/>
      <c r="AN312" s="76"/>
      <c r="AO312" s="77"/>
      <c r="AP312" s="76"/>
      <c r="AQ312" s="77"/>
      <c r="AR312" s="76"/>
      <c r="AS312" s="77"/>
      <c r="AT312" s="76" t="s">
        <v>45</v>
      </c>
      <c r="AU312" s="77">
        <v>325</v>
      </c>
      <c r="AV312" s="76"/>
      <c r="AW312" s="77"/>
      <c r="AX312" s="76"/>
      <c r="AY312" s="77"/>
      <c r="AZ312" s="76"/>
      <c r="BA312" s="77"/>
      <c r="BB312" s="76" t="s">
        <v>45</v>
      </c>
      <c r="BC312" s="77">
        <v>325</v>
      </c>
      <c r="BD312" s="76"/>
      <c r="BE312" s="77"/>
      <c r="BF312" s="76"/>
      <c r="BG312" s="77"/>
      <c r="BH312" s="76"/>
      <c r="BI312" s="77"/>
      <c r="BJ312" s="76"/>
      <c r="BK312" s="77"/>
      <c r="BL312" s="36"/>
      <c r="BM312" s="24"/>
      <c r="BN312" s="76"/>
      <c r="BO312" s="77"/>
      <c r="BP312" s="76"/>
      <c r="BQ312" s="77"/>
      <c r="BR312" s="76"/>
      <c r="BS312" s="77"/>
      <c r="BT312" s="76"/>
      <c r="BU312" s="77"/>
      <c r="BV312" s="24"/>
      <c r="BW312" s="76"/>
      <c r="BX312" s="77"/>
      <c r="BY312" s="76"/>
      <c r="BZ312" s="77"/>
      <c r="CA312" s="96"/>
      <c r="CB312" s="2"/>
    </row>
    <row r="313" spans="1:80" ht="12" x14ac:dyDescent="0.2">
      <c r="A313" s="33"/>
      <c r="B313" s="267" t="s">
        <v>757</v>
      </c>
      <c r="C313" s="242" t="str">
        <f>_xlfn.CONCAT(Tabel3[[#This Row],[ID]],Tabel3[[#This Row],[BYGNINGSDELE]])</f>
        <v xml:space="preserve">309Monteringsmateriel for Vedvarende energi </v>
      </c>
      <c r="D313" s="23"/>
      <c r="E313" s="23"/>
      <c r="F313" s="23"/>
      <c r="G313" s="23"/>
      <c r="H313" s="23"/>
      <c r="I313" s="24"/>
      <c r="J313" s="65">
        <v>3</v>
      </c>
      <c r="K313" s="66" t="s">
        <v>731</v>
      </c>
      <c r="L313" s="67"/>
      <c r="M313" s="65" t="str">
        <f>IFERROR(VLOOKUP(Tabel3[[#This Row],[ID-Bygningsdel]],'Data ændringslog'!A:G,7,FALSE),"P")</f>
        <v/>
      </c>
      <c r="N313" s="68" t="s">
        <v>109</v>
      </c>
      <c r="O313" s="196" t="str">
        <f>VLOOKUP(Tabel3[[#This Row],[ID-Bygningsdel]],'Data aktør'!A:H,2,FALSE)</f>
        <v/>
      </c>
      <c r="P313" s="197" t="str">
        <f>VLOOKUP(Tabel3[[#This Row],[ID-Bygningsdel]],'Data aktør'!A:H,3,FALSE)</f>
        <v/>
      </c>
      <c r="Q313" s="197" t="str">
        <f>VLOOKUP(Tabel3[[#This Row],[ID-Bygningsdel]],'Data aktør'!A:H,4,FALSE)</f>
        <v/>
      </c>
      <c r="R313" s="197" t="str">
        <f>VLOOKUP(Tabel3[[#This Row],[ID-Bygningsdel]],'Data aktør'!A:H,5,FALSE)</f>
        <v/>
      </c>
      <c r="S313" s="197" t="str">
        <f>VLOOKUP(Tabel3[[#This Row],[ID-Bygningsdel]],'Data aktør'!A:H,6,FALSE)</f>
        <v/>
      </c>
      <c r="T313" s="197" t="str">
        <f>VLOOKUP(Tabel3[[#This Row],[ID-Bygningsdel]],'Data aktør'!A:H,7,FALSE)</f>
        <v/>
      </c>
      <c r="U313" s="197" t="str">
        <f>VLOOKUP(Tabel3[[#This Row],[ID-Bygningsdel]],'Data aktør'!A:H,8,FALSE)</f>
        <v/>
      </c>
      <c r="V313" s="84"/>
      <c r="W313" s="69"/>
      <c r="X313" s="84"/>
      <c r="Y313" s="69"/>
      <c r="Z313" s="84"/>
      <c r="AA313" s="69"/>
      <c r="AB313" s="84"/>
      <c r="AC313" s="69"/>
      <c r="AD313" s="84"/>
      <c r="AE313" s="69"/>
      <c r="AF313" s="84"/>
      <c r="AG313" s="69"/>
      <c r="AH313" s="84"/>
      <c r="AI313" s="69"/>
      <c r="AJ313" s="84"/>
      <c r="AK313" s="69"/>
      <c r="AL313" s="84"/>
      <c r="AM313" s="69"/>
      <c r="AN313" s="84"/>
      <c r="AO313" s="69"/>
      <c r="AP313" s="84"/>
      <c r="AQ313" s="69"/>
      <c r="AR313" s="84"/>
      <c r="AS313" s="69"/>
      <c r="AT313" s="84"/>
      <c r="AU313" s="69"/>
      <c r="AV313" s="84"/>
      <c r="AW313" s="69"/>
      <c r="AX313" s="84"/>
      <c r="AY313" s="69"/>
      <c r="AZ313" s="84"/>
      <c r="BA313" s="69"/>
      <c r="BB313" s="84"/>
      <c r="BC313" s="69"/>
      <c r="BD313" s="84"/>
      <c r="BE313" s="69"/>
      <c r="BF313" s="84"/>
      <c r="BG313" s="69"/>
      <c r="BH313" s="84"/>
      <c r="BI313" s="69"/>
      <c r="BJ313" s="84"/>
      <c r="BK313" s="69"/>
      <c r="BL313" s="38"/>
      <c r="BM313" s="24"/>
      <c r="BN313" s="84"/>
      <c r="BO313" s="69"/>
      <c r="BP313" s="84"/>
      <c r="BQ313" s="69"/>
      <c r="BR313" s="84"/>
      <c r="BS313" s="69"/>
      <c r="BT313" s="84"/>
      <c r="BU313" s="69"/>
      <c r="BV313" s="24"/>
      <c r="BW313" s="84"/>
      <c r="BX313" s="69"/>
      <c r="BY313" s="84"/>
      <c r="BZ313" s="69"/>
      <c r="CA313" s="98"/>
      <c r="CB313" s="2"/>
    </row>
    <row r="314" spans="1:80" ht="12" x14ac:dyDescent="0.2">
      <c r="A314" s="33"/>
      <c r="B314" s="265" t="s">
        <v>759</v>
      </c>
      <c r="C314" s="240" t="str">
        <f>_xlfn.CONCAT(Tabel3[[#This Row],[ID]],Tabel3[[#This Row],[BYGNINGSDELE]])</f>
        <v>310Forsyning til Solcelleanlæg</v>
      </c>
      <c r="D314" s="24"/>
      <c r="E314" s="24"/>
      <c r="F314" s="24"/>
      <c r="G314" s="24"/>
      <c r="H314" s="24"/>
      <c r="I314" s="24"/>
      <c r="J314" s="61">
        <v>4</v>
      </c>
      <c r="K314" s="62" t="s">
        <v>733</v>
      </c>
      <c r="L314" s="63" t="s">
        <v>636</v>
      </c>
      <c r="M314" s="61" t="str">
        <f>IFERROR(VLOOKUP(Tabel3[[#This Row],[ID-Bygningsdel]],'Data ændringslog'!A:G,7,FALSE),"P")</f>
        <v/>
      </c>
      <c r="N314" s="64" t="s">
        <v>109</v>
      </c>
      <c r="O314" s="188" t="str">
        <f>VLOOKUP(Tabel3[[#This Row],[ID-Bygningsdel]],'Data aktør'!A:H,2,FALSE)</f>
        <v/>
      </c>
      <c r="P314" s="189" t="str">
        <f>VLOOKUP(Tabel3[[#This Row],[ID-Bygningsdel]],'Data aktør'!A:H,3,FALSE)</f>
        <v/>
      </c>
      <c r="Q314" s="190" t="str">
        <f>VLOOKUP(Tabel3[[#This Row],[ID-Bygningsdel]],'Data aktør'!A:H,4,FALSE)</f>
        <v>X</v>
      </c>
      <c r="R314" s="191" t="str">
        <f>VLOOKUP(Tabel3[[#This Row],[ID-Bygningsdel]],'Data aktør'!A:H,5,FALSE)</f>
        <v/>
      </c>
      <c r="S314" s="192" t="str">
        <f>VLOOKUP(Tabel3[[#This Row],[ID-Bygningsdel]],'Data aktør'!A:H,6,FALSE)</f>
        <v/>
      </c>
      <c r="T314" s="193" t="str">
        <f>VLOOKUP(Tabel3[[#This Row],[ID-Bygningsdel]],'Data aktør'!A:H,7,FALSE)</f>
        <v>X</v>
      </c>
      <c r="U314" s="194" t="str">
        <f>VLOOKUP(Tabel3[[#This Row],[ID-Bygningsdel]],'Data aktør'!A:H,8,FALSE)</f>
        <v/>
      </c>
      <c r="V314" s="76"/>
      <c r="W314" s="77"/>
      <c r="X314" s="76"/>
      <c r="Y314" s="77"/>
      <c r="Z314" s="76"/>
      <c r="AA314" s="77"/>
      <c r="AB314" s="76"/>
      <c r="AC314" s="77"/>
      <c r="AD314" s="76"/>
      <c r="AE314" s="77"/>
      <c r="AF314" s="76"/>
      <c r="AG314" s="77"/>
      <c r="AH314" s="76"/>
      <c r="AI314" s="77"/>
      <c r="AJ314" s="76" t="s">
        <v>45</v>
      </c>
      <c r="AK314" s="77">
        <v>300</v>
      </c>
      <c r="AL314" s="76"/>
      <c r="AM314" s="77"/>
      <c r="AN314" s="76"/>
      <c r="AO314" s="77"/>
      <c r="AP314" s="76"/>
      <c r="AQ314" s="77"/>
      <c r="AR314" s="76"/>
      <c r="AS314" s="77"/>
      <c r="AT314" s="76" t="s">
        <v>45</v>
      </c>
      <c r="AU314" s="77">
        <v>300</v>
      </c>
      <c r="AV314" s="76"/>
      <c r="AW314" s="77"/>
      <c r="AX314" s="76"/>
      <c r="AY314" s="77"/>
      <c r="AZ314" s="76"/>
      <c r="BA314" s="77"/>
      <c r="BB314" s="76" t="s">
        <v>48</v>
      </c>
      <c r="BC314" s="77">
        <v>325</v>
      </c>
      <c r="BD314" s="76"/>
      <c r="BE314" s="77"/>
      <c r="BF314" s="76"/>
      <c r="BG314" s="77"/>
      <c r="BH314" s="76"/>
      <c r="BI314" s="77"/>
      <c r="BJ314" s="76"/>
      <c r="BK314" s="77"/>
      <c r="BL314" s="36" t="s">
        <v>734</v>
      </c>
      <c r="BM314" s="24"/>
      <c r="BN314" s="76"/>
      <c r="BO314" s="77"/>
      <c r="BP314" s="76"/>
      <c r="BQ314" s="77"/>
      <c r="BR314" s="76"/>
      <c r="BS314" s="77"/>
      <c r="BT314" s="76"/>
      <c r="BU314" s="77"/>
      <c r="BV314" s="24"/>
      <c r="BW314" s="76"/>
      <c r="BX314" s="77"/>
      <c r="BY314" s="76"/>
      <c r="BZ314" s="77"/>
      <c r="CA314" s="96"/>
      <c r="CB314" s="2"/>
    </row>
    <row r="315" spans="1:80" ht="12" x14ac:dyDescent="0.2">
      <c r="A315" s="33"/>
      <c r="B315" s="267" t="s">
        <v>761</v>
      </c>
      <c r="C315" s="242" t="str">
        <f>_xlfn.CONCAT(Tabel3[[#This Row],[ID]],Tabel3[[#This Row],[BYGNINGSDELE]])</f>
        <v>311Monteringsmateriel for Kommunikationsanlæg</v>
      </c>
      <c r="D315" s="23"/>
      <c r="E315" s="23"/>
      <c r="F315" s="23"/>
      <c r="G315" s="23"/>
      <c r="H315" s="23"/>
      <c r="I315" s="24"/>
      <c r="J315" s="65">
        <v>3</v>
      </c>
      <c r="K315" s="66" t="s">
        <v>736</v>
      </c>
      <c r="L315" s="67"/>
      <c r="M315" s="65" t="str">
        <f>IFERROR(VLOOKUP(Tabel3[[#This Row],[ID-Bygningsdel]],'Data ændringslog'!A:G,7,FALSE),"P")</f>
        <v/>
      </c>
      <c r="N315" s="68" t="s">
        <v>109</v>
      </c>
      <c r="O315" s="196" t="str">
        <f>VLOOKUP(Tabel3[[#This Row],[ID-Bygningsdel]],'Data aktør'!A:H,2,FALSE)</f>
        <v/>
      </c>
      <c r="P315" s="197" t="str">
        <f>VLOOKUP(Tabel3[[#This Row],[ID-Bygningsdel]],'Data aktør'!A:H,3,FALSE)</f>
        <v/>
      </c>
      <c r="Q315" s="197" t="str">
        <f>VLOOKUP(Tabel3[[#This Row],[ID-Bygningsdel]],'Data aktør'!A:H,4,FALSE)</f>
        <v/>
      </c>
      <c r="R315" s="197" t="str">
        <f>VLOOKUP(Tabel3[[#This Row],[ID-Bygningsdel]],'Data aktør'!A:H,5,FALSE)</f>
        <v/>
      </c>
      <c r="S315" s="197" t="str">
        <f>VLOOKUP(Tabel3[[#This Row],[ID-Bygningsdel]],'Data aktør'!A:H,6,FALSE)</f>
        <v/>
      </c>
      <c r="T315" s="197" t="str">
        <f>VLOOKUP(Tabel3[[#This Row],[ID-Bygningsdel]],'Data aktør'!A:H,7,FALSE)</f>
        <v/>
      </c>
      <c r="U315" s="197" t="str">
        <f>VLOOKUP(Tabel3[[#This Row],[ID-Bygningsdel]],'Data aktør'!A:H,8,FALSE)</f>
        <v/>
      </c>
      <c r="V315" s="84"/>
      <c r="W315" s="69"/>
      <c r="X315" s="84"/>
      <c r="Y315" s="69"/>
      <c r="Z315" s="84"/>
      <c r="AA315" s="69"/>
      <c r="AB315" s="84"/>
      <c r="AC315" s="69"/>
      <c r="AD315" s="84"/>
      <c r="AE315" s="69"/>
      <c r="AF315" s="84"/>
      <c r="AG315" s="69"/>
      <c r="AH315" s="84"/>
      <c r="AI315" s="69"/>
      <c r="AJ315" s="84"/>
      <c r="AK315" s="69"/>
      <c r="AL315" s="84"/>
      <c r="AM315" s="69"/>
      <c r="AN315" s="84"/>
      <c r="AO315" s="69"/>
      <c r="AP315" s="84"/>
      <c r="AQ315" s="69"/>
      <c r="AR315" s="84"/>
      <c r="AS315" s="69"/>
      <c r="AT315" s="84"/>
      <c r="AU315" s="69"/>
      <c r="AV315" s="84"/>
      <c r="AW315" s="69"/>
      <c r="AX315" s="84"/>
      <c r="AY315" s="69"/>
      <c r="AZ315" s="84"/>
      <c r="BA315" s="69"/>
      <c r="BB315" s="84"/>
      <c r="BC315" s="69"/>
      <c r="BD315" s="84"/>
      <c r="BE315" s="69"/>
      <c r="BF315" s="84"/>
      <c r="BG315" s="69"/>
      <c r="BH315" s="84"/>
      <c r="BI315" s="69"/>
      <c r="BJ315" s="84"/>
      <c r="BK315" s="69"/>
      <c r="BL315" s="38"/>
      <c r="BM315" s="24"/>
      <c r="BN315" s="84"/>
      <c r="BO315" s="69"/>
      <c r="BP315" s="84"/>
      <c r="BQ315" s="69"/>
      <c r="BR315" s="84"/>
      <c r="BS315" s="69"/>
      <c r="BT315" s="84"/>
      <c r="BU315" s="69"/>
      <c r="BV315" s="24"/>
      <c r="BW315" s="84"/>
      <c r="BX315" s="69"/>
      <c r="BY315" s="84"/>
      <c r="BZ315" s="69"/>
      <c r="CA315" s="98"/>
      <c r="CB315" s="2"/>
    </row>
    <row r="316" spans="1:80" ht="12" x14ac:dyDescent="0.2">
      <c r="A316" s="33"/>
      <c r="B316" s="265" t="s">
        <v>763</v>
      </c>
      <c r="C316" s="240" t="str">
        <f>_xlfn.CONCAT(Tabel3[[#This Row],[ID]],Tabel3[[#This Row],[BYGNINGSDELE]])</f>
        <v>312Telefonanlæg</v>
      </c>
      <c r="D316" s="24"/>
      <c r="E316" s="24"/>
      <c r="F316" s="24"/>
      <c r="G316" s="24"/>
      <c r="H316" s="24"/>
      <c r="I316" s="24"/>
      <c r="J316" s="61">
        <v>4</v>
      </c>
      <c r="K316" s="62" t="s">
        <v>738</v>
      </c>
      <c r="L316" s="63" t="s">
        <v>636</v>
      </c>
      <c r="M316" s="61" t="str">
        <f>IFERROR(VLOOKUP(Tabel3[[#This Row],[ID-Bygningsdel]],'Data ændringslog'!A:G,7,FALSE),"P")</f>
        <v/>
      </c>
      <c r="N316" s="64" t="s">
        <v>109</v>
      </c>
      <c r="O316" s="188" t="str">
        <f>VLOOKUP(Tabel3[[#This Row],[ID-Bygningsdel]],'Data aktør'!A:H,2,FALSE)</f>
        <v/>
      </c>
      <c r="P316" s="189" t="str">
        <f>VLOOKUP(Tabel3[[#This Row],[ID-Bygningsdel]],'Data aktør'!A:H,3,FALSE)</f>
        <v/>
      </c>
      <c r="Q316" s="190" t="str">
        <f>VLOOKUP(Tabel3[[#This Row],[ID-Bygningsdel]],'Data aktør'!A:H,4,FALSE)</f>
        <v>X</v>
      </c>
      <c r="R316" s="191" t="str">
        <f>VLOOKUP(Tabel3[[#This Row],[ID-Bygningsdel]],'Data aktør'!A:H,5,FALSE)</f>
        <v/>
      </c>
      <c r="S316" s="192" t="str">
        <f>VLOOKUP(Tabel3[[#This Row],[ID-Bygningsdel]],'Data aktør'!A:H,6,FALSE)</f>
        <v/>
      </c>
      <c r="T316" s="193" t="str">
        <f>VLOOKUP(Tabel3[[#This Row],[ID-Bygningsdel]],'Data aktør'!A:H,7,FALSE)</f>
        <v>X</v>
      </c>
      <c r="U316" s="194" t="str">
        <f>VLOOKUP(Tabel3[[#This Row],[ID-Bygningsdel]],'Data aktør'!A:H,8,FALSE)</f>
        <v/>
      </c>
      <c r="V316" s="76"/>
      <c r="W316" s="77"/>
      <c r="X316" s="76"/>
      <c r="Y316" s="77"/>
      <c r="Z316" s="76"/>
      <c r="AA316" s="77"/>
      <c r="AB316" s="76"/>
      <c r="AC316" s="77"/>
      <c r="AD316" s="76"/>
      <c r="AE316" s="77"/>
      <c r="AF316" s="76"/>
      <c r="AG316" s="77"/>
      <c r="AH316" s="76"/>
      <c r="AI316" s="77"/>
      <c r="AJ316" s="76" t="s">
        <v>45</v>
      </c>
      <c r="AK316" s="77">
        <v>300</v>
      </c>
      <c r="AL316" s="76"/>
      <c r="AM316" s="77"/>
      <c r="AN316" s="76"/>
      <c r="AO316" s="77"/>
      <c r="AP316" s="76"/>
      <c r="AQ316" s="77"/>
      <c r="AR316" s="76"/>
      <c r="AS316" s="77"/>
      <c r="AT316" s="76" t="s">
        <v>45</v>
      </c>
      <c r="AU316" s="77">
        <v>300</v>
      </c>
      <c r="AV316" s="76"/>
      <c r="AW316" s="77"/>
      <c r="AX316" s="76"/>
      <c r="AY316" s="77"/>
      <c r="AZ316" s="76"/>
      <c r="BA316" s="77"/>
      <c r="BB316" s="76" t="s">
        <v>48</v>
      </c>
      <c r="BC316" s="77">
        <v>325</v>
      </c>
      <c r="BD316" s="76"/>
      <c r="BE316" s="77"/>
      <c r="BF316" s="76"/>
      <c r="BG316" s="77"/>
      <c r="BH316" s="76"/>
      <c r="BI316" s="77"/>
      <c r="BJ316" s="76"/>
      <c r="BK316" s="77"/>
      <c r="BL316" s="36" t="s">
        <v>734</v>
      </c>
      <c r="BM316" s="24"/>
      <c r="BN316" s="76"/>
      <c r="BO316" s="77"/>
      <c r="BP316" s="76"/>
      <c r="BQ316" s="77"/>
      <c r="BR316" s="76"/>
      <c r="BS316" s="77"/>
      <c r="BT316" s="76"/>
      <c r="BU316" s="77"/>
      <c r="BV316" s="24"/>
      <c r="BW316" s="76"/>
      <c r="BX316" s="77"/>
      <c r="BY316" s="76"/>
      <c r="BZ316" s="77"/>
      <c r="CA316" s="96"/>
      <c r="CB316" s="2"/>
    </row>
    <row r="317" spans="1:80" ht="12" x14ac:dyDescent="0.2">
      <c r="A317" s="33"/>
      <c r="B317" s="265" t="s">
        <v>765</v>
      </c>
      <c r="C317" s="240" t="str">
        <f>_xlfn.CONCAT(Tabel3[[#This Row],[ID]],Tabel3[[#This Row],[BYGNINGSDELE]])</f>
        <v>313Radioanlæg</v>
      </c>
      <c r="D317" s="24"/>
      <c r="E317" s="24"/>
      <c r="F317" s="24"/>
      <c r="G317" s="24"/>
      <c r="H317" s="24"/>
      <c r="I317" s="24"/>
      <c r="J317" s="61">
        <v>4</v>
      </c>
      <c r="K317" s="62" t="s">
        <v>740</v>
      </c>
      <c r="L317" s="63" t="s">
        <v>636</v>
      </c>
      <c r="M317" s="61" t="str">
        <f>IFERROR(VLOOKUP(Tabel3[[#This Row],[ID-Bygningsdel]],'Data ændringslog'!A:G,7,FALSE),"P")</f>
        <v/>
      </c>
      <c r="N317" s="64" t="s">
        <v>109</v>
      </c>
      <c r="O317" s="188" t="str">
        <f>VLOOKUP(Tabel3[[#This Row],[ID-Bygningsdel]],'Data aktør'!A:H,2,FALSE)</f>
        <v/>
      </c>
      <c r="P317" s="189" t="str">
        <f>VLOOKUP(Tabel3[[#This Row],[ID-Bygningsdel]],'Data aktør'!A:H,3,FALSE)</f>
        <v/>
      </c>
      <c r="Q317" s="190" t="str">
        <f>VLOOKUP(Tabel3[[#This Row],[ID-Bygningsdel]],'Data aktør'!A:H,4,FALSE)</f>
        <v>X</v>
      </c>
      <c r="R317" s="191" t="str">
        <f>VLOOKUP(Tabel3[[#This Row],[ID-Bygningsdel]],'Data aktør'!A:H,5,FALSE)</f>
        <v/>
      </c>
      <c r="S317" s="192" t="str">
        <f>VLOOKUP(Tabel3[[#This Row],[ID-Bygningsdel]],'Data aktør'!A:H,6,FALSE)</f>
        <v/>
      </c>
      <c r="T317" s="193" t="str">
        <f>VLOOKUP(Tabel3[[#This Row],[ID-Bygningsdel]],'Data aktør'!A:H,7,FALSE)</f>
        <v>X</v>
      </c>
      <c r="U317" s="194" t="str">
        <f>VLOOKUP(Tabel3[[#This Row],[ID-Bygningsdel]],'Data aktør'!A:H,8,FALSE)</f>
        <v/>
      </c>
      <c r="V317" s="76"/>
      <c r="W317" s="77"/>
      <c r="X317" s="76"/>
      <c r="Y317" s="77"/>
      <c r="Z317" s="76"/>
      <c r="AA317" s="77"/>
      <c r="AB317" s="76"/>
      <c r="AC317" s="77"/>
      <c r="AD317" s="76"/>
      <c r="AE317" s="77"/>
      <c r="AF317" s="76"/>
      <c r="AG317" s="77"/>
      <c r="AH317" s="76"/>
      <c r="AI317" s="77"/>
      <c r="AJ317" s="76" t="s">
        <v>45</v>
      </c>
      <c r="AK317" s="77">
        <v>300</v>
      </c>
      <c r="AL317" s="76"/>
      <c r="AM317" s="77"/>
      <c r="AN317" s="76"/>
      <c r="AO317" s="77"/>
      <c r="AP317" s="76"/>
      <c r="AQ317" s="77"/>
      <c r="AR317" s="76"/>
      <c r="AS317" s="77"/>
      <c r="AT317" s="76" t="s">
        <v>45</v>
      </c>
      <c r="AU317" s="77">
        <v>300</v>
      </c>
      <c r="AV317" s="76"/>
      <c r="AW317" s="77"/>
      <c r="AX317" s="76"/>
      <c r="AY317" s="77"/>
      <c r="AZ317" s="76"/>
      <c r="BA317" s="77"/>
      <c r="BB317" s="76" t="s">
        <v>48</v>
      </c>
      <c r="BC317" s="77">
        <v>325</v>
      </c>
      <c r="BD317" s="76"/>
      <c r="BE317" s="77"/>
      <c r="BF317" s="76"/>
      <c r="BG317" s="77"/>
      <c r="BH317" s="76"/>
      <c r="BI317" s="77"/>
      <c r="BJ317" s="76"/>
      <c r="BK317" s="77"/>
      <c r="BL317" s="36" t="s">
        <v>734</v>
      </c>
      <c r="BM317" s="24"/>
      <c r="BN317" s="76"/>
      <c r="BO317" s="77"/>
      <c r="BP317" s="76"/>
      <c r="BQ317" s="77"/>
      <c r="BR317" s="76"/>
      <c r="BS317" s="77"/>
      <c r="BT317" s="76"/>
      <c r="BU317" s="77"/>
      <c r="BV317" s="24"/>
      <c r="BW317" s="76"/>
      <c r="BX317" s="77"/>
      <c r="BY317" s="76"/>
      <c r="BZ317" s="77"/>
      <c r="CA317" s="96"/>
      <c r="CB317" s="2"/>
    </row>
    <row r="318" spans="1:80" ht="12" x14ac:dyDescent="0.2">
      <c r="A318" s="33"/>
      <c r="B318" s="265" t="s">
        <v>767</v>
      </c>
      <c r="C318" s="240" t="str">
        <f>_xlfn.CONCAT(Tabel3[[#This Row],[ID]],Tabel3[[#This Row],[BYGNINGSDELE]])</f>
        <v>314Dør- og porttelefoner</v>
      </c>
      <c r="D318" s="24"/>
      <c r="E318" s="24"/>
      <c r="F318" s="24"/>
      <c r="G318" s="24"/>
      <c r="H318" s="24"/>
      <c r="I318" s="24"/>
      <c r="J318" s="61">
        <v>4</v>
      </c>
      <c r="K318" s="62" t="s">
        <v>742</v>
      </c>
      <c r="L318" s="63" t="s">
        <v>636</v>
      </c>
      <c r="M318" s="61" t="str">
        <f>IFERROR(VLOOKUP(Tabel3[[#This Row],[ID-Bygningsdel]],'Data ændringslog'!A:G,7,FALSE),"P")</f>
        <v/>
      </c>
      <c r="N318" s="64" t="s">
        <v>109</v>
      </c>
      <c r="O318" s="188" t="str">
        <f>VLOOKUP(Tabel3[[#This Row],[ID-Bygningsdel]],'Data aktør'!A:H,2,FALSE)</f>
        <v/>
      </c>
      <c r="P318" s="189" t="str">
        <f>VLOOKUP(Tabel3[[#This Row],[ID-Bygningsdel]],'Data aktør'!A:H,3,FALSE)</f>
        <v/>
      </c>
      <c r="Q318" s="190" t="str">
        <f>VLOOKUP(Tabel3[[#This Row],[ID-Bygningsdel]],'Data aktør'!A:H,4,FALSE)</f>
        <v>X</v>
      </c>
      <c r="R318" s="191" t="str">
        <f>VLOOKUP(Tabel3[[#This Row],[ID-Bygningsdel]],'Data aktør'!A:H,5,FALSE)</f>
        <v/>
      </c>
      <c r="S318" s="192" t="str">
        <f>VLOOKUP(Tabel3[[#This Row],[ID-Bygningsdel]],'Data aktør'!A:H,6,FALSE)</f>
        <v/>
      </c>
      <c r="T318" s="193" t="str">
        <f>VLOOKUP(Tabel3[[#This Row],[ID-Bygningsdel]],'Data aktør'!A:H,7,FALSE)</f>
        <v>X</v>
      </c>
      <c r="U318" s="194" t="str">
        <f>VLOOKUP(Tabel3[[#This Row],[ID-Bygningsdel]],'Data aktør'!A:H,8,FALSE)</f>
        <v/>
      </c>
      <c r="V318" s="76"/>
      <c r="W318" s="77"/>
      <c r="X318" s="76"/>
      <c r="Y318" s="77"/>
      <c r="Z318" s="76"/>
      <c r="AA318" s="77"/>
      <c r="AB318" s="76"/>
      <c r="AC318" s="77"/>
      <c r="AD318" s="76"/>
      <c r="AE318" s="77"/>
      <c r="AF318" s="76"/>
      <c r="AG318" s="77"/>
      <c r="AH318" s="76"/>
      <c r="AI318" s="77"/>
      <c r="AJ318" s="76" t="s">
        <v>45</v>
      </c>
      <c r="AK318" s="77">
        <v>300</v>
      </c>
      <c r="AL318" s="76"/>
      <c r="AM318" s="77"/>
      <c r="AN318" s="76"/>
      <c r="AO318" s="77"/>
      <c r="AP318" s="76"/>
      <c r="AQ318" s="77"/>
      <c r="AR318" s="76"/>
      <c r="AS318" s="77"/>
      <c r="AT318" s="76" t="s">
        <v>45</v>
      </c>
      <c r="AU318" s="77">
        <v>300</v>
      </c>
      <c r="AV318" s="76"/>
      <c r="AW318" s="77"/>
      <c r="AX318" s="76"/>
      <c r="AY318" s="77"/>
      <c r="AZ318" s="76"/>
      <c r="BA318" s="77"/>
      <c r="BB318" s="76" t="s">
        <v>48</v>
      </c>
      <c r="BC318" s="77">
        <v>325</v>
      </c>
      <c r="BD318" s="76"/>
      <c r="BE318" s="77"/>
      <c r="BF318" s="76"/>
      <c r="BG318" s="77"/>
      <c r="BH318" s="76"/>
      <c r="BI318" s="77"/>
      <c r="BJ318" s="76"/>
      <c r="BK318" s="77"/>
      <c r="BL318" s="36" t="s">
        <v>734</v>
      </c>
      <c r="BM318" s="24"/>
      <c r="BN318" s="76"/>
      <c r="BO318" s="77"/>
      <c r="BP318" s="76"/>
      <c r="BQ318" s="77"/>
      <c r="BR318" s="76"/>
      <c r="BS318" s="77"/>
      <c r="BT318" s="76"/>
      <c r="BU318" s="77"/>
      <c r="BV318" s="24"/>
      <c r="BW318" s="76"/>
      <c r="BX318" s="77"/>
      <c r="BY318" s="76"/>
      <c r="BZ318" s="77"/>
      <c r="CA318" s="96"/>
      <c r="CB318" s="2"/>
    </row>
    <row r="319" spans="1:80" ht="12" x14ac:dyDescent="0.2">
      <c r="A319" s="33"/>
      <c r="B319" s="267" t="s">
        <v>769</v>
      </c>
      <c r="C319" s="242" t="str">
        <f>_xlfn.CONCAT(Tabel3[[#This Row],[ID]],Tabel3[[#This Row],[BYGNINGSDELE]])</f>
        <v>315Monteringsmateriel for Informationsanlæg</v>
      </c>
      <c r="D319" s="23"/>
      <c r="E319" s="23"/>
      <c r="F319" s="23"/>
      <c r="G319" s="23"/>
      <c r="H319" s="23"/>
      <c r="I319" s="24"/>
      <c r="J319" s="65">
        <v>3</v>
      </c>
      <c r="K319" s="66" t="s">
        <v>744</v>
      </c>
      <c r="L319" s="67"/>
      <c r="M319" s="65" t="str">
        <f>IFERROR(VLOOKUP(Tabel3[[#This Row],[ID-Bygningsdel]],'Data ændringslog'!A:G,7,FALSE),"P")</f>
        <v/>
      </c>
      <c r="N319" s="68" t="s">
        <v>109</v>
      </c>
      <c r="O319" s="196" t="str">
        <f>VLOOKUP(Tabel3[[#This Row],[ID-Bygningsdel]],'Data aktør'!A:H,2,FALSE)</f>
        <v/>
      </c>
      <c r="P319" s="197" t="str">
        <f>VLOOKUP(Tabel3[[#This Row],[ID-Bygningsdel]],'Data aktør'!A:H,3,FALSE)</f>
        <v/>
      </c>
      <c r="Q319" s="197" t="str">
        <f>VLOOKUP(Tabel3[[#This Row],[ID-Bygningsdel]],'Data aktør'!A:H,4,FALSE)</f>
        <v/>
      </c>
      <c r="R319" s="197" t="str">
        <f>VLOOKUP(Tabel3[[#This Row],[ID-Bygningsdel]],'Data aktør'!A:H,5,FALSE)</f>
        <v/>
      </c>
      <c r="S319" s="197" t="str">
        <f>VLOOKUP(Tabel3[[#This Row],[ID-Bygningsdel]],'Data aktør'!A:H,6,FALSE)</f>
        <v/>
      </c>
      <c r="T319" s="197" t="str">
        <f>VLOOKUP(Tabel3[[#This Row],[ID-Bygningsdel]],'Data aktør'!A:H,7,FALSE)</f>
        <v/>
      </c>
      <c r="U319" s="197" t="str">
        <f>VLOOKUP(Tabel3[[#This Row],[ID-Bygningsdel]],'Data aktør'!A:H,8,FALSE)</f>
        <v/>
      </c>
      <c r="V319" s="84"/>
      <c r="W319" s="69"/>
      <c r="X319" s="84"/>
      <c r="Y319" s="69"/>
      <c r="Z319" s="84"/>
      <c r="AA319" s="69"/>
      <c r="AB319" s="84"/>
      <c r="AC319" s="69"/>
      <c r="AD319" s="84"/>
      <c r="AE319" s="69"/>
      <c r="AF319" s="84"/>
      <c r="AG319" s="69"/>
      <c r="AH319" s="84"/>
      <c r="AI319" s="69"/>
      <c r="AJ319" s="84"/>
      <c r="AK319" s="69"/>
      <c r="AL319" s="84"/>
      <c r="AM319" s="69"/>
      <c r="AN319" s="84"/>
      <c r="AO319" s="69"/>
      <c r="AP319" s="84"/>
      <c r="AQ319" s="69"/>
      <c r="AR319" s="84"/>
      <c r="AS319" s="69"/>
      <c r="AT319" s="84"/>
      <c r="AU319" s="69"/>
      <c r="AV319" s="84"/>
      <c r="AW319" s="69"/>
      <c r="AX319" s="84"/>
      <c r="AY319" s="69"/>
      <c r="AZ319" s="84"/>
      <c r="BA319" s="69"/>
      <c r="BB319" s="84"/>
      <c r="BC319" s="69"/>
      <c r="BD319" s="84"/>
      <c r="BE319" s="69"/>
      <c r="BF319" s="84"/>
      <c r="BG319" s="69"/>
      <c r="BH319" s="84"/>
      <c r="BI319" s="69"/>
      <c r="BJ319" s="84"/>
      <c r="BK319" s="69"/>
      <c r="BL319" s="38"/>
      <c r="BM319" s="24"/>
      <c r="BN319" s="84"/>
      <c r="BO319" s="69"/>
      <c r="BP319" s="84"/>
      <c r="BQ319" s="69"/>
      <c r="BR319" s="84"/>
      <c r="BS319" s="69"/>
      <c r="BT319" s="84"/>
      <c r="BU319" s="69"/>
      <c r="BV319" s="24"/>
      <c r="BW319" s="84"/>
      <c r="BX319" s="69"/>
      <c r="BY319" s="84"/>
      <c r="BZ319" s="69"/>
      <c r="CA319" s="98"/>
      <c r="CB319" s="2"/>
    </row>
    <row r="320" spans="1:80" ht="12" x14ac:dyDescent="0.2">
      <c r="A320" s="33"/>
      <c r="B320" s="265" t="s">
        <v>771</v>
      </c>
      <c r="C320" s="240" t="str">
        <f>_xlfn.CONCAT(Tabel3[[#This Row],[ID]],Tabel3[[#This Row],[BYGNINGSDELE]])</f>
        <v>316Optagetanlæg</v>
      </c>
      <c r="D320" s="24"/>
      <c r="E320" s="24"/>
      <c r="F320" s="24"/>
      <c r="G320" s="24"/>
      <c r="H320" s="24"/>
      <c r="I320" s="24"/>
      <c r="J320" s="61">
        <v>4</v>
      </c>
      <c r="K320" s="62" t="s">
        <v>746</v>
      </c>
      <c r="L320" s="63" t="s">
        <v>636</v>
      </c>
      <c r="M320" s="61" t="str">
        <f>IFERROR(VLOOKUP(Tabel3[[#This Row],[ID-Bygningsdel]],'Data ændringslog'!A:G,7,FALSE),"P")</f>
        <v/>
      </c>
      <c r="N320" s="64" t="s">
        <v>109</v>
      </c>
      <c r="O320" s="188" t="str">
        <f>VLOOKUP(Tabel3[[#This Row],[ID-Bygningsdel]],'Data aktør'!A:H,2,FALSE)</f>
        <v/>
      </c>
      <c r="P320" s="189" t="str">
        <f>VLOOKUP(Tabel3[[#This Row],[ID-Bygningsdel]],'Data aktør'!A:H,3,FALSE)</f>
        <v/>
      </c>
      <c r="Q320" s="190" t="str">
        <f>VLOOKUP(Tabel3[[#This Row],[ID-Bygningsdel]],'Data aktør'!A:H,4,FALSE)</f>
        <v>X</v>
      </c>
      <c r="R320" s="191" t="str">
        <f>VLOOKUP(Tabel3[[#This Row],[ID-Bygningsdel]],'Data aktør'!A:H,5,FALSE)</f>
        <v/>
      </c>
      <c r="S320" s="192" t="str">
        <f>VLOOKUP(Tabel3[[#This Row],[ID-Bygningsdel]],'Data aktør'!A:H,6,FALSE)</f>
        <v/>
      </c>
      <c r="T320" s="193" t="str">
        <f>VLOOKUP(Tabel3[[#This Row],[ID-Bygningsdel]],'Data aktør'!A:H,7,FALSE)</f>
        <v>X</v>
      </c>
      <c r="U320" s="194" t="str">
        <f>VLOOKUP(Tabel3[[#This Row],[ID-Bygningsdel]],'Data aktør'!A:H,8,FALSE)</f>
        <v/>
      </c>
      <c r="V320" s="76"/>
      <c r="W320" s="77"/>
      <c r="X320" s="76"/>
      <c r="Y320" s="77"/>
      <c r="Z320" s="76"/>
      <c r="AA320" s="77"/>
      <c r="AB320" s="76"/>
      <c r="AC320" s="77"/>
      <c r="AD320" s="76"/>
      <c r="AE320" s="77"/>
      <c r="AF320" s="76"/>
      <c r="AG320" s="77"/>
      <c r="AH320" s="76"/>
      <c r="AI320" s="77"/>
      <c r="AJ320" s="76" t="s">
        <v>45</v>
      </c>
      <c r="AK320" s="77">
        <v>300</v>
      </c>
      <c r="AL320" s="76"/>
      <c r="AM320" s="77"/>
      <c r="AN320" s="76"/>
      <c r="AO320" s="77"/>
      <c r="AP320" s="76"/>
      <c r="AQ320" s="77"/>
      <c r="AR320" s="76"/>
      <c r="AS320" s="77"/>
      <c r="AT320" s="76" t="s">
        <v>45</v>
      </c>
      <c r="AU320" s="77">
        <v>300</v>
      </c>
      <c r="AV320" s="76"/>
      <c r="AW320" s="77"/>
      <c r="AX320" s="76"/>
      <c r="AY320" s="77"/>
      <c r="AZ320" s="76"/>
      <c r="BA320" s="77"/>
      <c r="BB320" s="76" t="s">
        <v>48</v>
      </c>
      <c r="BC320" s="77">
        <v>325</v>
      </c>
      <c r="BD320" s="76"/>
      <c r="BE320" s="77"/>
      <c r="BF320" s="76"/>
      <c r="BG320" s="77"/>
      <c r="BH320" s="76"/>
      <c r="BI320" s="77"/>
      <c r="BJ320" s="76"/>
      <c r="BK320" s="77"/>
      <c r="BL320" s="36" t="s">
        <v>734</v>
      </c>
      <c r="BM320" s="24"/>
      <c r="BN320" s="76"/>
      <c r="BO320" s="77"/>
      <c r="BP320" s="76"/>
      <c r="BQ320" s="77"/>
      <c r="BR320" s="76"/>
      <c r="BS320" s="77"/>
      <c r="BT320" s="76"/>
      <c r="BU320" s="77"/>
      <c r="BV320" s="24"/>
      <c r="BW320" s="76"/>
      <c r="BX320" s="77"/>
      <c r="BY320" s="76"/>
      <c r="BZ320" s="77"/>
      <c r="CA320" s="96"/>
      <c r="CB320" s="2"/>
    </row>
    <row r="321" spans="1:80" ht="12" x14ac:dyDescent="0.2">
      <c r="A321" s="33"/>
      <c r="B321" s="265" t="s">
        <v>773</v>
      </c>
      <c r="C321" s="240" t="str">
        <f>_xlfn.CONCAT(Tabel3[[#This Row],[ID]],Tabel3[[#This Row],[BYGNINGSDELE]])</f>
        <v>317Ringeanlæg</v>
      </c>
      <c r="D321" s="24"/>
      <c r="E321" s="24"/>
      <c r="F321" s="24"/>
      <c r="G321" s="24"/>
      <c r="H321" s="24"/>
      <c r="I321" s="24"/>
      <c r="J321" s="61">
        <v>4</v>
      </c>
      <c r="K321" s="62" t="s">
        <v>748</v>
      </c>
      <c r="L321" s="63" t="s">
        <v>636</v>
      </c>
      <c r="M321" s="61" t="str">
        <f>IFERROR(VLOOKUP(Tabel3[[#This Row],[ID-Bygningsdel]],'Data ændringslog'!A:G,7,FALSE),"P")</f>
        <v/>
      </c>
      <c r="N321" s="64" t="s">
        <v>109</v>
      </c>
      <c r="O321" s="188" t="str">
        <f>VLOOKUP(Tabel3[[#This Row],[ID-Bygningsdel]],'Data aktør'!A:H,2,FALSE)</f>
        <v/>
      </c>
      <c r="P321" s="189" t="str">
        <f>VLOOKUP(Tabel3[[#This Row],[ID-Bygningsdel]],'Data aktør'!A:H,3,FALSE)</f>
        <v/>
      </c>
      <c r="Q321" s="190" t="str">
        <f>VLOOKUP(Tabel3[[#This Row],[ID-Bygningsdel]],'Data aktør'!A:H,4,FALSE)</f>
        <v>X</v>
      </c>
      <c r="R321" s="191" t="str">
        <f>VLOOKUP(Tabel3[[#This Row],[ID-Bygningsdel]],'Data aktør'!A:H,5,FALSE)</f>
        <v/>
      </c>
      <c r="S321" s="192" t="str">
        <f>VLOOKUP(Tabel3[[#This Row],[ID-Bygningsdel]],'Data aktør'!A:H,6,FALSE)</f>
        <v/>
      </c>
      <c r="T321" s="193" t="str">
        <f>VLOOKUP(Tabel3[[#This Row],[ID-Bygningsdel]],'Data aktør'!A:H,7,FALSE)</f>
        <v>X</v>
      </c>
      <c r="U321" s="194" t="str">
        <f>VLOOKUP(Tabel3[[#This Row],[ID-Bygningsdel]],'Data aktør'!A:H,8,FALSE)</f>
        <v/>
      </c>
      <c r="V321" s="76"/>
      <c r="W321" s="77"/>
      <c r="X321" s="76"/>
      <c r="Y321" s="77"/>
      <c r="Z321" s="76"/>
      <c r="AA321" s="77"/>
      <c r="AB321" s="76"/>
      <c r="AC321" s="77"/>
      <c r="AD321" s="76"/>
      <c r="AE321" s="77"/>
      <c r="AF321" s="76"/>
      <c r="AG321" s="77"/>
      <c r="AH321" s="76"/>
      <c r="AI321" s="77"/>
      <c r="AJ321" s="76" t="s">
        <v>45</v>
      </c>
      <c r="AK321" s="77">
        <v>300</v>
      </c>
      <c r="AL321" s="76"/>
      <c r="AM321" s="77"/>
      <c r="AN321" s="76"/>
      <c r="AO321" s="77"/>
      <c r="AP321" s="76"/>
      <c r="AQ321" s="77"/>
      <c r="AR321" s="76"/>
      <c r="AS321" s="77"/>
      <c r="AT321" s="76" t="s">
        <v>45</v>
      </c>
      <c r="AU321" s="77">
        <v>300</v>
      </c>
      <c r="AV321" s="76"/>
      <c r="AW321" s="77"/>
      <c r="AX321" s="76"/>
      <c r="AY321" s="77"/>
      <c r="AZ321" s="76"/>
      <c r="BA321" s="77"/>
      <c r="BB321" s="76" t="s">
        <v>48</v>
      </c>
      <c r="BC321" s="77">
        <v>325</v>
      </c>
      <c r="BD321" s="76"/>
      <c r="BE321" s="77"/>
      <c r="BF321" s="76"/>
      <c r="BG321" s="77"/>
      <c r="BH321" s="76"/>
      <c r="BI321" s="77"/>
      <c r="BJ321" s="76"/>
      <c r="BK321" s="77"/>
      <c r="BL321" s="36" t="s">
        <v>734</v>
      </c>
      <c r="BM321" s="24"/>
      <c r="BN321" s="76"/>
      <c r="BO321" s="77"/>
      <c r="BP321" s="76"/>
      <c r="BQ321" s="77"/>
      <c r="BR321" s="76"/>
      <c r="BS321" s="77"/>
      <c r="BT321" s="76"/>
      <c r="BU321" s="77"/>
      <c r="BV321" s="24"/>
      <c r="BW321" s="76"/>
      <c r="BX321" s="77"/>
      <c r="BY321" s="76"/>
      <c r="BZ321" s="77"/>
      <c r="CA321" s="96"/>
      <c r="CB321" s="2"/>
    </row>
    <row r="322" spans="1:80" ht="12" x14ac:dyDescent="0.2">
      <c r="A322" s="33"/>
      <c r="B322" s="265" t="s">
        <v>775</v>
      </c>
      <c r="C322" s="240" t="str">
        <f>_xlfn.CONCAT(Tabel3[[#This Row],[ID]],Tabel3[[#This Row],[BYGNINGSDELE]])</f>
        <v>318Ur-anlæg</v>
      </c>
      <c r="D322" s="24"/>
      <c r="E322" s="24"/>
      <c r="F322" s="24"/>
      <c r="G322" s="24"/>
      <c r="H322" s="24"/>
      <c r="I322" s="24"/>
      <c r="J322" s="61">
        <v>4</v>
      </c>
      <c r="K322" s="62" t="s">
        <v>750</v>
      </c>
      <c r="L322" s="63" t="s">
        <v>636</v>
      </c>
      <c r="M322" s="61" t="str">
        <f>IFERROR(VLOOKUP(Tabel3[[#This Row],[ID-Bygningsdel]],'Data ændringslog'!A:G,7,FALSE),"P")</f>
        <v/>
      </c>
      <c r="N322" s="64" t="s">
        <v>109</v>
      </c>
      <c r="O322" s="188" t="str">
        <f>VLOOKUP(Tabel3[[#This Row],[ID-Bygningsdel]],'Data aktør'!A:H,2,FALSE)</f>
        <v/>
      </c>
      <c r="P322" s="189" t="str">
        <f>VLOOKUP(Tabel3[[#This Row],[ID-Bygningsdel]],'Data aktør'!A:H,3,FALSE)</f>
        <v/>
      </c>
      <c r="Q322" s="190" t="str">
        <f>VLOOKUP(Tabel3[[#This Row],[ID-Bygningsdel]],'Data aktør'!A:H,4,FALSE)</f>
        <v>X</v>
      </c>
      <c r="R322" s="191" t="str">
        <f>VLOOKUP(Tabel3[[#This Row],[ID-Bygningsdel]],'Data aktør'!A:H,5,FALSE)</f>
        <v/>
      </c>
      <c r="S322" s="192" t="str">
        <f>VLOOKUP(Tabel3[[#This Row],[ID-Bygningsdel]],'Data aktør'!A:H,6,FALSE)</f>
        <v/>
      </c>
      <c r="T322" s="193" t="str">
        <f>VLOOKUP(Tabel3[[#This Row],[ID-Bygningsdel]],'Data aktør'!A:H,7,FALSE)</f>
        <v>X</v>
      </c>
      <c r="U322" s="194" t="str">
        <f>VLOOKUP(Tabel3[[#This Row],[ID-Bygningsdel]],'Data aktør'!A:H,8,FALSE)</f>
        <v/>
      </c>
      <c r="V322" s="76"/>
      <c r="W322" s="77"/>
      <c r="X322" s="76"/>
      <c r="Y322" s="77"/>
      <c r="Z322" s="76"/>
      <c r="AA322" s="77"/>
      <c r="AB322" s="76"/>
      <c r="AC322" s="77"/>
      <c r="AD322" s="76"/>
      <c r="AE322" s="77"/>
      <c r="AF322" s="76"/>
      <c r="AG322" s="77"/>
      <c r="AH322" s="76"/>
      <c r="AI322" s="77"/>
      <c r="AJ322" s="76" t="s">
        <v>45</v>
      </c>
      <c r="AK322" s="77">
        <v>300</v>
      </c>
      <c r="AL322" s="76"/>
      <c r="AM322" s="77"/>
      <c r="AN322" s="76"/>
      <c r="AO322" s="77"/>
      <c r="AP322" s="76"/>
      <c r="AQ322" s="77"/>
      <c r="AR322" s="76"/>
      <c r="AS322" s="77"/>
      <c r="AT322" s="76" t="s">
        <v>45</v>
      </c>
      <c r="AU322" s="77">
        <v>300</v>
      </c>
      <c r="AV322" s="76"/>
      <c r="AW322" s="77"/>
      <c r="AX322" s="76"/>
      <c r="AY322" s="77"/>
      <c r="AZ322" s="76"/>
      <c r="BA322" s="77"/>
      <c r="BB322" s="76" t="s">
        <v>48</v>
      </c>
      <c r="BC322" s="77">
        <v>325</v>
      </c>
      <c r="BD322" s="76"/>
      <c r="BE322" s="77"/>
      <c r="BF322" s="76"/>
      <c r="BG322" s="77"/>
      <c r="BH322" s="76"/>
      <c r="BI322" s="77"/>
      <c r="BJ322" s="76"/>
      <c r="BK322" s="77"/>
      <c r="BL322" s="36" t="s">
        <v>734</v>
      </c>
      <c r="BM322" s="24"/>
      <c r="BN322" s="76"/>
      <c r="BO322" s="77"/>
      <c r="BP322" s="76"/>
      <c r="BQ322" s="77"/>
      <c r="BR322" s="76"/>
      <c r="BS322" s="77"/>
      <c r="BT322" s="76"/>
      <c r="BU322" s="77"/>
      <c r="BV322" s="24"/>
      <c r="BW322" s="76"/>
      <c r="BX322" s="77"/>
      <c r="BY322" s="76"/>
      <c r="BZ322" s="77"/>
      <c r="CA322" s="96"/>
      <c r="CB322" s="2"/>
    </row>
    <row r="323" spans="1:80" ht="12" x14ac:dyDescent="0.2">
      <c r="A323" s="33"/>
      <c r="B323" s="267" t="s">
        <v>777</v>
      </c>
      <c r="C323" s="242" t="str">
        <f>_xlfn.CONCAT(Tabel3[[#This Row],[ID]],Tabel3[[#This Row],[BYGNINGSDELE]])</f>
        <v>319Monteringsmateriel for Audio, video og antenneanlæg</v>
      </c>
      <c r="D323" s="23"/>
      <c r="E323" s="23"/>
      <c r="F323" s="23"/>
      <c r="G323" s="23"/>
      <c r="H323" s="23"/>
      <c r="I323" s="24"/>
      <c r="J323" s="65">
        <v>3</v>
      </c>
      <c r="K323" s="66" t="s">
        <v>752</v>
      </c>
      <c r="L323" s="67"/>
      <c r="M323" s="65" t="str">
        <f>IFERROR(VLOOKUP(Tabel3[[#This Row],[ID-Bygningsdel]],'Data ændringslog'!A:G,7,FALSE),"P")</f>
        <v/>
      </c>
      <c r="N323" s="68" t="s">
        <v>109</v>
      </c>
      <c r="O323" s="196" t="str">
        <f>VLOOKUP(Tabel3[[#This Row],[ID-Bygningsdel]],'Data aktør'!A:H,2,FALSE)</f>
        <v/>
      </c>
      <c r="P323" s="197" t="str">
        <f>VLOOKUP(Tabel3[[#This Row],[ID-Bygningsdel]],'Data aktør'!A:H,3,FALSE)</f>
        <v/>
      </c>
      <c r="Q323" s="197" t="str">
        <f>VLOOKUP(Tabel3[[#This Row],[ID-Bygningsdel]],'Data aktør'!A:H,4,FALSE)</f>
        <v/>
      </c>
      <c r="R323" s="197" t="str">
        <f>VLOOKUP(Tabel3[[#This Row],[ID-Bygningsdel]],'Data aktør'!A:H,5,FALSE)</f>
        <v/>
      </c>
      <c r="S323" s="197" t="str">
        <f>VLOOKUP(Tabel3[[#This Row],[ID-Bygningsdel]],'Data aktør'!A:H,6,FALSE)</f>
        <v/>
      </c>
      <c r="T323" s="197" t="str">
        <f>VLOOKUP(Tabel3[[#This Row],[ID-Bygningsdel]],'Data aktør'!A:H,7,FALSE)</f>
        <v/>
      </c>
      <c r="U323" s="197" t="str">
        <f>VLOOKUP(Tabel3[[#This Row],[ID-Bygningsdel]],'Data aktør'!A:H,8,FALSE)</f>
        <v/>
      </c>
      <c r="V323" s="84"/>
      <c r="W323" s="69"/>
      <c r="X323" s="84"/>
      <c r="Y323" s="69"/>
      <c r="Z323" s="84"/>
      <c r="AA323" s="69"/>
      <c r="AB323" s="84"/>
      <c r="AC323" s="69"/>
      <c r="AD323" s="84"/>
      <c r="AE323" s="69"/>
      <c r="AF323" s="84"/>
      <c r="AG323" s="69"/>
      <c r="AH323" s="84"/>
      <c r="AI323" s="69"/>
      <c r="AJ323" s="84"/>
      <c r="AK323" s="69"/>
      <c r="AL323" s="84"/>
      <c r="AM323" s="69"/>
      <c r="AN323" s="84"/>
      <c r="AO323" s="69"/>
      <c r="AP323" s="84"/>
      <c r="AQ323" s="69"/>
      <c r="AR323" s="84"/>
      <c r="AS323" s="69"/>
      <c r="AT323" s="84"/>
      <c r="AU323" s="69"/>
      <c r="AV323" s="84"/>
      <c r="AW323" s="69"/>
      <c r="AX323" s="84"/>
      <c r="AY323" s="69"/>
      <c r="AZ323" s="84"/>
      <c r="BA323" s="69"/>
      <c r="BB323" s="84"/>
      <c r="BC323" s="69"/>
      <c r="BD323" s="84"/>
      <c r="BE323" s="69"/>
      <c r="BF323" s="84"/>
      <c r="BG323" s="69"/>
      <c r="BH323" s="84"/>
      <c r="BI323" s="69"/>
      <c r="BJ323" s="84"/>
      <c r="BK323" s="69"/>
      <c r="BL323" s="38"/>
      <c r="BM323" s="24"/>
      <c r="BN323" s="84"/>
      <c r="BO323" s="69"/>
      <c r="BP323" s="84"/>
      <c r="BQ323" s="69"/>
      <c r="BR323" s="84"/>
      <c r="BS323" s="69"/>
      <c r="BT323" s="84"/>
      <c r="BU323" s="69"/>
      <c r="BV323" s="24"/>
      <c r="BW323" s="84"/>
      <c r="BX323" s="69"/>
      <c r="BY323" s="84"/>
      <c r="BZ323" s="69"/>
      <c r="CA323" s="98"/>
      <c r="CB323" s="2"/>
    </row>
    <row r="324" spans="1:80" ht="12" x14ac:dyDescent="0.2">
      <c r="A324" s="33"/>
      <c r="B324" s="265" t="s">
        <v>779</v>
      </c>
      <c r="C324" s="240" t="str">
        <f>_xlfn.CONCAT(Tabel3[[#This Row],[ID]],Tabel3[[#This Row],[BYGNINGSDELE]])</f>
        <v>320Højttaleranlæg</v>
      </c>
      <c r="D324" s="24"/>
      <c r="E324" s="24"/>
      <c r="F324" s="24"/>
      <c r="G324" s="24"/>
      <c r="H324" s="24"/>
      <c r="I324" s="24"/>
      <c r="J324" s="61">
        <v>4</v>
      </c>
      <c r="K324" s="62" t="s">
        <v>754</v>
      </c>
      <c r="L324" s="63" t="s">
        <v>636</v>
      </c>
      <c r="M324" s="61" t="str">
        <f>IFERROR(VLOOKUP(Tabel3[[#This Row],[ID-Bygningsdel]],'Data ændringslog'!A:G,7,FALSE),"P")</f>
        <v/>
      </c>
      <c r="N324" s="64" t="s">
        <v>109</v>
      </c>
      <c r="O324" s="188" t="str">
        <f>VLOOKUP(Tabel3[[#This Row],[ID-Bygningsdel]],'Data aktør'!A:H,2,FALSE)</f>
        <v/>
      </c>
      <c r="P324" s="189" t="str">
        <f>VLOOKUP(Tabel3[[#This Row],[ID-Bygningsdel]],'Data aktør'!A:H,3,FALSE)</f>
        <v/>
      </c>
      <c r="Q324" s="190" t="str">
        <f>VLOOKUP(Tabel3[[#This Row],[ID-Bygningsdel]],'Data aktør'!A:H,4,FALSE)</f>
        <v>X</v>
      </c>
      <c r="R324" s="191" t="str">
        <f>VLOOKUP(Tabel3[[#This Row],[ID-Bygningsdel]],'Data aktør'!A:H,5,FALSE)</f>
        <v/>
      </c>
      <c r="S324" s="192" t="str">
        <f>VLOOKUP(Tabel3[[#This Row],[ID-Bygningsdel]],'Data aktør'!A:H,6,FALSE)</f>
        <v/>
      </c>
      <c r="T324" s="193" t="str">
        <f>VLOOKUP(Tabel3[[#This Row],[ID-Bygningsdel]],'Data aktør'!A:H,7,FALSE)</f>
        <v>X</v>
      </c>
      <c r="U324" s="194" t="str">
        <f>VLOOKUP(Tabel3[[#This Row],[ID-Bygningsdel]],'Data aktør'!A:H,8,FALSE)</f>
        <v/>
      </c>
      <c r="V324" s="76"/>
      <c r="W324" s="77"/>
      <c r="X324" s="76"/>
      <c r="Y324" s="77"/>
      <c r="Z324" s="76"/>
      <c r="AA324" s="77"/>
      <c r="AB324" s="76"/>
      <c r="AC324" s="77"/>
      <c r="AD324" s="76"/>
      <c r="AE324" s="77"/>
      <c r="AF324" s="76"/>
      <c r="AG324" s="77"/>
      <c r="AH324" s="76"/>
      <c r="AI324" s="77"/>
      <c r="AJ324" s="76" t="s">
        <v>45</v>
      </c>
      <c r="AK324" s="77">
        <v>300</v>
      </c>
      <c r="AL324" s="76"/>
      <c r="AM324" s="77"/>
      <c r="AN324" s="76"/>
      <c r="AO324" s="77"/>
      <c r="AP324" s="76"/>
      <c r="AQ324" s="77"/>
      <c r="AR324" s="76"/>
      <c r="AS324" s="77"/>
      <c r="AT324" s="76" t="s">
        <v>45</v>
      </c>
      <c r="AU324" s="77">
        <v>300</v>
      </c>
      <c r="AV324" s="76"/>
      <c r="AW324" s="77"/>
      <c r="AX324" s="76"/>
      <c r="AY324" s="77"/>
      <c r="AZ324" s="76"/>
      <c r="BA324" s="77"/>
      <c r="BB324" s="76" t="s">
        <v>48</v>
      </c>
      <c r="BC324" s="77">
        <v>325</v>
      </c>
      <c r="BD324" s="76"/>
      <c r="BE324" s="77"/>
      <c r="BF324" s="76"/>
      <c r="BG324" s="77"/>
      <c r="BH324" s="76"/>
      <c r="BI324" s="77"/>
      <c r="BJ324" s="76"/>
      <c r="BK324" s="77"/>
      <c r="BL324" s="36" t="s">
        <v>734</v>
      </c>
      <c r="BM324" s="24"/>
      <c r="BN324" s="76"/>
      <c r="BO324" s="77"/>
      <c r="BP324" s="76"/>
      <c r="BQ324" s="77"/>
      <c r="BR324" s="76"/>
      <c r="BS324" s="77"/>
      <c r="BT324" s="76"/>
      <c r="BU324" s="77"/>
      <c r="BV324" s="24"/>
      <c r="BW324" s="76"/>
      <c r="BX324" s="77"/>
      <c r="BY324" s="76"/>
      <c r="BZ324" s="77"/>
      <c r="CA324" s="96"/>
      <c r="CB324" s="2"/>
    </row>
    <row r="325" spans="1:80" ht="12" x14ac:dyDescent="0.2">
      <c r="A325" s="33"/>
      <c r="B325" s="265" t="s">
        <v>781</v>
      </c>
      <c r="C325" s="240" t="str">
        <f>_xlfn.CONCAT(Tabel3[[#This Row],[ID]],Tabel3[[#This Row],[BYGNINGSDELE]])</f>
        <v>321Mikrofonanlæg</v>
      </c>
      <c r="D325" s="24"/>
      <c r="E325" s="24"/>
      <c r="F325" s="24"/>
      <c r="G325" s="24"/>
      <c r="H325" s="24"/>
      <c r="I325" s="24"/>
      <c r="J325" s="61">
        <v>4</v>
      </c>
      <c r="K325" s="62" t="s">
        <v>756</v>
      </c>
      <c r="L325" s="63" t="s">
        <v>636</v>
      </c>
      <c r="M325" s="61" t="str">
        <f>IFERROR(VLOOKUP(Tabel3[[#This Row],[ID-Bygningsdel]],'Data ændringslog'!A:G,7,FALSE),"P")</f>
        <v/>
      </c>
      <c r="N325" s="64" t="s">
        <v>109</v>
      </c>
      <c r="O325" s="188" t="str">
        <f>VLOOKUP(Tabel3[[#This Row],[ID-Bygningsdel]],'Data aktør'!A:H,2,FALSE)</f>
        <v/>
      </c>
      <c r="P325" s="189" t="str">
        <f>VLOOKUP(Tabel3[[#This Row],[ID-Bygningsdel]],'Data aktør'!A:H,3,FALSE)</f>
        <v/>
      </c>
      <c r="Q325" s="190" t="str">
        <f>VLOOKUP(Tabel3[[#This Row],[ID-Bygningsdel]],'Data aktør'!A:H,4,FALSE)</f>
        <v>X</v>
      </c>
      <c r="R325" s="191" t="str">
        <f>VLOOKUP(Tabel3[[#This Row],[ID-Bygningsdel]],'Data aktør'!A:H,5,FALSE)</f>
        <v/>
      </c>
      <c r="S325" s="192" t="str">
        <f>VLOOKUP(Tabel3[[#This Row],[ID-Bygningsdel]],'Data aktør'!A:H,6,FALSE)</f>
        <v/>
      </c>
      <c r="T325" s="193" t="str">
        <f>VLOOKUP(Tabel3[[#This Row],[ID-Bygningsdel]],'Data aktør'!A:H,7,FALSE)</f>
        <v>X</v>
      </c>
      <c r="U325" s="194" t="str">
        <f>VLOOKUP(Tabel3[[#This Row],[ID-Bygningsdel]],'Data aktør'!A:H,8,FALSE)</f>
        <v/>
      </c>
      <c r="V325" s="76"/>
      <c r="W325" s="77"/>
      <c r="X325" s="76"/>
      <c r="Y325" s="77"/>
      <c r="Z325" s="76"/>
      <c r="AA325" s="77"/>
      <c r="AB325" s="76"/>
      <c r="AC325" s="77"/>
      <c r="AD325" s="76"/>
      <c r="AE325" s="77"/>
      <c r="AF325" s="76"/>
      <c r="AG325" s="77"/>
      <c r="AH325" s="76"/>
      <c r="AI325" s="77"/>
      <c r="AJ325" s="76" t="s">
        <v>45</v>
      </c>
      <c r="AK325" s="77">
        <v>300</v>
      </c>
      <c r="AL325" s="76"/>
      <c r="AM325" s="77"/>
      <c r="AN325" s="76"/>
      <c r="AO325" s="77"/>
      <c r="AP325" s="76"/>
      <c r="AQ325" s="77"/>
      <c r="AR325" s="76"/>
      <c r="AS325" s="77"/>
      <c r="AT325" s="76" t="s">
        <v>45</v>
      </c>
      <c r="AU325" s="77">
        <v>300</v>
      </c>
      <c r="AV325" s="76"/>
      <c r="AW325" s="77"/>
      <c r="AX325" s="76"/>
      <c r="AY325" s="77"/>
      <c r="AZ325" s="76"/>
      <c r="BA325" s="77"/>
      <c r="BB325" s="76" t="s">
        <v>48</v>
      </c>
      <c r="BC325" s="77">
        <v>325</v>
      </c>
      <c r="BD325" s="76"/>
      <c r="BE325" s="77"/>
      <c r="BF325" s="76"/>
      <c r="BG325" s="77"/>
      <c r="BH325" s="76"/>
      <c r="BI325" s="77"/>
      <c r="BJ325" s="76"/>
      <c r="BK325" s="77"/>
      <c r="BL325" s="36" t="s">
        <v>734</v>
      </c>
      <c r="BM325" s="24"/>
      <c r="BN325" s="76"/>
      <c r="BO325" s="77"/>
      <c r="BP325" s="76"/>
      <c r="BQ325" s="77"/>
      <c r="BR325" s="76"/>
      <c r="BS325" s="77"/>
      <c r="BT325" s="76"/>
      <c r="BU325" s="77"/>
      <c r="BV325" s="24"/>
      <c r="BW325" s="76"/>
      <c r="BX325" s="77"/>
      <c r="BY325" s="76"/>
      <c r="BZ325" s="77"/>
      <c r="CA325" s="96"/>
      <c r="CB325" s="2"/>
    </row>
    <row r="326" spans="1:80" ht="12" x14ac:dyDescent="0.2">
      <c r="A326" s="33"/>
      <c r="B326" s="265" t="s">
        <v>783</v>
      </c>
      <c r="C326" s="240" t="str">
        <f>_xlfn.CONCAT(Tabel3[[#This Row],[ID]],Tabel3[[#This Row],[BYGNINGSDELE]])</f>
        <v>322Teleslyngeanlæg</v>
      </c>
      <c r="D326" s="24"/>
      <c r="E326" s="24"/>
      <c r="F326" s="24"/>
      <c r="G326" s="24"/>
      <c r="H326" s="24"/>
      <c r="I326" s="24"/>
      <c r="J326" s="61">
        <v>4</v>
      </c>
      <c r="K326" s="62" t="s">
        <v>758</v>
      </c>
      <c r="L326" s="63" t="s">
        <v>636</v>
      </c>
      <c r="M326" s="61" t="str">
        <f>IFERROR(VLOOKUP(Tabel3[[#This Row],[ID-Bygningsdel]],'Data ændringslog'!A:G,7,FALSE),"P")</f>
        <v/>
      </c>
      <c r="N326" s="64" t="s">
        <v>109</v>
      </c>
      <c r="O326" s="188" t="str">
        <f>VLOOKUP(Tabel3[[#This Row],[ID-Bygningsdel]],'Data aktør'!A:H,2,FALSE)</f>
        <v/>
      </c>
      <c r="P326" s="189" t="str">
        <f>VLOOKUP(Tabel3[[#This Row],[ID-Bygningsdel]],'Data aktør'!A:H,3,FALSE)</f>
        <v/>
      </c>
      <c r="Q326" s="190" t="str">
        <f>VLOOKUP(Tabel3[[#This Row],[ID-Bygningsdel]],'Data aktør'!A:H,4,FALSE)</f>
        <v>X</v>
      </c>
      <c r="R326" s="191" t="str">
        <f>VLOOKUP(Tabel3[[#This Row],[ID-Bygningsdel]],'Data aktør'!A:H,5,FALSE)</f>
        <v/>
      </c>
      <c r="S326" s="192" t="str">
        <f>VLOOKUP(Tabel3[[#This Row],[ID-Bygningsdel]],'Data aktør'!A:H,6,FALSE)</f>
        <v/>
      </c>
      <c r="T326" s="193" t="str">
        <f>VLOOKUP(Tabel3[[#This Row],[ID-Bygningsdel]],'Data aktør'!A:H,7,FALSE)</f>
        <v>X</v>
      </c>
      <c r="U326" s="194" t="str">
        <f>VLOOKUP(Tabel3[[#This Row],[ID-Bygningsdel]],'Data aktør'!A:H,8,FALSE)</f>
        <v/>
      </c>
      <c r="V326" s="76"/>
      <c r="W326" s="77"/>
      <c r="X326" s="76"/>
      <c r="Y326" s="77"/>
      <c r="Z326" s="76"/>
      <c r="AA326" s="77"/>
      <c r="AB326" s="76"/>
      <c r="AC326" s="77"/>
      <c r="AD326" s="76"/>
      <c r="AE326" s="77"/>
      <c r="AF326" s="76"/>
      <c r="AG326" s="77"/>
      <c r="AH326" s="76"/>
      <c r="AI326" s="77"/>
      <c r="AJ326" s="76" t="s">
        <v>45</v>
      </c>
      <c r="AK326" s="77">
        <v>300</v>
      </c>
      <c r="AL326" s="76"/>
      <c r="AM326" s="77"/>
      <c r="AN326" s="76"/>
      <c r="AO326" s="77"/>
      <c r="AP326" s="76"/>
      <c r="AQ326" s="77"/>
      <c r="AR326" s="76"/>
      <c r="AS326" s="77"/>
      <c r="AT326" s="76" t="s">
        <v>45</v>
      </c>
      <c r="AU326" s="77">
        <v>300</v>
      </c>
      <c r="AV326" s="76"/>
      <c r="AW326" s="77"/>
      <c r="AX326" s="76"/>
      <c r="AY326" s="77"/>
      <c r="AZ326" s="76"/>
      <c r="BA326" s="77"/>
      <c r="BB326" s="76" t="s">
        <v>48</v>
      </c>
      <c r="BC326" s="77">
        <v>325</v>
      </c>
      <c r="BD326" s="76"/>
      <c r="BE326" s="77"/>
      <c r="BF326" s="76"/>
      <c r="BG326" s="77"/>
      <c r="BH326" s="76"/>
      <c r="BI326" s="77"/>
      <c r="BJ326" s="76"/>
      <c r="BK326" s="77"/>
      <c r="BL326" s="36" t="s">
        <v>734</v>
      </c>
      <c r="BM326" s="24"/>
      <c r="BN326" s="76"/>
      <c r="BO326" s="77"/>
      <c r="BP326" s="76"/>
      <c r="BQ326" s="77"/>
      <c r="BR326" s="76"/>
      <c r="BS326" s="77"/>
      <c r="BT326" s="76"/>
      <c r="BU326" s="77"/>
      <c r="BV326" s="24"/>
      <c r="BW326" s="76"/>
      <c r="BX326" s="77"/>
      <c r="BY326" s="76"/>
      <c r="BZ326" s="77"/>
      <c r="CA326" s="96"/>
      <c r="CB326" s="2"/>
    </row>
    <row r="327" spans="1:80" ht="12" x14ac:dyDescent="0.2">
      <c r="A327" s="33"/>
      <c r="B327" s="265" t="s">
        <v>785</v>
      </c>
      <c r="C327" s="240" t="str">
        <f>_xlfn.CONCAT(Tabel3[[#This Row],[ID]],Tabel3[[#This Row],[BYGNINGSDELE]])</f>
        <v>323Videoanlæg</v>
      </c>
      <c r="D327" s="24"/>
      <c r="E327" s="24"/>
      <c r="F327" s="24"/>
      <c r="G327" s="24"/>
      <c r="H327" s="24"/>
      <c r="I327" s="24"/>
      <c r="J327" s="61">
        <v>4</v>
      </c>
      <c r="K327" s="62" t="s">
        <v>760</v>
      </c>
      <c r="L327" s="63" t="s">
        <v>636</v>
      </c>
      <c r="M327" s="61" t="str">
        <f>IFERROR(VLOOKUP(Tabel3[[#This Row],[ID-Bygningsdel]],'Data ændringslog'!A:G,7,FALSE),"P")</f>
        <v/>
      </c>
      <c r="N327" s="64" t="s">
        <v>109</v>
      </c>
      <c r="O327" s="188" t="str">
        <f>VLOOKUP(Tabel3[[#This Row],[ID-Bygningsdel]],'Data aktør'!A:H,2,FALSE)</f>
        <v/>
      </c>
      <c r="P327" s="189" t="str">
        <f>VLOOKUP(Tabel3[[#This Row],[ID-Bygningsdel]],'Data aktør'!A:H,3,FALSE)</f>
        <v/>
      </c>
      <c r="Q327" s="190" t="str">
        <f>VLOOKUP(Tabel3[[#This Row],[ID-Bygningsdel]],'Data aktør'!A:H,4,FALSE)</f>
        <v>X</v>
      </c>
      <c r="R327" s="191" t="str">
        <f>VLOOKUP(Tabel3[[#This Row],[ID-Bygningsdel]],'Data aktør'!A:H,5,FALSE)</f>
        <v/>
      </c>
      <c r="S327" s="192" t="str">
        <f>VLOOKUP(Tabel3[[#This Row],[ID-Bygningsdel]],'Data aktør'!A:H,6,FALSE)</f>
        <v/>
      </c>
      <c r="T327" s="193" t="str">
        <f>VLOOKUP(Tabel3[[#This Row],[ID-Bygningsdel]],'Data aktør'!A:H,7,FALSE)</f>
        <v>X</v>
      </c>
      <c r="U327" s="194" t="str">
        <f>VLOOKUP(Tabel3[[#This Row],[ID-Bygningsdel]],'Data aktør'!A:H,8,FALSE)</f>
        <v/>
      </c>
      <c r="V327" s="76"/>
      <c r="W327" s="77"/>
      <c r="X327" s="76"/>
      <c r="Y327" s="77"/>
      <c r="Z327" s="76"/>
      <c r="AA327" s="77"/>
      <c r="AB327" s="76"/>
      <c r="AC327" s="77"/>
      <c r="AD327" s="76"/>
      <c r="AE327" s="77"/>
      <c r="AF327" s="76"/>
      <c r="AG327" s="77"/>
      <c r="AH327" s="76"/>
      <c r="AI327" s="77"/>
      <c r="AJ327" s="76" t="s">
        <v>45</v>
      </c>
      <c r="AK327" s="77">
        <v>300</v>
      </c>
      <c r="AL327" s="76"/>
      <c r="AM327" s="77"/>
      <c r="AN327" s="76"/>
      <c r="AO327" s="77"/>
      <c r="AP327" s="76"/>
      <c r="AQ327" s="77"/>
      <c r="AR327" s="76"/>
      <c r="AS327" s="77"/>
      <c r="AT327" s="76" t="s">
        <v>45</v>
      </c>
      <c r="AU327" s="77">
        <v>300</v>
      </c>
      <c r="AV327" s="76"/>
      <c r="AW327" s="77"/>
      <c r="AX327" s="76"/>
      <c r="AY327" s="77"/>
      <c r="AZ327" s="76"/>
      <c r="BA327" s="77"/>
      <c r="BB327" s="76" t="s">
        <v>48</v>
      </c>
      <c r="BC327" s="77">
        <v>325</v>
      </c>
      <c r="BD327" s="76"/>
      <c r="BE327" s="77"/>
      <c r="BF327" s="76"/>
      <c r="BG327" s="77"/>
      <c r="BH327" s="76"/>
      <c r="BI327" s="77"/>
      <c r="BJ327" s="76"/>
      <c r="BK327" s="77"/>
      <c r="BL327" s="36" t="s">
        <v>734</v>
      </c>
      <c r="BM327" s="24"/>
      <c r="BN327" s="76"/>
      <c r="BO327" s="77"/>
      <c r="BP327" s="76"/>
      <c r="BQ327" s="77"/>
      <c r="BR327" s="76"/>
      <c r="BS327" s="77"/>
      <c r="BT327" s="76"/>
      <c r="BU327" s="77"/>
      <c r="BV327" s="24"/>
      <c r="BW327" s="76"/>
      <c r="BX327" s="77"/>
      <c r="BY327" s="76"/>
      <c r="BZ327" s="77"/>
      <c r="CA327" s="96"/>
      <c r="CB327" s="2"/>
    </row>
    <row r="328" spans="1:80" ht="12" x14ac:dyDescent="0.2">
      <c r="A328" s="33"/>
      <c r="B328" s="265" t="s">
        <v>787</v>
      </c>
      <c r="C328" s="240" t="str">
        <f>_xlfn.CONCAT(Tabel3[[#This Row],[ID]],Tabel3[[#This Row],[BYGNINGSDELE]])</f>
        <v>324Antenneanlæg</v>
      </c>
      <c r="D328" s="24"/>
      <c r="E328" s="24"/>
      <c r="F328" s="24"/>
      <c r="G328" s="24"/>
      <c r="H328" s="24"/>
      <c r="I328" s="24"/>
      <c r="J328" s="61">
        <v>4</v>
      </c>
      <c r="K328" s="62" t="s">
        <v>762</v>
      </c>
      <c r="L328" s="63" t="s">
        <v>636</v>
      </c>
      <c r="M328" s="61" t="str">
        <f>IFERROR(VLOOKUP(Tabel3[[#This Row],[ID-Bygningsdel]],'Data ændringslog'!A:G,7,FALSE),"P")</f>
        <v/>
      </c>
      <c r="N328" s="64" t="s">
        <v>109</v>
      </c>
      <c r="O328" s="188" t="str">
        <f>VLOOKUP(Tabel3[[#This Row],[ID-Bygningsdel]],'Data aktør'!A:H,2,FALSE)</f>
        <v/>
      </c>
      <c r="P328" s="189" t="str">
        <f>VLOOKUP(Tabel3[[#This Row],[ID-Bygningsdel]],'Data aktør'!A:H,3,FALSE)</f>
        <v/>
      </c>
      <c r="Q328" s="190" t="str">
        <f>VLOOKUP(Tabel3[[#This Row],[ID-Bygningsdel]],'Data aktør'!A:H,4,FALSE)</f>
        <v>X</v>
      </c>
      <c r="R328" s="191" t="str">
        <f>VLOOKUP(Tabel3[[#This Row],[ID-Bygningsdel]],'Data aktør'!A:H,5,FALSE)</f>
        <v/>
      </c>
      <c r="S328" s="192" t="str">
        <f>VLOOKUP(Tabel3[[#This Row],[ID-Bygningsdel]],'Data aktør'!A:H,6,FALSE)</f>
        <v/>
      </c>
      <c r="T328" s="193" t="str">
        <f>VLOOKUP(Tabel3[[#This Row],[ID-Bygningsdel]],'Data aktør'!A:H,7,FALSE)</f>
        <v>X</v>
      </c>
      <c r="U328" s="194" t="str">
        <f>VLOOKUP(Tabel3[[#This Row],[ID-Bygningsdel]],'Data aktør'!A:H,8,FALSE)</f>
        <v/>
      </c>
      <c r="V328" s="76"/>
      <c r="W328" s="77"/>
      <c r="X328" s="76"/>
      <c r="Y328" s="77"/>
      <c r="Z328" s="76"/>
      <c r="AA328" s="77"/>
      <c r="AB328" s="76"/>
      <c r="AC328" s="77"/>
      <c r="AD328" s="76"/>
      <c r="AE328" s="77"/>
      <c r="AF328" s="76"/>
      <c r="AG328" s="77"/>
      <c r="AH328" s="76"/>
      <c r="AI328" s="77"/>
      <c r="AJ328" s="76" t="s">
        <v>45</v>
      </c>
      <c r="AK328" s="77">
        <v>300</v>
      </c>
      <c r="AL328" s="76"/>
      <c r="AM328" s="77"/>
      <c r="AN328" s="76"/>
      <c r="AO328" s="77"/>
      <c r="AP328" s="76"/>
      <c r="AQ328" s="77"/>
      <c r="AR328" s="76"/>
      <c r="AS328" s="77"/>
      <c r="AT328" s="76" t="s">
        <v>45</v>
      </c>
      <c r="AU328" s="77">
        <v>300</v>
      </c>
      <c r="AV328" s="76"/>
      <c r="AW328" s="77"/>
      <c r="AX328" s="76"/>
      <c r="AY328" s="77"/>
      <c r="AZ328" s="76"/>
      <c r="BA328" s="77"/>
      <c r="BB328" s="76" t="s">
        <v>48</v>
      </c>
      <c r="BC328" s="77">
        <v>325</v>
      </c>
      <c r="BD328" s="76"/>
      <c r="BE328" s="77"/>
      <c r="BF328" s="76"/>
      <c r="BG328" s="77"/>
      <c r="BH328" s="76"/>
      <c r="BI328" s="77"/>
      <c r="BJ328" s="76"/>
      <c r="BK328" s="77"/>
      <c r="BL328" s="36" t="s">
        <v>734</v>
      </c>
      <c r="BM328" s="24"/>
      <c r="BN328" s="76"/>
      <c r="BO328" s="77"/>
      <c r="BP328" s="76"/>
      <c r="BQ328" s="77"/>
      <c r="BR328" s="76"/>
      <c r="BS328" s="77"/>
      <c r="BT328" s="76"/>
      <c r="BU328" s="77"/>
      <c r="BV328" s="24"/>
      <c r="BW328" s="76"/>
      <c r="BX328" s="77"/>
      <c r="BY328" s="76"/>
      <c r="BZ328" s="77"/>
      <c r="CA328" s="96"/>
      <c r="CB328" s="2"/>
    </row>
    <row r="329" spans="1:80" ht="12" x14ac:dyDescent="0.2">
      <c r="A329" s="33"/>
      <c r="B329" s="265" t="s">
        <v>789</v>
      </c>
      <c r="C329" s="240" t="str">
        <f>_xlfn.CONCAT(Tabel3[[#This Row],[ID]],Tabel3[[#This Row],[BYGNINGSDELE]])</f>
        <v>325AV-anlæg</v>
      </c>
      <c r="D329" s="24"/>
      <c r="E329" s="24"/>
      <c r="F329" s="24"/>
      <c r="G329" s="24"/>
      <c r="H329" s="24"/>
      <c r="I329" s="24"/>
      <c r="J329" s="61">
        <v>4</v>
      </c>
      <c r="K329" s="62" t="s">
        <v>764</v>
      </c>
      <c r="L329" s="63" t="s">
        <v>636</v>
      </c>
      <c r="M329" s="61" t="str">
        <f>IFERROR(VLOOKUP(Tabel3[[#This Row],[ID-Bygningsdel]],'Data ændringslog'!A:G,7,FALSE),"P")</f>
        <v/>
      </c>
      <c r="N329" s="64" t="s">
        <v>109</v>
      </c>
      <c r="O329" s="188" t="str">
        <f>VLOOKUP(Tabel3[[#This Row],[ID-Bygningsdel]],'Data aktør'!A:H,2,FALSE)</f>
        <v/>
      </c>
      <c r="P329" s="189" t="str">
        <f>VLOOKUP(Tabel3[[#This Row],[ID-Bygningsdel]],'Data aktør'!A:H,3,FALSE)</f>
        <v/>
      </c>
      <c r="Q329" s="190" t="str">
        <f>VLOOKUP(Tabel3[[#This Row],[ID-Bygningsdel]],'Data aktør'!A:H,4,FALSE)</f>
        <v>X</v>
      </c>
      <c r="R329" s="191" t="str">
        <f>VLOOKUP(Tabel3[[#This Row],[ID-Bygningsdel]],'Data aktør'!A:H,5,FALSE)</f>
        <v/>
      </c>
      <c r="S329" s="192" t="str">
        <f>VLOOKUP(Tabel3[[#This Row],[ID-Bygningsdel]],'Data aktør'!A:H,6,FALSE)</f>
        <v/>
      </c>
      <c r="T329" s="193" t="str">
        <f>VLOOKUP(Tabel3[[#This Row],[ID-Bygningsdel]],'Data aktør'!A:H,7,FALSE)</f>
        <v>X</v>
      </c>
      <c r="U329" s="194" t="str">
        <f>VLOOKUP(Tabel3[[#This Row],[ID-Bygningsdel]],'Data aktør'!A:H,8,FALSE)</f>
        <v/>
      </c>
      <c r="V329" s="76"/>
      <c r="W329" s="77"/>
      <c r="X329" s="76"/>
      <c r="Y329" s="77"/>
      <c r="Z329" s="76"/>
      <c r="AA329" s="77"/>
      <c r="AB329" s="76"/>
      <c r="AC329" s="77"/>
      <c r="AD329" s="76"/>
      <c r="AE329" s="77"/>
      <c r="AF329" s="76"/>
      <c r="AG329" s="77"/>
      <c r="AH329" s="76"/>
      <c r="AI329" s="77"/>
      <c r="AJ329" s="76" t="s">
        <v>45</v>
      </c>
      <c r="AK329" s="77">
        <v>300</v>
      </c>
      <c r="AL329" s="76"/>
      <c r="AM329" s="77"/>
      <c r="AN329" s="76"/>
      <c r="AO329" s="77"/>
      <c r="AP329" s="76"/>
      <c r="AQ329" s="77"/>
      <c r="AR329" s="76"/>
      <c r="AS329" s="77"/>
      <c r="AT329" s="76" t="s">
        <v>45</v>
      </c>
      <c r="AU329" s="77">
        <v>300</v>
      </c>
      <c r="AV329" s="76"/>
      <c r="AW329" s="77"/>
      <c r="AX329" s="76"/>
      <c r="AY329" s="77"/>
      <c r="AZ329" s="76"/>
      <c r="BA329" s="77"/>
      <c r="BB329" s="76" t="s">
        <v>48</v>
      </c>
      <c r="BC329" s="77">
        <v>325</v>
      </c>
      <c r="BD329" s="76"/>
      <c r="BE329" s="77"/>
      <c r="BF329" s="76"/>
      <c r="BG329" s="77"/>
      <c r="BH329" s="76"/>
      <c r="BI329" s="77"/>
      <c r="BJ329" s="76"/>
      <c r="BK329" s="77"/>
      <c r="BL329" s="36" t="s">
        <v>734</v>
      </c>
      <c r="BM329" s="24"/>
      <c r="BN329" s="76"/>
      <c r="BO329" s="77"/>
      <c r="BP329" s="76"/>
      <c r="BQ329" s="77"/>
      <c r="BR329" s="76"/>
      <c r="BS329" s="77"/>
      <c r="BT329" s="76"/>
      <c r="BU329" s="77"/>
      <c r="BV329" s="24"/>
      <c r="BW329" s="76"/>
      <c r="BX329" s="77"/>
      <c r="BY329" s="76"/>
      <c r="BZ329" s="77"/>
      <c r="CA329" s="96"/>
      <c r="CB329" s="2"/>
    </row>
    <row r="330" spans="1:80" ht="12" x14ac:dyDescent="0.2">
      <c r="A330" s="33"/>
      <c r="B330" s="267" t="s">
        <v>791</v>
      </c>
      <c r="C330" s="242" t="str">
        <f>_xlfn.CONCAT(Tabel3[[#This Row],[ID]],Tabel3[[#This Row],[BYGNINGSDELE]])</f>
        <v>326Monteringsmateriel IT-infrastrukturanlæg</v>
      </c>
      <c r="D330" s="23"/>
      <c r="E330" s="23"/>
      <c r="F330" s="23"/>
      <c r="G330" s="23"/>
      <c r="H330" s="23"/>
      <c r="I330" s="24"/>
      <c r="J330" s="65">
        <v>3</v>
      </c>
      <c r="K330" s="66" t="s">
        <v>766</v>
      </c>
      <c r="L330" s="67"/>
      <c r="M330" s="65" t="str">
        <f>IFERROR(VLOOKUP(Tabel3[[#This Row],[ID-Bygningsdel]],'Data ændringslog'!A:G,7,FALSE),"P")</f>
        <v/>
      </c>
      <c r="N330" s="68" t="s">
        <v>109</v>
      </c>
      <c r="O330" s="196" t="str">
        <f>VLOOKUP(Tabel3[[#This Row],[ID-Bygningsdel]],'Data aktør'!A:H,2,FALSE)</f>
        <v/>
      </c>
      <c r="P330" s="197" t="str">
        <f>VLOOKUP(Tabel3[[#This Row],[ID-Bygningsdel]],'Data aktør'!A:H,3,FALSE)</f>
        <v/>
      </c>
      <c r="Q330" s="197" t="str">
        <f>VLOOKUP(Tabel3[[#This Row],[ID-Bygningsdel]],'Data aktør'!A:H,4,FALSE)</f>
        <v/>
      </c>
      <c r="R330" s="197" t="str">
        <f>VLOOKUP(Tabel3[[#This Row],[ID-Bygningsdel]],'Data aktør'!A:H,5,FALSE)</f>
        <v/>
      </c>
      <c r="S330" s="197" t="str">
        <f>VLOOKUP(Tabel3[[#This Row],[ID-Bygningsdel]],'Data aktør'!A:H,6,FALSE)</f>
        <v/>
      </c>
      <c r="T330" s="197" t="str">
        <f>VLOOKUP(Tabel3[[#This Row],[ID-Bygningsdel]],'Data aktør'!A:H,7,FALSE)</f>
        <v/>
      </c>
      <c r="U330" s="197" t="str">
        <f>VLOOKUP(Tabel3[[#This Row],[ID-Bygningsdel]],'Data aktør'!A:H,8,FALSE)</f>
        <v/>
      </c>
      <c r="V330" s="84"/>
      <c r="W330" s="69"/>
      <c r="X330" s="84"/>
      <c r="Y330" s="69"/>
      <c r="Z330" s="84"/>
      <c r="AA330" s="69"/>
      <c r="AB330" s="84"/>
      <c r="AC330" s="69"/>
      <c r="AD330" s="84"/>
      <c r="AE330" s="69"/>
      <c r="AF330" s="84"/>
      <c r="AG330" s="69"/>
      <c r="AH330" s="84"/>
      <c r="AI330" s="69"/>
      <c r="AJ330" s="84"/>
      <c r="AK330" s="69"/>
      <c r="AL330" s="84"/>
      <c r="AM330" s="69"/>
      <c r="AN330" s="84"/>
      <c r="AO330" s="69"/>
      <c r="AP330" s="84"/>
      <c r="AQ330" s="69"/>
      <c r="AR330" s="84"/>
      <c r="AS330" s="69"/>
      <c r="AT330" s="84"/>
      <c r="AU330" s="69"/>
      <c r="AV330" s="84"/>
      <c r="AW330" s="69"/>
      <c r="AX330" s="84"/>
      <c r="AY330" s="69"/>
      <c r="AZ330" s="84"/>
      <c r="BA330" s="69"/>
      <c r="BB330" s="84"/>
      <c r="BC330" s="69"/>
      <c r="BD330" s="84"/>
      <c r="BE330" s="69"/>
      <c r="BF330" s="84"/>
      <c r="BG330" s="69"/>
      <c r="BH330" s="84"/>
      <c r="BI330" s="69"/>
      <c r="BJ330" s="84"/>
      <c r="BK330" s="69"/>
      <c r="BL330" s="38"/>
      <c r="BM330" s="24"/>
      <c r="BN330" s="84"/>
      <c r="BO330" s="69"/>
      <c r="BP330" s="84"/>
      <c r="BQ330" s="69"/>
      <c r="BR330" s="84"/>
      <c r="BS330" s="69"/>
      <c r="BT330" s="84"/>
      <c r="BU330" s="69"/>
      <c r="BV330" s="24"/>
      <c r="BW330" s="84"/>
      <c r="BX330" s="69"/>
      <c r="BY330" s="84"/>
      <c r="BZ330" s="69"/>
      <c r="CA330" s="98"/>
      <c r="CB330" s="2"/>
    </row>
    <row r="331" spans="1:80" ht="12" x14ac:dyDescent="0.2">
      <c r="A331" s="33"/>
      <c r="B331" s="265" t="s">
        <v>793</v>
      </c>
      <c r="C331" s="240" t="str">
        <f>_xlfn.CONCAT(Tabel3[[#This Row],[ID]],Tabel3[[#This Row],[BYGNINGSDELE]])</f>
        <v>327IT – antenneanlæg (PDS-Udtag)</v>
      </c>
      <c r="D331" s="24"/>
      <c r="E331" s="24"/>
      <c r="F331" s="24"/>
      <c r="G331" s="24"/>
      <c r="H331" s="24"/>
      <c r="I331" s="24"/>
      <c r="J331" s="61">
        <v>4</v>
      </c>
      <c r="K331" s="62" t="s">
        <v>768</v>
      </c>
      <c r="L331" s="63" t="s">
        <v>636</v>
      </c>
      <c r="M331" s="61" t="str">
        <f>IFERROR(VLOOKUP(Tabel3[[#This Row],[ID-Bygningsdel]],'Data ændringslog'!A:G,7,FALSE),"P")</f>
        <v/>
      </c>
      <c r="N331" s="64" t="s">
        <v>109</v>
      </c>
      <c r="O331" s="188" t="str">
        <f>VLOOKUP(Tabel3[[#This Row],[ID-Bygningsdel]],'Data aktør'!A:H,2,FALSE)</f>
        <v/>
      </c>
      <c r="P331" s="189" t="str">
        <f>VLOOKUP(Tabel3[[#This Row],[ID-Bygningsdel]],'Data aktør'!A:H,3,FALSE)</f>
        <v/>
      </c>
      <c r="Q331" s="190" t="str">
        <f>VLOOKUP(Tabel3[[#This Row],[ID-Bygningsdel]],'Data aktør'!A:H,4,FALSE)</f>
        <v>X</v>
      </c>
      <c r="R331" s="191" t="str">
        <f>VLOOKUP(Tabel3[[#This Row],[ID-Bygningsdel]],'Data aktør'!A:H,5,FALSE)</f>
        <v/>
      </c>
      <c r="S331" s="192" t="str">
        <f>VLOOKUP(Tabel3[[#This Row],[ID-Bygningsdel]],'Data aktør'!A:H,6,FALSE)</f>
        <v/>
      </c>
      <c r="T331" s="193" t="str">
        <f>VLOOKUP(Tabel3[[#This Row],[ID-Bygningsdel]],'Data aktør'!A:H,7,FALSE)</f>
        <v>X</v>
      </c>
      <c r="U331" s="194" t="str">
        <f>VLOOKUP(Tabel3[[#This Row],[ID-Bygningsdel]],'Data aktør'!A:H,8,FALSE)</f>
        <v/>
      </c>
      <c r="V331" s="76"/>
      <c r="W331" s="77"/>
      <c r="X331" s="76"/>
      <c r="Y331" s="77"/>
      <c r="Z331" s="76"/>
      <c r="AA331" s="77"/>
      <c r="AB331" s="76"/>
      <c r="AC331" s="77"/>
      <c r="AD331" s="76"/>
      <c r="AE331" s="77"/>
      <c r="AF331" s="76"/>
      <c r="AG331" s="77"/>
      <c r="AH331" s="76"/>
      <c r="AI331" s="77"/>
      <c r="AJ331" s="76" t="s">
        <v>45</v>
      </c>
      <c r="AK331" s="77">
        <v>300</v>
      </c>
      <c r="AL331" s="76"/>
      <c r="AM331" s="77"/>
      <c r="AN331" s="76"/>
      <c r="AO331" s="77"/>
      <c r="AP331" s="76"/>
      <c r="AQ331" s="77"/>
      <c r="AR331" s="76"/>
      <c r="AS331" s="77"/>
      <c r="AT331" s="76" t="s">
        <v>45</v>
      </c>
      <c r="AU331" s="77">
        <v>300</v>
      </c>
      <c r="AV331" s="76"/>
      <c r="AW331" s="77"/>
      <c r="AX331" s="76"/>
      <c r="AY331" s="77"/>
      <c r="AZ331" s="76"/>
      <c r="BA331" s="77"/>
      <c r="BB331" s="76" t="s">
        <v>48</v>
      </c>
      <c r="BC331" s="77">
        <v>325</v>
      </c>
      <c r="BD331" s="76"/>
      <c r="BE331" s="77"/>
      <c r="BF331" s="76"/>
      <c r="BG331" s="77"/>
      <c r="BH331" s="76"/>
      <c r="BI331" s="77"/>
      <c r="BJ331" s="76"/>
      <c r="BK331" s="77"/>
      <c r="BL331" s="36" t="s">
        <v>734</v>
      </c>
      <c r="BM331" s="24"/>
      <c r="BN331" s="76"/>
      <c r="BO331" s="77"/>
      <c r="BP331" s="76"/>
      <c r="BQ331" s="77"/>
      <c r="BR331" s="76"/>
      <c r="BS331" s="77"/>
      <c r="BT331" s="76"/>
      <c r="BU331" s="77"/>
      <c r="BV331" s="24"/>
      <c r="BW331" s="76"/>
      <c r="BX331" s="77"/>
      <c r="BY331" s="76"/>
      <c r="BZ331" s="77"/>
      <c r="CA331" s="96"/>
      <c r="CB331" s="2"/>
    </row>
    <row r="332" spans="1:80" ht="12" x14ac:dyDescent="0.2">
      <c r="A332" s="33"/>
      <c r="B332" s="265" t="s">
        <v>795</v>
      </c>
      <c r="C332" s="240" t="str">
        <f>_xlfn.CONCAT(Tabel3[[#This Row],[ID]],Tabel3[[#This Row],[BYGNINGSDELE]])</f>
        <v>328Positioneringssystem (Accesspoint)</v>
      </c>
      <c r="D332" s="24"/>
      <c r="E332" s="24"/>
      <c r="F332" s="24"/>
      <c r="G332" s="24"/>
      <c r="H332" s="24"/>
      <c r="I332" s="24"/>
      <c r="J332" s="61">
        <v>4</v>
      </c>
      <c r="K332" s="62" t="s">
        <v>770</v>
      </c>
      <c r="L332" s="63" t="s">
        <v>636</v>
      </c>
      <c r="M332" s="61" t="str">
        <f>IFERROR(VLOOKUP(Tabel3[[#This Row],[ID-Bygningsdel]],'Data ændringslog'!A:G,7,FALSE),"P")</f>
        <v/>
      </c>
      <c r="N332" s="64" t="s">
        <v>109</v>
      </c>
      <c r="O332" s="188" t="str">
        <f>VLOOKUP(Tabel3[[#This Row],[ID-Bygningsdel]],'Data aktør'!A:H,2,FALSE)</f>
        <v/>
      </c>
      <c r="P332" s="189" t="str">
        <f>VLOOKUP(Tabel3[[#This Row],[ID-Bygningsdel]],'Data aktør'!A:H,3,FALSE)</f>
        <v/>
      </c>
      <c r="Q332" s="190" t="str">
        <f>VLOOKUP(Tabel3[[#This Row],[ID-Bygningsdel]],'Data aktør'!A:H,4,FALSE)</f>
        <v>X</v>
      </c>
      <c r="R332" s="191" t="str">
        <f>VLOOKUP(Tabel3[[#This Row],[ID-Bygningsdel]],'Data aktør'!A:H,5,FALSE)</f>
        <v/>
      </c>
      <c r="S332" s="192" t="str">
        <f>VLOOKUP(Tabel3[[#This Row],[ID-Bygningsdel]],'Data aktør'!A:H,6,FALSE)</f>
        <v/>
      </c>
      <c r="T332" s="193" t="str">
        <f>VLOOKUP(Tabel3[[#This Row],[ID-Bygningsdel]],'Data aktør'!A:H,7,FALSE)</f>
        <v>X</v>
      </c>
      <c r="U332" s="194" t="str">
        <f>VLOOKUP(Tabel3[[#This Row],[ID-Bygningsdel]],'Data aktør'!A:H,8,FALSE)</f>
        <v/>
      </c>
      <c r="V332" s="76"/>
      <c r="W332" s="77"/>
      <c r="X332" s="76"/>
      <c r="Y332" s="77"/>
      <c r="Z332" s="76"/>
      <c r="AA332" s="77"/>
      <c r="AB332" s="76"/>
      <c r="AC332" s="77"/>
      <c r="AD332" s="76"/>
      <c r="AE332" s="77"/>
      <c r="AF332" s="76"/>
      <c r="AG332" s="77"/>
      <c r="AH332" s="76"/>
      <c r="AI332" s="77"/>
      <c r="AJ332" s="76" t="s">
        <v>45</v>
      </c>
      <c r="AK332" s="77">
        <v>300</v>
      </c>
      <c r="AL332" s="76"/>
      <c r="AM332" s="77"/>
      <c r="AN332" s="76"/>
      <c r="AO332" s="77"/>
      <c r="AP332" s="76"/>
      <c r="AQ332" s="77"/>
      <c r="AR332" s="76"/>
      <c r="AS332" s="77"/>
      <c r="AT332" s="76" t="s">
        <v>45</v>
      </c>
      <c r="AU332" s="77">
        <v>300</v>
      </c>
      <c r="AV332" s="76"/>
      <c r="AW332" s="77"/>
      <c r="AX332" s="76"/>
      <c r="AY332" s="77"/>
      <c r="AZ332" s="76"/>
      <c r="BA332" s="77"/>
      <c r="BB332" s="76" t="s">
        <v>48</v>
      </c>
      <c r="BC332" s="77">
        <v>325</v>
      </c>
      <c r="BD332" s="76"/>
      <c r="BE332" s="77"/>
      <c r="BF332" s="76"/>
      <c r="BG332" s="77"/>
      <c r="BH332" s="76"/>
      <c r="BI332" s="77"/>
      <c r="BJ332" s="76"/>
      <c r="BK332" s="77"/>
      <c r="BL332" s="36" t="s">
        <v>734</v>
      </c>
      <c r="BM332" s="24"/>
      <c r="BN332" s="76"/>
      <c r="BO332" s="77"/>
      <c r="BP332" s="76"/>
      <c r="BQ332" s="77"/>
      <c r="BR332" s="76"/>
      <c r="BS332" s="77"/>
      <c r="BT332" s="76"/>
      <c r="BU332" s="77"/>
      <c r="BV332" s="24"/>
      <c r="BW332" s="76"/>
      <c r="BX332" s="77"/>
      <c r="BY332" s="76"/>
      <c r="BZ332" s="77"/>
      <c r="CA332" s="96"/>
      <c r="CB332" s="2"/>
    </row>
    <row r="333" spans="1:80" ht="12" x14ac:dyDescent="0.2">
      <c r="A333" s="33"/>
      <c r="B333" s="267" t="s">
        <v>797</v>
      </c>
      <c r="C333" s="242" t="str">
        <f>_xlfn.CONCAT(Tabel3[[#This Row],[ID]],Tabel3[[#This Row],[BYGNINGSDELE]])</f>
        <v>329Monteringsmateriel for Adgangssikringsanlæg</v>
      </c>
      <c r="D333" s="23"/>
      <c r="E333" s="23"/>
      <c r="F333" s="23"/>
      <c r="G333" s="23"/>
      <c r="H333" s="23"/>
      <c r="I333" s="24"/>
      <c r="J333" s="65">
        <v>3</v>
      </c>
      <c r="K333" s="66" t="s">
        <v>772</v>
      </c>
      <c r="L333" s="67"/>
      <c r="M333" s="65" t="str">
        <f>IFERROR(VLOOKUP(Tabel3[[#This Row],[ID-Bygningsdel]],'Data ændringslog'!A:G,7,FALSE),"P")</f>
        <v/>
      </c>
      <c r="N333" s="68" t="s">
        <v>109</v>
      </c>
      <c r="O333" s="196" t="str">
        <f>VLOOKUP(Tabel3[[#This Row],[ID-Bygningsdel]],'Data aktør'!A:H,2,FALSE)</f>
        <v/>
      </c>
      <c r="P333" s="197" t="str">
        <f>VLOOKUP(Tabel3[[#This Row],[ID-Bygningsdel]],'Data aktør'!A:H,3,FALSE)</f>
        <v/>
      </c>
      <c r="Q333" s="197" t="str">
        <f>VLOOKUP(Tabel3[[#This Row],[ID-Bygningsdel]],'Data aktør'!A:H,4,FALSE)</f>
        <v/>
      </c>
      <c r="R333" s="197" t="str">
        <f>VLOOKUP(Tabel3[[#This Row],[ID-Bygningsdel]],'Data aktør'!A:H,5,FALSE)</f>
        <v/>
      </c>
      <c r="S333" s="197" t="str">
        <f>VLOOKUP(Tabel3[[#This Row],[ID-Bygningsdel]],'Data aktør'!A:H,6,FALSE)</f>
        <v/>
      </c>
      <c r="T333" s="197" t="str">
        <f>VLOOKUP(Tabel3[[#This Row],[ID-Bygningsdel]],'Data aktør'!A:H,7,FALSE)</f>
        <v/>
      </c>
      <c r="U333" s="197" t="str">
        <f>VLOOKUP(Tabel3[[#This Row],[ID-Bygningsdel]],'Data aktør'!A:H,8,FALSE)</f>
        <v/>
      </c>
      <c r="V333" s="84"/>
      <c r="W333" s="69"/>
      <c r="X333" s="84"/>
      <c r="Y333" s="69"/>
      <c r="Z333" s="84"/>
      <c r="AA333" s="69"/>
      <c r="AB333" s="84"/>
      <c r="AC333" s="69"/>
      <c r="AD333" s="84"/>
      <c r="AE333" s="69"/>
      <c r="AF333" s="84"/>
      <c r="AG333" s="69"/>
      <c r="AH333" s="84"/>
      <c r="AI333" s="69"/>
      <c r="AJ333" s="84"/>
      <c r="AK333" s="69"/>
      <c r="AL333" s="84"/>
      <c r="AM333" s="69"/>
      <c r="AN333" s="84"/>
      <c r="AO333" s="69"/>
      <c r="AP333" s="84"/>
      <c r="AQ333" s="69"/>
      <c r="AR333" s="84"/>
      <c r="AS333" s="69"/>
      <c r="AT333" s="84"/>
      <c r="AU333" s="69"/>
      <c r="AV333" s="84"/>
      <c r="AW333" s="69"/>
      <c r="AX333" s="84"/>
      <c r="AY333" s="69"/>
      <c r="AZ333" s="84"/>
      <c r="BA333" s="69"/>
      <c r="BB333" s="84"/>
      <c r="BC333" s="69"/>
      <c r="BD333" s="84"/>
      <c r="BE333" s="69"/>
      <c r="BF333" s="84"/>
      <c r="BG333" s="69"/>
      <c r="BH333" s="84"/>
      <c r="BI333" s="69"/>
      <c r="BJ333" s="84"/>
      <c r="BK333" s="69"/>
      <c r="BL333" s="38"/>
      <c r="BM333" s="24"/>
      <c r="BN333" s="84"/>
      <c r="BO333" s="69"/>
      <c r="BP333" s="84"/>
      <c r="BQ333" s="69"/>
      <c r="BR333" s="84"/>
      <c r="BS333" s="69"/>
      <c r="BT333" s="84"/>
      <c r="BU333" s="69"/>
      <c r="BV333" s="24"/>
      <c r="BW333" s="84"/>
      <c r="BX333" s="69"/>
      <c r="BY333" s="84"/>
      <c r="BZ333" s="69"/>
      <c r="CA333" s="98"/>
      <c r="CB333" s="2"/>
    </row>
    <row r="334" spans="1:80" ht="12" x14ac:dyDescent="0.2">
      <c r="A334" s="33"/>
      <c r="B334" s="265" t="s">
        <v>799</v>
      </c>
      <c r="C334" s="240" t="str">
        <f>_xlfn.CONCAT(Tabel3[[#This Row],[ID]],Tabel3[[#This Row],[BYGNINGSDELE]])</f>
        <v>330Automatisk indbrudsalarmanlæg (AIA-anlæg)</v>
      </c>
      <c r="D334" s="24"/>
      <c r="E334" s="24"/>
      <c r="F334" s="24"/>
      <c r="G334" s="24"/>
      <c r="H334" s="24"/>
      <c r="I334" s="24"/>
      <c r="J334" s="61">
        <v>4</v>
      </c>
      <c r="K334" s="62" t="s">
        <v>774</v>
      </c>
      <c r="L334" s="63" t="s">
        <v>636</v>
      </c>
      <c r="M334" s="61" t="str">
        <f>IFERROR(VLOOKUP(Tabel3[[#This Row],[ID-Bygningsdel]],'Data ændringslog'!A:G,7,FALSE),"P")</f>
        <v/>
      </c>
      <c r="N334" s="64" t="s">
        <v>109</v>
      </c>
      <c r="O334" s="188" t="str">
        <f>VLOOKUP(Tabel3[[#This Row],[ID-Bygningsdel]],'Data aktør'!A:H,2,FALSE)</f>
        <v/>
      </c>
      <c r="P334" s="189" t="str">
        <f>VLOOKUP(Tabel3[[#This Row],[ID-Bygningsdel]],'Data aktør'!A:H,3,FALSE)</f>
        <v/>
      </c>
      <c r="Q334" s="190" t="str">
        <f>VLOOKUP(Tabel3[[#This Row],[ID-Bygningsdel]],'Data aktør'!A:H,4,FALSE)</f>
        <v>X</v>
      </c>
      <c r="R334" s="191" t="str">
        <f>VLOOKUP(Tabel3[[#This Row],[ID-Bygningsdel]],'Data aktør'!A:H,5,FALSE)</f>
        <v/>
      </c>
      <c r="S334" s="192" t="str">
        <f>VLOOKUP(Tabel3[[#This Row],[ID-Bygningsdel]],'Data aktør'!A:H,6,FALSE)</f>
        <v/>
      </c>
      <c r="T334" s="193" t="str">
        <f>VLOOKUP(Tabel3[[#This Row],[ID-Bygningsdel]],'Data aktør'!A:H,7,FALSE)</f>
        <v>X</v>
      </c>
      <c r="U334" s="194" t="str">
        <f>VLOOKUP(Tabel3[[#This Row],[ID-Bygningsdel]],'Data aktør'!A:H,8,FALSE)</f>
        <v/>
      </c>
      <c r="V334" s="76"/>
      <c r="W334" s="77"/>
      <c r="X334" s="76"/>
      <c r="Y334" s="77"/>
      <c r="Z334" s="76"/>
      <c r="AA334" s="77"/>
      <c r="AB334" s="76"/>
      <c r="AC334" s="77"/>
      <c r="AD334" s="76"/>
      <c r="AE334" s="77"/>
      <c r="AF334" s="76"/>
      <c r="AG334" s="77"/>
      <c r="AH334" s="76"/>
      <c r="AI334" s="77"/>
      <c r="AJ334" s="76" t="s">
        <v>45</v>
      </c>
      <c r="AK334" s="77">
        <v>300</v>
      </c>
      <c r="AL334" s="76"/>
      <c r="AM334" s="77"/>
      <c r="AN334" s="76"/>
      <c r="AO334" s="77"/>
      <c r="AP334" s="76"/>
      <c r="AQ334" s="77"/>
      <c r="AR334" s="76"/>
      <c r="AS334" s="77"/>
      <c r="AT334" s="76" t="s">
        <v>45</v>
      </c>
      <c r="AU334" s="77">
        <v>300</v>
      </c>
      <c r="AV334" s="76"/>
      <c r="AW334" s="77"/>
      <c r="AX334" s="76"/>
      <c r="AY334" s="77"/>
      <c r="AZ334" s="76"/>
      <c r="BA334" s="77"/>
      <c r="BB334" s="76" t="s">
        <v>48</v>
      </c>
      <c r="BC334" s="77">
        <v>325</v>
      </c>
      <c r="BD334" s="76"/>
      <c r="BE334" s="77"/>
      <c r="BF334" s="76"/>
      <c r="BG334" s="77"/>
      <c r="BH334" s="76"/>
      <c r="BI334" s="77"/>
      <c r="BJ334" s="76"/>
      <c r="BK334" s="77"/>
      <c r="BL334" s="36" t="s">
        <v>734</v>
      </c>
      <c r="BM334" s="24"/>
      <c r="BN334" s="76"/>
      <c r="BO334" s="77"/>
      <c r="BP334" s="76"/>
      <c r="BQ334" s="77"/>
      <c r="BR334" s="76"/>
      <c r="BS334" s="77"/>
      <c r="BT334" s="76"/>
      <c r="BU334" s="77"/>
      <c r="BV334" s="24"/>
      <c r="BW334" s="76"/>
      <c r="BX334" s="77"/>
      <c r="BY334" s="76"/>
      <c r="BZ334" s="77"/>
      <c r="CA334" s="96"/>
      <c r="CB334" s="2"/>
    </row>
    <row r="335" spans="1:80" ht="12" x14ac:dyDescent="0.2">
      <c r="A335" s="33"/>
      <c r="B335" s="265" t="s">
        <v>801</v>
      </c>
      <c r="C335" s="240" t="str">
        <f>_xlfn.CONCAT(Tabel3[[#This Row],[ID]],Tabel3[[#This Row],[BYGNINGSDELE]])</f>
        <v>331Automatisk adgangsdørkontrolanlæg (ADK-anlæg)</v>
      </c>
      <c r="D335" s="24"/>
      <c r="E335" s="24"/>
      <c r="F335" s="24"/>
      <c r="G335" s="24"/>
      <c r="H335" s="24"/>
      <c r="I335" s="24"/>
      <c r="J335" s="61">
        <v>4</v>
      </c>
      <c r="K335" s="62" t="s">
        <v>776</v>
      </c>
      <c r="L335" s="63" t="s">
        <v>636</v>
      </c>
      <c r="M335" s="61" t="str">
        <f>IFERROR(VLOOKUP(Tabel3[[#This Row],[ID-Bygningsdel]],'Data ændringslog'!A:G,7,FALSE),"P")</f>
        <v/>
      </c>
      <c r="N335" s="64" t="s">
        <v>109</v>
      </c>
      <c r="O335" s="188" t="str">
        <f>VLOOKUP(Tabel3[[#This Row],[ID-Bygningsdel]],'Data aktør'!A:H,2,FALSE)</f>
        <v/>
      </c>
      <c r="P335" s="189" t="str">
        <f>VLOOKUP(Tabel3[[#This Row],[ID-Bygningsdel]],'Data aktør'!A:H,3,FALSE)</f>
        <v/>
      </c>
      <c r="Q335" s="190" t="str">
        <f>VLOOKUP(Tabel3[[#This Row],[ID-Bygningsdel]],'Data aktør'!A:H,4,FALSE)</f>
        <v>X</v>
      </c>
      <c r="R335" s="191" t="str">
        <f>VLOOKUP(Tabel3[[#This Row],[ID-Bygningsdel]],'Data aktør'!A:H,5,FALSE)</f>
        <v/>
      </c>
      <c r="S335" s="192" t="str">
        <f>VLOOKUP(Tabel3[[#This Row],[ID-Bygningsdel]],'Data aktør'!A:H,6,FALSE)</f>
        <v/>
      </c>
      <c r="T335" s="193" t="str">
        <f>VLOOKUP(Tabel3[[#This Row],[ID-Bygningsdel]],'Data aktør'!A:H,7,FALSE)</f>
        <v>X</v>
      </c>
      <c r="U335" s="194" t="str">
        <f>VLOOKUP(Tabel3[[#This Row],[ID-Bygningsdel]],'Data aktør'!A:H,8,FALSE)</f>
        <v/>
      </c>
      <c r="V335" s="76"/>
      <c r="W335" s="77"/>
      <c r="X335" s="76"/>
      <c r="Y335" s="77"/>
      <c r="Z335" s="76"/>
      <c r="AA335" s="77"/>
      <c r="AB335" s="76"/>
      <c r="AC335" s="77"/>
      <c r="AD335" s="76"/>
      <c r="AE335" s="77"/>
      <c r="AF335" s="76"/>
      <c r="AG335" s="77"/>
      <c r="AH335" s="76"/>
      <c r="AI335" s="77"/>
      <c r="AJ335" s="76" t="s">
        <v>45</v>
      </c>
      <c r="AK335" s="77">
        <v>300</v>
      </c>
      <c r="AL335" s="76"/>
      <c r="AM335" s="77"/>
      <c r="AN335" s="76"/>
      <c r="AO335" s="77"/>
      <c r="AP335" s="76"/>
      <c r="AQ335" s="77"/>
      <c r="AR335" s="76"/>
      <c r="AS335" s="77"/>
      <c r="AT335" s="76" t="s">
        <v>45</v>
      </c>
      <c r="AU335" s="77">
        <v>300</v>
      </c>
      <c r="AV335" s="76"/>
      <c r="AW335" s="77"/>
      <c r="AX335" s="76"/>
      <c r="AY335" s="77"/>
      <c r="AZ335" s="76"/>
      <c r="BA335" s="77"/>
      <c r="BB335" s="76" t="s">
        <v>48</v>
      </c>
      <c r="BC335" s="77">
        <v>325</v>
      </c>
      <c r="BD335" s="76"/>
      <c r="BE335" s="77"/>
      <c r="BF335" s="76"/>
      <c r="BG335" s="77"/>
      <c r="BH335" s="76"/>
      <c r="BI335" s="77"/>
      <c r="BJ335" s="76"/>
      <c r="BK335" s="77"/>
      <c r="BL335" s="36" t="s">
        <v>734</v>
      </c>
      <c r="BM335" s="24"/>
      <c r="BN335" s="76"/>
      <c r="BO335" s="77"/>
      <c r="BP335" s="76"/>
      <c r="BQ335" s="77"/>
      <c r="BR335" s="76"/>
      <c r="BS335" s="77"/>
      <c r="BT335" s="76"/>
      <c r="BU335" s="77"/>
      <c r="BV335" s="24"/>
      <c r="BW335" s="76"/>
      <c r="BX335" s="77"/>
      <c r="BY335" s="76"/>
      <c r="BZ335" s="77"/>
      <c r="CA335" s="96"/>
      <c r="CB335" s="2"/>
    </row>
    <row r="336" spans="1:80" ht="12" x14ac:dyDescent="0.2">
      <c r="A336" s="33"/>
      <c r="B336" s="265" t="s">
        <v>803</v>
      </c>
      <c r="C336" s="240" t="str">
        <f>_xlfn.CONCAT(Tabel3[[#This Row],[ID]],Tabel3[[#This Row],[BYGNINGSDELE]])</f>
        <v>332Internt TV-overvågningsanlæg (ITV-anlæg)</v>
      </c>
      <c r="D336" s="24"/>
      <c r="E336" s="24"/>
      <c r="F336" s="24"/>
      <c r="G336" s="24"/>
      <c r="H336" s="24"/>
      <c r="I336" s="24"/>
      <c r="J336" s="61">
        <v>4</v>
      </c>
      <c r="K336" s="62" t="s">
        <v>778</v>
      </c>
      <c r="L336" s="63" t="s">
        <v>636</v>
      </c>
      <c r="M336" s="61" t="str">
        <f>IFERROR(VLOOKUP(Tabel3[[#This Row],[ID-Bygningsdel]],'Data ændringslog'!A:G,7,FALSE),"P")</f>
        <v/>
      </c>
      <c r="N336" s="64" t="s">
        <v>109</v>
      </c>
      <c r="O336" s="188" t="str">
        <f>VLOOKUP(Tabel3[[#This Row],[ID-Bygningsdel]],'Data aktør'!A:H,2,FALSE)</f>
        <v/>
      </c>
      <c r="P336" s="189" t="str">
        <f>VLOOKUP(Tabel3[[#This Row],[ID-Bygningsdel]],'Data aktør'!A:H,3,FALSE)</f>
        <v/>
      </c>
      <c r="Q336" s="190" t="str">
        <f>VLOOKUP(Tabel3[[#This Row],[ID-Bygningsdel]],'Data aktør'!A:H,4,FALSE)</f>
        <v>X</v>
      </c>
      <c r="R336" s="191" t="str">
        <f>VLOOKUP(Tabel3[[#This Row],[ID-Bygningsdel]],'Data aktør'!A:H,5,FALSE)</f>
        <v/>
      </c>
      <c r="S336" s="192" t="str">
        <f>VLOOKUP(Tabel3[[#This Row],[ID-Bygningsdel]],'Data aktør'!A:H,6,FALSE)</f>
        <v/>
      </c>
      <c r="T336" s="193" t="str">
        <f>VLOOKUP(Tabel3[[#This Row],[ID-Bygningsdel]],'Data aktør'!A:H,7,FALSE)</f>
        <v>X</v>
      </c>
      <c r="U336" s="194" t="str">
        <f>VLOOKUP(Tabel3[[#This Row],[ID-Bygningsdel]],'Data aktør'!A:H,8,FALSE)</f>
        <v/>
      </c>
      <c r="V336" s="76"/>
      <c r="W336" s="77"/>
      <c r="X336" s="76"/>
      <c r="Y336" s="77"/>
      <c r="Z336" s="76"/>
      <c r="AA336" s="77"/>
      <c r="AB336" s="76"/>
      <c r="AC336" s="77"/>
      <c r="AD336" s="76"/>
      <c r="AE336" s="77"/>
      <c r="AF336" s="76"/>
      <c r="AG336" s="77"/>
      <c r="AH336" s="76"/>
      <c r="AI336" s="77"/>
      <c r="AJ336" s="76" t="s">
        <v>45</v>
      </c>
      <c r="AK336" s="77">
        <v>300</v>
      </c>
      <c r="AL336" s="76"/>
      <c r="AM336" s="77"/>
      <c r="AN336" s="76"/>
      <c r="AO336" s="77"/>
      <c r="AP336" s="76"/>
      <c r="AQ336" s="77"/>
      <c r="AR336" s="76"/>
      <c r="AS336" s="77"/>
      <c r="AT336" s="76" t="s">
        <v>45</v>
      </c>
      <c r="AU336" s="77">
        <v>300</v>
      </c>
      <c r="AV336" s="76"/>
      <c r="AW336" s="77"/>
      <c r="AX336" s="76"/>
      <c r="AY336" s="77"/>
      <c r="AZ336" s="76"/>
      <c r="BA336" s="77"/>
      <c r="BB336" s="76" t="s">
        <v>48</v>
      </c>
      <c r="BC336" s="77">
        <v>325</v>
      </c>
      <c r="BD336" s="76"/>
      <c r="BE336" s="77"/>
      <c r="BF336" s="76"/>
      <c r="BG336" s="77"/>
      <c r="BH336" s="76"/>
      <c r="BI336" s="77"/>
      <c r="BJ336" s="76"/>
      <c r="BK336" s="77"/>
      <c r="BL336" s="36" t="s">
        <v>734</v>
      </c>
      <c r="BM336" s="24"/>
      <c r="BN336" s="76"/>
      <c r="BO336" s="77"/>
      <c r="BP336" s="76"/>
      <c r="BQ336" s="77"/>
      <c r="BR336" s="76"/>
      <c r="BS336" s="77"/>
      <c r="BT336" s="76"/>
      <c r="BU336" s="77"/>
      <c r="BV336" s="24"/>
      <c r="BW336" s="76"/>
      <c r="BX336" s="77"/>
      <c r="BY336" s="76"/>
      <c r="BZ336" s="77"/>
      <c r="CA336" s="96"/>
      <c r="CB336" s="2"/>
    </row>
    <row r="337" spans="1:80" ht="12" x14ac:dyDescent="0.2">
      <c r="A337" s="33"/>
      <c r="B337" s="267" t="s">
        <v>805</v>
      </c>
      <c r="C337" s="242" t="str">
        <f>_xlfn.CONCAT(Tabel3[[#This Row],[ID]],Tabel3[[#This Row],[BYGNINGSDELE]])</f>
        <v>333Monteringsmateriel for Sikringsanlæg</v>
      </c>
      <c r="D337" s="23"/>
      <c r="E337" s="23"/>
      <c r="F337" s="23"/>
      <c r="G337" s="23"/>
      <c r="H337" s="23"/>
      <c r="I337" s="24"/>
      <c r="J337" s="65">
        <v>3</v>
      </c>
      <c r="K337" s="66" t="s">
        <v>780</v>
      </c>
      <c r="L337" s="67"/>
      <c r="M337" s="65" t="str">
        <f>IFERROR(VLOOKUP(Tabel3[[#This Row],[ID-Bygningsdel]],'Data ændringslog'!A:G,7,FALSE),"P")</f>
        <v/>
      </c>
      <c r="N337" s="68" t="s">
        <v>113</v>
      </c>
      <c r="O337" s="196" t="str">
        <f>VLOOKUP(Tabel3[[#This Row],[ID-Bygningsdel]],'Data aktør'!A:H,2,FALSE)</f>
        <v/>
      </c>
      <c r="P337" s="197" t="str">
        <f>VLOOKUP(Tabel3[[#This Row],[ID-Bygningsdel]],'Data aktør'!A:H,3,FALSE)</f>
        <v/>
      </c>
      <c r="Q337" s="197" t="str">
        <f>VLOOKUP(Tabel3[[#This Row],[ID-Bygningsdel]],'Data aktør'!A:H,4,FALSE)</f>
        <v/>
      </c>
      <c r="R337" s="197" t="str">
        <f>VLOOKUP(Tabel3[[#This Row],[ID-Bygningsdel]],'Data aktør'!A:H,5,FALSE)</f>
        <v/>
      </c>
      <c r="S337" s="197" t="str">
        <f>VLOOKUP(Tabel3[[#This Row],[ID-Bygningsdel]],'Data aktør'!A:H,6,FALSE)</f>
        <v/>
      </c>
      <c r="T337" s="197" t="str">
        <f>VLOOKUP(Tabel3[[#This Row],[ID-Bygningsdel]],'Data aktør'!A:H,7,FALSE)</f>
        <v/>
      </c>
      <c r="U337" s="197" t="str">
        <f>VLOOKUP(Tabel3[[#This Row],[ID-Bygningsdel]],'Data aktør'!A:H,8,FALSE)</f>
        <v/>
      </c>
      <c r="V337" s="84"/>
      <c r="W337" s="69"/>
      <c r="X337" s="84"/>
      <c r="Y337" s="69"/>
      <c r="Z337" s="84"/>
      <c r="AA337" s="69"/>
      <c r="AB337" s="84"/>
      <c r="AC337" s="69"/>
      <c r="AD337" s="84"/>
      <c r="AE337" s="69"/>
      <c r="AF337" s="84"/>
      <c r="AG337" s="69"/>
      <c r="AH337" s="84"/>
      <c r="AI337" s="69"/>
      <c r="AJ337" s="84"/>
      <c r="AK337" s="69"/>
      <c r="AL337" s="84"/>
      <c r="AM337" s="69"/>
      <c r="AN337" s="84"/>
      <c r="AO337" s="69"/>
      <c r="AP337" s="84"/>
      <c r="AQ337" s="69"/>
      <c r="AR337" s="84"/>
      <c r="AS337" s="69"/>
      <c r="AT337" s="84"/>
      <c r="AU337" s="69"/>
      <c r="AV337" s="84"/>
      <c r="AW337" s="69"/>
      <c r="AX337" s="84"/>
      <c r="AY337" s="69"/>
      <c r="AZ337" s="84"/>
      <c r="BA337" s="69"/>
      <c r="BB337" s="84"/>
      <c r="BC337" s="69"/>
      <c r="BD337" s="84"/>
      <c r="BE337" s="69"/>
      <c r="BF337" s="84"/>
      <c r="BG337" s="69"/>
      <c r="BH337" s="84"/>
      <c r="BI337" s="69"/>
      <c r="BJ337" s="84"/>
      <c r="BK337" s="69"/>
      <c r="BL337" s="38"/>
      <c r="BM337" s="24"/>
      <c r="BN337" s="84"/>
      <c r="BO337" s="69"/>
      <c r="BP337" s="84"/>
      <c r="BQ337" s="69"/>
      <c r="BR337" s="84"/>
      <c r="BS337" s="69"/>
      <c r="BT337" s="84"/>
      <c r="BU337" s="69"/>
      <c r="BV337" s="24"/>
      <c r="BW337" s="84"/>
      <c r="BX337" s="69"/>
      <c r="BY337" s="84"/>
      <c r="BZ337" s="69"/>
      <c r="CA337" s="98"/>
      <c r="CB337" s="2"/>
    </row>
    <row r="338" spans="1:80" ht="12" x14ac:dyDescent="0.2">
      <c r="A338" s="33"/>
      <c r="B338" s="265" t="s">
        <v>807</v>
      </c>
      <c r="C338" s="240" t="str">
        <f>_xlfn.CONCAT(Tabel3[[#This Row],[ID]],Tabel3[[#This Row],[BYGNINGSDELE]])</f>
        <v>334Automatisk brandalarmanlæg (ABA-anlæg)</v>
      </c>
      <c r="D338" s="24"/>
      <c r="E338" s="24"/>
      <c r="F338" s="24"/>
      <c r="G338" s="24"/>
      <c r="H338" s="24"/>
      <c r="I338" s="24"/>
      <c r="J338" s="61">
        <v>4</v>
      </c>
      <c r="K338" s="62" t="s">
        <v>782</v>
      </c>
      <c r="L338" s="63" t="s">
        <v>636</v>
      </c>
      <c r="M338" s="61" t="str">
        <f>IFERROR(VLOOKUP(Tabel3[[#This Row],[ID-Bygningsdel]],'Data ændringslog'!A:G,7,FALSE),"P")</f>
        <v/>
      </c>
      <c r="N338" s="64" t="s">
        <v>113</v>
      </c>
      <c r="O338" s="188" t="str">
        <f>VLOOKUP(Tabel3[[#This Row],[ID-Bygningsdel]],'Data aktør'!A:H,2,FALSE)</f>
        <v/>
      </c>
      <c r="P338" s="189" t="str">
        <f>VLOOKUP(Tabel3[[#This Row],[ID-Bygningsdel]],'Data aktør'!A:H,3,FALSE)</f>
        <v/>
      </c>
      <c r="Q338" s="190" t="str">
        <f>VLOOKUP(Tabel3[[#This Row],[ID-Bygningsdel]],'Data aktør'!A:H,4,FALSE)</f>
        <v/>
      </c>
      <c r="R338" s="191" t="str">
        <f>VLOOKUP(Tabel3[[#This Row],[ID-Bygningsdel]],'Data aktør'!A:H,5,FALSE)</f>
        <v/>
      </c>
      <c r="S338" s="192" t="str">
        <f>VLOOKUP(Tabel3[[#This Row],[ID-Bygningsdel]],'Data aktør'!A:H,6,FALSE)</f>
        <v/>
      </c>
      <c r="T338" s="193" t="str">
        <f>VLOOKUP(Tabel3[[#This Row],[ID-Bygningsdel]],'Data aktør'!A:H,7,FALSE)</f>
        <v/>
      </c>
      <c r="U338" s="194" t="str">
        <f>VLOOKUP(Tabel3[[#This Row],[ID-Bygningsdel]],'Data aktør'!A:H,8,FALSE)</f>
        <v/>
      </c>
      <c r="V338" s="76"/>
      <c r="W338" s="77"/>
      <c r="X338" s="76"/>
      <c r="Y338" s="77"/>
      <c r="Z338" s="76"/>
      <c r="AA338" s="77"/>
      <c r="AB338" s="76"/>
      <c r="AC338" s="77"/>
      <c r="AD338" s="76"/>
      <c r="AE338" s="77"/>
      <c r="AF338" s="76"/>
      <c r="AG338" s="77"/>
      <c r="AH338" s="76"/>
      <c r="AI338" s="77"/>
      <c r="AJ338" s="76"/>
      <c r="AK338" s="77"/>
      <c r="AL338" s="76"/>
      <c r="AM338" s="77"/>
      <c r="AN338" s="76"/>
      <c r="AO338" s="77"/>
      <c r="AP338" s="76"/>
      <c r="AQ338" s="77"/>
      <c r="AR338" s="76"/>
      <c r="AS338" s="77"/>
      <c r="AT338" s="76"/>
      <c r="AU338" s="77"/>
      <c r="AV338" s="76"/>
      <c r="AW338" s="77"/>
      <c r="AX338" s="76"/>
      <c r="AY338" s="77"/>
      <c r="AZ338" s="76"/>
      <c r="BA338" s="77"/>
      <c r="BB338" s="76"/>
      <c r="BC338" s="77"/>
      <c r="BD338" s="76"/>
      <c r="BE338" s="77"/>
      <c r="BF338" s="76"/>
      <c r="BG338" s="77"/>
      <c r="BH338" s="76"/>
      <c r="BI338" s="77"/>
      <c r="BJ338" s="76"/>
      <c r="BK338" s="77"/>
      <c r="BL338" s="36"/>
      <c r="BM338" s="24"/>
      <c r="BN338" s="76"/>
      <c r="BO338" s="77"/>
      <c r="BP338" s="76"/>
      <c r="BQ338" s="77"/>
      <c r="BR338" s="76"/>
      <c r="BS338" s="77"/>
      <c r="BT338" s="76"/>
      <c r="BU338" s="77"/>
      <c r="BV338" s="24"/>
      <c r="BW338" s="76"/>
      <c r="BX338" s="77"/>
      <c r="BY338" s="76"/>
      <c r="BZ338" s="77"/>
      <c r="CA338" s="96"/>
      <c r="CB338" s="2"/>
    </row>
    <row r="339" spans="1:80" ht="12" x14ac:dyDescent="0.2">
      <c r="A339" s="33"/>
      <c r="B339" s="265" t="s">
        <v>809</v>
      </c>
      <c r="C339" s="240" t="str">
        <f>_xlfn.CONCAT(Tabel3[[#This Row],[ID]],Tabel3[[#This Row],[BYGNINGSDELE]])</f>
        <v>335Automatisk branddørlukningsanlæg (ABDL-anlæg)</v>
      </c>
      <c r="D339" s="24"/>
      <c r="E339" s="24"/>
      <c r="F339" s="24"/>
      <c r="G339" s="24"/>
      <c r="H339" s="24"/>
      <c r="I339" s="24"/>
      <c r="J339" s="61">
        <v>4</v>
      </c>
      <c r="K339" s="62" t="s">
        <v>784</v>
      </c>
      <c r="L339" s="63" t="s">
        <v>636</v>
      </c>
      <c r="M339" s="61" t="str">
        <f>IFERROR(VLOOKUP(Tabel3[[#This Row],[ID-Bygningsdel]],'Data ændringslog'!A:G,7,FALSE),"P")</f>
        <v/>
      </c>
      <c r="N339" s="64" t="s">
        <v>113</v>
      </c>
      <c r="O339" s="188" t="str">
        <f>VLOOKUP(Tabel3[[#This Row],[ID-Bygningsdel]],'Data aktør'!A:H,2,FALSE)</f>
        <v/>
      </c>
      <c r="P339" s="189" t="str">
        <f>VLOOKUP(Tabel3[[#This Row],[ID-Bygningsdel]],'Data aktør'!A:H,3,FALSE)</f>
        <v/>
      </c>
      <c r="Q339" s="190" t="str">
        <f>VLOOKUP(Tabel3[[#This Row],[ID-Bygningsdel]],'Data aktør'!A:H,4,FALSE)</f>
        <v/>
      </c>
      <c r="R339" s="191" t="str">
        <f>VLOOKUP(Tabel3[[#This Row],[ID-Bygningsdel]],'Data aktør'!A:H,5,FALSE)</f>
        <v/>
      </c>
      <c r="S339" s="192" t="str">
        <f>VLOOKUP(Tabel3[[#This Row],[ID-Bygningsdel]],'Data aktør'!A:H,6,FALSE)</f>
        <v/>
      </c>
      <c r="T339" s="193" t="str">
        <f>VLOOKUP(Tabel3[[#This Row],[ID-Bygningsdel]],'Data aktør'!A:H,7,FALSE)</f>
        <v/>
      </c>
      <c r="U339" s="194" t="str">
        <f>VLOOKUP(Tabel3[[#This Row],[ID-Bygningsdel]],'Data aktør'!A:H,8,FALSE)</f>
        <v/>
      </c>
      <c r="V339" s="76"/>
      <c r="W339" s="77"/>
      <c r="X339" s="76"/>
      <c r="Y339" s="77"/>
      <c r="Z339" s="76"/>
      <c r="AA339" s="77"/>
      <c r="AB339" s="76"/>
      <c r="AC339" s="77"/>
      <c r="AD339" s="76"/>
      <c r="AE339" s="77"/>
      <c r="AF339" s="76"/>
      <c r="AG339" s="77"/>
      <c r="AH339" s="76"/>
      <c r="AI339" s="77"/>
      <c r="AJ339" s="76"/>
      <c r="AK339" s="77"/>
      <c r="AL339" s="76"/>
      <c r="AM339" s="77"/>
      <c r="AN339" s="76"/>
      <c r="AO339" s="77"/>
      <c r="AP339" s="76"/>
      <c r="AQ339" s="77"/>
      <c r="AR339" s="76"/>
      <c r="AS339" s="77"/>
      <c r="AT339" s="76"/>
      <c r="AU339" s="77"/>
      <c r="AV339" s="76"/>
      <c r="AW339" s="77"/>
      <c r="AX339" s="76"/>
      <c r="AY339" s="77"/>
      <c r="AZ339" s="76"/>
      <c r="BA339" s="77"/>
      <c r="BB339" s="76"/>
      <c r="BC339" s="77"/>
      <c r="BD339" s="76"/>
      <c r="BE339" s="77"/>
      <c r="BF339" s="76"/>
      <c r="BG339" s="77"/>
      <c r="BH339" s="76"/>
      <c r="BI339" s="77"/>
      <c r="BJ339" s="76"/>
      <c r="BK339" s="77"/>
      <c r="BL339" s="36"/>
      <c r="BM339" s="24"/>
      <c r="BN339" s="76"/>
      <c r="BO339" s="77"/>
      <c r="BP339" s="76"/>
      <c r="BQ339" s="77"/>
      <c r="BR339" s="76"/>
      <c r="BS339" s="77"/>
      <c r="BT339" s="76"/>
      <c r="BU339" s="77"/>
      <c r="BV339" s="24"/>
      <c r="BW339" s="76"/>
      <c r="BX339" s="77"/>
      <c r="BY339" s="76"/>
      <c r="BZ339" s="77"/>
      <c r="CA339" s="96"/>
      <c r="CB339" s="2"/>
    </row>
    <row r="340" spans="1:80" ht="12" x14ac:dyDescent="0.2">
      <c r="A340" s="33"/>
      <c r="B340" s="265" t="s">
        <v>811</v>
      </c>
      <c r="C340" s="240" t="str">
        <f>_xlfn.CONCAT(Tabel3[[#This Row],[ID]],Tabel3[[#This Row],[BYGNINGSDELE]])</f>
        <v>336Automatisk gasalarmsanlæg (AGA-anlæg)</v>
      </c>
      <c r="D340" s="24"/>
      <c r="E340" s="24"/>
      <c r="F340" s="24"/>
      <c r="G340" s="24"/>
      <c r="H340" s="24"/>
      <c r="I340" s="24"/>
      <c r="J340" s="61">
        <v>4</v>
      </c>
      <c r="K340" s="62" t="s">
        <v>786</v>
      </c>
      <c r="L340" s="63" t="s">
        <v>636</v>
      </c>
      <c r="M340" s="61" t="str">
        <f>IFERROR(VLOOKUP(Tabel3[[#This Row],[ID-Bygningsdel]],'Data ændringslog'!A:G,7,FALSE),"P")</f>
        <v/>
      </c>
      <c r="N340" s="64" t="s">
        <v>113</v>
      </c>
      <c r="O340" s="188" t="str">
        <f>VLOOKUP(Tabel3[[#This Row],[ID-Bygningsdel]],'Data aktør'!A:H,2,FALSE)</f>
        <v/>
      </c>
      <c r="P340" s="189" t="str">
        <f>VLOOKUP(Tabel3[[#This Row],[ID-Bygningsdel]],'Data aktør'!A:H,3,FALSE)</f>
        <v/>
      </c>
      <c r="Q340" s="190" t="str">
        <f>VLOOKUP(Tabel3[[#This Row],[ID-Bygningsdel]],'Data aktør'!A:H,4,FALSE)</f>
        <v/>
      </c>
      <c r="R340" s="191" t="str">
        <f>VLOOKUP(Tabel3[[#This Row],[ID-Bygningsdel]],'Data aktør'!A:H,5,FALSE)</f>
        <v/>
      </c>
      <c r="S340" s="192" t="str">
        <f>VLOOKUP(Tabel3[[#This Row],[ID-Bygningsdel]],'Data aktør'!A:H,6,FALSE)</f>
        <v/>
      </c>
      <c r="T340" s="193" t="str">
        <f>VLOOKUP(Tabel3[[#This Row],[ID-Bygningsdel]],'Data aktør'!A:H,7,FALSE)</f>
        <v/>
      </c>
      <c r="U340" s="194" t="str">
        <f>VLOOKUP(Tabel3[[#This Row],[ID-Bygningsdel]],'Data aktør'!A:H,8,FALSE)</f>
        <v/>
      </c>
      <c r="V340" s="76"/>
      <c r="W340" s="77"/>
      <c r="X340" s="76"/>
      <c r="Y340" s="77"/>
      <c r="Z340" s="76"/>
      <c r="AA340" s="77"/>
      <c r="AB340" s="76"/>
      <c r="AC340" s="77"/>
      <c r="AD340" s="76"/>
      <c r="AE340" s="77"/>
      <c r="AF340" s="76"/>
      <c r="AG340" s="77"/>
      <c r="AH340" s="76"/>
      <c r="AI340" s="77"/>
      <c r="AJ340" s="76"/>
      <c r="AK340" s="77"/>
      <c r="AL340" s="76"/>
      <c r="AM340" s="77"/>
      <c r="AN340" s="76"/>
      <c r="AO340" s="77"/>
      <c r="AP340" s="76"/>
      <c r="AQ340" s="77"/>
      <c r="AR340" s="76"/>
      <c r="AS340" s="77"/>
      <c r="AT340" s="76"/>
      <c r="AU340" s="77"/>
      <c r="AV340" s="76"/>
      <c r="AW340" s="77"/>
      <c r="AX340" s="76"/>
      <c r="AY340" s="77"/>
      <c r="AZ340" s="76"/>
      <c r="BA340" s="77"/>
      <c r="BB340" s="76"/>
      <c r="BC340" s="77"/>
      <c r="BD340" s="76"/>
      <c r="BE340" s="77"/>
      <c r="BF340" s="76"/>
      <c r="BG340" s="77"/>
      <c r="BH340" s="76"/>
      <c r="BI340" s="77"/>
      <c r="BJ340" s="76"/>
      <c r="BK340" s="77"/>
      <c r="BL340" s="36"/>
      <c r="BM340" s="24"/>
      <c r="BN340" s="76"/>
      <c r="BO340" s="77"/>
      <c r="BP340" s="76"/>
      <c r="BQ340" s="77"/>
      <c r="BR340" s="76"/>
      <c r="BS340" s="77"/>
      <c r="BT340" s="76"/>
      <c r="BU340" s="77"/>
      <c r="BV340" s="24"/>
      <c r="BW340" s="76"/>
      <c r="BX340" s="77"/>
      <c r="BY340" s="76"/>
      <c r="BZ340" s="77"/>
      <c r="CA340" s="96"/>
      <c r="CB340" s="2"/>
    </row>
    <row r="341" spans="1:80" ht="12" x14ac:dyDescent="0.2">
      <c r="A341" s="33"/>
      <c r="B341" s="265" t="s">
        <v>813</v>
      </c>
      <c r="C341" s="240" t="str">
        <f>_xlfn.CONCAT(Tabel3[[#This Row],[ID]],Tabel3[[#This Row],[BYGNINGSDELE]])</f>
        <v>337Automatisk rumslukningsanlæg (ARS-anlæg)</v>
      </c>
      <c r="D341" s="24"/>
      <c r="E341" s="24"/>
      <c r="F341" s="24"/>
      <c r="G341" s="24"/>
      <c r="H341" s="24"/>
      <c r="I341" s="24"/>
      <c r="J341" s="61">
        <v>4</v>
      </c>
      <c r="K341" s="62" t="s">
        <v>788</v>
      </c>
      <c r="L341" s="63" t="s">
        <v>636</v>
      </c>
      <c r="M341" s="61" t="str">
        <f>IFERROR(VLOOKUP(Tabel3[[#This Row],[ID-Bygningsdel]],'Data ændringslog'!A:G,7,FALSE),"P")</f>
        <v/>
      </c>
      <c r="N341" s="64" t="s">
        <v>113</v>
      </c>
      <c r="O341" s="188" t="str">
        <f>VLOOKUP(Tabel3[[#This Row],[ID-Bygningsdel]],'Data aktør'!A:H,2,FALSE)</f>
        <v/>
      </c>
      <c r="P341" s="189" t="str">
        <f>VLOOKUP(Tabel3[[#This Row],[ID-Bygningsdel]],'Data aktør'!A:H,3,FALSE)</f>
        <v/>
      </c>
      <c r="Q341" s="190" t="str">
        <f>VLOOKUP(Tabel3[[#This Row],[ID-Bygningsdel]],'Data aktør'!A:H,4,FALSE)</f>
        <v/>
      </c>
      <c r="R341" s="191" t="str">
        <f>VLOOKUP(Tabel3[[#This Row],[ID-Bygningsdel]],'Data aktør'!A:H,5,FALSE)</f>
        <v/>
      </c>
      <c r="S341" s="192" t="str">
        <f>VLOOKUP(Tabel3[[#This Row],[ID-Bygningsdel]],'Data aktør'!A:H,6,FALSE)</f>
        <v/>
      </c>
      <c r="T341" s="193" t="str">
        <f>VLOOKUP(Tabel3[[#This Row],[ID-Bygningsdel]],'Data aktør'!A:H,7,FALSE)</f>
        <v/>
      </c>
      <c r="U341" s="194" t="str">
        <f>VLOOKUP(Tabel3[[#This Row],[ID-Bygningsdel]],'Data aktør'!A:H,8,FALSE)</f>
        <v/>
      </c>
      <c r="V341" s="76"/>
      <c r="W341" s="77"/>
      <c r="X341" s="76"/>
      <c r="Y341" s="77"/>
      <c r="Z341" s="76"/>
      <c r="AA341" s="77"/>
      <c r="AB341" s="76"/>
      <c r="AC341" s="77"/>
      <c r="AD341" s="76"/>
      <c r="AE341" s="77"/>
      <c r="AF341" s="76"/>
      <c r="AG341" s="77"/>
      <c r="AH341" s="76"/>
      <c r="AI341" s="77"/>
      <c r="AJ341" s="76"/>
      <c r="AK341" s="77"/>
      <c r="AL341" s="76"/>
      <c r="AM341" s="77"/>
      <c r="AN341" s="76"/>
      <c r="AO341" s="77"/>
      <c r="AP341" s="76"/>
      <c r="AQ341" s="77"/>
      <c r="AR341" s="76"/>
      <c r="AS341" s="77"/>
      <c r="AT341" s="76"/>
      <c r="AU341" s="77"/>
      <c r="AV341" s="76"/>
      <c r="AW341" s="77"/>
      <c r="AX341" s="76"/>
      <c r="AY341" s="77"/>
      <c r="AZ341" s="76"/>
      <c r="BA341" s="77"/>
      <c r="BB341" s="76"/>
      <c r="BC341" s="77"/>
      <c r="BD341" s="76"/>
      <c r="BE341" s="77"/>
      <c r="BF341" s="76"/>
      <c r="BG341" s="77"/>
      <c r="BH341" s="76"/>
      <c r="BI341" s="77"/>
      <c r="BJ341" s="76"/>
      <c r="BK341" s="77"/>
      <c r="BL341" s="36"/>
      <c r="BM341" s="24"/>
      <c r="BN341" s="76"/>
      <c r="BO341" s="77"/>
      <c r="BP341" s="76"/>
      <c r="BQ341" s="77"/>
      <c r="BR341" s="76"/>
      <c r="BS341" s="77"/>
      <c r="BT341" s="76"/>
      <c r="BU341" s="77"/>
      <c r="BV341" s="24"/>
      <c r="BW341" s="76"/>
      <c r="BX341" s="77"/>
      <c r="BY341" s="76"/>
      <c r="BZ341" s="77"/>
      <c r="CA341" s="96"/>
      <c r="CB341" s="2"/>
    </row>
    <row r="342" spans="1:80" ht="12" x14ac:dyDescent="0.2">
      <c r="A342" s="33"/>
      <c r="B342" s="265" t="s">
        <v>815</v>
      </c>
      <c r="C342" s="240" t="str">
        <f>_xlfn.CONCAT(Tabel3[[#This Row],[ID]],Tabel3[[#This Row],[BYGNINGSDELE]])</f>
        <v>338Automatisk vandslukningsanlæg (AVS-anlæg)</v>
      </c>
      <c r="D342" s="24"/>
      <c r="E342" s="24"/>
      <c r="F342" s="24"/>
      <c r="G342" s="24"/>
      <c r="H342" s="24"/>
      <c r="I342" s="24"/>
      <c r="J342" s="61">
        <v>4</v>
      </c>
      <c r="K342" s="62" t="s">
        <v>790</v>
      </c>
      <c r="L342" s="63" t="s">
        <v>636</v>
      </c>
      <c r="M342" s="61" t="str">
        <f>IFERROR(VLOOKUP(Tabel3[[#This Row],[ID-Bygningsdel]],'Data ændringslog'!A:G,7,FALSE),"P")</f>
        <v/>
      </c>
      <c r="N342" s="64" t="s">
        <v>113</v>
      </c>
      <c r="O342" s="188" t="str">
        <f>VLOOKUP(Tabel3[[#This Row],[ID-Bygningsdel]],'Data aktør'!A:H,2,FALSE)</f>
        <v/>
      </c>
      <c r="P342" s="189" t="str">
        <f>VLOOKUP(Tabel3[[#This Row],[ID-Bygningsdel]],'Data aktør'!A:H,3,FALSE)</f>
        <v/>
      </c>
      <c r="Q342" s="190" t="str">
        <f>VLOOKUP(Tabel3[[#This Row],[ID-Bygningsdel]],'Data aktør'!A:H,4,FALSE)</f>
        <v/>
      </c>
      <c r="R342" s="191" t="str">
        <f>VLOOKUP(Tabel3[[#This Row],[ID-Bygningsdel]],'Data aktør'!A:H,5,FALSE)</f>
        <v/>
      </c>
      <c r="S342" s="192" t="str">
        <f>VLOOKUP(Tabel3[[#This Row],[ID-Bygningsdel]],'Data aktør'!A:H,6,FALSE)</f>
        <v/>
      </c>
      <c r="T342" s="193" t="str">
        <f>VLOOKUP(Tabel3[[#This Row],[ID-Bygningsdel]],'Data aktør'!A:H,7,FALSE)</f>
        <v/>
      </c>
      <c r="U342" s="194" t="str">
        <f>VLOOKUP(Tabel3[[#This Row],[ID-Bygningsdel]],'Data aktør'!A:H,8,FALSE)</f>
        <v/>
      </c>
      <c r="V342" s="76"/>
      <c r="W342" s="77"/>
      <c r="X342" s="76"/>
      <c r="Y342" s="77"/>
      <c r="Z342" s="76"/>
      <c r="AA342" s="77"/>
      <c r="AB342" s="76"/>
      <c r="AC342" s="77"/>
      <c r="AD342" s="76"/>
      <c r="AE342" s="77"/>
      <c r="AF342" s="76"/>
      <c r="AG342" s="77"/>
      <c r="AH342" s="76"/>
      <c r="AI342" s="77"/>
      <c r="AJ342" s="76"/>
      <c r="AK342" s="77"/>
      <c r="AL342" s="76"/>
      <c r="AM342" s="77"/>
      <c r="AN342" s="76"/>
      <c r="AO342" s="77"/>
      <c r="AP342" s="76"/>
      <c r="AQ342" s="77"/>
      <c r="AR342" s="76"/>
      <c r="AS342" s="77"/>
      <c r="AT342" s="76"/>
      <c r="AU342" s="77"/>
      <c r="AV342" s="76"/>
      <c r="AW342" s="77"/>
      <c r="AX342" s="76"/>
      <c r="AY342" s="77"/>
      <c r="AZ342" s="76"/>
      <c r="BA342" s="77"/>
      <c r="BB342" s="76"/>
      <c r="BC342" s="77"/>
      <c r="BD342" s="76"/>
      <c r="BE342" s="77"/>
      <c r="BF342" s="76"/>
      <c r="BG342" s="77"/>
      <c r="BH342" s="76"/>
      <c r="BI342" s="77"/>
      <c r="BJ342" s="76"/>
      <c r="BK342" s="77"/>
      <c r="BL342" s="36"/>
      <c r="BM342" s="24"/>
      <c r="BN342" s="76"/>
      <c r="BO342" s="77"/>
      <c r="BP342" s="76"/>
      <c r="BQ342" s="77"/>
      <c r="BR342" s="76"/>
      <c r="BS342" s="77"/>
      <c r="BT342" s="76"/>
      <c r="BU342" s="77"/>
      <c r="BV342" s="24"/>
      <c r="BW342" s="76"/>
      <c r="BX342" s="77"/>
      <c r="BY342" s="76"/>
      <c r="BZ342" s="77"/>
      <c r="CA342" s="96"/>
      <c r="CB342" s="2"/>
    </row>
    <row r="343" spans="1:80" ht="12" x14ac:dyDescent="0.2">
      <c r="A343" s="33"/>
      <c r="B343" s="265" t="s">
        <v>817</v>
      </c>
      <c r="C343" s="240" t="str">
        <f>_xlfn.CONCAT(Tabel3[[#This Row],[ID]],Tabel3[[#This Row],[BYGNINGSDELE]])</f>
        <v>339Automatisk brandventilationsanlæg (ABV-anlæg)</v>
      </c>
      <c r="D343" s="24"/>
      <c r="E343" s="24"/>
      <c r="F343" s="24"/>
      <c r="G343" s="24"/>
      <c r="H343" s="24"/>
      <c r="I343" s="24"/>
      <c r="J343" s="61">
        <v>4</v>
      </c>
      <c r="K343" s="62" t="s">
        <v>792</v>
      </c>
      <c r="L343" s="63" t="s">
        <v>636</v>
      </c>
      <c r="M343" s="61" t="str">
        <f>IFERROR(VLOOKUP(Tabel3[[#This Row],[ID-Bygningsdel]],'Data ændringslog'!A:G,7,FALSE),"P")</f>
        <v/>
      </c>
      <c r="N343" s="64" t="s">
        <v>113</v>
      </c>
      <c r="O343" s="188" t="str">
        <f>VLOOKUP(Tabel3[[#This Row],[ID-Bygningsdel]],'Data aktør'!A:H,2,FALSE)</f>
        <v/>
      </c>
      <c r="P343" s="189" t="str">
        <f>VLOOKUP(Tabel3[[#This Row],[ID-Bygningsdel]],'Data aktør'!A:H,3,FALSE)</f>
        <v/>
      </c>
      <c r="Q343" s="190" t="str">
        <f>VLOOKUP(Tabel3[[#This Row],[ID-Bygningsdel]],'Data aktør'!A:H,4,FALSE)</f>
        <v/>
      </c>
      <c r="R343" s="191" t="str">
        <f>VLOOKUP(Tabel3[[#This Row],[ID-Bygningsdel]],'Data aktør'!A:H,5,FALSE)</f>
        <v/>
      </c>
      <c r="S343" s="192" t="str">
        <f>VLOOKUP(Tabel3[[#This Row],[ID-Bygningsdel]],'Data aktør'!A:H,6,FALSE)</f>
        <v/>
      </c>
      <c r="T343" s="193" t="str">
        <f>VLOOKUP(Tabel3[[#This Row],[ID-Bygningsdel]],'Data aktør'!A:H,7,FALSE)</f>
        <v/>
      </c>
      <c r="U343" s="194" t="str">
        <f>VLOOKUP(Tabel3[[#This Row],[ID-Bygningsdel]],'Data aktør'!A:H,8,FALSE)</f>
        <v/>
      </c>
      <c r="V343" s="76"/>
      <c r="W343" s="77"/>
      <c r="X343" s="76"/>
      <c r="Y343" s="77"/>
      <c r="Z343" s="76"/>
      <c r="AA343" s="77"/>
      <c r="AB343" s="76"/>
      <c r="AC343" s="77"/>
      <c r="AD343" s="76"/>
      <c r="AE343" s="77"/>
      <c r="AF343" s="76"/>
      <c r="AG343" s="77"/>
      <c r="AH343" s="76"/>
      <c r="AI343" s="77"/>
      <c r="AJ343" s="76"/>
      <c r="AK343" s="77"/>
      <c r="AL343" s="76"/>
      <c r="AM343" s="77"/>
      <c r="AN343" s="76"/>
      <c r="AO343" s="77"/>
      <c r="AP343" s="76"/>
      <c r="AQ343" s="77"/>
      <c r="AR343" s="76"/>
      <c r="AS343" s="77"/>
      <c r="AT343" s="76"/>
      <c r="AU343" s="77"/>
      <c r="AV343" s="76"/>
      <c r="AW343" s="77"/>
      <c r="AX343" s="76"/>
      <c r="AY343" s="77"/>
      <c r="AZ343" s="76"/>
      <c r="BA343" s="77"/>
      <c r="BB343" s="76"/>
      <c r="BC343" s="77"/>
      <c r="BD343" s="76"/>
      <c r="BE343" s="77"/>
      <c r="BF343" s="76"/>
      <c r="BG343" s="77"/>
      <c r="BH343" s="76"/>
      <c r="BI343" s="77"/>
      <c r="BJ343" s="76"/>
      <c r="BK343" s="77"/>
      <c r="BL343" s="36"/>
      <c r="BM343" s="24"/>
      <c r="BN343" s="76"/>
      <c r="BO343" s="77"/>
      <c r="BP343" s="76"/>
      <c r="BQ343" s="77"/>
      <c r="BR343" s="76"/>
      <c r="BS343" s="77"/>
      <c r="BT343" s="76"/>
      <c r="BU343" s="77"/>
      <c r="BV343" s="24"/>
      <c r="BW343" s="76"/>
      <c r="BX343" s="77"/>
      <c r="BY343" s="76"/>
      <c r="BZ343" s="77"/>
      <c r="CA343" s="96"/>
      <c r="CB343" s="2"/>
    </row>
    <row r="344" spans="1:80" ht="12" x14ac:dyDescent="0.2">
      <c r="A344" s="33"/>
      <c r="B344" s="267" t="s">
        <v>819</v>
      </c>
      <c r="C344" s="242" t="str">
        <f>_xlfn.CONCAT(Tabel3[[#This Row],[ID]],Tabel3[[#This Row],[BYGNINGSDELE]])</f>
        <v>340Monteringsmateriel for Personsikringsanlæg</v>
      </c>
      <c r="D344" s="23"/>
      <c r="E344" s="23"/>
      <c r="F344" s="23"/>
      <c r="G344" s="23"/>
      <c r="H344" s="23"/>
      <c r="I344" s="24"/>
      <c r="J344" s="65">
        <v>3</v>
      </c>
      <c r="K344" s="66" t="s">
        <v>794</v>
      </c>
      <c r="L344" s="67"/>
      <c r="M344" s="65" t="str">
        <f>IFERROR(VLOOKUP(Tabel3[[#This Row],[ID-Bygningsdel]],'Data ændringslog'!A:G,7,FALSE),"P")</f>
        <v/>
      </c>
      <c r="N344" s="68" t="s">
        <v>113</v>
      </c>
      <c r="O344" s="196" t="str">
        <f>VLOOKUP(Tabel3[[#This Row],[ID-Bygningsdel]],'Data aktør'!A:H,2,FALSE)</f>
        <v/>
      </c>
      <c r="P344" s="197" t="str">
        <f>VLOOKUP(Tabel3[[#This Row],[ID-Bygningsdel]],'Data aktør'!A:H,3,FALSE)</f>
        <v/>
      </c>
      <c r="Q344" s="197" t="str">
        <f>VLOOKUP(Tabel3[[#This Row],[ID-Bygningsdel]],'Data aktør'!A:H,4,FALSE)</f>
        <v/>
      </c>
      <c r="R344" s="197" t="str">
        <f>VLOOKUP(Tabel3[[#This Row],[ID-Bygningsdel]],'Data aktør'!A:H,5,FALSE)</f>
        <v/>
      </c>
      <c r="S344" s="197" t="str">
        <f>VLOOKUP(Tabel3[[#This Row],[ID-Bygningsdel]],'Data aktør'!A:H,6,FALSE)</f>
        <v/>
      </c>
      <c r="T344" s="197" t="str">
        <f>VLOOKUP(Tabel3[[#This Row],[ID-Bygningsdel]],'Data aktør'!A:H,7,FALSE)</f>
        <v/>
      </c>
      <c r="U344" s="197" t="str">
        <f>VLOOKUP(Tabel3[[#This Row],[ID-Bygningsdel]],'Data aktør'!A:H,8,FALSE)</f>
        <v/>
      </c>
      <c r="V344" s="84"/>
      <c r="W344" s="69"/>
      <c r="X344" s="84"/>
      <c r="Y344" s="69"/>
      <c r="Z344" s="84"/>
      <c r="AA344" s="69"/>
      <c r="AB344" s="84"/>
      <c r="AC344" s="69"/>
      <c r="AD344" s="84"/>
      <c r="AE344" s="69"/>
      <c r="AF344" s="84"/>
      <c r="AG344" s="69"/>
      <c r="AH344" s="84"/>
      <c r="AI344" s="69"/>
      <c r="AJ344" s="84"/>
      <c r="AK344" s="69"/>
      <c r="AL344" s="84"/>
      <c r="AM344" s="69"/>
      <c r="AN344" s="84"/>
      <c r="AO344" s="69"/>
      <c r="AP344" s="84"/>
      <c r="AQ344" s="69"/>
      <c r="AR344" s="84"/>
      <c r="AS344" s="69"/>
      <c r="AT344" s="84"/>
      <c r="AU344" s="69"/>
      <c r="AV344" s="84"/>
      <c r="AW344" s="69"/>
      <c r="AX344" s="84"/>
      <c r="AY344" s="69"/>
      <c r="AZ344" s="84"/>
      <c r="BA344" s="69"/>
      <c r="BB344" s="84"/>
      <c r="BC344" s="69"/>
      <c r="BD344" s="84"/>
      <c r="BE344" s="69"/>
      <c r="BF344" s="84"/>
      <c r="BG344" s="69"/>
      <c r="BH344" s="84"/>
      <c r="BI344" s="69"/>
      <c r="BJ344" s="84"/>
      <c r="BK344" s="69"/>
      <c r="BL344" s="38"/>
      <c r="BM344" s="24"/>
      <c r="BN344" s="84"/>
      <c r="BO344" s="69"/>
      <c r="BP344" s="84"/>
      <c r="BQ344" s="69"/>
      <c r="BR344" s="84"/>
      <c r="BS344" s="69"/>
      <c r="BT344" s="84"/>
      <c r="BU344" s="69"/>
      <c r="BV344" s="24"/>
      <c r="BW344" s="84"/>
      <c r="BX344" s="69"/>
      <c r="BY344" s="84"/>
      <c r="BZ344" s="69"/>
      <c r="CA344" s="98"/>
      <c r="CB344" s="2"/>
    </row>
    <row r="345" spans="1:80" ht="12" x14ac:dyDescent="0.2">
      <c r="A345" s="33"/>
      <c r="B345" s="265" t="s">
        <v>821</v>
      </c>
      <c r="C345" s="240" t="str">
        <f>_xlfn.CONCAT(Tabel3[[#This Row],[ID]],Tabel3[[#This Row],[BYGNINGSDELE]])</f>
        <v>341Varslingsanlæg (VAR-anlæg)</v>
      </c>
      <c r="D345" s="24"/>
      <c r="E345" s="24"/>
      <c r="F345" s="24"/>
      <c r="G345" s="24"/>
      <c r="H345" s="24"/>
      <c r="I345" s="24"/>
      <c r="J345" s="61">
        <v>4</v>
      </c>
      <c r="K345" s="62" t="s">
        <v>796</v>
      </c>
      <c r="L345" s="63" t="s">
        <v>636</v>
      </c>
      <c r="M345" s="61" t="str">
        <f>IFERROR(VLOOKUP(Tabel3[[#This Row],[ID-Bygningsdel]],'Data ændringslog'!A:G,7,FALSE),"P")</f>
        <v/>
      </c>
      <c r="N345" s="64" t="s">
        <v>113</v>
      </c>
      <c r="O345" s="188" t="str">
        <f>VLOOKUP(Tabel3[[#This Row],[ID-Bygningsdel]],'Data aktør'!A:H,2,FALSE)</f>
        <v/>
      </c>
      <c r="P345" s="189" t="str">
        <f>VLOOKUP(Tabel3[[#This Row],[ID-Bygningsdel]],'Data aktør'!A:H,3,FALSE)</f>
        <v/>
      </c>
      <c r="Q345" s="190" t="str">
        <f>VLOOKUP(Tabel3[[#This Row],[ID-Bygningsdel]],'Data aktør'!A:H,4,FALSE)</f>
        <v/>
      </c>
      <c r="R345" s="191" t="str">
        <f>VLOOKUP(Tabel3[[#This Row],[ID-Bygningsdel]],'Data aktør'!A:H,5,FALSE)</f>
        <v/>
      </c>
      <c r="S345" s="192" t="str">
        <f>VLOOKUP(Tabel3[[#This Row],[ID-Bygningsdel]],'Data aktør'!A:H,6,FALSE)</f>
        <v/>
      </c>
      <c r="T345" s="193" t="str">
        <f>VLOOKUP(Tabel3[[#This Row],[ID-Bygningsdel]],'Data aktør'!A:H,7,FALSE)</f>
        <v/>
      </c>
      <c r="U345" s="194" t="str">
        <f>VLOOKUP(Tabel3[[#This Row],[ID-Bygningsdel]],'Data aktør'!A:H,8,FALSE)</f>
        <v/>
      </c>
      <c r="V345" s="76"/>
      <c r="W345" s="77"/>
      <c r="X345" s="76"/>
      <c r="Y345" s="77"/>
      <c r="Z345" s="76"/>
      <c r="AA345" s="77"/>
      <c r="AB345" s="76"/>
      <c r="AC345" s="77"/>
      <c r="AD345" s="76"/>
      <c r="AE345" s="77"/>
      <c r="AF345" s="76"/>
      <c r="AG345" s="77"/>
      <c r="AH345" s="76"/>
      <c r="AI345" s="77"/>
      <c r="AJ345" s="76"/>
      <c r="AK345" s="77"/>
      <c r="AL345" s="76"/>
      <c r="AM345" s="77"/>
      <c r="AN345" s="76"/>
      <c r="AO345" s="77"/>
      <c r="AP345" s="76"/>
      <c r="AQ345" s="77"/>
      <c r="AR345" s="76"/>
      <c r="AS345" s="77"/>
      <c r="AT345" s="76"/>
      <c r="AU345" s="77"/>
      <c r="AV345" s="76"/>
      <c r="AW345" s="77"/>
      <c r="AX345" s="76"/>
      <c r="AY345" s="77"/>
      <c r="AZ345" s="76"/>
      <c r="BA345" s="77"/>
      <c r="BB345" s="76"/>
      <c r="BC345" s="77"/>
      <c r="BD345" s="76"/>
      <c r="BE345" s="77"/>
      <c r="BF345" s="76"/>
      <c r="BG345" s="77"/>
      <c r="BH345" s="76"/>
      <c r="BI345" s="77"/>
      <c r="BJ345" s="76"/>
      <c r="BK345" s="77"/>
      <c r="BL345" s="36"/>
      <c r="BM345" s="24"/>
      <c r="BN345" s="76"/>
      <c r="BO345" s="77"/>
      <c r="BP345" s="76"/>
      <c r="BQ345" s="77"/>
      <c r="BR345" s="76"/>
      <c r="BS345" s="77"/>
      <c r="BT345" s="76"/>
      <c r="BU345" s="77"/>
      <c r="BV345" s="24"/>
      <c r="BW345" s="76"/>
      <c r="BX345" s="77"/>
      <c r="BY345" s="76"/>
      <c r="BZ345" s="77"/>
      <c r="CA345" s="96"/>
      <c r="CB345" s="2"/>
    </row>
    <row r="346" spans="1:80" ht="12" x14ac:dyDescent="0.2">
      <c r="A346" s="33"/>
      <c r="B346" s="265" t="s">
        <v>823</v>
      </c>
      <c r="C346" s="240" t="str">
        <f>_xlfn.CONCAT(Tabel3[[#This Row],[ID]],Tabel3[[#This Row],[BYGNINGSDELE]])</f>
        <v>342Nødkaldeanlæg</v>
      </c>
      <c r="D346" s="24"/>
      <c r="E346" s="24"/>
      <c r="F346" s="24"/>
      <c r="G346" s="24"/>
      <c r="H346" s="24"/>
      <c r="I346" s="24"/>
      <c r="J346" s="61">
        <v>4</v>
      </c>
      <c r="K346" s="62" t="s">
        <v>798</v>
      </c>
      <c r="L346" s="63" t="s">
        <v>636</v>
      </c>
      <c r="M346" s="61" t="str">
        <f>IFERROR(VLOOKUP(Tabel3[[#This Row],[ID-Bygningsdel]],'Data ændringslog'!A:G,7,FALSE),"P")</f>
        <v/>
      </c>
      <c r="N346" s="64" t="s">
        <v>113</v>
      </c>
      <c r="O346" s="188" t="str">
        <f>VLOOKUP(Tabel3[[#This Row],[ID-Bygningsdel]],'Data aktør'!A:H,2,FALSE)</f>
        <v/>
      </c>
      <c r="P346" s="189" t="str">
        <f>VLOOKUP(Tabel3[[#This Row],[ID-Bygningsdel]],'Data aktør'!A:H,3,FALSE)</f>
        <v/>
      </c>
      <c r="Q346" s="190" t="str">
        <f>VLOOKUP(Tabel3[[#This Row],[ID-Bygningsdel]],'Data aktør'!A:H,4,FALSE)</f>
        <v/>
      </c>
      <c r="R346" s="191" t="str">
        <f>VLOOKUP(Tabel3[[#This Row],[ID-Bygningsdel]],'Data aktør'!A:H,5,FALSE)</f>
        <v/>
      </c>
      <c r="S346" s="192" t="str">
        <f>VLOOKUP(Tabel3[[#This Row],[ID-Bygningsdel]],'Data aktør'!A:H,6,FALSE)</f>
        <v/>
      </c>
      <c r="T346" s="193" t="str">
        <f>VLOOKUP(Tabel3[[#This Row],[ID-Bygningsdel]],'Data aktør'!A:H,7,FALSE)</f>
        <v/>
      </c>
      <c r="U346" s="194" t="str">
        <f>VLOOKUP(Tabel3[[#This Row],[ID-Bygningsdel]],'Data aktør'!A:H,8,FALSE)</f>
        <v/>
      </c>
      <c r="V346" s="76"/>
      <c r="W346" s="77"/>
      <c r="X346" s="76"/>
      <c r="Y346" s="77"/>
      <c r="Z346" s="76"/>
      <c r="AA346" s="77"/>
      <c r="AB346" s="76"/>
      <c r="AC346" s="77"/>
      <c r="AD346" s="76"/>
      <c r="AE346" s="77"/>
      <c r="AF346" s="76"/>
      <c r="AG346" s="77"/>
      <c r="AH346" s="76"/>
      <c r="AI346" s="77"/>
      <c r="AJ346" s="76"/>
      <c r="AK346" s="77"/>
      <c r="AL346" s="76"/>
      <c r="AM346" s="77"/>
      <c r="AN346" s="76"/>
      <c r="AO346" s="77"/>
      <c r="AP346" s="76"/>
      <c r="AQ346" s="77"/>
      <c r="AR346" s="76"/>
      <c r="AS346" s="77"/>
      <c r="AT346" s="76"/>
      <c r="AU346" s="77"/>
      <c r="AV346" s="76"/>
      <c r="AW346" s="77"/>
      <c r="AX346" s="76"/>
      <c r="AY346" s="77"/>
      <c r="AZ346" s="76"/>
      <c r="BA346" s="77"/>
      <c r="BB346" s="76"/>
      <c r="BC346" s="77"/>
      <c r="BD346" s="76"/>
      <c r="BE346" s="77"/>
      <c r="BF346" s="76"/>
      <c r="BG346" s="77"/>
      <c r="BH346" s="76"/>
      <c r="BI346" s="77"/>
      <c r="BJ346" s="76"/>
      <c r="BK346" s="77"/>
      <c r="BL346" s="36"/>
      <c r="BM346" s="24"/>
      <c r="BN346" s="76"/>
      <c r="BO346" s="77"/>
      <c r="BP346" s="76"/>
      <c r="BQ346" s="77"/>
      <c r="BR346" s="76"/>
      <c r="BS346" s="77"/>
      <c r="BT346" s="76"/>
      <c r="BU346" s="77"/>
      <c r="BV346" s="24"/>
      <c r="BW346" s="76"/>
      <c r="BX346" s="77"/>
      <c r="BY346" s="76"/>
      <c r="BZ346" s="77"/>
      <c r="CA346" s="96"/>
      <c r="CB346" s="2"/>
    </row>
    <row r="347" spans="1:80" ht="12" x14ac:dyDescent="0.2">
      <c r="A347" s="33"/>
      <c r="B347" s="265" t="s">
        <v>825</v>
      </c>
      <c r="C347" s="240" t="str">
        <f>_xlfn.CONCAT(Tabel3[[#This Row],[ID]],Tabel3[[#This Row],[BYGNINGSDELE]])</f>
        <v>343Alarmanlæg i køle- og fryserum</v>
      </c>
      <c r="D347" s="24"/>
      <c r="E347" s="24"/>
      <c r="F347" s="24"/>
      <c r="G347" s="24"/>
      <c r="H347" s="24"/>
      <c r="I347" s="24"/>
      <c r="J347" s="61">
        <v>4</v>
      </c>
      <c r="K347" s="62" t="s">
        <v>800</v>
      </c>
      <c r="L347" s="63" t="s">
        <v>636</v>
      </c>
      <c r="M347" s="61" t="str">
        <f>IFERROR(VLOOKUP(Tabel3[[#This Row],[ID-Bygningsdel]],'Data ændringslog'!A:G,7,FALSE),"P")</f>
        <v/>
      </c>
      <c r="N347" s="64" t="s">
        <v>113</v>
      </c>
      <c r="O347" s="188" t="str">
        <f>VLOOKUP(Tabel3[[#This Row],[ID-Bygningsdel]],'Data aktør'!A:H,2,FALSE)</f>
        <v/>
      </c>
      <c r="P347" s="189" t="str">
        <f>VLOOKUP(Tabel3[[#This Row],[ID-Bygningsdel]],'Data aktør'!A:H,3,FALSE)</f>
        <v/>
      </c>
      <c r="Q347" s="190" t="str">
        <f>VLOOKUP(Tabel3[[#This Row],[ID-Bygningsdel]],'Data aktør'!A:H,4,FALSE)</f>
        <v/>
      </c>
      <c r="R347" s="191" t="str">
        <f>VLOOKUP(Tabel3[[#This Row],[ID-Bygningsdel]],'Data aktør'!A:H,5,FALSE)</f>
        <v/>
      </c>
      <c r="S347" s="192" t="str">
        <f>VLOOKUP(Tabel3[[#This Row],[ID-Bygningsdel]],'Data aktør'!A:H,6,FALSE)</f>
        <v/>
      </c>
      <c r="T347" s="193" t="str">
        <f>VLOOKUP(Tabel3[[#This Row],[ID-Bygningsdel]],'Data aktør'!A:H,7,FALSE)</f>
        <v/>
      </c>
      <c r="U347" s="194" t="str">
        <f>VLOOKUP(Tabel3[[#This Row],[ID-Bygningsdel]],'Data aktør'!A:H,8,FALSE)</f>
        <v/>
      </c>
      <c r="V347" s="76"/>
      <c r="W347" s="77"/>
      <c r="X347" s="76"/>
      <c r="Y347" s="77"/>
      <c r="Z347" s="76"/>
      <c r="AA347" s="77"/>
      <c r="AB347" s="76"/>
      <c r="AC347" s="77"/>
      <c r="AD347" s="76"/>
      <c r="AE347" s="77"/>
      <c r="AF347" s="76"/>
      <c r="AG347" s="77"/>
      <c r="AH347" s="76"/>
      <c r="AI347" s="77"/>
      <c r="AJ347" s="76"/>
      <c r="AK347" s="77"/>
      <c r="AL347" s="76"/>
      <c r="AM347" s="77"/>
      <c r="AN347" s="76"/>
      <c r="AO347" s="77"/>
      <c r="AP347" s="76"/>
      <c r="AQ347" s="77"/>
      <c r="AR347" s="76"/>
      <c r="AS347" s="77"/>
      <c r="AT347" s="76"/>
      <c r="AU347" s="77"/>
      <c r="AV347" s="76"/>
      <c r="AW347" s="77"/>
      <c r="AX347" s="76"/>
      <c r="AY347" s="77"/>
      <c r="AZ347" s="76"/>
      <c r="BA347" s="77"/>
      <c r="BB347" s="76"/>
      <c r="BC347" s="77"/>
      <c r="BD347" s="76"/>
      <c r="BE347" s="77"/>
      <c r="BF347" s="76"/>
      <c r="BG347" s="77"/>
      <c r="BH347" s="76"/>
      <c r="BI347" s="77"/>
      <c r="BJ347" s="76"/>
      <c r="BK347" s="77"/>
      <c r="BL347" s="36"/>
      <c r="BM347" s="24"/>
      <c r="BN347" s="76"/>
      <c r="BO347" s="77"/>
      <c r="BP347" s="76"/>
      <c r="BQ347" s="77"/>
      <c r="BR347" s="76"/>
      <c r="BS347" s="77"/>
      <c r="BT347" s="76"/>
      <c r="BU347" s="77"/>
      <c r="BV347" s="24"/>
      <c r="BW347" s="76"/>
      <c r="BX347" s="77"/>
      <c r="BY347" s="76"/>
      <c r="BZ347" s="77"/>
      <c r="CA347" s="96"/>
      <c r="CB347" s="2"/>
    </row>
    <row r="348" spans="1:80" ht="12" x14ac:dyDescent="0.2">
      <c r="A348" s="33"/>
      <c r="B348" s="265" t="s">
        <v>827</v>
      </c>
      <c r="C348" s="240" t="str">
        <f>_xlfn.CONCAT(Tabel3[[#This Row],[ID]],Tabel3[[#This Row],[BYGNINGSDELE]])</f>
        <v>344Detektoranlæg for personsikring</v>
      </c>
      <c r="D348" s="24"/>
      <c r="E348" s="24"/>
      <c r="F348" s="24"/>
      <c r="G348" s="24"/>
      <c r="H348" s="24"/>
      <c r="I348" s="24"/>
      <c r="J348" s="61">
        <v>4</v>
      </c>
      <c r="K348" s="62" t="s">
        <v>802</v>
      </c>
      <c r="L348" s="63" t="s">
        <v>636</v>
      </c>
      <c r="M348" s="61" t="str">
        <f>IFERROR(VLOOKUP(Tabel3[[#This Row],[ID-Bygningsdel]],'Data ændringslog'!A:G,7,FALSE),"P")</f>
        <v/>
      </c>
      <c r="N348" s="64" t="s">
        <v>113</v>
      </c>
      <c r="O348" s="188" t="str">
        <f>VLOOKUP(Tabel3[[#This Row],[ID-Bygningsdel]],'Data aktør'!A:H,2,FALSE)</f>
        <v/>
      </c>
      <c r="P348" s="189" t="str">
        <f>VLOOKUP(Tabel3[[#This Row],[ID-Bygningsdel]],'Data aktør'!A:H,3,FALSE)</f>
        <v/>
      </c>
      <c r="Q348" s="190" t="str">
        <f>VLOOKUP(Tabel3[[#This Row],[ID-Bygningsdel]],'Data aktør'!A:H,4,FALSE)</f>
        <v/>
      </c>
      <c r="R348" s="191" t="str">
        <f>VLOOKUP(Tabel3[[#This Row],[ID-Bygningsdel]],'Data aktør'!A:H,5,FALSE)</f>
        <v/>
      </c>
      <c r="S348" s="192" t="str">
        <f>VLOOKUP(Tabel3[[#This Row],[ID-Bygningsdel]],'Data aktør'!A:H,6,FALSE)</f>
        <v/>
      </c>
      <c r="T348" s="193" t="str">
        <f>VLOOKUP(Tabel3[[#This Row],[ID-Bygningsdel]],'Data aktør'!A:H,7,FALSE)</f>
        <v/>
      </c>
      <c r="U348" s="194" t="str">
        <f>VLOOKUP(Tabel3[[#This Row],[ID-Bygningsdel]],'Data aktør'!A:H,8,FALSE)</f>
        <v/>
      </c>
      <c r="V348" s="76"/>
      <c r="W348" s="77"/>
      <c r="X348" s="76"/>
      <c r="Y348" s="77"/>
      <c r="Z348" s="76"/>
      <c r="AA348" s="77"/>
      <c r="AB348" s="76"/>
      <c r="AC348" s="77"/>
      <c r="AD348" s="76"/>
      <c r="AE348" s="77"/>
      <c r="AF348" s="76"/>
      <c r="AG348" s="77"/>
      <c r="AH348" s="76"/>
      <c r="AI348" s="77"/>
      <c r="AJ348" s="76"/>
      <c r="AK348" s="77"/>
      <c r="AL348" s="76"/>
      <c r="AM348" s="77"/>
      <c r="AN348" s="76"/>
      <c r="AO348" s="77"/>
      <c r="AP348" s="76"/>
      <c r="AQ348" s="77"/>
      <c r="AR348" s="76"/>
      <c r="AS348" s="77"/>
      <c r="AT348" s="76"/>
      <c r="AU348" s="77"/>
      <c r="AV348" s="76"/>
      <c r="AW348" s="77"/>
      <c r="AX348" s="76"/>
      <c r="AY348" s="77"/>
      <c r="AZ348" s="76"/>
      <c r="BA348" s="77"/>
      <c r="BB348" s="76"/>
      <c r="BC348" s="77"/>
      <c r="BD348" s="76"/>
      <c r="BE348" s="77"/>
      <c r="BF348" s="76"/>
      <c r="BG348" s="77"/>
      <c r="BH348" s="76"/>
      <c r="BI348" s="77"/>
      <c r="BJ348" s="76"/>
      <c r="BK348" s="77"/>
      <c r="BL348" s="36"/>
      <c r="BM348" s="24"/>
      <c r="BN348" s="76"/>
      <c r="BO348" s="77"/>
      <c r="BP348" s="76"/>
      <c r="BQ348" s="77"/>
      <c r="BR348" s="76"/>
      <c r="BS348" s="77"/>
      <c r="BT348" s="76"/>
      <c r="BU348" s="77"/>
      <c r="BV348" s="24"/>
      <c r="BW348" s="76"/>
      <c r="BX348" s="77"/>
      <c r="BY348" s="76"/>
      <c r="BZ348" s="77"/>
      <c r="CA348" s="96"/>
      <c r="CB348" s="2"/>
    </row>
    <row r="349" spans="1:80" ht="12" x14ac:dyDescent="0.2">
      <c r="A349" s="33"/>
      <c r="B349" s="265" t="s">
        <v>829</v>
      </c>
      <c r="C349" s="240" t="str">
        <f>_xlfn.CONCAT(Tabel3[[#This Row],[ID]],Tabel3[[#This Row],[BYGNINGSDELE]])</f>
        <v>345Overfaldsalarm</v>
      </c>
      <c r="D349" s="24"/>
      <c r="E349" s="24"/>
      <c r="F349" s="24"/>
      <c r="G349" s="24"/>
      <c r="H349" s="24"/>
      <c r="I349" s="24"/>
      <c r="J349" s="61">
        <v>4</v>
      </c>
      <c r="K349" s="62" t="s">
        <v>804</v>
      </c>
      <c r="L349" s="63" t="s">
        <v>636</v>
      </c>
      <c r="M349" s="61" t="str">
        <f>IFERROR(VLOOKUP(Tabel3[[#This Row],[ID-Bygningsdel]],'Data ændringslog'!A:G,7,FALSE),"P")</f>
        <v/>
      </c>
      <c r="N349" s="64" t="s">
        <v>113</v>
      </c>
      <c r="O349" s="188" t="str">
        <f>VLOOKUP(Tabel3[[#This Row],[ID-Bygningsdel]],'Data aktør'!A:H,2,FALSE)</f>
        <v/>
      </c>
      <c r="P349" s="189" t="str">
        <f>VLOOKUP(Tabel3[[#This Row],[ID-Bygningsdel]],'Data aktør'!A:H,3,FALSE)</f>
        <v/>
      </c>
      <c r="Q349" s="190" t="str">
        <f>VLOOKUP(Tabel3[[#This Row],[ID-Bygningsdel]],'Data aktør'!A:H,4,FALSE)</f>
        <v/>
      </c>
      <c r="R349" s="191" t="str">
        <f>VLOOKUP(Tabel3[[#This Row],[ID-Bygningsdel]],'Data aktør'!A:H,5,FALSE)</f>
        <v/>
      </c>
      <c r="S349" s="192" t="str">
        <f>VLOOKUP(Tabel3[[#This Row],[ID-Bygningsdel]],'Data aktør'!A:H,6,FALSE)</f>
        <v/>
      </c>
      <c r="T349" s="193" t="str">
        <f>VLOOKUP(Tabel3[[#This Row],[ID-Bygningsdel]],'Data aktør'!A:H,7,FALSE)</f>
        <v/>
      </c>
      <c r="U349" s="194" t="str">
        <f>VLOOKUP(Tabel3[[#This Row],[ID-Bygningsdel]],'Data aktør'!A:H,8,FALSE)</f>
        <v/>
      </c>
      <c r="V349" s="76"/>
      <c r="W349" s="77"/>
      <c r="X349" s="76"/>
      <c r="Y349" s="77"/>
      <c r="Z349" s="76"/>
      <c r="AA349" s="77"/>
      <c r="AB349" s="76"/>
      <c r="AC349" s="77"/>
      <c r="AD349" s="76"/>
      <c r="AE349" s="77"/>
      <c r="AF349" s="76"/>
      <c r="AG349" s="77"/>
      <c r="AH349" s="76"/>
      <c r="AI349" s="77"/>
      <c r="AJ349" s="76"/>
      <c r="AK349" s="77"/>
      <c r="AL349" s="76"/>
      <c r="AM349" s="77"/>
      <c r="AN349" s="76"/>
      <c r="AO349" s="77"/>
      <c r="AP349" s="76"/>
      <c r="AQ349" s="77"/>
      <c r="AR349" s="76"/>
      <c r="AS349" s="77"/>
      <c r="AT349" s="76"/>
      <c r="AU349" s="77"/>
      <c r="AV349" s="76"/>
      <c r="AW349" s="77"/>
      <c r="AX349" s="76"/>
      <c r="AY349" s="77"/>
      <c r="AZ349" s="76"/>
      <c r="BA349" s="77"/>
      <c r="BB349" s="76"/>
      <c r="BC349" s="77"/>
      <c r="BD349" s="76"/>
      <c r="BE349" s="77"/>
      <c r="BF349" s="76"/>
      <c r="BG349" s="77"/>
      <c r="BH349" s="76"/>
      <c r="BI349" s="77"/>
      <c r="BJ349" s="76"/>
      <c r="BK349" s="77"/>
      <c r="BL349" s="36"/>
      <c r="BM349" s="24"/>
      <c r="BN349" s="76"/>
      <c r="BO349" s="77"/>
      <c r="BP349" s="76"/>
      <c r="BQ349" s="77"/>
      <c r="BR349" s="76"/>
      <c r="BS349" s="77"/>
      <c r="BT349" s="76"/>
      <c r="BU349" s="77"/>
      <c r="BV349" s="24"/>
      <c r="BW349" s="76"/>
      <c r="BX349" s="77"/>
      <c r="BY349" s="76"/>
      <c r="BZ349" s="77"/>
      <c r="CA349" s="96"/>
      <c r="CB349" s="2"/>
    </row>
    <row r="350" spans="1:80" ht="12" x14ac:dyDescent="0.2">
      <c r="A350" s="33"/>
      <c r="B350" s="265" t="s">
        <v>831</v>
      </c>
      <c r="C350" s="240" t="str">
        <f>_xlfn.CONCAT(Tabel3[[#This Row],[ID]],Tabel3[[#This Row],[BYGNINGSDELE]])</f>
        <v>346Patientkaldeanlæg</v>
      </c>
      <c r="D350" s="24"/>
      <c r="E350" s="24"/>
      <c r="F350" s="24"/>
      <c r="G350" s="24"/>
      <c r="H350" s="24"/>
      <c r="I350" s="24"/>
      <c r="J350" s="61">
        <v>4</v>
      </c>
      <c r="K350" s="62" t="s">
        <v>806</v>
      </c>
      <c r="L350" s="63" t="s">
        <v>636</v>
      </c>
      <c r="M350" s="61" t="str">
        <f>IFERROR(VLOOKUP(Tabel3[[#This Row],[ID-Bygningsdel]],'Data ændringslog'!A:G,7,FALSE),"P")</f>
        <v/>
      </c>
      <c r="N350" s="64" t="s">
        <v>113</v>
      </c>
      <c r="O350" s="188" t="str">
        <f>VLOOKUP(Tabel3[[#This Row],[ID-Bygningsdel]],'Data aktør'!A:H,2,FALSE)</f>
        <v/>
      </c>
      <c r="P350" s="189" t="str">
        <f>VLOOKUP(Tabel3[[#This Row],[ID-Bygningsdel]],'Data aktør'!A:H,3,FALSE)</f>
        <v/>
      </c>
      <c r="Q350" s="190" t="str">
        <f>VLOOKUP(Tabel3[[#This Row],[ID-Bygningsdel]],'Data aktør'!A:H,4,FALSE)</f>
        <v/>
      </c>
      <c r="R350" s="191" t="str">
        <f>VLOOKUP(Tabel3[[#This Row],[ID-Bygningsdel]],'Data aktør'!A:H,5,FALSE)</f>
        <v/>
      </c>
      <c r="S350" s="192" t="str">
        <f>VLOOKUP(Tabel3[[#This Row],[ID-Bygningsdel]],'Data aktør'!A:H,6,FALSE)</f>
        <v/>
      </c>
      <c r="T350" s="193" t="str">
        <f>VLOOKUP(Tabel3[[#This Row],[ID-Bygningsdel]],'Data aktør'!A:H,7,FALSE)</f>
        <v/>
      </c>
      <c r="U350" s="194" t="str">
        <f>VLOOKUP(Tabel3[[#This Row],[ID-Bygningsdel]],'Data aktør'!A:H,8,FALSE)</f>
        <v/>
      </c>
      <c r="V350" s="76"/>
      <c r="W350" s="77"/>
      <c r="X350" s="76"/>
      <c r="Y350" s="77"/>
      <c r="Z350" s="76"/>
      <c r="AA350" s="77"/>
      <c r="AB350" s="76"/>
      <c r="AC350" s="77"/>
      <c r="AD350" s="76"/>
      <c r="AE350" s="77"/>
      <c r="AF350" s="76"/>
      <c r="AG350" s="77"/>
      <c r="AH350" s="76"/>
      <c r="AI350" s="77"/>
      <c r="AJ350" s="76"/>
      <c r="AK350" s="77"/>
      <c r="AL350" s="76"/>
      <c r="AM350" s="77"/>
      <c r="AN350" s="76"/>
      <c r="AO350" s="77"/>
      <c r="AP350" s="76"/>
      <c r="AQ350" s="77"/>
      <c r="AR350" s="76"/>
      <c r="AS350" s="77"/>
      <c r="AT350" s="76"/>
      <c r="AU350" s="77"/>
      <c r="AV350" s="76"/>
      <c r="AW350" s="77"/>
      <c r="AX350" s="76"/>
      <c r="AY350" s="77"/>
      <c r="AZ350" s="76"/>
      <c r="BA350" s="77"/>
      <c r="BB350" s="76"/>
      <c r="BC350" s="77"/>
      <c r="BD350" s="76"/>
      <c r="BE350" s="77"/>
      <c r="BF350" s="76"/>
      <c r="BG350" s="77"/>
      <c r="BH350" s="76"/>
      <c r="BI350" s="77"/>
      <c r="BJ350" s="76"/>
      <c r="BK350" s="77"/>
      <c r="BL350" s="36"/>
      <c r="BM350" s="24"/>
      <c r="BN350" s="76"/>
      <c r="BO350" s="77"/>
      <c r="BP350" s="76"/>
      <c r="BQ350" s="77"/>
      <c r="BR350" s="76"/>
      <c r="BS350" s="77"/>
      <c r="BT350" s="76"/>
      <c r="BU350" s="77"/>
      <c r="BV350" s="24"/>
      <c r="BW350" s="76"/>
      <c r="BX350" s="77"/>
      <c r="BY350" s="76"/>
      <c r="BZ350" s="77"/>
      <c r="CA350" s="96"/>
      <c r="CB350" s="2"/>
    </row>
    <row r="351" spans="1:80" ht="12" x14ac:dyDescent="0.2">
      <c r="A351" s="33"/>
      <c r="B351" s="267" t="s">
        <v>833</v>
      </c>
      <c r="C351" s="242" t="str">
        <f>_xlfn.CONCAT(Tabel3[[#This Row],[ID]],Tabel3[[#This Row],[BYGNINGSDELE]])</f>
        <v>347Monteringsmateriel for Automatikkomponenter</v>
      </c>
      <c r="D351" s="23"/>
      <c r="E351" s="23"/>
      <c r="F351" s="23"/>
      <c r="G351" s="23"/>
      <c r="H351" s="23"/>
      <c r="I351" s="24"/>
      <c r="J351" s="65">
        <v>3</v>
      </c>
      <c r="K351" s="66" t="s">
        <v>808</v>
      </c>
      <c r="L351" s="67"/>
      <c r="M351" s="65" t="str">
        <f>IFERROR(VLOOKUP(Tabel3[[#This Row],[ID-Bygningsdel]],'Data ændringslog'!A:G,7,FALSE),"P")</f>
        <v/>
      </c>
      <c r="N351" s="68" t="s">
        <v>113</v>
      </c>
      <c r="O351" s="196" t="str">
        <f>VLOOKUP(Tabel3[[#This Row],[ID-Bygningsdel]],'Data aktør'!A:H,2,FALSE)</f>
        <v/>
      </c>
      <c r="P351" s="197" t="str">
        <f>VLOOKUP(Tabel3[[#This Row],[ID-Bygningsdel]],'Data aktør'!A:H,3,FALSE)</f>
        <v/>
      </c>
      <c r="Q351" s="197" t="str">
        <f>VLOOKUP(Tabel3[[#This Row],[ID-Bygningsdel]],'Data aktør'!A:H,4,FALSE)</f>
        <v/>
      </c>
      <c r="R351" s="197" t="str">
        <f>VLOOKUP(Tabel3[[#This Row],[ID-Bygningsdel]],'Data aktør'!A:H,5,FALSE)</f>
        <v/>
      </c>
      <c r="S351" s="197" t="str">
        <f>VLOOKUP(Tabel3[[#This Row],[ID-Bygningsdel]],'Data aktør'!A:H,6,FALSE)</f>
        <v/>
      </c>
      <c r="T351" s="197" t="str">
        <f>VLOOKUP(Tabel3[[#This Row],[ID-Bygningsdel]],'Data aktør'!A:H,7,FALSE)</f>
        <v/>
      </c>
      <c r="U351" s="197" t="str">
        <f>VLOOKUP(Tabel3[[#This Row],[ID-Bygningsdel]],'Data aktør'!A:H,8,FALSE)</f>
        <v/>
      </c>
      <c r="V351" s="84"/>
      <c r="W351" s="69"/>
      <c r="X351" s="84"/>
      <c r="Y351" s="69"/>
      <c r="Z351" s="84"/>
      <c r="AA351" s="69"/>
      <c r="AB351" s="84"/>
      <c r="AC351" s="69"/>
      <c r="AD351" s="84"/>
      <c r="AE351" s="69"/>
      <c r="AF351" s="84"/>
      <c r="AG351" s="69"/>
      <c r="AH351" s="84"/>
      <c r="AI351" s="69"/>
      <c r="AJ351" s="84"/>
      <c r="AK351" s="69"/>
      <c r="AL351" s="84"/>
      <c r="AM351" s="69"/>
      <c r="AN351" s="84"/>
      <c r="AO351" s="69"/>
      <c r="AP351" s="84"/>
      <c r="AQ351" s="69"/>
      <c r="AR351" s="84"/>
      <c r="AS351" s="69"/>
      <c r="AT351" s="84"/>
      <c r="AU351" s="69"/>
      <c r="AV351" s="84"/>
      <c r="AW351" s="69"/>
      <c r="AX351" s="84"/>
      <c r="AY351" s="69"/>
      <c r="AZ351" s="84"/>
      <c r="BA351" s="69"/>
      <c r="BB351" s="84"/>
      <c r="BC351" s="69"/>
      <c r="BD351" s="84"/>
      <c r="BE351" s="69"/>
      <c r="BF351" s="84"/>
      <c r="BG351" s="69"/>
      <c r="BH351" s="84"/>
      <c r="BI351" s="69"/>
      <c r="BJ351" s="84"/>
      <c r="BK351" s="69"/>
      <c r="BL351" s="38"/>
      <c r="BM351" s="24"/>
      <c r="BN351" s="84"/>
      <c r="BO351" s="69"/>
      <c r="BP351" s="84"/>
      <c r="BQ351" s="69"/>
      <c r="BR351" s="84"/>
      <c r="BS351" s="69"/>
      <c r="BT351" s="84"/>
      <c r="BU351" s="69"/>
      <c r="BV351" s="24"/>
      <c r="BW351" s="84"/>
      <c r="BX351" s="69"/>
      <c r="BY351" s="84"/>
      <c r="BZ351" s="69"/>
      <c r="CA351" s="98"/>
      <c r="CB351" s="2"/>
    </row>
    <row r="352" spans="1:80" ht="12" x14ac:dyDescent="0.2">
      <c r="A352" s="33"/>
      <c r="B352" s="265" t="s">
        <v>834</v>
      </c>
      <c r="C352" s="240" t="str">
        <f>_xlfn.CONCAT(Tabel3[[#This Row],[ID]],Tabel3[[#This Row],[BYGNINGSDELE]])</f>
        <v>348Luft/Gas transmitter, switche mv.</v>
      </c>
      <c r="D352" s="24"/>
      <c r="E352" s="24"/>
      <c r="F352" s="24"/>
      <c r="G352" s="24"/>
      <c r="H352" s="24"/>
      <c r="I352" s="24"/>
      <c r="J352" s="61">
        <v>4</v>
      </c>
      <c r="K352" s="62" t="s">
        <v>810</v>
      </c>
      <c r="L352" s="63" t="s">
        <v>636</v>
      </c>
      <c r="M352" s="61" t="str">
        <f>IFERROR(VLOOKUP(Tabel3[[#This Row],[ID-Bygningsdel]],'Data ændringslog'!A:G,7,FALSE),"P")</f>
        <v/>
      </c>
      <c r="N352" s="64" t="s">
        <v>113</v>
      </c>
      <c r="O352" s="188" t="str">
        <f>VLOOKUP(Tabel3[[#This Row],[ID-Bygningsdel]],'Data aktør'!A:H,2,FALSE)</f>
        <v/>
      </c>
      <c r="P352" s="189" t="str">
        <f>VLOOKUP(Tabel3[[#This Row],[ID-Bygningsdel]],'Data aktør'!A:H,3,FALSE)</f>
        <v/>
      </c>
      <c r="Q352" s="190" t="str">
        <f>VLOOKUP(Tabel3[[#This Row],[ID-Bygningsdel]],'Data aktør'!A:H,4,FALSE)</f>
        <v/>
      </c>
      <c r="R352" s="191" t="str">
        <f>VLOOKUP(Tabel3[[#This Row],[ID-Bygningsdel]],'Data aktør'!A:H,5,FALSE)</f>
        <v/>
      </c>
      <c r="S352" s="192" t="str">
        <f>VLOOKUP(Tabel3[[#This Row],[ID-Bygningsdel]],'Data aktør'!A:H,6,FALSE)</f>
        <v/>
      </c>
      <c r="T352" s="193" t="str">
        <f>VLOOKUP(Tabel3[[#This Row],[ID-Bygningsdel]],'Data aktør'!A:H,7,FALSE)</f>
        <v/>
      </c>
      <c r="U352" s="194" t="str">
        <f>VLOOKUP(Tabel3[[#This Row],[ID-Bygningsdel]],'Data aktør'!A:H,8,FALSE)</f>
        <v/>
      </c>
      <c r="V352" s="76"/>
      <c r="W352" s="77"/>
      <c r="X352" s="76"/>
      <c r="Y352" s="77"/>
      <c r="Z352" s="76"/>
      <c r="AA352" s="77"/>
      <c r="AB352" s="76"/>
      <c r="AC352" s="77"/>
      <c r="AD352" s="76"/>
      <c r="AE352" s="77"/>
      <c r="AF352" s="76"/>
      <c r="AG352" s="77"/>
      <c r="AH352" s="76"/>
      <c r="AI352" s="77"/>
      <c r="AJ352" s="76"/>
      <c r="AK352" s="77"/>
      <c r="AL352" s="76"/>
      <c r="AM352" s="77"/>
      <c r="AN352" s="76"/>
      <c r="AO352" s="77"/>
      <c r="AP352" s="76"/>
      <c r="AQ352" s="77"/>
      <c r="AR352" s="76"/>
      <c r="AS352" s="77"/>
      <c r="AT352" s="76"/>
      <c r="AU352" s="77"/>
      <c r="AV352" s="76"/>
      <c r="AW352" s="77"/>
      <c r="AX352" s="76"/>
      <c r="AY352" s="77"/>
      <c r="AZ352" s="76"/>
      <c r="BA352" s="77"/>
      <c r="BB352" s="76"/>
      <c r="BC352" s="77"/>
      <c r="BD352" s="76"/>
      <c r="BE352" s="77"/>
      <c r="BF352" s="76"/>
      <c r="BG352" s="77"/>
      <c r="BH352" s="76"/>
      <c r="BI352" s="77"/>
      <c r="BJ352" s="76"/>
      <c r="BK352" s="77"/>
      <c r="BL352" s="36"/>
      <c r="BM352" s="24"/>
      <c r="BN352" s="76"/>
      <c r="BO352" s="77"/>
      <c r="BP352" s="76"/>
      <c r="BQ352" s="77"/>
      <c r="BR352" s="76"/>
      <c r="BS352" s="77"/>
      <c r="BT352" s="76"/>
      <c r="BU352" s="77"/>
      <c r="BV352" s="24"/>
      <c r="BW352" s="76"/>
      <c r="BX352" s="77"/>
      <c r="BY352" s="76"/>
      <c r="BZ352" s="77"/>
      <c r="CA352" s="96"/>
      <c r="CB352" s="2"/>
    </row>
    <row r="353" spans="1:80" ht="12" x14ac:dyDescent="0.2">
      <c r="A353" s="33"/>
      <c r="B353" s="265" t="s">
        <v>836</v>
      </c>
      <c r="C353" s="240" t="str">
        <f>_xlfn.CONCAT(Tabel3[[#This Row],[ID]],Tabel3[[#This Row],[BYGNINGSDELE]])</f>
        <v>349Væske transmitter, switche mv.</v>
      </c>
      <c r="D353" s="24"/>
      <c r="E353" s="24"/>
      <c r="F353" s="24"/>
      <c r="G353" s="24"/>
      <c r="H353" s="24"/>
      <c r="I353" s="24"/>
      <c r="J353" s="61">
        <v>4</v>
      </c>
      <c r="K353" s="62" t="s">
        <v>812</v>
      </c>
      <c r="L353" s="63" t="s">
        <v>636</v>
      </c>
      <c r="M353" s="61" t="str">
        <f>IFERROR(VLOOKUP(Tabel3[[#This Row],[ID-Bygningsdel]],'Data ændringslog'!A:G,7,FALSE),"P")</f>
        <v/>
      </c>
      <c r="N353" s="64" t="s">
        <v>113</v>
      </c>
      <c r="O353" s="188" t="str">
        <f>VLOOKUP(Tabel3[[#This Row],[ID-Bygningsdel]],'Data aktør'!A:H,2,FALSE)</f>
        <v/>
      </c>
      <c r="P353" s="189" t="str">
        <f>VLOOKUP(Tabel3[[#This Row],[ID-Bygningsdel]],'Data aktør'!A:H,3,FALSE)</f>
        <v/>
      </c>
      <c r="Q353" s="190" t="str">
        <f>VLOOKUP(Tabel3[[#This Row],[ID-Bygningsdel]],'Data aktør'!A:H,4,FALSE)</f>
        <v/>
      </c>
      <c r="R353" s="191" t="str">
        <f>VLOOKUP(Tabel3[[#This Row],[ID-Bygningsdel]],'Data aktør'!A:H,5,FALSE)</f>
        <v/>
      </c>
      <c r="S353" s="192" t="str">
        <f>VLOOKUP(Tabel3[[#This Row],[ID-Bygningsdel]],'Data aktør'!A:H,6,FALSE)</f>
        <v/>
      </c>
      <c r="T353" s="193" t="str">
        <f>VLOOKUP(Tabel3[[#This Row],[ID-Bygningsdel]],'Data aktør'!A:H,7,FALSE)</f>
        <v/>
      </c>
      <c r="U353" s="194" t="str">
        <f>VLOOKUP(Tabel3[[#This Row],[ID-Bygningsdel]],'Data aktør'!A:H,8,FALSE)</f>
        <v/>
      </c>
      <c r="V353" s="76"/>
      <c r="W353" s="77"/>
      <c r="X353" s="76"/>
      <c r="Y353" s="77"/>
      <c r="Z353" s="76"/>
      <c r="AA353" s="77"/>
      <c r="AB353" s="76"/>
      <c r="AC353" s="77"/>
      <c r="AD353" s="76"/>
      <c r="AE353" s="77"/>
      <c r="AF353" s="76"/>
      <c r="AG353" s="77"/>
      <c r="AH353" s="76"/>
      <c r="AI353" s="77"/>
      <c r="AJ353" s="76"/>
      <c r="AK353" s="77"/>
      <c r="AL353" s="76"/>
      <c r="AM353" s="77"/>
      <c r="AN353" s="76"/>
      <c r="AO353" s="77"/>
      <c r="AP353" s="76"/>
      <c r="AQ353" s="77"/>
      <c r="AR353" s="76"/>
      <c r="AS353" s="77"/>
      <c r="AT353" s="76"/>
      <c r="AU353" s="77"/>
      <c r="AV353" s="76"/>
      <c r="AW353" s="77"/>
      <c r="AX353" s="76"/>
      <c r="AY353" s="77"/>
      <c r="AZ353" s="76"/>
      <c r="BA353" s="77"/>
      <c r="BB353" s="76"/>
      <c r="BC353" s="77"/>
      <c r="BD353" s="76"/>
      <c r="BE353" s="77"/>
      <c r="BF353" s="76"/>
      <c r="BG353" s="77"/>
      <c r="BH353" s="76"/>
      <c r="BI353" s="77"/>
      <c r="BJ353" s="76"/>
      <c r="BK353" s="77"/>
      <c r="BL353" s="36"/>
      <c r="BM353" s="24"/>
      <c r="BN353" s="76"/>
      <c r="BO353" s="77"/>
      <c r="BP353" s="76"/>
      <c r="BQ353" s="77"/>
      <c r="BR353" s="76"/>
      <c r="BS353" s="77"/>
      <c r="BT353" s="76"/>
      <c r="BU353" s="77"/>
      <c r="BV353" s="24"/>
      <c r="BW353" s="76"/>
      <c r="BX353" s="77"/>
      <c r="BY353" s="76"/>
      <c r="BZ353" s="77"/>
      <c r="CA353" s="96"/>
      <c r="CB353" s="2"/>
    </row>
    <row r="354" spans="1:80" ht="12" x14ac:dyDescent="0.2">
      <c r="A354" s="33"/>
      <c r="B354" s="265" t="s">
        <v>838</v>
      </c>
      <c r="C354" s="240" t="str">
        <f>_xlfn.CONCAT(Tabel3[[#This Row],[ID]],Tabel3[[#This Row],[BYGNINGSDELE]])</f>
        <v>350Temperatur transmitter, switche mv.</v>
      </c>
      <c r="D354" s="24"/>
      <c r="E354" s="24"/>
      <c r="F354" s="24"/>
      <c r="G354" s="24"/>
      <c r="H354" s="24"/>
      <c r="I354" s="24"/>
      <c r="J354" s="61">
        <v>4</v>
      </c>
      <c r="K354" s="62" t="s">
        <v>814</v>
      </c>
      <c r="L354" s="63" t="s">
        <v>636</v>
      </c>
      <c r="M354" s="61" t="str">
        <f>IFERROR(VLOOKUP(Tabel3[[#This Row],[ID-Bygningsdel]],'Data ændringslog'!A:G,7,FALSE),"P")</f>
        <v/>
      </c>
      <c r="N354" s="64" t="s">
        <v>113</v>
      </c>
      <c r="O354" s="188" t="str">
        <f>VLOOKUP(Tabel3[[#This Row],[ID-Bygningsdel]],'Data aktør'!A:H,2,FALSE)</f>
        <v/>
      </c>
      <c r="P354" s="189" t="str">
        <f>VLOOKUP(Tabel3[[#This Row],[ID-Bygningsdel]],'Data aktør'!A:H,3,FALSE)</f>
        <v/>
      </c>
      <c r="Q354" s="190" t="str">
        <f>VLOOKUP(Tabel3[[#This Row],[ID-Bygningsdel]],'Data aktør'!A:H,4,FALSE)</f>
        <v/>
      </c>
      <c r="R354" s="191" t="str">
        <f>VLOOKUP(Tabel3[[#This Row],[ID-Bygningsdel]],'Data aktør'!A:H,5,FALSE)</f>
        <v/>
      </c>
      <c r="S354" s="192" t="str">
        <f>VLOOKUP(Tabel3[[#This Row],[ID-Bygningsdel]],'Data aktør'!A:H,6,FALSE)</f>
        <v/>
      </c>
      <c r="T354" s="193" t="str">
        <f>VLOOKUP(Tabel3[[#This Row],[ID-Bygningsdel]],'Data aktør'!A:H,7,FALSE)</f>
        <v/>
      </c>
      <c r="U354" s="194" t="str">
        <f>VLOOKUP(Tabel3[[#This Row],[ID-Bygningsdel]],'Data aktør'!A:H,8,FALSE)</f>
        <v/>
      </c>
      <c r="V354" s="76"/>
      <c r="W354" s="77"/>
      <c r="X354" s="76"/>
      <c r="Y354" s="77"/>
      <c r="Z354" s="76"/>
      <c r="AA354" s="77"/>
      <c r="AB354" s="76"/>
      <c r="AC354" s="77"/>
      <c r="AD354" s="76"/>
      <c r="AE354" s="77"/>
      <c r="AF354" s="76"/>
      <c r="AG354" s="77"/>
      <c r="AH354" s="76"/>
      <c r="AI354" s="77"/>
      <c r="AJ354" s="76"/>
      <c r="AK354" s="77"/>
      <c r="AL354" s="76"/>
      <c r="AM354" s="77"/>
      <c r="AN354" s="76"/>
      <c r="AO354" s="77"/>
      <c r="AP354" s="76"/>
      <c r="AQ354" s="77"/>
      <c r="AR354" s="76"/>
      <c r="AS354" s="77"/>
      <c r="AT354" s="76"/>
      <c r="AU354" s="77"/>
      <c r="AV354" s="76"/>
      <c r="AW354" s="77"/>
      <c r="AX354" s="76"/>
      <c r="AY354" s="77"/>
      <c r="AZ354" s="76"/>
      <c r="BA354" s="77"/>
      <c r="BB354" s="76"/>
      <c r="BC354" s="77"/>
      <c r="BD354" s="76"/>
      <c r="BE354" s="77"/>
      <c r="BF354" s="76"/>
      <c r="BG354" s="77"/>
      <c r="BH354" s="76"/>
      <c r="BI354" s="77"/>
      <c r="BJ354" s="76"/>
      <c r="BK354" s="77"/>
      <c r="BL354" s="36"/>
      <c r="BM354" s="24"/>
      <c r="BN354" s="76"/>
      <c r="BO354" s="77"/>
      <c r="BP354" s="76"/>
      <c r="BQ354" s="77"/>
      <c r="BR354" s="76"/>
      <c r="BS354" s="77"/>
      <c r="BT354" s="76"/>
      <c r="BU354" s="77"/>
      <c r="BV354" s="24"/>
      <c r="BW354" s="76"/>
      <c r="BX354" s="77"/>
      <c r="BY354" s="76"/>
      <c r="BZ354" s="77"/>
      <c r="CA354" s="96"/>
      <c r="CB354" s="2"/>
    </row>
    <row r="355" spans="1:80" ht="12" x14ac:dyDescent="0.2">
      <c r="A355" s="33"/>
      <c r="B355" s="265" t="s">
        <v>840</v>
      </c>
      <c r="C355" s="240" t="str">
        <f>_xlfn.CONCAT(Tabel3[[#This Row],[ID]],Tabel3[[#This Row],[BYGNINGSDELE]])</f>
        <v>351Lys/bevægelse transmitter, switche mv.</v>
      </c>
      <c r="D355" s="24"/>
      <c r="E355" s="24"/>
      <c r="F355" s="24"/>
      <c r="G355" s="24"/>
      <c r="H355" s="24"/>
      <c r="I355" s="24"/>
      <c r="J355" s="61">
        <v>4</v>
      </c>
      <c r="K355" s="62" t="s">
        <v>816</v>
      </c>
      <c r="L355" s="63" t="s">
        <v>636</v>
      </c>
      <c r="M355" s="61" t="str">
        <f>IFERROR(VLOOKUP(Tabel3[[#This Row],[ID-Bygningsdel]],'Data ændringslog'!A:G,7,FALSE),"P")</f>
        <v/>
      </c>
      <c r="N355" s="64" t="s">
        <v>113</v>
      </c>
      <c r="O355" s="188" t="str">
        <f>VLOOKUP(Tabel3[[#This Row],[ID-Bygningsdel]],'Data aktør'!A:H,2,FALSE)</f>
        <v/>
      </c>
      <c r="P355" s="189" t="str">
        <f>VLOOKUP(Tabel3[[#This Row],[ID-Bygningsdel]],'Data aktør'!A:H,3,FALSE)</f>
        <v/>
      </c>
      <c r="Q355" s="190" t="str">
        <f>VLOOKUP(Tabel3[[#This Row],[ID-Bygningsdel]],'Data aktør'!A:H,4,FALSE)</f>
        <v/>
      </c>
      <c r="R355" s="191" t="str">
        <f>VLOOKUP(Tabel3[[#This Row],[ID-Bygningsdel]],'Data aktør'!A:H,5,FALSE)</f>
        <v/>
      </c>
      <c r="S355" s="192" t="str">
        <f>VLOOKUP(Tabel3[[#This Row],[ID-Bygningsdel]],'Data aktør'!A:H,6,FALSE)</f>
        <v/>
      </c>
      <c r="T355" s="193" t="str">
        <f>VLOOKUP(Tabel3[[#This Row],[ID-Bygningsdel]],'Data aktør'!A:H,7,FALSE)</f>
        <v/>
      </c>
      <c r="U355" s="194" t="str">
        <f>VLOOKUP(Tabel3[[#This Row],[ID-Bygningsdel]],'Data aktør'!A:H,8,FALSE)</f>
        <v/>
      </c>
      <c r="V355" s="76"/>
      <c r="W355" s="77"/>
      <c r="X355" s="76"/>
      <c r="Y355" s="77"/>
      <c r="Z355" s="76"/>
      <c r="AA355" s="77"/>
      <c r="AB355" s="76"/>
      <c r="AC355" s="77"/>
      <c r="AD355" s="76"/>
      <c r="AE355" s="77"/>
      <c r="AF355" s="76"/>
      <c r="AG355" s="77"/>
      <c r="AH355" s="76"/>
      <c r="AI355" s="77"/>
      <c r="AJ355" s="76"/>
      <c r="AK355" s="77"/>
      <c r="AL355" s="76"/>
      <c r="AM355" s="77"/>
      <c r="AN355" s="76"/>
      <c r="AO355" s="77"/>
      <c r="AP355" s="76"/>
      <c r="AQ355" s="77"/>
      <c r="AR355" s="76"/>
      <c r="AS355" s="77"/>
      <c r="AT355" s="76"/>
      <c r="AU355" s="77"/>
      <c r="AV355" s="76"/>
      <c r="AW355" s="77"/>
      <c r="AX355" s="76"/>
      <c r="AY355" s="77"/>
      <c r="AZ355" s="76"/>
      <c r="BA355" s="77"/>
      <c r="BB355" s="76"/>
      <c r="BC355" s="77"/>
      <c r="BD355" s="76"/>
      <c r="BE355" s="77"/>
      <c r="BF355" s="76"/>
      <c r="BG355" s="77"/>
      <c r="BH355" s="76"/>
      <c r="BI355" s="77"/>
      <c r="BJ355" s="76"/>
      <c r="BK355" s="77"/>
      <c r="BL355" s="36"/>
      <c r="BM355" s="24"/>
      <c r="BN355" s="76"/>
      <c r="BO355" s="77"/>
      <c r="BP355" s="76"/>
      <c r="BQ355" s="77"/>
      <c r="BR355" s="76"/>
      <c r="BS355" s="77"/>
      <c r="BT355" s="76"/>
      <c r="BU355" s="77"/>
      <c r="BV355" s="24"/>
      <c r="BW355" s="76"/>
      <c r="BX355" s="77"/>
      <c r="BY355" s="76"/>
      <c r="BZ355" s="77"/>
      <c r="CA355" s="96"/>
      <c r="CB355" s="2"/>
    </row>
    <row r="356" spans="1:80" ht="12" x14ac:dyDescent="0.2">
      <c r="A356" s="33"/>
      <c r="B356" s="265" t="s">
        <v>842</v>
      </c>
      <c r="C356" s="240" t="str">
        <f>_xlfn.CONCAT(Tabel3[[#This Row],[ID]],Tabel3[[#This Row],[BYGNINGSDELE]])</f>
        <v>352Brand transmitter, switche mv.</v>
      </c>
      <c r="D356" s="24"/>
      <c r="E356" s="24"/>
      <c r="F356" s="24"/>
      <c r="G356" s="24"/>
      <c r="H356" s="24"/>
      <c r="I356" s="24"/>
      <c r="J356" s="61">
        <v>4</v>
      </c>
      <c r="K356" s="62" t="s">
        <v>818</v>
      </c>
      <c r="L356" s="63" t="s">
        <v>636</v>
      </c>
      <c r="M356" s="61" t="str">
        <f>IFERROR(VLOOKUP(Tabel3[[#This Row],[ID-Bygningsdel]],'Data ændringslog'!A:G,7,FALSE),"P")</f>
        <v/>
      </c>
      <c r="N356" s="64" t="s">
        <v>113</v>
      </c>
      <c r="O356" s="188" t="str">
        <f>VLOOKUP(Tabel3[[#This Row],[ID-Bygningsdel]],'Data aktør'!A:H,2,FALSE)</f>
        <v/>
      </c>
      <c r="P356" s="189" t="str">
        <f>VLOOKUP(Tabel3[[#This Row],[ID-Bygningsdel]],'Data aktør'!A:H,3,FALSE)</f>
        <v/>
      </c>
      <c r="Q356" s="190" t="str">
        <f>VLOOKUP(Tabel3[[#This Row],[ID-Bygningsdel]],'Data aktør'!A:H,4,FALSE)</f>
        <v/>
      </c>
      <c r="R356" s="191" t="str">
        <f>VLOOKUP(Tabel3[[#This Row],[ID-Bygningsdel]],'Data aktør'!A:H,5,FALSE)</f>
        <v/>
      </c>
      <c r="S356" s="192" t="str">
        <f>VLOOKUP(Tabel3[[#This Row],[ID-Bygningsdel]],'Data aktør'!A:H,6,FALSE)</f>
        <v/>
      </c>
      <c r="T356" s="193" t="str">
        <f>VLOOKUP(Tabel3[[#This Row],[ID-Bygningsdel]],'Data aktør'!A:H,7,FALSE)</f>
        <v/>
      </c>
      <c r="U356" s="194" t="str">
        <f>VLOOKUP(Tabel3[[#This Row],[ID-Bygningsdel]],'Data aktør'!A:H,8,FALSE)</f>
        <v/>
      </c>
      <c r="V356" s="76"/>
      <c r="W356" s="77"/>
      <c r="X356" s="76"/>
      <c r="Y356" s="77"/>
      <c r="Z356" s="76"/>
      <c r="AA356" s="77"/>
      <c r="AB356" s="76"/>
      <c r="AC356" s="77"/>
      <c r="AD356" s="76"/>
      <c r="AE356" s="77"/>
      <c r="AF356" s="76"/>
      <c r="AG356" s="77"/>
      <c r="AH356" s="76"/>
      <c r="AI356" s="77"/>
      <c r="AJ356" s="76"/>
      <c r="AK356" s="77"/>
      <c r="AL356" s="76"/>
      <c r="AM356" s="77"/>
      <c r="AN356" s="76"/>
      <c r="AO356" s="77"/>
      <c r="AP356" s="76"/>
      <c r="AQ356" s="77"/>
      <c r="AR356" s="76"/>
      <c r="AS356" s="77"/>
      <c r="AT356" s="76"/>
      <c r="AU356" s="77"/>
      <c r="AV356" s="76"/>
      <c r="AW356" s="77"/>
      <c r="AX356" s="76"/>
      <c r="AY356" s="77"/>
      <c r="AZ356" s="76"/>
      <c r="BA356" s="77"/>
      <c r="BB356" s="76"/>
      <c r="BC356" s="77"/>
      <c r="BD356" s="76"/>
      <c r="BE356" s="77"/>
      <c r="BF356" s="76"/>
      <c r="BG356" s="77"/>
      <c r="BH356" s="76"/>
      <c r="BI356" s="77"/>
      <c r="BJ356" s="76"/>
      <c r="BK356" s="77"/>
      <c r="BL356" s="36"/>
      <c r="BM356" s="24"/>
      <c r="BN356" s="76"/>
      <c r="BO356" s="77"/>
      <c r="BP356" s="76"/>
      <c r="BQ356" s="77"/>
      <c r="BR356" s="76"/>
      <c r="BS356" s="77"/>
      <c r="BT356" s="76"/>
      <c r="BU356" s="77"/>
      <c r="BV356" s="24"/>
      <c r="BW356" s="76"/>
      <c r="BX356" s="77"/>
      <c r="BY356" s="76"/>
      <c r="BZ356" s="77"/>
      <c r="CA356" s="96"/>
      <c r="CB356" s="2"/>
    </row>
    <row r="357" spans="1:80" ht="14.25" x14ac:dyDescent="0.2">
      <c r="A357" s="33"/>
      <c r="B357" s="264" t="s">
        <v>844</v>
      </c>
      <c r="C357" s="239" t="str">
        <f>_xlfn.CONCAT(Tabel3[[#This Row],[ID]],Tabel3[[#This Row],[BYGNINGSDELE]])</f>
        <v>353Person-, materiale- og servicetransport</v>
      </c>
      <c r="D357" s="27"/>
      <c r="E357" s="27"/>
      <c r="F357" s="27"/>
      <c r="G357" s="27"/>
      <c r="H357" s="27"/>
      <c r="I357" s="24"/>
      <c r="J357" s="58">
        <v>2</v>
      </c>
      <c r="K357" s="59" t="s">
        <v>820</v>
      </c>
      <c r="L357" s="287"/>
      <c r="M357" s="290" t="str">
        <f>IFERROR(VLOOKUP(Tabel3[[#This Row],[ID-Bygningsdel]],'Data ændringslog'!A:G,7,FALSE),"P")</f>
        <v/>
      </c>
      <c r="N357" s="60"/>
      <c r="O357" s="221" t="s">
        <v>109</v>
      </c>
      <c r="P357" s="222" t="s">
        <v>109</v>
      </c>
      <c r="Q357" s="222" t="s">
        <v>109</v>
      </c>
      <c r="R357" s="222" t="s">
        <v>109</v>
      </c>
      <c r="S357" s="222" t="s">
        <v>109</v>
      </c>
      <c r="T357" s="222" t="s">
        <v>109</v>
      </c>
      <c r="U357" s="223" t="s">
        <v>109</v>
      </c>
      <c r="V357" s="78"/>
      <c r="W357" s="79"/>
      <c r="X357" s="78"/>
      <c r="Y357" s="79"/>
      <c r="Z357" s="78"/>
      <c r="AA357" s="79"/>
      <c r="AB357" s="78"/>
      <c r="AC357" s="88"/>
      <c r="AD357" s="78"/>
      <c r="AE357" s="79"/>
      <c r="AF357" s="78"/>
      <c r="AG357" s="79"/>
      <c r="AH357" s="78"/>
      <c r="AI357" s="79"/>
      <c r="AJ357" s="78"/>
      <c r="AK357" s="88"/>
      <c r="AL357" s="78"/>
      <c r="AM357" s="88"/>
      <c r="AN357" s="78"/>
      <c r="AO357" s="79"/>
      <c r="AP357" s="78"/>
      <c r="AQ357" s="79"/>
      <c r="AR357" s="78"/>
      <c r="AS357" s="79"/>
      <c r="AT357" s="78"/>
      <c r="AU357" s="88"/>
      <c r="AV357" s="78"/>
      <c r="AW357" s="79"/>
      <c r="AX357" s="78"/>
      <c r="AY357" s="79"/>
      <c r="AZ357" s="78"/>
      <c r="BA357" s="79"/>
      <c r="BB357" s="78"/>
      <c r="BC357" s="88"/>
      <c r="BD357" s="78"/>
      <c r="BE357" s="79"/>
      <c r="BF357" s="78"/>
      <c r="BG357" s="79"/>
      <c r="BH357" s="78"/>
      <c r="BI357" s="79"/>
      <c r="BJ357" s="78"/>
      <c r="BK357" s="88"/>
      <c r="BL357" s="37"/>
      <c r="BM357" s="245"/>
      <c r="BN357" s="78"/>
      <c r="BO357" s="79"/>
      <c r="BP357" s="78"/>
      <c r="BQ357" s="79"/>
      <c r="BR357" s="78"/>
      <c r="BS357" s="79"/>
      <c r="BT357" s="78"/>
      <c r="BU357" s="88"/>
      <c r="BV357" s="24"/>
      <c r="BW357" s="78"/>
      <c r="BX357" s="79"/>
      <c r="BY357" s="78"/>
      <c r="BZ357" s="79"/>
      <c r="CA357" s="97"/>
      <c r="CB357" s="2"/>
    </row>
    <row r="358" spans="1:80" ht="12" x14ac:dyDescent="0.2">
      <c r="A358" s="33"/>
      <c r="B358" s="267" t="s">
        <v>845</v>
      </c>
      <c r="C358" s="242" t="str">
        <f>_xlfn.CONCAT(Tabel3[[#This Row],[ID]],Tabel3[[#This Row],[BYGNINGSDELE]])</f>
        <v>354Forsyning til Persontransport</v>
      </c>
      <c r="D358" s="23"/>
      <c r="E358" s="23"/>
      <c r="F358" s="23"/>
      <c r="G358" s="23"/>
      <c r="H358" s="23"/>
      <c r="I358" s="24"/>
      <c r="J358" s="65">
        <v>3</v>
      </c>
      <c r="K358" s="66" t="s">
        <v>822</v>
      </c>
      <c r="L358" s="67" t="s">
        <v>113</v>
      </c>
      <c r="M358" s="65" t="str">
        <f>IFERROR(VLOOKUP(Tabel3[[#This Row],[ID-Bygningsdel]],'Data ændringslog'!A:G,7,FALSE),"P")</f>
        <v/>
      </c>
      <c r="N358" s="68" t="s">
        <v>113</v>
      </c>
      <c r="O358" s="196" t="str">
        <f>VLOOKUP(Tabel3[[#This Row],[ID-Bygningsdel]],'Data aktør'!A:H,2,FALSE)</f>
        <v/>
      </c>
      <c r="P358" s="197" t="str">
        <f>VLOOKUP(Tabel3[[#This Row],[ID-Bygningsdel]],'Data aktør'!A:H,3,FALSE)</f>
        <v/>
      </c>
      <c r="Q358" s="197" t="str">
        <f>VLOOKUP(Tabel3[[#This Row],[ID-Bygningsdel]],'Data aktør'!A:H,4,FALSE)</f>
        <v/>
      </c>
      <c r="R358" s="197" t="str">
        <f>VLOOKUP(Tabel3[[#This Row],[ID-Bygningsdel]],'Data aktør'!A:H,5,FALSE)</f>
        <v/>
      </c>
      <c r="S358" s="197" t="str">
        <f>VLOOKUP(Tabel3[[#This Row],[ID-Bygningsdel]],'Data aktør'!A:H,6,FALSE)</f>
        <v/>
      </c>
      <c r="T358" s="197" t="str">
        <f>VLOOKUP(Tabel3[[#This Row],[ID-Bygningsdel]],'Data aktør'!A:H,7,FALSE)</f>
        <v/>
      </c>
      <c r="U358" s="197" t="str">
        <f>VLOOKUP(Tabel3[[#This Row],[ID-Bygningsdel]],'Data aktør'!A:H,8,FALSE)</f>
        <v/>
      </c>
      <c r="V358" s="84"/>
      <c r="W358" s="69"/>
      <c r="X358" s="84"/>
      <c r="Y358" s="69"/>
      <c r="Z358" s="84"/>
      <c r="AA358" s="69"/>
      <c r="AB358" s="84"/>
      <c r="AC358" s="69"/>
      <c r="AD358" s="84"/>
      <c r="AE358" s="69"/>
      <c r="AF358" s="84"/>
      <c r="AG358" s="69"/>
      <c r="AH358" s="84"/>
      <c r="AI358" s="69"/>
      <c r="AJ358" s="84"/>
      <c r="AK358" s="69"/>
      <c r="AL358" s="84"/>
      <c r="AM358" s="69"/>
      <c r="AN358" s="84"/>
      <c r="AO358" s="69"/>
      <c r="AP358" s="84"/>
      <c r="AQ358" s="69"/>
      <c r="AR358" s="84"/>
      <c r="AS358" s="69"/>
      <c r="AT358" s="84"/>
      <c r="AU358" s="69"/>
      <c r="AV358" s="84"/>
      <c r="AW358" s="69"/>
      <c r="AX358" s="84"/>
      <c r="AY358" s="69"/>
      <c r="AZ358" s="84"/>
      <c r="BA358" s="69"/>
      <c r="BB358" s="84"/>
      <c r="BC358" s="69"/>
      <c r="BD358" s="84"/>
      <c r="BE358" s="69"/>
      <c r="BF358" s="84"/>
      <c r="BG358" s="69"/>
      <c r="BH358" s="84"/>
      <c r="BI358" s="69"/>
      <c r="BJ358" s="84"/>
      <c r="BK358" s="69"/>
      <c r="BL358" s="38"/>
      <c r="BM358" s="24"/>
      <c r="BN358" s="84"/>
      <c r="BO358" s="69"/>
      <c r="BP358" s="84"/>
      <c r="BQ358" s="69"/>
      <c r="BR358" s="84"/>
      <c r="BS358" s="69"/>
      <c r="BT358" s="84"/>
      <c r="BU358" s="69"/>
      <c r="BV358" s="24"/>
      <c r="BW358" s="84"/>
      <c r="BX358" s="69"/>
      <c r="BY358" s="84"/>
      <c r="BZ358" s="69"/>
      <c r="CA358" s="98"/>
      <c r="CB358" s="2"/>
    </row>
    <row r="359" spans="1:80" ht="12" x14ac:dyDescent="0.2">
      <c r="A359" s="33"/>
      <c r="B359" s="265" t="s">
        <v>849</v>
      </c>
      <c r="C359" s="240" t="str">
        <f>_xlfn.CONCAT(Tabel3[[#This Row],[ID]],Tabel3[[#This Row],[BYGNINGSDELE]])</f>
        <v>355Forsyning til elevatorer</v>
      </c>
      <c r="D359" s="24"/>
      <c r="E359" s="24"/>
      <c r="F359" s="24"/>
      <c r="G359" s="24"/>
      <c r="H359" s="24"/>
      <c r="I359" s="24"/>
      <c r="J359" s="61">
        <v>4</v>
      </c>
      <c r="K359" s="62" t="s">
        <v>824</v>
      </c>
      <c r="L359" s="63" t="s">
        <v>113</v>
      </c>
      <c r="M359" s="61" t="str">
        <f>IFERROR(VLOOKUP(Tabel3[[#This Row],[ID-Bygningsdel]],'Data ændringslog'!A:G,7,FALSE),"P")</f>
        <v/>
      </c>
      <c r="N359" s="64" t="s">
        <v>113</v>
      </c>
      <c r="O359" s="188" t="str">
        <f>VLOOKUP(Tabel3[[#This Row],[ID-Bygningsdel]],'Data aktør'!A:H,2,FALSE)</f>
        <v/>
      </c>
      <c r="P359" s="189" t="str">
        <f>VLOOKUP(Tabel3[[#This Row],[ID-Bygningsdel]],'Data aktør'!A:H,3,FALSE)</f>
        <v/>
      </c>
      <c r="Q359" s="190" t="str">
        <f>VLOOKUP(Tabel3[[#This Row],[ID-Bygningsdel]],'Data aktør'!A:H,4,FALSE)</f>
        <v/>
      </c>
      <c r="R359" s="191" t="str">
        <f>VLOOKUP(Tabel3[[#This Row],[ID-Bygningsdel]],'Data aktør'!A:H,5,FALSE)</f>
        <v/>
      </c>
      <c r="S359" s="192" t="str">
        <f>VLOOKUP(Tabel3[[#This Row],[ID-Bygningsdel]],'Data aktør'!A:H,6,FALSE)</f>
        <v/>
      </c>
      <c r="T359" s="193" t="str">
        <f>VLOOKUP(Tabel3[[#This Row],[ID-Bygningsdel]],'Data aktør'!A:H,7,FALSE)</f>
        <v/>
      </c>
      <c r="U359" s="194" t="str">
        <f>VLOOKUP(Tabel3[[#This Row],[ID-Bygningsdel]],'Data aktør'!A:H,8,FALSE)</f>
        <v/>
      </c>
      <c r="V359" s="76"/>
      <c r="W359" s="77"/>
      <c r="X359" s="76"/>
      <c r="Y359" s="77"/>
      <c r="Z359" s="76"/>
      <c r="AA359" s="77"/>
      <c r="AB359" s="76"/>
      <c r="AC359" s="77"/>
      <c r="AD359" s="76"/>
      <c r="AE359" s="77"/>
      <c r="AF359" s="76"/>
      <c r="AG359" s="77"/>
      <c r="AH359" s="76"/>
      <c r="AI359" s="77"/>
      <c r="AJ359" s="76"/>
      <c r="AK359" s="77"/>
      <c r="AL359" s="76"/>
      <c r="AM359" s="77"/>
      <c r="AN359" s="76"/>
      <c r="AO359" s="77"/>
      <c r="AP359" s="76"/>
      <c r="AQ359" s="77"/>
      <c r="AR359" s="76"/>
      <c r="AS359" s="77"/>
      <c r="AT359" s="76"/>
      <c r="AU359" s="77"/>
      <c r="AV359" s="76"/>
      <c r="AW359" s="77"/>
      <c r="AX359" s="76"/>
      <c r="AY359" s="77"/>
      <c r="AZ359" s="76"/>
      <c r="BA359" s="77"/>
      <c r="BB359" s="76"/>
      <c r="BC359" s="77"/>
      <c r="BD359" s="76"/>
      <c r="BE359" s="77"/>
      <c r="BF359" s="76"/>
      <c r="BG359" s="77"/>
      <c r="BH359" s="76"/>
      <c r="BI359" s="77"/>
      <c r="BJ359" s="76"/>
      <c r="BK359" s="77"/>
      <c r="BL359" s="36"/>
      <c r="BM359" s="24"/>
      <c r="BN359" s="76"/>
      <c r="BO359" s="77"/>
      <c r="BP359" s="76"/>
      <c r="BQ359" s="77"/>
      <c r="BR359" s="76"/>
      <c r="BS359" s="77"/>
      <c r="BT359" s="76"/>
      <c r="BU359" s="77"/>
      <c r="BV359" s="24"/>
      <c r="BW359" s="76"/>
      <c r="BX359" s="77"/>
      <c r="BY359" s="76"/>
      <c r="BZ359" s="77"/>
      <c r="CA359" s="96"/>
      <c r="CB359" s="2"/>
    </row>
    <row r="360" spans="1:80" ht="12" x14ac:dyDescent="0.2">
      <c r="A360" s="33"/>
      <c r="B360" s="265" t="s">
        <v>851</v>
      </c>
      <c r="C360" s="240" t="str">
        <f>_xlfn.CONCAT(Tabel3[[#This Row],[ID]],Tabel3[[#This Row],[BYGNINGSDELE]])</f>
        <v>356Forsyning til lifte</v>
      </c>
      <c r="D360" s="24"/>
      <c r="E360" s="24"/>
      <c r="F360" s="24"/>
      <c r="G360" s="24"/>
      <c r="H360" s="24"/>
      <c r="I360" s="24"/>
      <c r="J360" s="61">
        <v>4</v>
      </c>
      <c r="K360" s="62" t="s">
        <v>826</v>
      </c>
      <c r="L360" s="63" t="s">
        <v>113</v>
      </c>
      <c r="M360" s="61" t="str">
        <f>IFERROR(VLOOKUP(Tabel3[[#This Row],[ID-Bygningsdel]],'Data ændringslog'!A:G,7,FALSE),"P")</f>
        <v/>
      </c>
      <c r="N360" s="64" t="s">
        <v>113</v>
      </c>
      <c r="O360" s="188" t="str">
        <f>VLOOKUP(Tabel3[[#This Row],[ID-Bygningsdel]],'Data aktør'!A:H,2,FALSE)</f>
        <v/>
      </c>
      <c r="P360" s="189" t="str">
        <f>VLOOKUP(Tabel3[[#This Row],[ID-Bygningsdel]],'Data aktør'!A:H,3,FALSE)</f>
        <v/>
      </c>
      <c r="Q360" s="190" t="str">
        <f>VLOOKUP(Tabel3[[#This Row],[ID-Bygningsdel]],'Data aktør'!A:H,4,FALSE)</f>
        <v/>
      </c>
      <c r="R360" s="191" t="str">
        <f>VLOOKUP(Tabel3[[#This Row],[ID-Bygningsdel]],'Data aktør'!A:H,5,FALSE)</f>
        <v/>
      </c>
      <c r="S360" s="192" t="str">
        <f>VLOOKUP(Tabel3[[#This Row],[ID-Bygningsdel]],'Data aktør'!A:H,6,FALSE)</f>
        <v/>
      </c>
      <c r="T360" s="193" t="str">
        <f>VLOOKUP(Tabel3[[#This Row],[ID-Bygningsdel]],'Data aktør'!A:H,7,FALSE)</f>
        <v/>
      </c>
      <c r="U360" s="194" t="str">
        <f>VLOOKUP(Tabel3[[#This Row],[ID-Bygningsdel]],'Data aktør'!A:H,8,FALSE)</f>
        <v/>
      </c>
      <c r="V360" s="76"/>
      <c r="W360" s="77"/>
      <c r="X360" s="76"/>
      <c r="Y360" s="77"/>
      <c r="Z360" s="76"/>
      <c r="AA360" s="77"/>
      <c r="AB360" s="76"/>
      <c r="AC360" s="77"/>
      <c r="AD360" s="76"/>
      <c r="AE360" s="77"/>
      <c r="AF360" s="76"/>
      <c r="AG360" s="77"/>
      <c r="AH360" s="76"/>
      <c r="AI360" s="77"/>
      <c r="AJ360" s="76"/>
      <c r="AK360" s="77"/>
      <c r="AL360" s="76"/>
      <c r="AM360" s="77"/>
      <c r="AN360" s="76"/>
      <c r="AO360" s="77"/>
      <c r="AP360" s="76"/>
      <c r="AQ360" s="77"/>
      <c r="AR360" s="76"/>
      <c r="AS360" s="77"/>
      <c r="AT360" s="76"/>
      <c r="AU360" s="77"/>
      <c r="AV360" s="76"/>
      <c r="AW360" s="77"/>
      <c r="AX360" s="76"/>
      <c r="AY360" s="77"/>
      <c r="AZ360" s="76"/>
      <c r="BA360" s="77"/>
      <c r="BB360" s="76"/>
      <c r="BC360" s="77"/>
      <c r="BD360" s="76"/>
      <c r="BE360" s="77"/>
      <c r="BF360" s="76"/>
      <c r="BG360" s="77"/>
      <c r="BH360" s="76"/>
      <c r="BI360" s="77"/>
      <c r="BJ360" s="76"/>
      <c r="BK360" s="77"/>
      <c r="BL360" s="36"/>
      <c r="BM360" s="24"/>
      <c r="BN360" s="76"/>
      <c r="BO360" s="77"/>
      <c r="BP360" s="76"/>
      <c r="BQ360" s="77"/>
      <c r="BR360" s="76"/>
      <c r="BS360" s="77"/>
      <c r="BT360" s="76"/>
      <c r="BU360" s="77"/>
      <c r="BV360" s="24"/>
      <c r="BW360" s="76"/>
      <c r="BX360" s="77"/>
      <c r="BY360" s="76"/>
      <c r="BZ360" s="77"/>
      <c r="CA360" s="96"/>
      <c r="CB360" s="2"/>
    </row>
    <row r="361" spans="1:80" ht="12" x14ac:dyDescent="0.2">
      <c r="A361" s="33"/>
      <c r="B361" s="265" t="s">
        <v>853</v>
      </c>
      <c r="C361" s="240" t="str">
        <f>_xlfn.CONCAT(Tabel3[[#This Row],[ID]],Tabel3[[#This Row],[BYGNINGSDELE]])</f>
        <v>357Forsyning til rullende trapper</v>
      </c>
      <c r="D361" s="24"/>
      <c r="E361" s="24"/>
      <c r="F361" s="24"/>
      <c r="G361" s="24"/>
      <c r="H361" s="24"/>
      <c r="I361" s="24"/>
      <c r="J361" s="61">
        <v>4</v>
      </c>
      <c r="K361" s="62" t="s">
        <v>828</v>
      </c>
      <c r="L361" s="63" t="s">
        <v>113</v>
      </c>
      <c r="M361" s="61" t="str">
        <f>IFERROR(VLOOKUP(Tabel3[[#This Row],[ID-Bygningsdel]],'Data ændringslog'!A:G,7,FALSE),"P")</f>
        <v/>
      </c>
      <c r="N361" s="64" t="s">
        <v>113</v>
      </c>
      <c r="O361" s="188" t="str">
        <f>VLOOKUP(Tabel3[[#This Row],[ID-Bygningsdel]],'Data aktør'!A:H,2,FALSE)</f>
        <v/>
      </c>
      <c r="P361" s="189" t="str">
        <f>VLOOKUP(Tabel3[[#This Row],[ID-Bygningsdel]],'Data aktør'!A:H,3,FALSE)</f>
        <v/>
      </c>
      <c r="Q361" s="190" t="str">
        <f>VLOOKUP(Tabel3[[#This Row],[ID-Bygningsdel]],'Data aktør'!A:H,4,FALSE)</f>
        <v/>
      </c>
      <c r="R361" s="191" t="str">
        <f>VLOOKUP(Tabel3[[#This Row],[ID-Bygningsdel]],'Data aktør'!A:H,5,FALSE)</f>
        <v/>
      </c>
      <c r="S361" s="192" t="str">
        <f>VLOOKUP(Tabel3[[#This Row],[ID-Bygningsdel]],'Data aktør'!A:H,6,FALSE)</f>
        <v/>
      </c>
      <c r="T361" s="193" t="str">
        <f>VLOOKUP(Tabel3[[#This Row],[ID-Bygningsdel]],'Data aktør'!A:H,7,FALSE)</f>
        <v/>
      </c>
      <c r="U361" s="194" t="str">
        <f>VLOOKUP(Tabel3[[#This Row],[ID-Bygningsdel]],'Data aktør'!A:H,8,FALSE)</f>
        <v/>
      </c>
      <c r="V361" s="76"/>
      <c r="W361" s="77"/>
      <c r="X361" s="76"/>
      <c r="Y361" s="77"/>
      <c r="Z361" s="76"/>
      <c r="AA361" s="77"/>
      <c r="AB361" s="76"/>
      <c r="AC361" s="77"/>
      <c r="AD361" s="76"/>
      <c r="AE361" s="77"/>
      <c r="AF361" s="76"/>
      <c r="AG361" s="77"/>
      <c r="AH361" s="76"/>
      <c r="AI361" s="77"/>
      <c r="AJ361" s="76"/>
      <c r="AK361" s="77"/>
      <c r="AL361" s="76"/>
      <c r="AM361" s="77"/>
      <c r="AN361" s="76"/>
      <c r="AO361" s="77"/>
      <c r="AP361" s="76"/>
      <c r="AQ361" s="77"/>
      <c r="AR361" s="76"/>
      <c r="AS361" s="77"/>
      <c r="AT361" s="76"/>
      <c r="AU361" s="77"/>
      <c r="AV361" s="76"/>
      <c r="AW361" s="77"/>
      <c r="AX361" s="76"/>
      <c r="AY361" s="77"/>
      <c r="AZ361" s="76"/>
      <c r="BA361" s="77"/>
      <c r="BB361" s="76"/>
      <c r="BC361" s="77"/>
      <c r="BD361" s="76"/>
      <c r="BE361" s="77"/>
      <c r="BF361" s="76"/>
      <c r="BG361" s="77"/>
      <c r="BH361" s="76"/>
      <c r="BI361" s="77"/>
      <c r="BJ361" s="76"/>
      <c r="BK361" s="77"/>
      <c r="BL361" s="36"/>
      <c r="BM361" s="24"/>
      <c r="BN361" s="76"/>
      <c r="BO361" s="77"/>
      <c r="BP361" s="76"/>
      <c r="BQ361" s="77"/>
      <c r="BR361" s="76"/>
      <c r="BS361" s="77"/>
      <c r="BT361" s="76"/>
      <c r="BU361" s="77"/>
      <c r="BV361" s="24"/>
      <c r="BW361" s="76"/>
      <c r="BX361" s="77"/>
      <c r="BY361" s="76"/>
      <c r="BZ361" s="77"/>
      <c r="CA361" s="96"/>
      <c r="CB361" s="2"/>
    </row>
    <row r="362" spans="1:80" ht="12" x14ac:dyDescent="0.2">
      <c r="A362" s="33"/>
      <c r="B362" s="265" t="s">
        <v>855</v>
      </c>
      <c r="C362" s="240" t="str">
        <f>_xlfn.CONCAT(Tabel3[[#This Row],[ID]],Tabel3[[#This Row],[BYGNINGSDELE]])</f>
        <v>358Forsyning til rullende fortove</v>
      </c>
      <c r="D362" s="24"/>
      <c r="E362" s="24"/>
      <c r="F362" s="24"/>
      <c r="G362" s="24"/>
      <c r="H362" s="24"/>
      <c r="I362" s="24"/>
      <c r="J362" s="61">
        <v>4</v>
      </c>
      <c r="K362" s="62" t="s">
        <v>830</v>
      </c>
      <c r="L362" s="63" t="s">
        <v>113</v>
      </c>
      <c r="M362" s="61" t="str">
        <f>IFERROR(VLOOKUP(Tabel3[[#This Row],[ID-Bygningsdel]],'Data ændringslog'!A:G,7,FALSE),"P")</f>
        <v/>
      </c>
      <c r="N362" s="64" t="s">
        <v>113</v>
      </c>
      <c r="O362" s="188" t="str">
        <f>VLOOKUP(Tabel3[[#This Row],[ID-Bygningsdel]],'Data aktør'!A:H,2,FALSE)</f>
        <v/>
      </c>
      <c r="P362" s="189" t="str">
        <f>VLOOKUP(Tabel3[[#This Row],[ID-Bygningsdel]],'Data aktør'!A:H,3,FALSE)</f>
        <v/>
      </c>
      <c r="Q362" s="190" t="str">
        <f>VLOOKUP(Tabel3[[#This Row],[ID-Bygningsdel]],'Data aktør'!A:H,4,FALSE)</f>
        <v/>
      </c>
      <c r="R362" s="191" t="str">
        <f>VLOOKUP(Tabel3[[#This Row],[ID-Bygningsdel]],'Data aktør'!A:H,5,FALSE)</f>
        <v/>
      </c>
      <c r="S362" s="192" t="str">
        <f>VLOOKUP(Tabel3[[#This Row],[ID-Bygningsdel]],'Data aktør'!A:H,6,FALSE)</f>
        <v/>
      </c>
      <c r="T362" s="193" t="str">
        <f>VLOOKUP(Tabel3[[#This Row],[ID-Bygningsdel]],'Data aktør'!A:H,7,FALSE)</f>
        <v/>
      </c>
      <c r="U362" s="194" t="str">
        <f>VLOOKUP(Tabel3[[#This Row],[ID-Bygningsdel]],'Data aktør'!A:H,8,FALSE)</f>
        <v/>
      </c>
      <c r="V362" s="76"/>
      <c r="W362" s="77"/>
      <c r="X362" s="76"/>
      <c r="Y362" s="77"/>
      <c r="Z362" s="76"/>
      <c r="AA362" s="77"/>
      <c r="AB362" s="76"/>
      <c r="AC362" s="77"/>
      <c r="AD362" s="76"/>
      <c r="AE362" s="77"/>
      <c r="AF362" s="76"/>
      <c r="AG362" s="77"/>
      <c r="AH362" s="76"/>
      <c r="AI362" s="77"/>
      <c r="AJ362" s="76"/>
      <c r="AK362" s="77"/>
      <c r="AL362" s="76"/>
      <c r="AM362" s="77"/>
      <c r="AN362" s="76"/>
      <c r="AO362" s="77"/>
      <c r="AP362" s="76"/>
      <c r="AQ362" s="77"/>
      <c r="AR362" s="76"/>
      <c r="AS362" s="77"/>
      <c r="AT362" s="76"/>
      <c r="AU362" s="77"/>
      <c r="AV362" s="76"/>
      <c r="AW362" s="77"/>
      <c r="AX362" s="76"/>
      <c r="AY362" s="77"/>
      <c r="AZ362" s="76"/>
      <c r="BA362" s="77"/>
      <c r="BB362" s="76"/>
      <c r="BC362" s="77"/>
      <c r="BD362" s="76"/>
      <c r="BE362" s="77"/>
      <c r="BF362" s="76"/>
      <c r="BG362" s="77"/>
      <c r="BH362" s="76"/>
      <c r="BI362" s="77"/>
      <c r="BJ362" s="76"/>
      <c r="BK362" s="77"/>
      <c r="BL362" s="36"/>
      <c r="BM362" s="24"/>
      <c r="BN362" s="76"/>
      <c r="BO362" s="77"/>
      <c r="BP362" s="76"/>
      <c r="BQ362" s="77"/>
      <c r="BR362" s="76"/>
      <c r="BS362" s="77"/>
      <c r="BT362" s="76"/>
      <c r="BU362" s="77"/>
      <c r="BV362" s="24"/>
      <c r="BW362" s="76"/>
      <c r="BX362" s="77"/>
      <c r="BY362" s="76"/>
      <c r="BZ362" s="77"/>
      <c r="CA362" s="96"/>
      <c r="CB362" s="2"/>
    </row>
    <row r="363" spans="1:80" ht="12" x14ac:dyDescent="0.2">
      <c r="A363" s="33"/>
      <c r="B363" s="267" t="s">
        <v>857</v>
      </c>
      <c r="C363" s="242" t="str">
        <f>_xlfn.CONCAT(Tabel3[[#This Row],[ID]],Tabel3[[#This Row],[BYGNINGSDELE]])</f>
        <v>359Forsyning til Gods- og materialetransport</v>
      </c>
      <c r="D363" s="23"/>
      <c r="E363" s="23"/>
      <c r="F363" s="23"/>
      <c r="G363" s="23"/>
      <c r="H363" s="23"/>
      <c r="I363" s="24"/>
      <c r="J363" s="65">
        <v>3</v>
      </c>
      <c r="K363" s="66" t="s">
        <v>832</v>
      </c>
      <c r="L363" s="67" t="s">
        <v>113</v>
      </c>
      <c r="M363" s="65" t="str">
        <f>IFERROR(VLOOKUP(Tabel3[[#This Row],[ID-Bygningsdel]],'Data ændringslog'!A:G,7,FALSE),"P")</f>
        <v/>
      </c>
      <c r="N363" s="68" t="s">
        <v>113</v>
      </c>
      <c r="O363" s="196" t="str">
        <f>VLOOKUP(Tabel3[[#This Row],[ID-Bygningsdel]],'Data aktør'!A:H,2,FALSE)</f>
        <v/>
      </c>
      <c r="P363" s="197" t="str">
        <f>VLOOKUP(Tabel3[[#This Row],[ID-Bygningsdel]],'Data aktør'!A:H,3,FALSE)</f>
        <v/>
      </c>
      <c r="Q363" s="197" t="str">
        <f>VLOOKUP(Tabel3[[#This Row],[ID-Bygningsdel]],'Data aktør'!A:H,4,FALSE)</f>
        <v/>
      </c>
      <c r="R363" s="197" t="str">
        <f>VLOOKUP(Tabel3[[#This Row],[ID-Bygningsdel]],'Data aktør'!A:H,5,FALSE)</f>
        <v/>
      </c>
      <c r="S363" s="197" t="str">
        <f>VLOOKUP(Tabel3[[#This Row],[ID-Bygningsdel]],'Data aktør'!A:H,6,FALSE)</f>
        <v/>
      </c>
      <c r="T363" s="197" t="str">
        <f>VLOOKUP(Tabel3[[#This Row],[ID-Bygningsdel]],'Data aktør'!A:H,7,FALSE)</f>
        <v/>
      </c>
      <c r="U363" s="197" t="str">
        <f>VLOOKUP(Tabel3[[#This Row],[ID-Bygningsdel]],'Data aktør'!A:H,8,FALSE)</f>
        <v/>
      </c>
      <c r="V363" s="84"/>
      <c r="W363" s="69"/>
      <c r="X363" s="84"/>
      <c r="Y363" s="69"/>
      <c r="Z363" s="84"/>
      <c r="AA363" s="69"/>
      <c r="AB363" s="84"/>
      <c r="AC363" s="69"/>
      <c r="AD363" s="84"/>
      <c r="AE363" s="69"/>
      <c r="AF363" s="84"/>
      <c r="AG363" s="69"/>
      <c r="AH363" s="84"/>
      <c r="AI363" s="69"/>
      <c r="AJ363" s="84"/>
      <c r="AK363" s="69"/>
      <c r="AL363" s="84"/>
      <c r="AM363" s="69"/>
      <c r="AN363" s="84"/>
      <c r="AO363" s="69"/>
      <c r="AP363" s="84"/>
      <c r="AQ363" s="69"/>
      <c r="AR363" s="84"/>
      <c r="AS363" s="69"/>
      <c r="AT363" s="84"/>
      <c r="AU363" s="69"/>
      <c r="AV363" s="84"/>
      <c r="AW363" s="69"/>
      <c r="AX363" s="84"/>
      <c r="AY363" s="69"/>
      <c r="AZ363" s="84"/>
      <c r="BA363" s="69"/>
      <c r="BB363" s="84"/>
      <c r="BC363" s="69"/>
      <c r="BD363" s="84"/>
      <c r="BE363" s="69"/>
      <c r="BF363" s="84"/>
      <c r="BG363" s="69"/>
      <c r="BH363" s="84"/>
      <c r="BI363" s="69"/>
      <c r="BJ363" s="84"/>
      <c r="BK363" s="69"/>
      <c r="BL363" s="38"/>
      <c r="BM363" s="24"/>
      <c r="BN363" s="84"/>
      <c r="BO363" s="69"/>
      <c r="BP363" s="84"/>
      <c r="BQ363" s="69"/>
      <c r="BR363" s="84"/>
      <c r="BS363" s="69"/>
      <c r="BT363" s="84"/>
      <c r="BU363" s="69"/>
      <c r="BV363" s="24"/>
      <c r="BW363" s="84"/>
      <c r="BX363" s="69"/>
      <c r="BY363" s="84"/>
      <c r="BZ363" s="69"/>
      <c r="CA363" s="98"/>
      <c r="CB363" s="2"/>
    </row>
    <row r="364" spans="1:80" ht="12" x14ac:dyDescent="0.2">
      <c r="A364" s="33"/>
      <c r="B364" s="265" t="s">
        <v>859</v>
      </c>
      <c r="C364" s="240" t="str">
        <f>_xlfn.CONCAT(Tabel3[[#This Row],[ID]],Tabel3[[#This Row],[BYGNINGSDELE]])</f>
        <v>360Forsyning til elevatorer</v>
      </c>
      <c r="D364" s="24"/>
      <c r="E364" s="24"/>
      <c r="F364" s="24"/>
      <c r="G364" s="24"/>
      <c r="H364" s="24"/>
      <c r="I364" s="24"/>
      <c r="J364" s="61">
        <v>4</v>
      </c>
      <c r="K364" s="62" t="s">
        <v>824</v>
      </c>
      <c r="L364" s="63" t="s">
        <v>113</v>
      </c>
      <c r="M364" s="61" t="str">
        <f>IFERROR(VLOOKUP(Tabel3[[#This Row],[ID-Bygningsdel]],'Data ændringslog'!A:G,7,FALSE),"P")</f>
        <v/>
      </c>
      <c r="N364" s="64" t="s">
        <v>113</v>
      </c>
      <c r="O364" s="188" t="str">
        <f>VLOOKUP(Tabel3[[#This Row],[ID-Bygningsdel]],'Data aktør'!A:H,2,FALSE)</f>
        <v/>
      </c>
      <c r="P364" s="189" t="str">
        <f>VLOOKUP(Tabel3[[#This Row],[ID-Bygningsdel]],'Data aktør'!A:H,3,FALSE)</f>
        <v/>
      </c>
      <c r="Q364" s="190" t="str">
        <f>VLOOKUP(Tabel3[[#This Row],[ID-Bygningsdel]],'Data aktør'!A:H,4,FALSE)</f>
        <v/>
      </c>
      <c r="R364" s="191" t="str">
        <f>VLOOKUP(Tabel3[[#This Row],[ID-Bygningsdel]],'Data aktør'!A:H,5,FALSE)</f>
        <v/>
      </c>
      <c r="S364" s="192" t="str">
        <f>VLOOKUP(Tabel3[[#This Row],[ID-Bygningsdel]],'Data aktør'!A:H,6,FALSE)</f>
        <v/>
      </c>
      <c r="T364" s="193" t="str">
        <f>VLOOKUP(Tabel3[[#This Row],[ID-Bygningsdel]],'Data aktør'!A:H,7,FALSE)</f>
        <v/>
      </c>
      <c r="U364" s="194" t="str">
        <f>VLOOKUP(Tabel3[[#This Row],[ID-Bygningsdel]],'Data aktør'!A:H,8,FALSE)</f>
        <v/>
      </c>
      <c r="V364" s="76"/>
      <c r="W364" s="77"/>
      <c r="X364" s="76"/>
      <c r="Y364" s="77"/>
      <c r="Z364" s="76"/>
      <c r="AA364" s="77"/>
      <c r="AB364" s="76"/>
      <c r="AC364" s="77"/>
      <c r="AD364" s="76"/>
      <c r="AE364" s="77"/>
      <c r="AF364" s="76"/>
      <c r="AG364" s="77"/>
      <c r="AH364" s="76"/>
      <c r="AI364" s="77"/>
      <c r="AJ364" s="76"/>
      <c r="AK364" s="77"/>
      <c r="AL364" s="76"/>
      <c r="AM364" s="77"/>
      <c r="AN364" s="76"/>
      <c r="AO364" s="77"/>
      <c r="AP364" s="76"/>
      <c r="AQ364" s="77"/>
      <c r="AR364" s="76"/>
      <c r="AS364" s="77"/>
      <c r="AT364" s="76"/>
      <c r="AU364" s="77"/>
      <c r="AV364" s="76"/>
      <c r="AW364" s="77"/>
      <c r="AX364" s="76"/>
      <c r="AY364" s="77"/>
      <c r="AZ364" s="76"/>
      <c r="BA364" s="77"/>
      <c r="BB364" s="76"/>
      <c r="BC364" s="77"/>
      <c r="BD364" s="76"/>
      <c r="BE364" s="77"/>
      <c r="BF364" s="76"/>
      <c r="BG364" s="77"/>
      <c r="BH364" s="76"/>
      <c r="BI364" s="77"/>
      <c r="BJ364" s="76"/>
      <c r="BK364" s="77"/>
      <c r="BL364" s="36"/>
      <c r="BM364" s="24"/>
      <c r="BN364" s="76"/>
      <c r="BO364" s="77"/>
      <c r="BP364" s="76"/>
      <c r="BQ364" s="77"/>
      <c r="BR364" s="76"/>
      <c r="BS364" s="77"/>
      <c r="BT364" s="76"/>
      <c r="BU364" s="77"/>
      <c r="BV364" s="24"/>
      <c r="BW364" s="76"/>
      <c r="BX364" s="77"/>
      <c r="BY364" s="76"/>
      <c r="BZ364" s="77"/>
      <c r="CA364" s="96"/>
      <c r="CB364" s="2"/>
    </row>
    <row r="365" spans="1:80" ht="12" x14ac:dyDescent="0.2">
      <c r="A365" s="33"/>
      <c r="B365" s="265" t="s">
        <v>861</v>
      </c>
      <c r="C365" s="240" t="str">
        <f>_xlfn.CONCAT(Tabel3[[#This Row],[ID]],Tabel3[[#This Row],[BYGNINGSDELE]])</f>
        <v>361Forsyning til lifte og sakseborde</v>
      </c>
      <c r="D365" s="24"/>
      <c r="E365" s="24"/>
      <c r="F365" s="24"/>
      <c r="G365" s="24"/>
      <c r="H365" s="24"/>
      <c r="I365" s="24"/>
      <c r="J365" s="61">
        <v>4</v>
      </c>
      <c r="K365" s="62" t="s">
        <v>835</v>
      </c>
      <c r="L365" s="63" t="s">
        <v>113</v>
      </c>
      <c r="M365" s="61" t="str">
        <f>IFERROR(VLOOKUP(Tabel3[[#This Row],[ID-Bygningsdel]],'Data ændringslog'!A:G,7,FALSE),"P")</f>
        <v/>
      </c>
      <c r="N365" s="64" t="s">
        <v>113</v>
      </c>
      <c r="O365" s="188" t="str">
        <f>VLOOKUP(Tabel3[[#This Row],[ID-Bygningsdel]],'Data aktør'!A:H,2,FALSE)</f>
        <v/>
      </c>
      <c r="P365" s="189" t="str">
        <f>VLOOKUP(Tabel3[[#This Row],[ID-Bygningsdel]],'Data aktør'!A:H,3,FALSE)</f>
        <v/>
      </c>
      <c r="Q365" s="190" t="str">
        <f>VLOOKUP(Tabel3[[#This Row],[ID-Bygningsdel]],'Data aktør'!A:H,4,FALSE)</f>
        <v/>
      </c>
      <c r="R365" s="191" t="str">
        <f>VLOOKUP(Tabel3[[#This Row],[ID-Bygningsdel]],'Data aktør'!A:H,5,FALSE)</f>
        <v/>
      </c>
      <c r="S365" s="192" t="str">
        <f>VLOOKUP(Tabel3[[#This Row],[ID-Bygningsdel]],'Data aktør'!A:H,6,FALSE)</f>
        <v/>
      </c>
      <c r="T365" s="193" t="str">
        <f>VLOOKUP(Tabel3[[#This Row],[ID-Bygningsdel]],'Data aktør'!A:H,7,FALSE)</f>
        <v/>
      </c>
      <c r="U365" s="194" t="str">
        <f>VLOOKUP(Tabel3[[#This Row],[ID-Bygningsdel]],'Data aktør'!A:H,8,FALSE)</f>
        <v/>
      </c>
      <c r="V365" s="76"/>
      <c r="W365" s="77"/>
      <c r="X365" s="76"/>
      <c r="Y365" s="77"/>
      <c r="Z365" s="76"/>
      <c r="AA365" s="77"/>
      <c r="AB365" s="76"/>
      <c r="AC365" s="77"/>
      <c r="AD365" s="76"/>
      <c r="AE365" s="77"/>
      <c r="AF365" s="76"/>
      <c r="AG365" s="77"/>
      <c r="AH365" s="76"/>
      <c r="AI365" s="77"/>
      <c r="AJ365" s="76"/>
      <c r="AK365" s="77"/>
      <c r="AL365" s="76"/>
      <c r="AM365" s="77"/>
      <c r="AN365" s="76"/>
      <c r="AO365" s="77"/>
      <c r="AP365" s="76"/>
      <c r="AQ365" s="77"/>
      <c r="AR365" s="76"/>
      <c r="AS365" s="77"/>
      <c r="AT365" s="76"/>
      <c r="AU365" s="77"/>
      <c r="AV365" s="76"/>
      <c r="AW365" s="77"/>
      <c r="AX365" s="76"/>
      <c r="AY365" s="77"/>
      <c r="AZ365" s="76"/>
      <c r="BA365" s="77"/>
      <c r="BB365" s="76"/>
      <c r="BC365" s="77"/>
      <c r="BD365" s="76"/>
      <c r="BE365" s="77"/>
      <c r="BF365" s="76"/>
      <c r="BG365" s="77"/>
      <c r="BH365" s="76"/>
      <c r="BI365" s="77"/>
      <c r="BJ365" s="76"/>
      <c r="BK365" s="77"/>
      <c r="BL365" s="36"/>
      <c r="BM365" s="24"/>
      <c r="BN365" s="76"/>
      <c r="BO365" s="77"/>
      <c r="BP365" s="76"/>
      <c r="BQ365" s="77"/>
      <c r="BR365" s="76"/>
      <c r="BS365" s="77"/>
      <c r="BT365" s="76"/>
      <c r="BU365" s="77"/>
      <c r="BV365" s="24"/>
      <c r="BW365" s="76"/>
      <c r="BX365" s="77"/>
      <c r="BY365" s="76"/>
      <c r="BZ365" s="77"/>
      <c r="CA365" s="96"/>
      <c r="CB365" s="2"/>
    </row>
    <row r="366" spans="1:80" ht="12" x14ac:dyDescent="0.2">
      <c r="A366" s="33"/>
      <c r="B366" s="265" t="s">
        <v>862</v>
      </c>
      <c r="C366" s="240" t="str">
        <f>_xlfn.CONCAT(Tabel3[[#This Row],[ID]],Tabel3[[#This Row],[BYGNINGSDELE]])</f>
        <v>362Forsyning til transportbånd</v>
      </c>
      <c r="D366" s="24"/>
      <c r="E366" s="24"/>
      <c r="F366" s="24"/>
      <c r="G366" s="24"/>
      <c r="H366" s="24"/>
      <c r="I366" s="24"/>
      <c r="J366" s="61">
        <v>4</v>
      </c>
      <c r="K366" s="62" t="s">
        <v>837</v>
      </c>
      <c r="L366" s="63" t="s">
        <v>113</v>
      </c>
      <c r="M366" s="61" t="str">
        <f>IFERROR(VLOOKUP(Tabel3[[#This Row],[ID-Bygningsdel]],'Data ændringslog'!A:G,7,FALSE),"P")</f>
        <v/>
      </c>
      <c r="N366" s="64" t="s">
        <v>113</v>
      </c>
      <c r="O366" s="188" t="str">
        <f>VLOOKUP(Tabel3[[#This Row],[ID-Bygningsdel]],'Data aktør'!A:H,2,FALSE)</f>
        <v/>
      </c>
      <c r="P366" s="189" t="str">
        <f>VLOOKUP(Tabel3[[#This Row],[ID-Bygningsdel]],'Data aktør'!A:H,3,FALSE)</f>
        <v/>
      </c>
      <c r="Q366" s="190" t="str">
        <f>VLOOKUP(Tabel3[[#This Row],[ID-Bygningsdel]],'Data aktør'!A:H,4,FALSE)</f>
        <v/>
      </c>
      <c r="R366" s="191" t="str">
        <f>VLOOKUP(Tabel3[[#This Row],[ID-Bygningsdel]],'Data aktør'!A:H,5,FALSE)</f>
        <v/>
      </c>
      <c r="S366" s="192" t="str">
        <f>VLOOKUP(Tabel3[[#This Row],[ID-Bygningsdel]],'Data aktør'!A:H,6,FALSE)</f>
        <v/>
      </c>
      <c r="T366" s="193" t="str">
        <f>VLOOKUP(Tabel3[[#This Row],[ID-Bygningsdel]],'Data aktør'!A:H,7,FALSE)</f>
        <v/>
      </c>
      <c r="U366" s="194" t="str">
        <f>VLOOKUP(Tabel3[[#This Row],[ID-Bygningsdel]],'Data aktør'!A:H,8,FALSE)</f>
        <v/>
      </c>
      <c r="V366" s="76"/>
      <c r="W366" s="77"/>
      <c r="X366" s="76"/>
      <c r="Y366" s="77"/>
      <c r="Z366" s="76"/>
      <c r="AA366" s="77"/>
      <c r="AB366" s="76"/>
      <c r="AC366" s="77"/>
      <c r="AD366" s="76"/>
      <c r="AE366" s="77"/>
      <c r="AF366" s="76"/>
      <c r="AG366" s="77"/>
      <c r="AH366" s="76"/>
      <c r="AI366" s="77"/>
      <c r="AJ366" s="76"/>
      <c r="AK366" s="77"/>
      <c r="AL366" s="76"/>
      <c r="AM366" s="77"/>
      <c r="AN366" s="76"/>
      <c r="AO366" s="77"/>
      <c r="AP366" s="76"/>
      <c r="AQ366" s="77"/>
      <c r="AR366" s="76"/>
      <c r="AS366" s="77"/>
      <c r="AT366" s="76"/>
      <c r="AU366" s="77"/>
      <c r="AV366" s="76"/>
      <c r="AW366" s="77"/>
      <c r="AX366" s="76"/>
      <c r="AY366" s="77"/>
      <c r="AZ366" s="76"/>
      <c r="BA366" s="77"/>
      <c r="BB366" s="76"/>
      <c r="BC366" s="77"/>
      <c r="BD366" s="76"/>
      <c r="BE366" s="77"/>
      <c r="BF366" s="76"/>
      <c r="BG366" s="77"/>
      <c r="BH366" s="76"/>
      <c r="BI366" s="77"/>
      <c r="BJ366" s="76"/>
      <c r="BK366" s="77"/>
      <c r="BL366" s="36"/>
      <c r="BM366" s="24"/>
      <c r="BN366" s="76"/>
      <c r="BO366" s="77"/>
      <c r="BP366" s="76"/>
      <c r="BQ366" s="77"/>
      <c r="BR366" s="76"/>
      <c r="BS366" s="77"/>
      <c r="BT366" s="76"/>
      <c r="BU366" s="77"/>
      <c r="BV366" s="24"/>
      <c r="BW366" s="76"/>
      <c r="BX366" s="77"/>
      <c r="BY366" s="76"/>
      <c r="BZ366" s="77"/>
      <c r="CA366" s="96"/>
      <c r="CB366" s="2"/>
    </row>
    <row r="367" spans="1:80" ht="12" x14ac:dyDescent="0.2">
      <c r="A367" s="33"/>
      <c r="B367" s="265" t="s">
        <v>863</v>
      </c>
      <c r="C367" s="240" t="str">
        <f>_xlfn.CONCAT(Tabel3[[#This Row],[ID]],Tabel3[[#This Row],[BYGNINGSDELE]])</f>
        <v>363Forsyning til kraner og taljer</v>
      </c>
      <c r="D367" s="24"/>
      <c r="E367" s="24"/>
      <c r="F367" s="24"/>
      <c r="G367" s="24"/>
      <c r="H367" s="24"/>
      <c r="I367" s="24"/>
      <c r="J367" s="61">
        <v>4</v>
      </c>
      <c r="K367" s="62" t="s">
        <v>839</v>
      </c>
      <c r="L367" s="63" t="s">
        <v>113</v>
      </c>
      <c r="M367" s="61" t="str">
        <f>IFERROR(VLOOKUP(Tabel3[[#This Row],[ID-Bygningsdel]],'Data ændringslog'!A:G,7,FALSE),"P")</f>
        <v/>
      </c>
      <c r="N367" s="64" t="s">
        <v>113</v>
      </c>
      <c r="O367" s="188" t="str">
        <f>VLOOKUP(Tabel3[[#This Row],[ID-Bygningsdel]],'Data aktør'!A:H,2,FALSE)</f>
        <v/>
      </c>
      <c r="P367" s="189" t="str">
        <f>VLOOKUP(Tabel3[[#This Row],[ID-Bygningsdel]],'Data aktør'!A:H,3,FALSE)</f>
        <v/>
      </c>
      <c r="Q367" s="190" t="str">
        <f>VLOOKUP(Tabel3[[#This Row],[ID-Bygningsdel]],'Data aktør'!A:H,4,FALSE)</f>
        <v/>
      </c>
      <c r="R367" s="191" t="str">
        <f>VLOOKUP(Tabel3[[#This Row],[ID-Bygningsdel]],'Data aktør'!A:H,5,FALSE)</f>
        <v/>
      </c>
      <c r="S367" s="192" t="str">
        <f>VLOOKUP(Tabel3[[#This Row],[ID-Bygningsdel]],'Data aktør'!A:H,6,FALSE)</f>
        <v/>
      </c>
      <c r="T367" s="193" t="str">
        <f>VLOOKUP(Tabel3[[#This Row],[ID-Bygningsdel]],'Data aktør'!A:H,7,FALSE)</f>
        <v/>
      </c>
      <c r="U367" s="194" t="str">
        <f>VLOOKUP(Tabel3[[#This Row],[ID-Bygningsdel]],'Data aktør'!A:H,8,FALSE)</f>
        <v/>
      </c>
      <c r="V367" s="76"/>
      <c r="W367" s="77"/>
      <c r="X367" s="76"/>
      <c r="Y367" s="77"/>
      <c r="Z367" s="76"/>
      <c r="AA367" s="77"/>
      <c r="AB367" s="76"/>
      <c r="AC367" s="77"/>
      <c r="AD367" s="76"/>
      <c r="AE367" s="77"/>
      <c r="AF367" s="76"/>
      <c r="AG367" s="77"/>
      <c r="AH367" s="76"/>
      <c r="AI367" s="77"/>
      <c r="AJ367" s="76"/>
      <c r="AK367" s="77"/>
      <c r="AL367" s="76"/>
      <c r="AM367" s="77"/>
      <c r="AN367" s="76"/>
      <c r="AO367" s="77"/>
      <c r="AP367" s="76"/>
      <c r="AQ367" s="77"/>
      <c r="AR367" s="76"/>
      <c r="AS367" s="77"/>
      <c r="AT367" s="76"/>
      <c r="AU367" s="77"/>
      <c r="AV367" s="76"/>
      <c r="AW367" s="77"/>
      <c r="AX367" s="76"/>
      <c r="AY367" s="77"/>
      <c r="AZ367" s="76"/>
      <c r="BA367" s="77"/>
      <c r="BB367" s="76"/>
      <c r="BC367" s="77"/>
      <c r="BD367" s="76"/>
      <c r="BE367" s="77"/>
      <c r="BF367" s="76"/>
      <c r="BG367" s="77"/>
      <c r="BH367" s="76"/>
      <c r="BI367" s="77"/>
      <c r="BJ367" s="76"/>
      <c r="BK367" s="77"/>
      <c r="BL367" s="36"/>
      <c r="BM367" s="24"/>
      <c r="BN367" s="76"/>
      <c r="BO367" s="77"/>
      <c r="BP367" s="76"/>
      <c r="BQ367" s="77"/>
      <c r="BR367" s="76"/>
      <c r="BS367" s="77"/>
      <c r="BT367" s="76"/>
      <c r="BU367" s="77"/>
      <c r="BV367" s="24"/>
      <c r="BW367" s="76"/>
      <c r="BX367" s="77"/>
      <c r="BY367" s="76"/>
      <c r="BZ367" s="77"/>
      <c r="CA367" s="96"/>
      <c r="CB367" s="2"/>
    </row>
    <row r="368" spans="1:80" ht="12" x14ac:dyDescent="0.2">
      <c r="A368" s="33"/>
      <c r="B368" s="267" t="s">
        <v>865</v>
      </c>
      <c r="C368" s="242" t="str">
        <f>_xlfn.CONCAT(Tabel3[[#This Row],[ID]],Tabel3[[#This Row],[BYGNINGSDELE]])</f>
        <v>364Forsyning til servicetransport</v>
      </c>
      <c r="D368" s="23"/>
      <c r="E368" s="23"/>
      <c r="F368" s="23"/>
      <c r="G368" s="23"/>
      <c r="H368" s="23"/>
      <c r="I368" s="24"/>
      <c r="J368" s="65">
        <v>3</v>
      </c>
      <c r="K368" s="66" t="s">
        <v>841</v>
      </c>
      <c r="L368" s="67" t="s">
        <v>113</v>
      </c>
      <c r="M368" s="65" t="str">
        <f>IFERROR(VLOOKUP(Tabel3[[#This Row],[ID-Bygningsdel]],'Data ændringslog'!A:G,7,FALSE),"P")</f>
        <v/>
      </c>
      <c r="N368" s="68" t="s">
        <v>113</v>
      </c>
      <c r="O368" s="196" t="str">
        <f>VLOOKUP(Tabel3[[#This Row],[ID-Bygningsdel]],'Data aktør'!A:H,2,FALSE)</f>
        <v/>
      </c>
      <c r="P368" s="197" t="str">
        <f>VLOOKUP(Tabel3[[#This Row],[ID-Bygningsdel]],'Data aktør'!A:H,3,FALSE)</f>
        <v/>
      </c>
      <c r="Q368" s="197" t="str">
        <f>VLOOKUP(Tabel3[[#This Row],[ID-Bygningsdel]],'Data aktør'!A:H,4,FALSE)</f>
        <v/>
      </c>
      <c r="R368" s="197" t="str">
        <f>VLOOKUP(Tabel3[[#This Row],[ID-Bygningsdel]],'Data aktør'!A:H,5,FALSE)</f>
        <v/>
      </c>
      <c r="S368" s="197" t="str">
        <f>VLOOKUP(Tabel3[[#This Row],[ID-Bygningsdel]],'Data aktør'!A:H,6,FALSE)</f>
        <v/>
      </c>
      <c r="T368" s="197" t="str">
        <f>VLOOKUP(Tabel3[[#This Row],[ID-Bygningsdel]],'Data aktør'!A:H,7,FALSE)</f>
        <v/>
      </c>
      <c r="U368" s="197" t="str">
        <f>VLOOKUP(Tabel3[[#This Row],[ID-Bygningsdel]],'Data aktør'!A:H,8,FALSE)</f>
        <v/>
      </c>
      <c r="V368" s="84"/>
      <c r="W368" s="69"/>
      <c r="X368" s="84"/>
      <c r="Y368" s="69"/>
      <c r="Z368" s="84"/>
      <c r="AA368" s="69"/>
      <c r="AB368" s="84"/>
      <c r="AC368" s="69"/>
      <c r="AD368" s="84"/>
      <c r="AE368" s="69"/>
      <c r="AF368" s="84"/>
      <c r="AG368" s="69"/>
      <c r="AH368" s="84"/>
      <c r="AI368" s="69"/>
      <c r="AJ368" s="84"/>
      <c r="AK368" s="69"/>
      <c r="AL368" s="84"/>
      <c r="AM368" s="69"/>
      <c r="AN368" s="84"/>
      <c r="AO368" s="69"/>
      <c r="AP368" s="84"/>
      <c r="AQ368" s="69"/>
      <c r="AR368" s="84"/>
      <c r="AS368" s="69"/>
      <c r="AT368" s="84"/>
      <c r="AU368" s="69"/>
      <c r="AV368" s="84"/>
      <c r="AW368" s="69"/>
      <c r="AX368" s="84"/>
      <c r="AY368" s="69"/>
      <c r="AZ368" s="84"/>
      <c r="BA368" s="69"/>
      <c r="BB368" s="84"/>
      <c r="BC368" s="69"/>
      <c r="BD368" s="84"/>
      <c r="BE368" s="69"/>
      <c r="BF368" s="84"/>
      <c r="BG368" s="69"/>
      <c r="BH368" s="84"/>
      <c r="BI368" s="69"/>
      <c r="BJ368" s="84"/>
      <c r="BK368" s="69"/>
      <c r="BL368" s="38"/>
      <c r="BM368" s="24"/>
      <c r="BN368" s="84"/>
      <c r="BO368" s="69"/>
      <c r="BP368" s="84"/>
      <c r="BQ368" s="69"/>
      <c r="BR368" s="84"/>
      <c r="BS368" s="69"/>
      <c r="BT368" s="84"/>
      <c r="BU368" s="69"/>
      <c r="BV368" s="24"/>
      <c r="BW368" s="84"/>
      <c r="BX368" s="69"/>
      <c r="BY368" s="84"/>
      <c r="BZ368" s="69"/>
      <c r="CA368" s="98"/>
      <c r="CB368" s="2"/>
    </row>
    <row r="369" spans="1:80" ht="12" x14ac:dyDescent="0.2">
      <c r="A369" s="33"/>
      <c r="B369" s="265" t="s">
        <v>867</v>
      </c>
      <c r="C369" s="240" t="str">
        <f>_xlfn.CONCAT(Tabel3[[#This Row],[ID]],Tabel3[[#This Row],[BYGNINGSDELE]])</f>
        <v>365Forsyning til servicesystemer</v>
      </c>
      <c r="D369" s="24"/>
      <c r="E369" s="24"/>
      <c r="F369" s="24"/>
      <c r="G369" s="24"/>
      <c r="H369" s="24"/>
      <c r="I369" s="24"/>
      <c r="J369" s="61">
        <v>4</v>
      </c>
      <c r="K369" s="62" t="s">
        <v>843</v>
      </c>
      <c r="L369" s="63" t="s">
        <v>113</v>
      </c>
      <c r="M369" s="61" t="str">
        <f>IFERROR(VLOOKUP(Tabel3[[#This Row],[ID-Bygningsdel]],'Data ændringslog'!A:G,7,FALSE),"P")</f>
        <v/>
      </c>
      <c r="N369" s="64" t="s">
        <v>113</v>
      </c>
      <c r="O369" s="188" t="str">
        <f>VLOOKUP(Tabel3[[#This Row],[ID-Bygningsdel]],'Data aktør'!A:H,2,FALSE)</f>
        <v/>
      </c>
      <c r="P369" s="189" t="str">
        <f>VLOOKUP(Tabel3[[#This Row],[ID-Bygningsdel]],'Data aktør'!A:H,3,FALSE)</f>
        <v/>
      </c>
      <c r="Q369" s="190" t="str">
        <f>VLOOKUP(Tabel3[[#This Row],[ID-Bygningsdel]],'Data aktør'!A:H,4,FALSE)</f>
        <v/>
      </c>
      <c r="R369" s="191" t="str">
        <f>VLOOKUP(Tabel3[[#This Row],[ID-Bygningsdel]],'Data aktør'!A:H,5,FALSE)</f>
        <v/>
      </c>
      <c r="S369" s="192" t="str">
        <f>VLOOKUP(Tabel3[[#This Row],[ID-Bygningsdel]],'Data aktør'!A:H,6,FALSE)</f>
        <v/>
      </c>
      <c r="T369" s="193" t="str">
        <f>VLOOKUP(Tabel3[[#This Row],[ID-Bygningsdel]],'Data aktør'!A:H,7,FALSE)</f>
        <v/>
      </c>
      <c r="U369" s="194" t="str">
        <f>VLOOKUP(Tabel3[[#This Row],[ID-Bygningsdel]],'Data aktør'!A:H,8,FALSE)</f>
        <v/>
      </c>
      <c r="V369" s="76"/>
      <c r="W369" s="77"/>
      <c r="X369" s="76"/>
      <c r="Y369" s="77"/>
      <c r="Z369" s="76"/>
      <c r="AA369" s="77"/>
      <c r="AB369" s="85"/>
      <c r="AC369" s="86"/>
      <c r="AD369" s="76"/>
      <c r="AE369" s="77"/>
      <c r="AF369" s="76"/>
      <c r="AG369" s="77"/>
      <c r="AH369" s="76"/>
      <c r="AI369" s="77"/>
      <c r="AJ369" s="85"/>
      <c r="AK369" s="86"/>
      <c r="AL369" s="85"/>
      <c r="AM369" s="86"/>
      <c r="AN369" s="76"/>
      <c r="AO369" s="77"/>
      <c r="AP369" s="76"/>
      <c r="AQ369" s="77"/>
      <c r="AR369" s="76"/>
      <c r="AS369" s="77"/>
      <c r="AT369" s="85"/>
      <c r="AU369" s="86"/>
      <c r="AV369" s="76"/>
      <c r="AW369" s="77"/>
      <c r="AX369" s="76"/>
      <c r="AY369" s="77"/>
      <c r="AZ369" s="76"/>
      <c r="BA369" s="77"/>
      <c r="BB369" s="85"/>
      <c r="BC369" s="86"/>
      <c r="BD369" s="76"/>
      <c r="BE369" s="77"/>
      <c r="BF369" s="76"/>
      <c r="BG369" s="77"/>
      <c r="BH369" s="76"/>
      <c r="BI369" s="77"/>
      <c r="BJ369" s="85"/>
      <c r="BK369" s="86"/>
      <c r="BL369" s="36"/>
      <c r="BM369" s="256"/>
      <c r="BN369" s="76"/>
      <c r="BO369" s="77"/>
      <c r="BP369" s="76"/>
      <c r="BQ369" s="77"/>
      <c r="BR369" s="76"/>
      <c r="BS369" s="77"/>
      <c r="BT369" s="85"/>
      <c r="BU369" s="86"/>
      <c r="BV369" s="24"/>
      <c r="BW369" s="76"/>
      <c r="BX369" s="77"/>
      <c r="BY369" s="76"/>
      <c r="BZ369" s="77"/>
      <c r="CA369" s="96"/>
      <c r="CB369" s="2"/>
    </row>
    <row r="370" spans="1:80" ht="14.25" x14ac:dyDescent="0.2">
      <c r="A370" s="33"/>
      <c r="B370" s="264" t="s">
        <v>868</v>
      </c>
      <c r="C370" s="239" t="str">
        <f>_xlfn.CONCAT(Tabel3[[#This Row],[ID]],Tabel3[[#This Row],[BYGNINGSDELE]])</f>
        <v>366Inventar, Teknisk-, IT- og AV-udstyr</v>
      </c>
      <c r="D370" s="27"/>
      <c r="E370" s="27"/>
      <c r="F370" s="27"/>
      <c r="G370" s="27"/>
      <c r="H370" s="27"/>
      <c r="I370" s="24"/>
      <c r="J370" s="58">
        <v>2</v>
      </c>
      <c r="K370" s="59" t="s">
        <v>1562</v>
      </c>
      <c r="L370" s="287"/>
      <c r="M370" s="290" t="str">
        <f>IFERROR(VLOOKUP(Tabel3[[#This Row],[ID-Bygningsdel]],'Data ændringslog'!A:G,7,FALSE),"P")</f>
        <v/>
      </c>
      <c r="N370" s="60" t="s">
        <v>109</v>
      </c>
      <c r="O370" s="221" t="s">
        <v>109</v>
      </c>
      <c r="P370" s="222" t="s">
        <v>109</v>
      </c>
      <c r="Q370" s="222" t="s">
        <v>109</v>
      </c>
      <c r="R370" s="222" t="s">
        <v>109</v>
      </c>
      <c r="S370" s="222" t="s">
        <v>109</v>
      </c>
      <c r="T370" s="222" t="s">
        <v>109</v>
      </c>
      <c r="U370" s="223" t="s">
        <v>109</v>
      </c>
      <c r="V370" s="78"/>
      <c r="W370" s="79"/>
      <c r="X370" s="78"/>
      <c r="Y370" s="79"/>
      <c r="Z370" s="78"/>
      <c r="AA370" s="79"/>
      <c r="AB370" s="225"/>
      <c r="AC370" s="226"/>
      <c r="AD370" s="78"/>
      <c r="AE370" s="79"/>
      <c r="AF370" s="78"/>
      <c r="AG370" s="79"/>
      <c r="AH370" s="78"/>
      <c r="AI370" s="79"/>
      <c r="AJ370" s="225"/>
      <c r="AK370" s="226"/>
      <c r="AL370" s="225"/>
      <c r="AM370" s="226"/>
      <c r="AN370" s="78"/>
      <c r="AO370" s="79"/>
      <c r="AP370" s="78"/>
      <c r="AQ370" s="79"/>
      <c r="AR370" s="78"/>
      <c r="AS370" s="79"/>
      <c r="AT370" s="225"/>
      <c r="AU370" s="226"/>
      <c r="AV370" s="78"/>
      <c r="AW370" s="79"/>
      <c r="AX370" s="78"/>
      <c r="AY370" s="79"/>
      <c r="AZ370" s="78"/>
      <c r="BA370" s="79"/>
      <c r="BB370" s="225"/>
      <c r="BC370" s="226"/>
      <c r="BD370" s="78"/>
      <c r="BE370" s="79"/>
      <c r="BF370" s="78"/>
      <c r="BG370" s="79"/>
      <c r="BH370" s="78"/>
      <c r="BI370" s="79"/>
      <c r="BJ370" s="225"/>
      <c r="BK370" s="226"/>
      <c r="BL370" s="37"/>
      <c r="BM370" s="245"/>
      <c r="BN370" s="78"/>
      <c r="BO370" s="79"/>
      <c r="BP370" s="78"/>
      <c r="BQ370" s="79"/>
      <c r="BR370" s="78"/>
      <c r="BS370" s="79"/>
      <c r="BT370" s="225"/>
      <c r="BU370" s="226"/>
      <c r="BV370" s="24"/>
      <c r="BW370" s="78"/>
      <c r="BX370" s="79"/>
      <c r="BY370" s="78"/>
      <c r="BZ370" s="79"/>
      <c r="CA370" s="97"/>
      <c r="CB370" s="2"/>
    </row>
    <row r="371" spans="1:80" ht="12" x14ac:dyDescent="0.2">
      <c r="A371" s="33"/>
      <c r="B371" s="265" t="s">
        <v>869</v>
      </c>
      <c r="C371" s="240" t="str">
        <f>_xlfn.CONCAT(Tabel3[[#This Row],[ID]],Tabel3[[#This Row],[BYGNINGSDELE]])</f>
        <v>367AV-udstyr</v>
      </c>
      <c r="D371" s="24"/>
      <c r="E371" s="24"/>
      <c r="F371" s="24"/>
      <c r="G371" s="24"/>
      <c r="H371" s="24"/>
      <c r="I371" s="24"/>
      <c r="J371" s="61">
        <v>3</v>
      </c>
      <c r="K371" s="62" t="s">
        <v>846</v>
      </c>
      <c r="L371" s="63" t="s">
        <v>847</v>
      </c>
      <c r="M371" s="61" t="str">
        <f>IFERROR(VLOOKUP(Tabel3[[#This Row],[ID-Bygningsdel]],'Data ændringslog'!A:G,7,FALSE),"P")</f>
        <v/>
      </c>
      <c r="N371" s="64" t="s">
        <v>189</v>
      </c>
      <c r="O371" s="188" t="str">
        <f>VLOOKUP(Tabel3[[#This Row],[ID-Bygningsdel]],'Data aktør'!A:H,2,FALSE)</f>
        <v/>
      </c>
      <c r="P371" s="189" t="str">
        <f>VLOOKUP(Tabel3[[#This Row],[ID-Bygningsdel]],'Data aktør'!A:H,3,FALSE)</f>
        <v/>
      </c>
      <c r="Q371" s="190" t="str">
        <f>VLOOKUP(Tabel3[[#This Row],[ID-Bygningsdel]],'Data aktør'!A:H,4,FALSE)</f>
        <v/>
      </c>
      <c r="R371" s="191" t="str">
        <f>VLOOKUP(Tabel3[[#This Row],[ID-Bygningsdel]],'Data aktør'!A:H,5,FALSE)</f>
        <v/>
      </c>
      <c r="S371" s="192" t="str">
        <f>VLOOKUP(Tabel3[[#This Row],[ID-Bygningsdel]],'Data aktør'!A:H,6,FALSE)</f>
        <v/>
      </c>
      <c r="T371" s="193" t="str">
        <f>VLOOKUP(Tabel3[[#This Row],[ID-Bygningsdel]],'Data aktør'!A:H,7,FALSE)</f>
        <v/>
      </c>
      <c r="U371" s="194" t="str">
        <f>VLOOKUP(Tabel3[[#This Row],[ID-Bygningsdel]],'Data aktør'!A:H,8,FALSE)</f>
        <v/>
      </c>
      <c r="V371" s="76"/>
      <c r="W371" s="77"/>
      <c r="X371" s="76"/>
      <c r="Y371" s="77"/>
      <c r="Z371" s="76"/>
      <c r="AA371" s="77"/>
      <c r="AB371" s="80"/>
      <c r="AC371" s="81"/>
      <c r="AD371" s="76"/>
      <c r="AE371" s="77"/>
      <c r="AF371" s="76"/>
      <c r="AG371" s="77"/>
      <c r="AH371" s="76"/>
      <c r="AI371" s="77"/>
      <c r="AJ371" s="80"/>
      <c r="AK371" s="81"/>
      <c r="AL371" s="80"/>
      <c r="AM371" s="81"/>
      <c r="AN371" s="76"/>
      <c r="AO371" s="77"/>
      <c r="AP371" s="76"/>
      <c r="AQ371" s="77"/>
      <c r="AR371" s="76"/>
      <c r="AS371" s="77"/>
      <c r="AT371" s="80"/>
      <c r="AU371" s="81"/>
      <c r="AV371" s="76"/>
      <c r="AW371" s="77"/>
      <c r="AX371" s="76"/>
      <c r="AY371" s="77"/>
      <c r="AZ371" s="76"/>
      <c r="BA371" s="77"/>
      <c r="BB371" s="80"/>
      <c r="BC371" s="81"/>
      <c r="BD371" s="76"/>
      <c r="BE371" s="77"/>
      <c r="BF371" s="76"/>
      <c r="BG371" s="77"/>
      <c r="BH371" s="76"/>
      <c r="BI371" s="77"/>
      <c r="BJ371" s="80"/>
      <c r="BK371" s="81"/>
      <c r="BL371" s="36" t="s">
        <v>848</v>
      </c>
      <c r="BM371" s="113"/>
      <c r="BN371" s="76"/>
      <c r="BO371" s="77"/>
      <c r="BP371" s="76"/>
      <c r="BQ371" s="77"/>
      <c r="BR371" s="76"/>
      <c r="BS371" s="77"/>
      <c r="BT371" s="80"/>
      <c r="BU371" s="81"/>
      <c r="BV371" s="24"/>
      <c r="BW371" s="76"/>
      <c r="BX371" s="77"/>
      <c r="BY371" s="76"/>
      <c r="BZ371" s="77"/>
      <c r="CA371" s="96"/>
      <c r="CB371" s="2"/>
    </row>
    <row r="372" spans="1:80" ht="12" x14ac:dyDescent="0.2">
      <c r="A372" s="33"/>
      <c r="B372" s="265" t="s">
        <v>870</v>
      </c>
      <c r="C372" s="240" t="str">
        <f>_xlfn.CONCAT(Tabel3[[#This Row],[ID]],Tabel3[[#This Row],[BYGNINGSDELE]])</f>
        <v>368IT-udstyr</v>
      </c>
      <c r="D372" s="24"/>
      <c r="E372" s="24"/>
      <c r="F372" s="24"/>
      <c r="G372" s="24"/>
      <c r="H372" s="24"/>
      <c r="I372" s="24"/>
      <c r="J372" s="61">
        <v>3</v>
      </c>
      <c r="K372" s="62" t="s">
        <v>850</v>
      </c>
      <c r="L372" s="63" t="s">
        <v>847</v>
      </c>
      <c r="M372" s="61" t="str">
        <f>IFERROR(VLOOKUP(Tabel3[[#This Row],[ID-Bygningsdel]],'Data ændringslog'!A:G,7,FALSE),"P")</f>
        <v/>
      </c>
      <c r="N372" s="64" t="s">
        <v>189</v>
      </c>
      <c r="O372" s="188" t="str">
        <f>VLOOKUP(Tabel3[[#This Row],[ID-Bygningsdel]],'Data aktør'!A:H,2,FALSE)</f>
        <v/>
      </c>
      <c r="P372" s="189" t="str">
        <f>VLOOKUP(Tabel3[[#This Row],[ID-Bygningsdel]],'Data aktør'!A:H,3,FALSE)</f>
        <v/>
      </c>
      <c r="Q372" s="190" t="str">
        <f>VLOOKUP(Tabel3[[#This Row],[ID-Bygningsdel]],'Data aktør'!A:H,4,FALSE)</f>
        <v/>
      </c>
      <c r="R372" s="191" t="str">
        <f>VLOOKUP(Tabel3[[#This Row],[ID-Bygningsdel]],'Data aktør'!A:H,5,FALSE)</f>
        <v/>
      </c>
      <c r="S372" s="192" t="str">
        <f>VLOOKUP(Tabel3[[#This Row],[ID-Bygningsdel]],'Data aktør'!A:H,6,FALSE)</f>
        <v/>
      </c>
      <c r="T372" s="193" t="str">
        <f>VLOOKUP(Tabel3[[#This Row],[ID-Bygningsdel]],'Data aktør'!A:H,7,FALSE)</f>
        <v/>
      </c>
      <c r="U372" s="194" t="str">
        <f>VLOOKUP(Tabel3[[#This Row],[ID-Bygningsdel]],'Data aktør'!A:H,8,FALSE)</f>
        <v/>
      </c>
      <c r="V372" s="76"/>
      <c r="W372" s="77"/>
      <c r="X372" s="76"/>
      <c r="Y372" s="77"/>
      <c r="Z372" s="76"/>
      <c r="AA372" s="77"/>
      <c r="AB372" s="76"/>
      <c r="AC372" s="77"/>
      <c r="AD372" s="76"/>
      <c r="AE372" s="77"/>
      <c r="AF372" s="76"/>
      <c r="AG372" s="77"/>
      <c r="AH372" s="76"/>
      <c r="AI372" s="77"/>
      <c r="AJ372" s="76"/>
      <c r="AK372" s="77"/>
      <c r="AL372" s="76"/>
      <c r="AM372" s="77"/>
      <c r="AN372" s="76"/>
      <c r="AO372" s="77"/>
      <c r="AP372" s="76"/>
      <c r="AQ372" s="77"/>
      <c r="AR372" s="76"/>
      <c r="AS372" s="77"/>
      <c r="AT372" s="76"/>
      <c r="AU372" s="77"/>
      <c r="AV372" s="76"/>
      <c r="AW372" s="77"/>
      <c r="AX372" s="76"/>
      <c r="AY372" s="77"/>
      <c r="AZ372" s="76"/>
      <c r="BA372" s="77"/>
      <c r="BB372" s="76"/>
      <c r="BC372" s="77"/>
      <c r="BD372" s="76"/>
      <c r="BE372" s="77"/>
      <c r="BF372" s="76"/>
      <c r="BG372" s="77"/>
      <c r="BH372" s="76"/>
      <c r="BI372" s="77"/>
      <c r="BJ372" s="76"/>
      <c r="BK372" s="77"/>
      <c r="BL372" s="36" t="s">
        <v>848</v>
      </c>
      <c r="BM372" s="24"/>
      <c r="BN372" s="76"/>
      <c r="BO372" s="77"/>
      <c r="BP372" s="76"/>
      <c r="BQ372" s="77"/>
      <c r="BR372" s="76"/>
      <c r="BS372" s="77"/>
      <c r="BT372" s="76"/>
      <c r="BU372" s="77"/>
      <c r="BV372" s="24"/>
      <c r="BW372" s="76"/>
      <c r="BX372" s="77"/>
      <c r="BY372" s="76"/>
      <c r="BZ372" s="77"/>
      <c r="CA372" s="96"/>
      <c r="CB372" s="2"/>
    </row>
    <row r="373" spans="1:80" ht="12" x14ac:dyDescent="0.2">
      <c r="A373" s="33"/>
      <c r="B373" s="265" t="s">
        <v>871</v>
      </c>
      <c r="C373" s="240" t="str">
        <f>_xlfn.CONCAT(Tabel3[[#This Row],[ID]],Tabel3[[#This Row],[BYGNINGSDELE]])</f>
        <v>369Løs belysning</v>
      </c>
      <c r="D373" s="24"/>
      <c r="E373" s="24"/>
      <c r="F373" s="24"/>
      <c r="G373" s="24"/>
      <c r="H373" s="24"/>
      <c r="I373" s="24"/>
      <c r="J373" s="61">
        <v>3</v>
      </c>
      <c r="K373" s="62" t="s">
        <v>852</v>
      </c>
      <c r="L373" s="63" t="s">
        <v>847</v>
      </c>
      <c r="M373" s="61" t="str">
        <f>IFERROR(VLOOKUP(Tabel3[[#This Row],[ID-Bygningsdel]],'Data ændringslog'!A:G,7,FALSE),"P")</f>
        <v/>
      </c>
      <c r="N373" s="64" t="s">
        <v>189</v>
      </c>
      <c r="O373" s="188" t="str">
        <f>VLOOKUP(Tabel3[[#This Row],[ID-Bygningsdel]],'Data aktør'!A:H,2,FALSE)</f>
        <v/>
      </c>
      <c r="P373" s="189" t="str">
        <f>VLOOKUP(Tabel3[[#This Row],[ID-Bygningsdel]],'Data aktør'!A:H,3,FALSE)</f>
        <v/>
      </c>
      <c r="Q373" s="190" t="str">
        <f>VLOOKUP(Tabel3[[#This Row],[ID-Bygningsdel]],'Data aktør'!A:H,4,FALSE)</f>
        <v/>
      </c>
      <c r="R373" s="191" t="str">
        <f>VLOOKUP(Tabel3[[#This Row],[ID-Bygningsdel]],'Data aktør'!A:H,5,FALSE)</f>
        <v/>
      </c>
      <c r="S373" s="192" t="str">
        <f>VLOOKUP(Tabel3[[#This Row],[ID-Bygningsdel]],'Data aktør'!A:H,6,FALSE)</f>
        <v/>
      </c>
      <c r="T373" s="193" t="str">
        <f>VLOOKUP(Tabel3[[#This Row],[ID-Bygningsdel]],'Data aktør'!A:H,7,FALSE)</f>
        <v/>
      </c>
      <c r="U373" s="194" t="str">
        <f>VLOOKUP(Tabel3[[#This Row],[ID-Bygningsdel]],'Data aktør'!A:H,8,FALSE)</f>
        <v/>
      </c>
      <c r="V373" s="76"/>
      <c r="W373" s="77"/>
      <c r="X373" s="76"/>
      <c r="Y373" s="77"/>
      <c r="Z373" s="76"/>
      <c r="AA373" s="77"/>
      <c r="AB373" s="76"/>
      <c r="AC373" s="77"/>
      <c r="AD373" s="76"/>
      <c r="AE373" s="77"/>
      <c r="AF373" s="76"/>
      <c r="AG373" s="77"/>
      <c r="AH373" s="76"/>
      <c r="AI373" s="77"/>
      <c r="AJ373" s="76"/>
      <c r="AK373" s="77"/>
      <c r="AL373" s="76"/>
      <c r="AM373" s="77"/>
      <c r="AN373" s="76"/>
      <c r="AO373" s="77"/>
      <c r="AP373" s="76"/>
      <c r="AQ373" s="77"/>
      <c r="AR373" s="76"/>
      <c r="AS373" s="77"/>
      <c r="AT373" s="76"/>
      <c r="AU373" s="77"/>
      <c r="AV373" s="76"/>
      <c r="AW373" s="77"/>
      <c r="AX373" s="76"/>
      <c r="AY373" s="77"/>
      <c r="AZ373" s="76"/>
      <c r="BA373" s="77"/>
      <c r="BB373" s="76"/>
      <c r="BC373" s="77"/>
      <c r="BD373" s="76"/>
      <c r="BE373" s="77"/>
      <c r="BF373" s="76"/>
      <c r="BG373" s="77"/>
      <c r="BH373" s="76"/>
      <c r="BI373" s="77"/>
      <c r="BJ373" s="76"/>
      <c r="BK373" s="77"/>
      <c r="BL373" s="36" t="s">
        <v>1564</v>
      </c>
      <c r="BM373" s="24"/>
      <c r="BN373" s="76"/>
      <c r="BO373" s="77"/>
      <c r="BP373" s="76"/>
      <c r="BQ373" s="77"/>
      <c r="BR373" s="76"/>
      <c r="BS373" s="77"/>
      <c r="BT373" s="76"/>
      <c r="BU373" s="77"/>
      <c r="BV373" s="24"/>
      <c r="BW373" s="76"/>
      <c r="BX373" s="77"/>
      <c r="BY373" s="76"/>
      <c r="BZ373" s="77"/>
      <c r="CA373" s="96"/>
      <c r="CB373" s="2"/>
    </row>
    <row r="374" spans="1:80" ht="12" x14ac:dyDescent="0.2">
      <c r="A374" s="33"/>
      <c r="B374" s="265" t="s">
        <v>872</v>
      </c>
      <c r="C374" s="240" t="str">
        <f>_xlfn.CONCAT(Tabel3[[#This Row],[ID]],Tabel3[[#This Row],[BYGNINGSDELE]])</f>
        <v>370Automater</v>
      </c>
      <c r="D374" s="24"/>
      <c r="E374" s="24"/>
      <c r="F374" s="24"/>
      <c r="G374" s="24"/>
      <c r="H374" s="24"/>
      <c r="I374" s="24"/>
      <c r="J374" s="61">
        <v>3</v>
      </c>
      <c r="K374" s="62" t="s">
        <v>854</v>
      </c>
      <c r="L374" s="63" t="s">
        <v>847</v>
      </c>
      <c r="M374" s="61" t="str">
        <f>IFERROR(VLOOKUP(Tabel3[[#This Row],[ID-Bygningsdel]],'Data ændringslog'!A:G,7,FALSE),"P")</f>
        <v/>
      </c>
      <c r="N374" s="64" t="s">
        <v>189</v>
      </c>
      <c r="O374" s="188" t="str">
        <f>VLOOKUP(Tabel3[[#This Row],[ID-Bygningsdel]],'Data aktør'!A:H,2,FALSE)</f>
        <v/>
      </c>
      <c r="P374" s="189" t="str">
        <f>VLOOKUP(Tabel3[[#This Row],[ID-Bygningsdel]],'Data aktør'!A:H,3,FALSE)</f>
        <v/>
      </c>
      <c r="Q374" s="190" t="str">
        <f>VLOOKUP(Tabel3[[#This Row],[ID-Bygningsdel]],'Data aktør'!A:H,4,FALSE)</f>
        <v/>
      </c>
      <c r="R374" s="191" t="str">
        <f>VLOOKUP(Tabel3[[#This Row],[ID-Bygningsdel]],'Data aktør'!A:H,5,FALSE)</f>
        <v/>
      </c>
      <c r="S374" s="192" t="str">
        <f>VLOOKUP(Tabel3[[#This Row],[ID-Bygningsdel]],'Data aktør'!A:H,6,FALSE)</f>
        <v/>
      </c>
      <c r="T374" s="193" t="str">
        <f>VLOOKUP(Tabel3[[#This Row],[ID-Bygningsdel]],'Data aktør'!A:H,7,FALSE)</f>
        <v/>
      </c>
      <c r="U374" s="194" t="str">
        <f>VLOOKUP(Tabel3[[#This Row],[ID-Bygningsdel]],'Data aktør'!A:H,8,FALSE)</f>
        <v/>
      </c>
      <c r="V374" s="76"/>
      <c r="W374" s="77"/>
      <c r="X374" s="76"/>
      <c r="Y374" s="77"/>
      <c r="Z374" s="76"/>
      <c r="AA374" s="77"/>
      <c r="AB374" s="76"/>
      <c r="AC374" s="77"/>
      <c r="AD374" s="76"/>
      <c r="AE374" s="77"/>
      <c r="AF374" s="76"/>
      <c r="AG374" s="77"/>
      <c r="AH374" s="76"/>
      <c r="AI374" s="77"/>
      <c r="AJ374" s="76"/>
      <c r="AK374" s="77"/>
      <c r="AL374" s="76"/>
      <c r="AM374" s="77"/>
      <c r="AN374" s="76"/>
      <c r="AO374" s="77"/>
      <c r="AP374" s="76"/>
      <c r="AQ374" s="77"/>
      <c r="AR374" s="76"/>
      <c r="AS374" s="77"/>
      <c r="AT374" s="76"/>
      <c r="AU374" s="77"/>
      <c r="AV374" s="76"/>
      <c r="AW374" s="77"/>
      <c r="AX374" s="76"/>
      <c r="AY374" s="77"/>
      <c r="AZ374" s="76"/>
      <c r="BA374" s="77"/>
      <c r="BB374" s="76"/>
      <c r="BC374" s="77"/>
      <c r="BD374" s="76"/>
      <c r="BE374" s="77"/>
      <c r="BF374" s="76"/>
      <c r="BG374" s="77"/>
      <c r="BH374" s="76"/>
      <c r="BI374" s="77"/>
      <c r="BJ374" s="76"/>
      <c r="BK374" s="77"/>
      <c r="BL374" s="36"/>
      <c r="BM374" s="24"/>
      <c r="BN374" s="76"/>
      <c r="BO374" s="77"/>
      <c r="BP374" s="76"/>
      <c r="BQ374" s="77"/>
      <c r="BR374" s="76"/>
      <c r="BS374" s="77"/>
      <c r="BT374" s="76"/>
      <c r="BU374" s="77"/>
      <c r="BV374" s="24"/>
      <c r="BW374" s="76"/>
      <c r="BX374" s="77"/>
      <c r="BY374" s="76"/>
      <c r="BZ374" s="77"/>
      <c r="CA374" s="96"/>
      <c r="CB374" s="2"/>
    </row>
    <row r="375" spans="1:80" ht="12" x14ac:dyDescent="0.2">
      <c r="A375" s="33"/>
      <c r="B375" s="265" t="s">
        <v>873</v>
      </c>
      <c r="C375" s="240" t="str">
        <f>_xlfn.CONCAT(Tabel3[[#This Row],[ID]],Tabel3[[#This Row],[BYGNINGSDELE]])</f>
        <v>371Brandslukningsudstyr</v>
      </c>
      <c r="D375" s="24"/>
      <c r="E375" s="24"/>
      <c r="F375" s="24"/>
      <c r="G375" s="24"/>
      <c r="H375" s="24"/>
      <c r="I375" s="24"/>
      <c r="J375" s="61">
        <v>3</v>
      </c>
      <c r="K375" s="62" t="s">
        <v>856</v>
      </c>
      <c r="L375" s="63" t="s">
        <v>847</v>
      </c>
      <c r="M375" s="61" t="str">
        <f>IFERROR(VLOOKUP(Tabel3[[#This Row],[ID-Bygningsdel]],'Data ændringslog'!A:G,7,FALSE),"P")</f>
        <v/>
      </c>
      <c r="N375" s="64" t="s">
        <v>189</v>
      </c>
      <c r="O375" s="188" t="str">
        <f>VLOOKUP(Tabel3[[#This Row],[ID-Bygningsdel]],'Data aktør'!A:H,2,FALSE)</f>
        <v/>
      </c>
      <c r="P375" s="189" t="str">
        <f>VLOOKUP(Tabel3[[#This Row],[ID-Bygningsdel]],'Data aktør'!A:H,3,FALSE)</f>
        <v/>
      </c>
      <c r="Q375" s="190" t="str">
        <f>VLOOKUP(Tabel3[[#This Row],[ID-Bygningsdel]],'Data aktør'!A:H,4,FALSE)</f>
        <v/>
      </c>
      <c r="R375" s="191" t="str">
        <f>VLOOKUP(Tabel3[[#This Row],[ID-Bygningsdel]],'Data aktør'!A:H,5,FALSE)</f>
        <v/>
      </c>
      <c r="S375" s="192" t="str">
        <f>VLOOKUP(Tabel3[[#This Row],[ID-Bygningsdel]],'Data aktør'!A:H,6,FALSE)</f>
        <v/>
      </c>
      <c r="T375" s="193" t="str">
        <f>VLOOKUP(Tabel3[[#This Row],[ID-Bygningsdel]],'Data aktør'!A:H,7,FALSE)</f>
        <v/>
      </c>
      <c r="U375" s="194" t="str">
        <f>VLOOKUP(Tabel3[[#This Row],[ID-Bygningsdel]],'Data aktør'!A:H,8,FALSE)</f>
        <v/>
      </c>
      <c r="V375" s="76"/>
      <c r="W375" s="77"/>
      <c r="X375" s="76"/>
      <c r="Y375" s="77"/>
      <c r="Z375" s="76"/>
      <c r="AA375" s="77"/>
      <c r="AB375" s="76"/>
      <c r="AC375" s="77"/>
      <c r="AD375" s="76"/>
      <c r="AE375" s="77"/>
      <c r="AF375" s="76"/>
      <c r="AG375" s="77"/>
      <c r="AH375" s="76"/>
      <c r="AI375" s="77"/>
      <c r="AJ375" s="76"/>
      <c r="AK375" s="77"/>
      <c r="AL375" s="76"/>
      <c r="AM375" s="77"/>
      <c r="AN375" s="76"/>
      <c r="AO375" s="77"/>
      <c r="AP375" s="76"/>
      <c r="AQ375" s="77"/>
      <c r="AR375" s="76"/>
      <c r="AS375" s="77"/>
      <c r="AT375" s="76"/>
      <c r="AU375" s="77"/>
      <c r="AV375" s="76"/>
      <c r="AW375" s="77"/>
      <c r="AX375" s="76"/>
      <c r="AY375" s="77"/>
      <c r="AZ375" s="76"/>
      <c r="BA375" s="77"/>
      <c r="BB375" s="76"/>
      <c r="BC375" s="77"/>
      <c r="BD375" s="76"/>
      <c r="BE375" s="77"/>
      <c r="BF375" s="76"/>
      <c r="BG375" s="77"/>
      <c r="BH375" s="76"/>
      <c r="BI375" s="77"/>
      <c r="BJ375" s="76"/>
      <c r="BK375" s="77"/>
      <c r="BL375" s="36"/>
      <c r="BM375" s="24"/>
      <c r="BN375" s="76"/>
      <c r="BO375" s="77"/>
      <c r="BP375" s="76"/>
      <c r="BQ375" s="77"/>
      <c r="BR375" s="76"/>
      <c r="BS375" s="77"/>
      <c r="BT375" s="76"/>
      <c r="BU375" s="77"/>
      <c r="BV375" s="24"/>
      <c r="BW375" s="76"/>
      <c r="BX375" s="77"/>
      <c r="BY375" s="76"/>
      <c r="BZ375" s="77"/>
      <c r="CA375" s="96"/>
      <c r="CB375" s="2"/>
    </row>
    <row r="376" spans="1:80" ht="12" x14ac:dyDescent="0.2">
      <c r="A376" s="33"/>
      <c r="B376" s="265" t="s">
        <v>874</v>
      </c>
      <c r="C376" s="240" t="str">
        <f>_xlfn.CONCAT(Tabel3[[#This Row],[ID]],Tabel3[[#This Row],[BYGNINGSDELE]])</f>
        <v>372Elevatorer og Lifte</v>
      </c>
      <c r="D376" s="24"/>
      <c r="E376" s="24"/>
      <c r="F376" s="24"/>
      <c r="G376" s="24"/>
      <c r="H376" s="24"/>
      <c r="I376" s="24"/>
      <c r="J376" s="61">
        <v>3</v>
      </c>
      <c r="K376" s="62" t="s">
        <v>860</v>
      </c>
      <c r="L376" s="63" t="s">
        <v>847</v>
      </c>
      <c r="M376" s="61" t="str">
        <f>IFERROR(VLOOKUP(Tabel3[[#This Row],[ID-Bygningsdel]],'Data ændringslog'!A:G,7,FALSE),"P")</f>
        <v/>
      </c>
      <c r="N376" s="64" t="s">
        <v>189</v>
      </c>
      <c r="O376" s="188" t="str">
        <f>VLOOKUP(Tabel3[[#This Row],[ID-Bygningsdel]],'Data aktør'!A:H,2,FALSE)</f>
        <v/>
      </c>
      <c r="P376" s="189" t="str">
        <f>VLOOKUP(Tabel3[[#This Row],[ID-Bygningsdel]],'Data aktør'!A:H,3,FALSE)</f>
        <v/>
      </c>
      <c r="Q376" s="190" t="str">
        <f>VLOOKUP(Tabel3[[#This Row],[ID-Bygningsdel]],'Data aktør'!A:H,4,FALSE)</f>
        <v/>
      </c>
      <c r="R376" s="191" t="str">
        <f>VLOOKUP(Tabel3[[#This Row],[ID-Bygningsdel]],'Data aktør'!A:H,5,FALSE)</f>
        <v/>
      </c>
      <c r="S376" s="192" t="str">
        <f>VLOOKUP(Tabel3[[#This Row],[ID-Bygningsdel]],'Data aktør'!A:H,6,FALSE)</f>
        <v/>
      </c>
      <c r="T376" s="193" t="str">
        <f>VLOOKUP(Tabel3[[#This Row],[ID-Bygningsdel]],'Data aktør'!A:H,7,FALSE)</f>
        <v/>
      </c>
      <c r="U376" s="194" t="str">
        <f>VLOOKUP(Tabel3[[#This Row],[ID-Bygningsdel]],'Data aktør'!A:H,8,FALSE)</f>
        <v/>
      </c>
      <c r="V376" s="76"/>
      <c r="W376" s="77"/>
      <c r="X376" s="76"/>
      <c r="Y376" s="77"/>
      <c r="Z376" s="76"/>
      <c r="AA376" s="77"/>
      <c r="AB376" s="76"/>
      <c r="AC376" s="77"/>
      <c r="AD376" s="76"/>
      <c r="AE376" s="77"/>
      <c r="AF376" s="76"/>
      <c r="AG376" s="77"/>
      <c r="AH376" s="76"/>
      <c r="AI376" s="77"/>
      <c r="AJ376" s="76"/>
      <c r="AK376" s="77"/>
      <c r="AL376" s="76"/>
      <c r="AM376" s="77"/>
      <c r="AN376" s="76"/>
      <c r="AO376" s="77"/>
      <c r="AP376" s="76"/>
      <c r="AQ376" s="77"/>
      <c r="AR376" s="76"/>
      <c r="AS376" s="77"/>
      <c r="AT376" s="76"/>
      <c r="AU376" s="77"/>
      <c r="AV376" s="76"/>
      <c r="AW376" s="77"/>
      <c r="AX376" s="76"/>
      <c r="AY376" s="77"/>
      <c r="AZ376" s="76"/>
      <c r="BA376" s="77"/>
      <c r="BB376" s="76"/>
      <c r="BC376" s="77"/>
      <c r="BD376" s="76"/>
      <c r="BE376" s="77"/>
      <c r="BF376" s="76"/>
      <c r="BG376" s="77"/>
      <c r="BH376" s="76"/>
      <c r="BI376" s="77"/>
      <c r="BJ376" s="76"/>
      <c r="BK376" s="77"/>
      <c r="BL376" s="36"/>
      <c r="BM376" s="24"/>
      <c r="BN376" s="76"/>
      <c r="BO376" s="77"/>
      <c r="BP376" s="76"/>
      <c r="BQ376" s="77"/>
      <c r="BR376" s="76"/>
      <c r="BS376" s="77"/>
      <c r="BT376" s="76"/>
      <c r="BU376" s="77"/>
      <c r="BV376" s="24"/>
      <c r="BW376" s="76"/>
      <c r="BX376" s="77"/>
      <c r="BY376" s="76"/>
      <c r="BZ376" s="77"/>
      <c r="CA376" s="96"/>
      <c r="CB376" s="2"/>
    </row>
    <row r="377" spans="1:80" ht="14.25" x14ac:dyDescent="0.2">
      <c r="A377" s="33"/>
      <c r="B377" s="264" t="s">
        <v>875</v>
      </c>
      <c r="C377" s="239" t="str">
        <f>_xlfn.CONCAT(Tabel3[[#This Row],[ID]],Tabel3[[#This Row],[BYGNINGSDELE]])</f>
        <v>373Hårde hvidevarer</v>
      </c>
      <c r="D377" s="27"/>
      <c r="E377" s="27"/>
      <c r="F377" s="27"/>
      <c r="G377" s="27"/>
      <c r="H377" s="27"/>
      <c r="I377" s="24"/>
      <c r="J377" s="58">
        <v>2</v>
      </c>
      <c r="K377" s="59" t="s">
        <v>858</v>
      </c>
      <c r="L377" s="287"/>
      <c r="M377" s="290" t="str">
        <f>IFERROR(VLOOKUP(Tabel3[[#This Row],[ID-Bygningsdel]],'Data ændringslog'!A:G,7,FALSE),"P")</f>
        <v/>
      </c>
      <c r="N377" s="60" t="s">
        <v>109</v>
      </c>
      <c r="O377" s="221" t="s">
        <v>109</v>
      </c>
      <c r="P377" s="222" t="s">
        <v>109</v>
      </c>
      <c r="Q377" s="222" t="s">
        <v>109</v>
      </c>
      <c r="R377" s="222" t="s">
        <v>109</v>
      </c>
      <c r="S377" s="222" t="s">
        <v>109</v>
      </c>
      <c r="T377" s="222" t="s">
        <v>109</v>
      </c>
      <c r="U377" s="223" t="s">
        <v>109</v>
      </c>
      <c r="V377" s="78"/>
      <c r="W377" s="79"/>
      <c r="X377" s="78"/>
      <c r="Y377" s="79"/>
      <c r="Z377" s="78"/>
      <c r="AA377" s="79"/>
      <c r="AB377" s="78"/>
      <c r="AC377" s="88"/>
      <c r="AD377" s="78"/>
      <c r="AE377" s="79"/>
      <c r="AF377" s="78"/>
      <c r="AG377" s="79"/>
      <c r="AH377" s="78"/>
      <c r="AI377" s="79"/>
      <c r="AJ377" s="78"/>
      <c r="AK377" s="88"/>
      <c r="AL377" s="78"/>
      <c r="AM377" s="88"/>
      <c r="AN377" s="78"/>
      <c r="AO377" s="79"/>
      <c r="AP377" s="78"/>
      <c r="AQ377" s="79"/>
      <c r="AR377" s="78"/>
      <c r="AS377" s="79"/>
      <c r="AT377" s="78"/>
      <c r="AU377" s="88"/>
      <c r="AV377" s="78"/>
      <c r="AW377" s="79"/>
      <c r="AX377" s="78"/>
      <c r="AY377" s="79"/>
      <c r="AZ377" s="78"/>
      <c r="BA377" s="79"/>
      <c r="BB377" s="78"/>
      <c r="BC377" s="88"/>
      <c r="BD377" s="78"/>
      <c r="BE377" s="79"/>
      <c r="BF377" s="78"/>
      <c r="BG377" s="79"/>
      <c r="BH377" s="78"/>
      <c r="BI377" s="79"/>
      <c r="BJ377" s="78"/>
      <c r="BK377" s="88"/>
      <c r="BL377" s="37"/>
      <c r="BM377" s="245"/>
      <c r="BN377" s="78"/>
      <c r="BO377" s="79"/>
      <c r="BP377" s="78"/>
      <c r="BQ377" s="79"/>
      <c r="BR377" s="78"/>
      <c r="BS377" s="79"/>
      <c r="BT377" s="78"/>
      <c r="BU377" s="88"/>
      <c r="BV377" s="24"/>
      <c r="BW377" s="78"/>
      <c r="BX377" s="79"/>
      <c r="BY377" s="78"/>
      <c r="BZ377" s="79"/>
      <c r="CA377" s="97"/>
      <c r="CB377" s="2"/>
    </row>
    <row r="378" spans="1:80" ht="24" x14ac:dyDescent="0.2">
      <c r="A378" s="33"/>
      <c r="B378" s="265" t="s">
        <v>876</v>
      </c>
      <c r="C378" s="240" t="str">
        <f>_xlfn.CONCAT(Tabel3[[#This Row],[ID]],Tabel3[[#This Row],[BYGNINGSDELE]])</f>
        <v>374Ovne, kogeplader, køleskabe, frysere, opvaskemaskiner</v>
      </c>
      <c r="D378" s="24"/>
      <c r="E378" s="24"/>
      <c r="F378" s="24"/>
      <c r="G378" s="24"/>
      <c r="H378" s="24"/>
      <c r="I378" s="24"/>
      <c r="J378" s="61">
        <v>3</v>
      </c>
      <c r="K378" s="62" t="s">
        <v>1563</v>
      </c>
      <c r="L378" s="63" t="s">
        <v>847</v>
      </c>
      <c r="M378" s="61" t="str">
        <f>IFERROR(VLOOKUP(Tabel3[[#This Row],[ID-Bygningsdel]],'Data ændringslog'!A:G,7,FALSE),"P")</f>
        <v/>
      </c>
      <c r="N378" s="64" t="s">
        <v>189</v>
      </c>
      <c r="O378" s="188" t="str">
        <f>VLOOKUP(Tabel3[[#This Row],[ID-Bygningsdel]],'Data aktør'!A:H,2,FALSE)</f>
        <v/>
      </c>
      <c r="P378" s="189" t="str">
        <f>VLOOKUP(Tabel3[[#This Row],[ID-Bygningsdel]],'Data aktør'!A:H,3,FALSE)</f>
        <v/>
      </c>
      <c r="Q378" s="190" t="str">
        <f>VLOOKUP(Tabel3[[#This Row],[ID-Bygningsdel]],'Data aktør'!A:H,4,FALSE)</f>
        <v/>
      </c>
      <c r="R378" s="191" t="str">
        <f>VLOOKUP(Tabel3[[#This Row],[ID-Bygningsdel]],'Data aktør'!A:H,5,FALSE)</f>
        <v/>
      </c>
      <c r="S378" s="192" t="str">
        <f>VLOOKUP(Tabel3[[#This Row],[ID-Bygningsdel]],'Data aktør'!A:H,6,FALSE)</f>
        <v/>
      </c>
      <c r="T378" s="193" t="str">
        <f>VLOOKUP(Tabel3[[#This Row],[ID-Bygningsdel]],'Data aktør'!A:H,7,FALSE)</f>
        <v/>
      </c>
      <c r="U378" s="194" t="str">
        <f>VLOOKUP(Tabel3[[#This Row],[ID-Bygningsdel]],'Data aktør'!A:H,8,FALSE)</f>
        <v/>
      </c>
      <c r="V378" s="76"/>
      <c r="W378" s="77"/>
      <c r="X378" s="76"/>
      <c r="Y378" s="77"/>
      <c r="Z378" s="76"/>
      <c r="AA378" s="77"/>
      <c r="AB378" s="76"/>
      <c r="AC378" s="77"/>
      <c r="AD378" s="76"/>
      <c r="AE378" s="77"/>
      <c r="AF378" s="76"/>
      <c r="AG378" s="77"/>
      <c r="AH378" s="76"/>
      <c r="AI378" s="77"/>
      <c r="AJ378" s="76"/>
      <c r="AK378" s="77"/>
      <c r="AL378" s="76"/>
      <c r="AM378" s="77"/>
      <c r="AN378" s="76"/>
      <c r="AO378" s="77"/>
      <c r="AP378" s="76"/>
      <c r="AQ378" s="77"/>
      <c r="AR378" s="76"/>
      <c r="AS378" s="77"/>
      <c r="AT378" s="76"/>
      <c r="AU378" s="77"/>
      <c r="AV378" s="76"/>
      <c r="AW378" s="77"/>
      <c r="AX378" s="76"/>
      <c r="AY378" s="77"/>
      <c r="AZ378" s="76"/>
      <c r="BA378" s="77"/>
      <c r="BB378" s="76"/>
      <c r="BC378" s="77"/>
      <c r="BD378" s="76"/>
      <c r="BE378" s="77"/>
      <c r="BF378" s="76"/>
      <c r="BG378" s="77"/>
      <c r="BH378" s="76"/>
      <c r="BI378" s="77"/>
      <c r="BJ378" s="76"/>
      <c r="BK378" s="77"/>
      <c r="BL378" s="36"/>
      <c r="BM378" s="24"/>
      <c r="BN378" s="76"/>
      <c r="BO378" s="77"/>
      <c r="BP378" s="76"/>
      <c r="BQ378" s="77"/>
      <c r="BR378" s="76"/>
      <c r="BS378" s="77"/>
      <c r="BT378" s="76"/>
      <c r="BU378" s="77"/>
      <c r="BV378" s="24"/>
      <c r="BW378" s="76"/>
      <c r="BX378" s="77"/>
      <c r="BY378" s="76"/>
      <c r="BZ378" s="77"/>
      <c r="CA378" s="96"/>
      <c r="CB378" s="2"/>
    </row>
    <row r="379" spans="1:80" ht="12" x14ac:dyDescent="0.2">
      <c r="A379" s="33"/>
      <c r="B379" s="265" t="s">
        <v>877</v>
      </c>
      <c r="C379" s="240" t="str">
        <f>_xlfn.CONCAT(Tabel3[[#This Row],[ID]],Tabel3[[#This Row],[BYGNINGSDELE]])</f>
        <v>375Vaskemaskiner og tørretublmere</v>
      </c>
      <c r="D379" s="24"/>
      <c r="E379" s="24"/>
      <c r="F379" s="24"/>
      <c r="G379" s="24"/>
      <c r="H379" s="24"/>
      <c r="I379" s="24"/>
      <c r="J379" s="61">
        <v>3</v>
      </c>
      <c r="K379" s="62" t="s">
        <v>864</v>
      </c>
      <c r="L379" s="63" t="s">
        <v>847</v>
      </c>
      <c r="M379" s="61" t="str">
        <f>IFERROR(VLOOKUP(Tabel3[[#This Row],[ID-Bygningsdel]],'Data ændringslog'!A:G,7,FALSE),"P")</f>
        <v/>
      </c>
      <c r="N379" s="64" t="s">
        <v>189</v>
      </c>
      <c r="O379" s="188" t="str">
        <f>VLOOKUP(Tabel3[[#This Row],[ID-Bygningsdel]],'Data aktør'!A:H,2,FALSE)</f>
        <v/>
      </c>
      <c r="P379" s="189" t="str">
        <f>VLOOKUP(Tabel3[[#This Row],[ID-Bygningsdel]],'Data aktør'!A:H,3,FALSE)</f>
        <v/>
      </c>
      <c r="Q379" s="190" t="str">
        <f>VLOOKUP(Tabel3[[#This Row],[ID-Bygningsdel]],'Data aktør'!A:H,4,FALSE)</f>
        <v/>
      </c>
      <c r="R379" s="191" t="str">
        <f>VLOOKUP(Tabel3[[#This Row],[ID-Bygningsdel]],'Data aktør'!A:H,5,FALSE)</f>
        <v/>
      </c>
      <c r="S379" s="192" t="str">
        <f>VLOOKUP(Tabel3[[#This Row],[ID-Bygningsdel]],'Data aktør'!A:H,6,FALSE)</f>
        <v/>
      </c>
      <c r="T379" s="193" t="str">
        <f>VLOOKUP(Tabel3[[#This Row],[ID-Bygningsdel]],'Data aktør'!A:H,7,FALSE)</f>
        <v/>
      </c>
      <c r="U379" s="194" t="str">
        <f>VLOOKUP(Tabel3[[#This Row],[ID-Bygningsdel]],'Data aktør'!A:H,8,FALSE)</f>
        <v/>
      </c>
      <c r="V379" s="76"/>
      <c r="W379" s="77"/>
      <c r="X379" s="76"/>
      <c r="Y379" s="77"/>
      <c r="Z379" s="76"/>
      <c r="AA379" s="77"/>
      <c r="AB379" s="76"/>
      <c r="AC379" s="77"/>
      <c r="AD379" s="76"/>
      <c r="AE379" s="77"/>
      <c r="AF379" s="76"/>
      <c r="AG379" s="77"/>
      <c r="AH379" s="76"/>
      <c r="AI379" s="77"/>
      <c r="AJ379" s="76"/>
      <c r="AK379" s="77"/>
      <c r="AL379" s="76"/>
      <c r="AM379" s="77"/>
      <c r="AN379" s="76"/>
      <c r="AO379" s="77"/>
      <c r="AP379" s="76"/>
      <c r="AQ379" s="77"/>
      <c r="AR379" s="76"/>
      <c r="AS379" s="77"/>
      <c r="AT379" s="76"/>
      <c r="AU379" s="77"/>
      <c r="AV379" s="76"/>
      <c r="AW379" s="77"/>
      <c r="AX379" s="76"/>
      <c r="AY379" s="77"/>
      <c r="AZ379" s="76"/>
      <c r="BA379" s="77"/>
      <c r="BB379" s="76"/>
      <c r="BC379" s="77"/>
      <c r="BD379" s="76"/>
      <c r="BE379" s="77"/>
      <c r="BF379" s="76"/>
      <c r="BG379" s="77"/>
      <c r="BH379" s="76"/>
      <c r="BI379" s="77"/>
      <c r="BJ379" s="76"/>
      <c r="BK379" s="77"/>
      <c r="BL379" s="36"/>
      <c r="BM379" s="24"/>
      <c r="BN379" s="76"/>
      <c r="BO379" s="77"/>
      <c r="BP379" s="76"/>
      <c r="BQ379" s="77"/>
      <c r="BR379" s="76"/>
      <c r="BS379" s="77"/>
      <c r="BT379" s="76"/>
      <c r="BU379" s="77"/>
      <c r="BV379" s="24"/>
      <c r="BW379" s="76"/>
      <c r="BX379" s="77"/>
      <c r="BY379" s="76"/>
      <c r="BZ379" s="77"/>
      <c r="CA379" s="96"/>
      <c r="CB379" s="2"/>
    </row>
    <row r="380" spans="1:80" ht="12" x14ac:dyDescent="0.2">
      <c r="A380" s="33"/>
      <c r="B380" s="265" t="s">
        <v>878</v>
      </c>
      <c r="C380" s="240" t="str">
        <f>_xlfn.CONCAT(Tabel3[[#This Row],[ID]],Tabel3[[#This Row],[BYGNINGSDELE]])</f>
        <v>376Vaskeri og betalingsautomater</v>
      </c>
      <c r="D380" s="24"/>
      <c r="E380" s="24"/>
      <c r="F380" s="24"/>
      <c r="G380" s="24"/>
      <c r="H380" s="24"/>
      <c r="I380" s="24"/>
      <c r="J380" s="61">
        <v>3</v>
      </c>
      <c r="K380" s="62" t="s">
        <v>866</v>
      </c>
      <c r="L380" s="63" t="s">
        <v>847</v>
      </c>
      <c r="M380" s="61" t="str">
        <f>IFERROR(VLOOKUP(Tabel3[[#This Row],[ID-Bygningsdel]],'Data ændringslog'!A:G,7,FALSE),"P")</f>
        <v/>
      </c>
      <c r="N380" s="64" t="s">
        <v>113</v>
      </c>
      <c r="O380" s="188" t="str">
        <f>VLOOKUP(Tabel3[[#This Row],[ID-Bygningsdel]],'Data aktør'!A:H,2,FALSE)</f>
        <v/>
      </c>
      <c r="P380" s="189" t="str">
        <f>VLOOKUP(Tabel3[[#This Row],[ID-Bygningsdel]],'Data aktør'!A:H,3,FALSE)</f>
        <v/>
      </c>
      <c r="Q380" s="190" t="str">
        <f>VLOOKUP(Tabel3[[#This Row],[ID-Bygningsdel]],'Data aktør'!A:H,4,FALSE)</f>
        <v/>
      </c>
      <c r="R380" s="191" t="str">
        <f>VLOOKUP(Tabel3[[#This Row],[ID-Bygningsdel]],'Data aktør'!A:H,5,FALSE)</f>
        <v/>
      </c>
      <c r="S380" s="192" t="str">
        <f>VLOOKUP(Tabel3[[#This Row],[ID-Bygningsdel]],'Data aktør'!A:H,6,FALSE)</f>
        <v/>
      </c>
      <c r="T380" s="193" t="str">
        <f>VLOOKUP(Tabel3[[#This Row],[ID-Bygningsdel]],'Data aktør'!A:H,7,FALSE)</f>
        <v/>
      </c>
      <c r="U380" s="194" t="str">
        <f>VLOOKUP(Tabel3[[#This Row],[ID-Bygningsdel]],'Data aktør'!A:H,8,FALSE)</f>
        <v/>
      </c>
      <c r="V380" s="76"/>
      <c r="W380" s="77"/>
      <c r="X380" s="76"/>
      <c r="Y380" s="77"/>
      <c r="Z380" s="76"/>
      <c r="AA380" s="77"/>
      <c r="AB380" s="76"/>
      <c r="AC380" s="77"/>
      <c r="AD380" s="76"/>
      <c r="AE380" s="77"/>
      <c r="AF380" s="76"/>
      <c r="AG380" s="77"/>
      <c r="AH380" s="76"/>
      <c r="AI380" s="77"/>
      <c r="AJ380" s="76"/>
      <c r="AK380" s="77"/>
      <c r="AL380" s="76"/>
      <c r="AM380" s="77"/>
      <c r="AN380" s="76"/>
      <c r="AO380" s="77"/>
      <c r="AP380" s="76"/>
      <c r="AQ380" s="77"/>
      <c r="AR380" s="76"/>
      <c r="AS380" s="77"/>
      <c r="AT380" s="76"/>
      <c r="AU380" s="77"/>
      <c r="AV380" s="76"/>
      <c r="AW380" s="77"/>
      <c r="AX380" s="76"/>
      <c r="AY380" s="77"/>
      <c r="AZ380" s="76"/>
      <c r="BA380" s="77"/>
      <c r="BB380" s="76"/>
      <c r="BC380" s="77"/>
      <c r="BD380" s="76"/>
      <c r="BE380" s="77"/>
      <c r="BF380" s="76"/>
      <c r="BG380" s="77"/>
      <c r="BH380" s="76"/>
      <c r="BI380" s="77"/>
      <c r="BJ380" s="76"/>
      <c r="BK380" s="77"/>
      <c r="BL380" s="36"/>
      <c r="BM380" s="24"/>
      <c r="BN380" s="76"/>
      <c r="BO380" s="77"/>
      <c r="BP380" s="76"/>
      <c r="BQ380" s="77"/>
      <c r="BR380" s="76"/>
      <c r="BS380" s="77"/>
      <c r="BT380" s="76"/>
      <c r="BU380" s="77"/>
      <c r="BV380" s="24"/>
      <c r="BW380" s="76"/>
      <c r="BX380" s="77"/>
      <c r="BY380" s="76"/>
      <c r="BZ380" s="77"/>
      <c r="CA380" s="96"/>
      <c r="CB380" s="2"/>
    </row>
    <row r="381" spans="1:80" ht="12" x14ac:dyDescent="0.2">
      <c r="A381" s="33"/>
      <c r="B381" s="265" t="s">
        <v>879</v>
      </c>
      <c r="C381" s="240" t="str">
        <f>_xlfn.CONCAT(Tabel3[[#This Row],[ID]],Tabel3[[#This Row],[BYGNINGSDELE]])</f>
        <v>377Storkøkken</v>
      </c>
      <c r="D381" s="24"/>
      <c r="E381" s="24"/>
      <c r="F381" s="24"/>
      <c r="G381" s="24"/>
      <c r="H381" s="24"/>
      <c r="I381" s="24"/>
      <c r="J381" s="61">
        <v>3</v>
      </c>
      <c r="K381" s="62" t="s">
        <v>1561</v>
      </c>
      <c r="L381" s="63" t="s">
        <v>847</v>
      </c>
      <c r="M381" s="61" t="str">
        <f>IFERROR(VLOOKUP(Tabel3[[#This Row],[ID-Bygningsdel]],'Data ændringslog'!A:G,7,FALSE),"P")</f>
        <v/>
      </c>
      <c r="N381" s="64" t="s">
        <v>113</v>
      </c>
      <c r="O381" s="188" t="str">
        <f>VLOOKUP(Tabel3[[#This Row],[ID-Bygningsdel]],'Data aktør'!A:H,2,FALSE)</f>
        <v/>
      </c>
      <c r="P381" s="189" t="str">
        <f>VLOOKUP(Tabel3[[#This Row],[ID-Bygningsdel]],'Data aktør'!A:H,3,FALSE)</f>
        <v/>
      </c>
      <c r="Q381" s="190" t="str">
        <f>VLOOKUP(Tabel3[[#This Row],[ID-Bygningsdel]],'Data aktør'!A:H,4,FALSE)</f>
        <v/>
      </c>
      <c r="R381" s="191" t="str">
        <f>VLOOKUP(Tabel3[[#This Row],[ID-Bygningsdel]],'Data aktør'!A:H,5,FALSE)</f>
        <v/>
      </c>
      <c r="S381" s="192" t="str">
        <f>VLOOKUP(Tabel3[[#This Row],[ID-Bygningsdel]],'Data aktør'!A:H,6,FALSE)</f>
        <v/>
      </c>
      <c r="T381" s="193" t="str">
        <f>VLOOKUP(Tabel3[[#This Row],[ID-Bygningsdel]],'Data aktør'!A:H,7,FALSE)</f>
        <v/>
      </c>
      <c r="U381" s="194" t="str">
        <f>VLOOKUP(Tabel3[[#This Row],[ID-Bygningsdel]],'Data aktør'!A:H,8,FALSE)</f>
        <v/>
      </c>
      <c r="V381" s="76"/>
      <c r="W381" s="77"/>
      <c r="X381" s="76"/>
      <c r="Y381" s="77"/>
      <c r="Z381" s="76"/>
      <c r="AA381" s="77"/>
      <c r="AB381" s="76"/>
      <c r="AC381" s="77"/>
      <c r="AD381" s="76"/>
      <c r="AE381" s="77"/>
      <c r="AF381" s="76"/>
      <c r="AG381" s="77"/>
      <c r="AH381" s="76"/>
      <c r="AI381" s="77"/>
      <c r="AJ381" s="76"/>
      <c r="AK381" s="77"/>
      <c r="AL381" s="76"/>
      <c r="AM381" s="77"/>
      <c r="AN381" s="76"/>
      <c r="AO381" s="77"/>
      <c r="AP381" s="76"/>
      <c r="AQ381" s="77"/>
      <c r="AR381" s="76"/>
      <c r="AS381" s="77"/>
      <c r="AT381" s="76"/>
      <c r="AU381" s="77"/>
      <c r="AV381" s="76"/>
      <c r="AW381" s="77"/>
      <c r="AX381" s="76"/>
      <c r="AY381" s="77"/>
      <c r="AZ381" s="76"/>
      <c r="BA381" s="77"/>
      <c r="BB381" s="76"/>
      <c r="BC381" s="77"/>
      <c r="BD381" s="76"/>
      <c r="BE381" s="77"/>
      <c r="BF381" s="76"/>
      <c r="BG381" s="77"/>
      <c r="BH381" s="76"/>
      <c r="BI381" s="77"/>
      <c r="BJ381" s="76"/>
      <c r="BK381" s="77"/>
      <c r="BL381" s="36"/>
      <c r="BM381" s="24"/>
      <c r="BN381" s="76"/>
      <c r="BO381" s="77"/>
      <c r="BP381" s="76"/>
      <c r="BQ381" s="77"/>
      <c r="BR381" s="76"/>
      <c r="BS381" s="77"/>
      <c r="BT381" s="76"/>
      <c r="BU381" s="77"/>
      <c r="BV381" s="24"/>
      <c r="BW381" s="76"/>
      <c r="BX381" s="77"/>
      <c r="BY381" s="76"/>
      <c r="BZ381" s="77"/>
      <c r="CA381" s="96"/>
      <c r="CB381" s="2"/>
    </row>
    <row r="382" spans="1:80" ht="27.95" customHeight="1" x14ac:dyDescent="0.2">
      <c r="A382" s="33"/>
      <c r="B382" s="266" t="s">
        <v>880</v>
      </c>
      <c r="C382" s="241" t="str">
        <f>_xlfn.CONCAT(Tabel3[[#This Row],[ID]],Tabel3[[#This Row],[BYGNINGSDELE]])</f>
        <v>378VVS</v>
      </c>
      <c r="D382" s="103"/>
      <c r="E382" s="103"/>
      <c r="F382" s="103"/>
      <c r="G382" s="103"/>
      <c r="H382" s="103"/>
      <c r="I382" s="33"/>
      <c r="J382" s="55">
        <v>1</v>
      </c>
      <c r="K382" s="56" t="s">
        <v>46</v>
      </c>
      <c r="L382" s="286"/>
      <c r="M382" s="104" t="str">
        <f>IFERROR(VLOOKUP(Tabel3[[#This Row],[ID-Bygningsdel]],'Data ændringslog'!A:G,7,FALSE),"P")</f>
        <v/>
      </c>
      <c r="N382" s="57"/>
      <c r="O382" s="217" t="s">
        <v>109</v>
      </c>
      <c r="P382" s="250" t="s">
        <v>109</v>
      </c>
      <c r="Q382" s="250" t="s">
        <v>109</v>
      </c>
      <c r="R382" s="250" t="s">
        <v>109</v>
      </c>
      <c r="S382" s="250" t="s">
        <v>109</v>
      </c>
      <c r="T382" s="250" t="s">
        <v>109</v>
      </c>
      <c r="U382" s="250" t="s">
        <v>109</v>
      </c>
      <c r="V382" s="82"/>
      <c r="W382" s="83"/>
      <c r="X382" s="82"/>
      <c r="Y382" s="83"/>
      <c r="Z382" s="82"/>
      <c r="AA382" s="83"/>
      <c r="AB382" s="82"/>
      <c r="AC382" s="232"/>
      <c r="AD382" s="82"/>
      <c r="AE382" s="83"/>
      <c r="AF382" s="82"/>
      <c r="AG382" s="83"/>
      <c r="AH382" s="82"/>
      <c r="AI382" s="83"/>
      <c r="AJ382" s="82"/>
      <c r="AK382" s="232"/>
      <c r="AL382" s="82"/>
      <c r="AM382" s="232"/>
      <c r="AN382" s="82"/>
      <c r="AO382" s="83"/>
      <c r="AP382" s="82"/>
      <c r="AQ382" s="83"/>
      <c r="AR382" s="82"/>
      <c r="AS382" s="83"/>
      <c r="AT382" s="82"/>
      <c r="AU382" s="232"/>
      <c r="AV382" s="82"/>
      <c r="AW382" s="83"/>
      <c r="AX382" s="82"/>
      <c r="AY382" s="83"/>
      <c r="AZ382" s="82"/>
      <c r="BA382" s="83"/>
      <c r="BB382" s="82"/>
      <c r="BC382" s="232"/>
      <c r="BD382" s="82"/>
      <c r="BE382" s="83"/>
      <c r="BF382" s="82"/>
      <c r="BG382" s="83"/>
      <c r="BH382" s="82"/>
      <c r="BI382" s="83"/>
      <c r="BJ382" s="82"/>
      <c r="BK382" s="232"/>
      <c r="BL382" s="106"/>
      <c r="BM382" s="257"/>
      <c r="BN382" s="82"/>
      <c r="BO382" s="83"/>
      <c r="BP382" s="82"/>
      <c r="BQ382" s="83"/>
      <c r="BR382" s="82"/>
      <c r="BS382" s="83"/>
      <c r="BT382" s="82"/>
      <c r="BU382" s="232"/>
      <c r="BV382" s="33"/>
      <c r="BW382" s="82"/>
      <c r="BX382" s="83"/>
      <c r="BY382" s="82"/>
      <c r="BZ382" s="83"/>
      <c r="CA382" s="107"/>
      <c r="CB382" s="2"/>
    </row>
    <row r="383" spans="1:80" ht="14.25" x14ac:dyDescent="0.2">
      <c r="A383" s="33"/>
      <c r="B383" s="264" t="s">
        <v>881</v>
      </c>
      <c r="C383" s="239" t="str">
        <f>_xlfn.CONCAT(Tabel3[[#This Row],[ID]],Tabel3[[#This Row],[BYGNINGSDELE]])</f>
        <v>379Analytiske rum og systemer</v>
      </c>
      <c r="D383" s="27"/>
      <c r="E383" s="27"/>
      <c r="F383" s="27"/>
      <c r="G383" s="27"/>
      <c r="H383" s="27"/>
      <c r="I383" s="24"/>
      <c r="J383" s="58">
        <v>2</v>
      </c>
      <c r="K383" s="59" t="s">
        <v>553</v>
      </c>
      <c r="L383" s="287"/>
      <c r="M383" s="290" t="str">
        <f>IFERROR(VLOOKUP(Tabel3[[#This Row],[ID-Bygningsdel]],'Data ændringslog'!A:G,7,FALSE),"P")</f>
        <v/>
      </c>
      <c r="N383" s="60"/>
      <c r="O383" s="221" t="s">
        <v>109</v>
      </c>
      <c r="P383" s="222" t="s">
        <v>109</v>
      </c>
      <c r="Q383" s="222" t="s">
        <v>109</v>
      </c>
      <c r="R383" s="222" t="s">
        <v>109</v>
      </c>
      <c r="S383" s="222" t="s">
        <v>109</v>
      </c>
      <c r="T383" s="222" t="s">
        <v>109</v>
      </c>
      <c r="U383" s="223" t="s">
        <v>109</v>
      </c>
      <c r="V383" s="78"/>
      <c r="W383" s="79"/>
      <c r="X383" s="78"/>
      <c r="Y383" s="79"/>
      <c r="Z383" s="78"/>
      <c r="AA383" s="79"/>
      <c r="AB383" s="225"/>
      <c r="AC383" s="226"/>
      <c r="AD383" s="78"/>
      <c r="AE383" s="79"/>
      <c r="AF383" s="78"/>
      <c r="AG383" s="79"/>
      <c r="AH383" s="78"/>
      <c r="AI383" s="79"/>
      <c r="AJ383" s="225"/>
      <c r="AK383" s="226"/>
      <c r="AL383" s="225"/>
      <c r="AM383" s="226"/>
      <c r="AN383" s="78"/>
      <c r="AO383" s="79"/>
      <c r="AP383" s="78"/>
      <c r="AQ383" s="79"/>
      <c r="AR383" s="78"/>
      <c r="AS383" s="79"/>
      <c r="AT383" s="225"/>
      <c r="AU383" s="226"/>
      <c r="AV383" s="78"/>
      <c r="AW383" s="79"/>
      <c r="AX383" s="78"/>
      <c r="AY383" s="79"/>
      <c r="AZ383" s="78"/>
      <c r="BA383" s="79"/>
      <c r="BB383" s="225"/>
      <c r="BC383" s="226"/>
      <c r="BD383" s="78"/>
      <c r="BE383" s="79"/>
      <c r="BF383" s="78"/>
      <c r="BG383" s="79"/>
      <c r="BH383" s="78"/>
      <c r="BI383" s="79"/>
      <c r="BJ383" s="225"/>
      <c r="BK383" s="226"/>
      <c r="BL383" s="37"/>
      <c r="BM383" s="245"/>
      <c r="BN383" s="78"/>
      <c r="BO383" s="79"/>
      <c r="BP383" s="78"/>
      <c r="BQ383" s="79"/>
      <c r="BR383" s="78"/>
      <c r="BS383" s="79"/>
      <c r="BT383" s="225"/>
      <c r="BU383" s="226"/>
      <c r="BV383" s="24"/>
      <c r="BW383" s="78"/>
      <c r="BX383" s="79"/>
      <c r="BY383" s="78"/>
      <c r="BZ383" s="79"/>
      <c r="CA383" s="97"/>
      <c r="CB383" s="2"/>
    </row>
    <row r="384" spans="1:80" ht="12" x14ac:dyDescent="0.2">
      <c r="A384" s="33"/>
      <c r="B384" s="265" t="s">
        <v>882</v>
      </c>
      <c r="C384" s="240" t="str">
        <f>_xlfn.CONCAT(Tabel3[[#This Row],[ID]],Tabel3[[#This Row],[BYGNINGSDELE]])</f>
        <v>380Spaces - Afløb og Sanitet</v>
      </c>
      <c r="D384" s="24"/>
      <c r="E384" s="24"/>
      <c r="F384" s="24"/>
      <c r="G384" s="24"/>
      <c r="H384" s="24"/>
      <c r="I384" s="24"/>
      <c r="J384" s="61">
        <v>3</v>
      </c>
      <c r="K384" s="62" t="s">
        <v>1508</v>
      </c>
      <c r="L384" s="63" t="s">
        <v>1486</v>
      </c>
      <c r="M384" s="61" t="str">
        <f>IFERROR(VLOOKUP(Tabel3[[#This Row],[ID-Bygningsdel]],'Data ændringslog'!A:G,7,FALSE),"P")</f>
        <v/>
      </c>
      <c r="N384" s="64" t="s">
        <v>113</v>
      </c>
      <c r="O384" s="188" t="str">
        <f>VLOOKUP(Tabel3[[#This Row],[ID-Bygningsdel]],'Data aktør'!A:H,2,FALSE)</f>
        <v/>
      </c>
      <c r="P384" s="189" t="str">
        <f>VLOOKUP(Tabel3[[#This Row],[ID-Bygningsdel]],'Data aktør'!A:H,3,FALSE)</f>
        <v/>
      </c>
      <c r="Q384" s="190" t="str">
        <f>VLOOKUP(Tabel3[[#This Row],[ID-Bygningsdel]],'Data aktør'!A:H,4,FALSE)</f>
        <v/>
      </c>
      <c r="R384" s="191" t="str">
        <f>VLOOKUP(Tabel3[[#This Row],[ID-Bygningsdel]],'Data aktør'!A:H,5,FALSE)</f>
        <v/>
      </c>
      <c r="S384" s="192" t="str">
        <f>VLOOKUP(Tabel3[[#This Row],[ID-Bygningsdel]],'Data aktør'!A:H,6,FALSE)</f>
        <v/>
      </c>
      <c r="T384" s="193" t="str">
        <f>VLOOKUP(Tabel3[[#This Row],[ID-Bygningsdel]],'Data aktør'!A:H,7,FALSE)</f>
        <v/>
      </c>
      <c r="U384" s="194" t="str">
        <f>VLOOKUP(Tabel3[[#This Row],[ID-Bygningsdel]],'Data aktør'!A:H,8,FALSE)</f>
        <v/>
      </c>
      <c r="V384" s="76"/>
      <c r="W384" s="77"/>
      <c r="X384" s="76"/>
      <c r="Y384" s="77"/>
      <c r="Z384" s="76"/>
      <c r="AA384" s="77"/>
      <c r="AB384" s="80"/>
      <c r="AC384" s="81"/>
      <c r="AD384" s="76"/>
      <c r="AE384" s="77"/>
      <c r="AF384" s="76"/>
      <c r="AG384" s="77"/>
      <c r="AH384" s="76"/>
      <c r="AI384" s="77"/>
      <c r="AJ384" s="80"/>
      <c r="AK384" s="81"/>
      <c r="AL384" s="80"/>
      <c r="AM384" s="81"/>
      <c r="AN384" s="76"/>
      <c r="AO384" s="77"/>
      <c r="AP384" s="76"/>
      <c r="AQ384" s="77"/>
      <c r="AR384" s="76"/>
      <c r="AS384" s="77"/>
      <c r="AT384" s="80"/>
      <c r="AU384" s="81"/>
      <c r="AV384" s="76"/>
      <c r="AW384" s="77"/>
      <c r="AX384" s="76"/>
      <c r="AY384" s="77"/>
      <c r="AZ384" s="76"/>
      <c r="BA384" s="77"/>
      <c r="BB384" s="80"/>
      <c r="BC384" s="81"/>
      <c r="BD384" s="76"/>
      <c r="BE384" s="77"/>
      <c r="BF384" s="76"/>
      <c r="BG384" s="77"/>
      <c r="BH384" s="76"/>
      <c r="BI384" s="77"/>
      <c r="BJ384" s="80"/>
      <c r="BK384" s="81"/>
      <c r="BL384" s="36" t="s">
        <v>555</v>
      </c>
      <c r="BM384" s="113"/>
      <c r="BN384" s="76"/>
      <c r="BO384" s="77"/>
      <c r="BP384" s="76"/>
      <c r="BQ384" s="77"/>
      <c r="BR384" s="76"/>
      <c r="BS384" s="77"/>
      <c r="BT384" s="80"/>
      <c r="BU384" s="81"/>
      <c r="BV384" s="24"/>
      <c r="BW384" s="76"/>
      <c r="BX384" s="77"/>
      <c r="BY384" s="76"/>
      <c r="BZ384" s="77"/>
      <c r="CA384" s="96"/>
      <c r="CB384" s="2"/>
    </row>
    <row r="385" spans="1:80" ht="12" x14ac:dyDescent="0.2">
      <c r="A385" s="33"/>
      <c r="B385" s="265" t="s">
        <v>883</v>
      </c>
      <c r="C385" s="240" t="str">
        <f>_xlfn.CONCAT(Tabel3[[#This Row],[ID]],Tabel3[[#This Row],[BYGNINGSDELE]])</f>
        <v>381Spaces - Vand</v>
      </c>
      <c r="D385" s="24"/>
      <c r="E385" s="24"/>
      <c r="F385" s="24"/>
      <c r="G385" s="24"/>
      <c r="H385" s="24"/>
      <c r="I385" s="24"/>
      <c r="J385" s="61">
        <v>3</v>
      </c>
      <c r="K385" s="62" t="s">
        <v>1497</v>
      </c>
      <c r="L385" s="63" t="s">
        <v>1486</v>
      </c>
      <c r="M385" s="61" t="str">
        <f>IFERROR(VLOOKUP(Tabel3[[#This Row],[ID-Bygningsdel]],'Data ændringslog'!A:G,7,FALSE),"P")</f>
        <v/>
      </c>
      <c r="N385" s="64" t="s">
        <v>113</v>
      </c>
      <c r="O385" s="188" t="str">
        <f>VLOOKUP(Tabel3[[#This Row],[ID-Bygningsdel]],'Data aktør'!A:H,2,FALSE)</f>
        <v/>
      </c>
      <c r="P385" s="189" t="str">
        <f>VLOOKUP(Tabel3[[#This Row],[ID-Bygningsdel]],'Data aktør'!A:H,3,FALSE)</f>
        <v/>
      </c>
      <c r="Q385" s="190" t="str">
        <f>VLOOKUP(Tabel3[[#This Row],[ID-Bygningsdel]],'Data aktør'!A:H,4,FALSE)</f>
        <v/>
      </c>
      <c r="R385" s="191" t="str">
        <f>VLOOKUP(Tabel3[[#This Row],[ID-Bygningsdel]],'Data aktør'!A:H,5,FALSE)</f>
        <v/>
      </c>
      <c r="S385" s="192" t="str">
        <f>VLOOKUP(Tabel3[[#This Row],[ID-Bygningsdel]],'Data aktør'!A:H,6,FALSE)</f>
        <v/>
      </c>
      <c r="T385" s="193" t="str">
        <f>VLOOKUP(Tabel3[[#This Row],[ID-Bygningsdel]],'Data aktør'!A:H,7,FALSE)</f>
        <v/>
      </c>
      <c r="U385" s="194" t="str">
        <f>VLOOKUP(Tabel3[[#This Row],[ID-Bygningsdel]],'Data aktør'!A:H,8,FALSE)</f>
        <v/>
      </c>
      <c r="V385" s="76"/>
      <c r="W385" s="77"/>
      <c r="X385" s="76"/>
      <c r="Y385" s="77"/>
      <c r="Z385" s="76"/>
      <c r="AA385" s="77"/>
      <c r="AB385" s="76"/>
      <c r="AC385" s="77"/>
      <c r="AD385" s="76"/>
      <c r="AE385" s="77"/>
      <c r="AF385" s="76"/>
      <c r="AG385" s="77"/>
      <c r="AH385" s="76"/>
      <c r="AI385" s="77"/>
      <c r="AJ385" s="76"/>
      <c r="AK385" s="77"/>
      <c r="AL385" s="76"/>
      <c r="AM385" s="77"/>
      <c r="AN385" s="76"/>
      <c r="AO385" s="77"/>
      <c r="AP385" s="76"/>
      <c r="AQ385" s="77"/>
      <c r="AR385" s="76"/>
      <c r="AS385" s="77"/>
      <c r="AT385" s="76"/>
      <c r="AU385" s="77"/>
      <c r="AV385" s="76"/>
      <c r="AW385" s="77"/>
      <c r="AX385" s="76"/>
      <c r="AY385" s="77"/>
      <c r="AZ385" s="76"/>
      <c r="BA385" s="77"/>
      <c r="BB385" s="76"/>
      <c r="BC385" s="77"/>
      <c r="BD385" s="76"/>
      <c r="BE385" s="77"/>
      <c r="BF385" s="76"/>
      <c r="BG385" s="77"/>
      <c r="BH385" s="76"/>
      <c r="BI385" s="77"/>
      <c r="BJ385" s="76"/>
      <c r="BK385" s="77"/>
      <c r="BL385" s="36" t="s">
        <v>555</v>
      </c>
      <c r="BM385" s="24"/>
      <c r="BN385" s="76"/>
      <c r="BO385" s="77"/>
      <c r="BP385" s="76"/>
      <c r="BQ385" s="77"/>
      <c r="BR385" s="76"/>
      <c r="BS385" s="77"/>
      <c r="BT385" s="76"/>
      <c r="BU385" s="77"/>
      <c r="BV385" s="24"/>
      <c r="BW385" s="76"/>
      <c r="BX385" s="77"/>
      <c r="BY385" s="76"/>
      <c r="BZ385" s="77"/>
      <c r="CA385" s="96"/>
      <c r="CB385" s="2"/>
    </row>
    <row r="386" spans="1:80" ht="12" x14ac:dyDescent="0.2">
      <c r="A386" s="33"/>
      <c r="B386" s="265" t="s">
        <v>884</v>
      </c>
      <c r="C386" s="240" t="str">
        <f>_xlfn.CONCAT(Tabel3[[#This Row],[ID]],Tabel3[[#This Row],[BYGNINGSDELE]])</f>
        <v>382Spaces - Luftarter</v>
      </c>
      <c r="D386" s="24"/>
      <c r="E386" s="24"/>
      <c r="F386" s="24"/>
      <c r="G386" s="24"/>
      <c r="H386" s="24"/>
      <c r="I386" s="24"/>
      <c r="J386" s="61">
        <v>3</v>
      </c>
      <c r="K386" s="62" t="s">
        <v>1498</v>
      </c>
      <c r="L386" s="63" t="s">
        <v>1486</v>
      </c>
      <c r="M386" s="61" t="str">
        <f>IFERROR(VLOOKUP(Tabel3[[#This Row],[ID-Bygningsdel]],'Data ændringslog'!A:G,7,FALSE),"P")</f>
        <v/>
      </c>
      <c r="N386" s="64" t="s">
        <v>113</v>
      </c>
      <c r="O386" s="188" t="str">
        <f>VLOOKUP(Tabel3[[#This Row],[ID-Bygningsdel]],'Data aktør'!A:H,2,FALSE)</f>
        <v/>
      </c>
      <c r="P386" s="189" t="str">
        <f>VLOOKUP(Tabel3[[#This Row],[ID-Bygningsdel]],'Data aktør'!A:H,3,FALSE)</f>
        <v/>
      </c>
      <c r="Q386" s="190" t="str">
        <f>VLOOKUP(Tabel3[[#This Row],[ID-Bygningsdel]],'Data aktør'!A:H,4,FALSE)</f>
        <v/>
      </c>
      <c r="R386" s="191" t="str">
        <f>VLOOKUP(Tabel3[[#This Row],[ID-Bygningsdel]],'Data aktør'!A:H,5,FALSE)</f>
        <v/>
      </c>
      <c r="S386" s="192" t="str">
        <f>VLOOKUP(Tabel3[[#This Row],[ID-Bygningsdel]],'Data aktør'!A:H,6,FALSE)</f>
        <v/>
      </c>
      <c r="T386" s="193" t="str">
        <f>VLOOKUP(Tabel3[[#This Row],[ID-Bygningsdel]],'Data aktør'!A:H,7,FALSE)</f>
        <v/>
      </c>
      <c r="U386" s="194" t="str">
        <f>VLOOKUP(Tabel3[[#This Row],[ID-Bygningsdel]],'Data aktør'!A:H,8,FALSE)</f>
        <v/>
      </c>
      <c r="V386" s="76"/>
      <c r="W386" s="77"/>
      <c r="X386" s="76"/>
      <c r="Y386" s="77"/>
      <c r="Z386" s="76"/>
      <c r="AA386" s="77"/>
      <c r="AB386" s="76"/>
      <c r="AC386" s="77"/>
      <c r="AD386" s="76"/>
      <c r="AE386" s="77"/>
      <c r="AF386" s="76"/>
      <c r="AG386" s="77"/>
      <c r="AH386" s="76"/>
      <c r="AI386" s="77"/>
      <c r="AJ386" s="76"/>
      <c r="AK386" s="77"/>
      <c r="AL386" s="76"/>
      <c r="AM386" s="77"/>
      <c r="AN386" s="76"/>
      <c r="AO386" s="77"/>
      <c r="AP386" s="76"/>
      <c r="AQ386" s="77"/>
      <c r="AR386" s="76"/>
      <c r="AS386" s="77"/>
      <c r="AT386" s="76"/>
      <c r="AU386" s="77"/>
      <c r="AV386" s="76"/>
      <c r="AW386" s="77"/>
      <c r="AX386" s="76"/>
      <c r="AY386" s="77"/>
      <c r="AZ386" s="76"/>
      <c r="BA386" s="77"/>
      <c r="BB386" s="76"/>
      <c r="BC386" s="77"/>
      <c r="BD386" s="76"/>
      <c r="BE386" s="77"/>
      <c r="BF386" s="76"/>
      <c r="BG386" s="77"/>
      <c r="BH386" s="76"/>
      <c r="BI386" s="77"/>
      <c r="BJ386" s="76"/>
      <c r="BK386" s="77"/>
      <c r="BL386" s="36" t="s">
        <v>555</v>
      </c>
      <c r="BM386" s="24"/>
      <c r="BN386" s="76"/>
      <c r="BO386" s="77"/>
      <c r="BP386" s="76"/>
      <c r="BQ386" s="77"/>
      <c r="BR386" s="76"/>
      <c r="BS386" s="77"/>
      <c r="BT386" s="76"/>
      <c r="BU386" s="77"/>
      <c r="BV386" s="24"/>
      <c r="BW386" s="76"/>
      <c r="BX386" s="77"/>
      <c r="BY386" s="76"/>
      <c r="BZ386" s="77"/>
      <c r="CA386" s="96"/>
      <c r="CB386" s="2"/>
    </row>
    <row r="387" spans="1:80" ht="12" x14ac:dyDescent="0.2">
      <c r="A387" s="33"/>
      <c r="B387" s="265" t="s">
        <v>885</v>
      </c>
      <c r="C387" s="240" t="str">
        <f>_xlfn.CONCAT(Tabel3[[#This Row],[ID]],Tabel3[[#This Row],[BYGNINGSDELE]])</f>
        <v>383Spaces - Køling</v>
      </c>
      <c r="D387" s="24"/>
      <c r="E387" s="24"/>
      <c r="F387" s="24"/>
      <c r="G387" s="24"/>
      <c r="H387" s="24"/>
      <c r="I387" s="24"/>
      <c r="J387" s="61">
        <v>3</v>
      </c>
      <c r="K387" s="62" t="s">
        <v>1500</v>
      </c>
      <c r="L387" s="63" t="s">
        <v>1486</v>
      </c>
      <c r="M387" s="61" t="str">
        <f>IFERROR(VLOOKUP(Tabel3[[#This Row],[ID-Bygningsdel]],'Data ændringslog'!A:G,7,FALSE),"P")</f>
        <v/>
      </c>
      <c r="N387" s="64" t="s">
        <v>113</v>
      </c>
      <c r="O387" s="188" t="str">
        <f>VLOOKUP(Tabel3[[#This Row],[ID-Bygningsdel]],'Data aktør'!A:H,2,FALSE)</f>
        <v/>
      </c>
      <c r="P387" s="189" t="str">
        <f>VLOOKUP(Tabel3[[#This Row],[ID-Bygningsdel]],'Data aktør'!A:H,3,FALSE)</f>
        <v/>
      </c>
      <c r="Q387" s="190" t="str">
        <f>VLOOKUP(Tabel3[[#This Row],[ID-Bygningsdel]],'Data aktør'!A:H,4,FALSE)</f>
        <v/>
      </c>
      <c r="R387" s="191" t="str">
        <f>VLOOKUP(Tabel3[[#This Row],[ID-Bygningsdel]],'Data aktør'!A:H,5,FALSE)</f>
        <v/>
      </c>
      <c r="S387" s="192" t="str">
        <f>VLOOKUP(Tabel3[[#This Row],[ID-Bygningsdel]],'Data aktør'!A:H,6,FALSE)</f>
        <v/>
      </c>
      <c r="T387" s="193" t="str">
        <f>VLOOKUP(Tabel3[[#This Row],[ID-Bygningsdel]],'Data aktør'!A:H,7,FALSE)</f>
        <v/>
      </c>
      <c r="U387" s="194" t="str">
        <f>VLOOKUP(Tabel3[[#This Row],[ID-Bygningsdel]],'Data aktør'!A:H,8,FALSE)</f>
        <v/>
      </c>
      <c r="V387" s="76"/>
      <c r="W387" s="77"/>
      <c r="X387" s="76"/>
      <c r="Y387" s="77"/>
      <c r="Z387" s="76"/>
      <c r="AA387" s="77"/>
      <c r="AB387" s="76"/>
      <c r="AC387" s="77"/>
      <c r="AD387" s="76"/>
      <c r="AE387" s="77"/>
      <c r="AF387" s="76"/>
      <c r="AG387" s="77"/>
      <c r="AH387" s="76"/>
      <c r="AI387" s="77"/>
      <c r="AJ387" s="76"/>
      <c r="AK387" s="77"/>
      <c r="AL387" s="76"/>
      <c r="AM387" s="77"/>
      <c r="AN387" s="76"/>
      <c r="AO387" s="77"/>
      <c r="AP387" s="76"/>
      <c r="AQ387" s="77"/>
      <c r="AR387" s="76"/>
      <c r="AS387" s="77"/>
      <c r="AT387" s="76"/>
      <c r="AU387" s="77"/>
      <c r="AV387" s="76"/>
      <c r="AW387" s="77"/>
      <c r="AX387" s="76"/>
      <c r="AY387" s="77"/>
      <c r="AZ387" s="76"/>
      <c r="BA387" s="77"/>
      <c r="BB387" s="76"/>
      <c r="BC387" s="77"/>
      <c r="BD387" s="76"/>
      <c r="BE387" s="77"/>
      <c r="BF387" s="76"/>
      <c r="BG387" s="77"/>
      <c r="BH387" s="76"/>
      <c r="BI387" s="77"/>
      <c r="BJ387" s="76"/>
      <c r="BK387" s="77"/>
      <c r="BL387" s="36" t="s">
        <v>555</v>
      </c>
      <c r="BM387" s="24"/>
      <c r="BN387" s="76"/>
      <c r="BO387" s="77"/>
      <c r="BP387" s="76"/>
      <c r="BQ387" s="77"/>
      <c r="BR387" s="76"/>
      <c r="BS387" s="77"/>
      <c r="BT387" s="76"/>
      <c r="BU387" s="77"/>
      <c r="BV387" s="24"/>
      <c r="BW387" s="76"/>
      <c r="BX387" s="77"/>
      <c r="BY387" s="76"/>
      <c r="BZ387" s="77"/>
      <c r="CA387" s="96"/>
      <c r="CB387" s="2"/>
    </row>
    <row r="388" spans="1:80" ht="12" x14ac:dyDescent="0.2">
      <c r="A388" s="33"/>
      <c r="B388" s="265" t="s">
        <v>886</v>
      </c>
      <c r="C388" s="240" t="str">
        <f>_xlfn.CONCAT(Tabel3[[#This Row],[ID]],Tabel3[[#This Row],[BYGNINGSDELE]])</f>
        <v>384Spaces - Varme</v>
      </c>
      <c r="D388" s="24"/>
      <c r="E388" s="24"/>
      <c r="F388" s="24"/>
      <c r="G388" s="24"/>
      <c r="H388" s="24"/>
      <c r="I388" s="24"/>
      <c r="J388" s="61">
        <v>3</v>
      </c>
      <c r="K388" s="62" t="s">
        <v>1502</v>
      </c>
      <c r="L388" s="63" t="s">
        <v>1486</v>
      </c>
      <c r="M388" s="61" t="str">
        <f>IFERROR(VLOOKUP(Tabel3[[#This Row],[ID-Bygningsdel]],'Data ændringslog'!A:G,7,FALSE),"P")</f>
        <v/>
      </c>
      <c r="N388" s="64" t="s">
        <v>113</v>
      </c>
      <c r="O388" s="188" t="str">
        <f>VLOOKUP(Tabel3[[#This Row],[ID-Bygningsdel]],'Data aktør'!A:H,2,FALSE)</f>
        <v/>
      </c>
      <c r="P388" s="189" t="str">
        <f>VLOOKUP(Tabel3[[#This Row],[ID-Bygningsdel]],'Data aktør'!A:H,3,FALSE)</f>
        <v/>
      </c>
      <c r="Q388" s="190" t="str">
        <f>VLOOKUP(Tabel3[[#This Row],[ID-Bygningsdel]],'Data aktør'!A:H,4,FALSE)</f>
        <v/>
      </c>
      <c r="R388" s="191" t="str">
        <f>VLOOKUP(Tabel3[[#This Row],[ID-Bygningsdel]],'Data aktør'!A:H,5,FALSE)</f>
        <v/>
      </c>
      <c r="S388" s="192" t="str">
        <f>VLOOKUP(Tabel3[[#This Row],[ID-Bygningsdel]],'Data aktør'!A:H,6,FALSE)</f>
        <v/>
      </c>
      <c r="T388" s="193" t="str">
        <f>VLOOKUP(Tabel3[[#This Row],[ID-Bygningsdel]],'Data aktør'!A:H,7,FALSE)</f>
        <v/>
      </c>
      <c r="U388" s="194" t="str">
        <f>VLOOKUP(Tabel3[[#This Row],[ID-Bygningsdel]],'Data aktør'!A:H,8,FALSE)</f>
        <v/>
      </c>
      <c r="V388" s="76"/>
      <c r="W388" s="77"/>
      <c r="X388" s="76"/>
      <c r="Y388" s="77"/>
      <c r="Z388" s="76"/>
      <c r="AA388" s="77"/>
      <c r="AB388" s="76"/>
      <c r="AC388" s="77"/>
      <c r="AD388" s="76"/>
      <c r="AE388" s="77"/>
      <c r="AF388" s="76"/>
      <c r="AG388" s="77"/>
      <c r="AH388" s="76"/>
      <c r="AI388" s="77"/>
      <c r="AJ388" s="76"/>
      <c r="AK388" s="77"/>
      <c r="AL388" s="76"/>
      <c r="AM388" s="77"/>
      <c r="AN388" s="76"/>
      <c r="AO388" s="77"/>
      <c r="AP388" s="76"/>
      <c r="AQ388" s="77"/>
      <c r="AR388" s="76"/>
      <c r="AS388" s="77"/>
      <c r="AT388" s="76"/>
      <c r="AU388" s="77"/>
      <c r="AV388" s="76"/>
      <c r="AW388" s="77"/>
      <c r="AX388" s="76"/>
      <c r="AY388" s="77"/>
      <c r="AZ388" s="76"/>
      <c r="BA388" s="77"/>
      <c r="BB388" s="76"/>
      <c r="BC388" s="77"/>
      <c r="BD388" s="76"/>
      <c r="BE388" s="77"/>
      <c r="BF388" s="76"/>
      <c r="BG388" s="77"/>
      <c r="BH388" s="76"/>
      <c r="BI388" s="77"/>
      <c r="BJ388" s="76"/>
      <c r="BK388" s="77"/>
      <c r="BL388" s="36" t="s">
        <v>555</v>
      </c>
      <c r="BM388" s="24"/>
      <c r="BN388" s="76"/>
      <c r="BO388" s="77"/>
      <c r="BP388" s="76"/>
      <c r="BQ388" s="77"/>
      <c r="BR388" s="76"/>
      <c r="BS388" s="77"/>
      <c r="BT388" s="76"/>
      <c r="BU388" s="77"/>
      <c r="BV388" s="24"/>
      <c r="BW388" s="76"/>
      <c r="BX388" s="77"/>
      <c r="BY388" s="76"/>
      <c r="BZ388" s="77"/>
      <c r="CA388" s="96"/>
      <c r="CB388" s="2"/>
    </row>
    <row r="389" spans="1:80" ht="12" x14ac:dyDescent="0.2">
      <c r="A389" s="33"/>
      <c r="B389" s="265" t="s">
        <v>887</v>
      </c>
      <c r="C389" s="240" t="str">
        <f>_xlfn.CONCAT(Tabel3[[#This Row],[ID]],Tabel3[[#This Row],[BYGNINGSDELE]])</f>
        <v>385Spaces - Ventilation</v>
      </c>
      <c r="D389" s="24"/>
      <c r="E389" s="24"/>
      <c r="F389" s="24"/>
      <c r="G389" s="24"/>
      <c r="H389" s="24"/>
      <c r="I389" s="24"/>
      <c r="J389" s="61">
        <v>3</v>
      </c>
      <c r="K389" s="62" t="s">
        <v>1504</v>
      </c>
      <c r="L389" s="63" t="s">
        <v>1486</v>
      </c>
      <c r="M389" s="61" t="str">
        <f>IFERROR(VLOOKUP(Tabel3[[#This Row],[ID-Bygningsdel]],'Data ændringslog'!A:G,7,FALSE),"P")</f>
        <v/>
      </c>
      <c r="N389" s="64" t="s">
        <v>113</v>
      </c>
      <c r="O389" s="188" t="str">
        <f>VLOOKUP(Tabel3[[#This Row],[ID-Bygningsdel]],'Data aktør'!A:H,2,FALSE)</f>
        <v/>
      </c>
      <c r="P389" s="189" t="str">
        <f>VLOOKUP(Tabel3[[#This Row],[ID-Bygningsdel]],'Data aktør'!A:H,3,FALSE)</f>
        <v/>
      </c>
      <c r="Q389" s="190" t="str">
        <f>VLOOKUP(Tabel3[[#This Row],[ID-Bygningsdel]],'Data aktør'!A:H,4,FALSE)</f>
        <v/>
      </c>
      <c r="R389" s="191" t="str">
        <f>VLOOKUP(Tabel3[[#This Row],[ID-Bygningsdel]],'Data aktør'!A:H,5,FALSE)</f>
        <v/>
      </c>
      <c r="S389" s="192" t="str">
        <f>VLOOKUP(Tabel3[[#This Row],[ID-Bygningsdel]],'Data aktør'!A:H,6,FALSE)</f>
        <v/>
      </c>
      <c r="T389" s="193" t="str">
        <f>VLOOKUP(Tabel3[[#This Row],[ID-Bygningsdel]],'Data aktør'!A:H,7,FALSE)</f>
        <v/>
      </c>
      <c r="U389" s="194" t="str">
        <f>VLOOKUP(Tabel3[[#This Row],[ID-Bygningsdel]],'Data aktør'!A:H,8,FALSE)</f>
        <v/>
      </c>
      <c r="V389" s="76"/>
      <c r="W389" s="77"/>
      <c r="X389" s="76"/>
      <c r="Y389" s="77"/>
      <c r="Z389" s="76"/>
      <c r="AA389" s="77"/>
      <c r="AB389" s="76"/>
      <c r="AC389" s="77"/>
      <c r="AD389" s="76"/>
      <c r="AE389" s="77"/>
      <c r="AF389" s="76"/>
      <c r="AG389" s="77"/>
      <c r="AH389" s="76"/>
      <c r="AI389" s="77"/>
      <c r="AJ389" s="76"/>
      <c r="AK389" s="77"/>
      <c r="AL389" s="76"/>
      <c r="AM389" s="77"/>
      <c r="AN389" s="76"/>
      <c r="AO389" s="77"/>
      <c r="AP389" s="76"/>
      <c r="AQ389" s="77"/>
      <c r="AR389" s="76"/>
      <c r="AS389" s="77"/>
      <c r="AT389" s="76"/>
      <c r="AU389" s="77"/>
      <c r="AV389" s="76"/>
      <c r="AW389" s="77"/>
      <c r="AX389" s="76"/>
      <c r="AY389" s="77"/>
      <c r="AZ389" s="76"/>
      <c r="BA389" s="77"/>
      <c r="BB389" s="76"/>
      <c r="BC389" s="77"/>
      <c r="BD389" s="76"/>
      <c r="BE389" s="77"/>
      <c r="BF389" s="76"/>
      <c r="BG389" s="77"/>
      <c r="BH389" s="76"/>
      <c r="BI389" s="77"/>
      <c r="BJ389" s="76"/>
      <c r="BK389" s="77"/>
      <c r="BL389" s="36" t="s">
        <v>555</v>
      </c>
      <c r="BM389" s="24"/>
      <c r="BN389" s="76"/>
      <c r="BO389" s="77"/>
      <c r="BP389" s="76"/>
      <c r="BQ389" s="77"/>
      <c r="BR389" s="76"/>
      <c r="BS389" s="77"/>
      <c r="BT389" s="76"/>
      <c r="BU389" s="77"/>
      <c r="BV389" s="24"/>
      <c r="BW389" s="76"/>
      <c r="BX389" s="77"/>
      <c r="BY389" s="76"/>
      <c r="BZ389" s="77"/>
      <c r="CA389" s="96"/>
      <c r="CB389" s="2"/>
    </row>
    <row r="390" spans="1:80" ht="12" x14ac:dyDescent="0.2">
      <c r="A390" s="33"/>
      <c r="B390" s="265" t="s">
        <v>888</v>
      </c>
      <c r="C390" s="240" t="str">
        <f>_xlfn.CONCAT(Tabel3[[#This Row],[ID]],Tabel3[[#This Row],[BYGNINGSDELE]])</f>
        <v>386Spaces - Sprinkling</v>
      </c>
      <c r="D390" s="24"/>
      <c r="E390" s="24"/>
      <c r="F390" s="24"/>
      <c r="G390" s="24"/>
      <c r="H390" s="24"/>
      <c r="I390" s="24"/>
      <c r="J390" s="61">
        <v>3</v>
      </c>
      <c r="K390" s="62" t="s">
        <v>1506</v>
      </c>
      <c r="L390" s="63" t="s">
        <v>1486</v>
      </c>
      <c r="M390" s="61" t="str">
        <f>IFERROR(VLOOKUP(Tabel3[[#This Row],[ID-Bygningsdel]],'Data ændringslog'!A:G,7,FALSE),"P")</f>
        <v/>
      </c>
      <c r="N390" s="64" t="s">
        <v>113</v>
      </c>
      <c r="O390" s="188" t="str">
        <f>VLOOKUP(Tabel3[[#This Row],[ID-Bygningsdel]],'Data aktør'!A:H,2,FALSE)</f>
        <v/>
      </c>
      <c r="P390" s="189" t="str">
        <f>VLOOKUP(Tabel3[[#This Row],[ID-Bygningsdel]],'Data aktør'!A:H,3,FALSE)</f>
        <v/>
      </c>
      <c r="Q390" s="190" t="str">
        <f>VLOOKUP(Tabel3[[#This Row],[ID-Bygningsdel]],'Data aktør'!A:H,4,FALSE)</f>
        <v/>
      </c>
      <c r="R390" s="191" t="str">
        <f>VLOOKUP(Tabel3[[#This Row],[ID-Bygningsdel]],'Data aktør'!A:H,5,FALSE)</f>
        <v/>
      </c>
      <c r="S390" s="192" t="str">
        <f>VLOOKUP(Tabel3[[#This Row],[ID-Bygningsdel]],'Data aktør'!A:H,6,FALSE)</f>
        <v/>
      </c>
      <c r="T390" s="193" t="str">
        <f>VLOOKUP(Tabel3[[#This Row],[ID-Bygningsdel]],'Data aktør'!A:H,7,FALSE)</f>
        <v/>
      </c>
      <c r="U390" s="194" t="str">
        <f>VLOOKUP(Tabel3[[#This Row],[ID-Bygningsdel]],'Data aktør'!A:H,8,FALSE)</f>
        <v/>
      </c>
      <c r="V390" s="76"/>
      <c r="W390" s="77"/>
      <c r="X390" s="76"/>
      <c r="Y390" s="77"/>
      <c r="Z390" s="76"/>
      <c r="AA390" s="77"/>
      <c r="AB390" s="76"/>
      <c r="AC390" s="77"/>
      <c r="AD390" s="76"/>
      <c r="AE390" s="77"/>
      <c r="AF390" s="76"/>
      <c r="AG390" s="77"/>
      <c r="AH390" s="76"/>
      <c r="AI390" s="77"/>
      <c r="AJ390" s="76"/>
      <c r="AK390" s="77"/>
      <c r="AL390" s="76"/>
      <c r="AM390" s="77"/>
      <c r="AN390" s="76"/>
      <c r="AO390" s="77"/>
      <c r="AP390" s="76"/>
      <c r="AQ390" s="77"/>
      <c r="AR390" s="76"/>
      <c r="AS390" s="77"/>
      <c r="AT390" s="76"/>
      <c r="AU390" s="77"/>
      <c r="AV390" s="76"/>
      <c r="AW390" s="77"/>
      <c r="AX390" s="76"/>
      <c r="AY390" s="77"/>
      <c r="AZ390" s="76"/>
      <c r="BA390" s="77"/>
      <c r="BB390" s="76"/>
      <c r="BC390" s="77"/>
      <c r="BD390" s="76"/>
      <c r="BE390" s="77"/>
      <c r="BF390" s="76"/>
      <c r="BG390" s="77"/>
      <c r="BH390" s="76"/>
      <c r="BI390" s="77"/>
      <c r="BJ390" s="76"/>
      <c r="BK390" s="77"/>
      <c r="BL390" s="36" t="s">
        <v>555</v>
      </c>
      <c r="BM390" s="24"/>
      <c r="BN390" s="76"/>
      <c r="BO390" s="77"/>
      <c r="BP390" s="76"/>
      <c r="BQ390" s="77"/>
      <c r="BR390" s="76"/>
      <c r="BS390" s="77"/>
      <c r="BT390" s="76"/>
      <c r="BU390" s="77"/>
      <c r="BV390" s="24"/>
      <c r="BW390" s="76"/>
      <c r="BX390" s="77"/>
      <c r="BY390" s="76"/>
      <c r="BZ390" s="77"/>
      <c r="CA390" s="96"/>
      <c r="CB390" s="2"/>
    </row>
    <row r="391" spans="1:80" ht="12" x14ac:dyDescent="0.2">
      <c r="A391" s="33"/>
      <c r="B391" s="265" t="s">
        <v>890</v>
      </c>
      <c r="C391" s="240" t="str">
        <f>_xlfn.CONCAT(Tabel3[[#This Row],[ID]],Tabel3[[#This Row],[BYGNINGSDELE]])</f>
        <v>387Systemer - Afløb og Sanitet</v>
      </c>
      <c r="D391" s="24"/>
      <c r="E391" s="24"/>
      <c r="F391" s="24"/>
      <c r="G391" s="24"/>
      <c r="H391" s="24"/>
      <c r="I391" s="24"/>
      <c r="J391" s="61">
        <v>3</v>
      </c>
      <c r="K391" s="62" t="s">
        <v>1509</v>
      </c>
      <c r="L391" s="63" t="s">
        <v>113</v>
      </c>
      <c r="M391" s="61" t="str">
        <f>IFERROR(VLOOKUP(Tabel3[[#This Row],[ID-Bygningsdel]],'Data ændringslog'!A:G,7,FALSE),"P")</f>
        <v/>
      </c>
      <c r="N391" s="64" t="s">
        <v>113</v>
      </c>
      <c r="O391" s="188" t="str">
        <f>VLOOKUP(Tabel3[[#This Row],[ID-Bygningsdel]],'Data aktør'!A:H,2,FALSE)</f>
        <v/>
      </c>
      <c r="P391" s="189" t="str">
        <f>VLOOKUP(Tabel3[[#This Row],[ID-Bygningsdel]],'Data aktør'!A:H,3,FALSE)</f>
        <v/>
      </c>
      <c r="Q391" s="190" t="str">
        <f>VLOOKUP(Tabel3[[#This Row],[ID-Bygningsdel]],'Data aktør'!A:H,4,FALSE)</f>
        <v/>
      </c>
      <c r="R391" s="191" t="str">
        <f>VLOOKUP(Tabel3[[#This Row],[ID-Bygningsdel]],'Data aktør'!A:H,5,FALSE)</f>
        <v/>
      </c>
      <c r="S391" s="192" t="str">
        <f>VLOOKUP(Tabel3[[#This Row],[ID-Bygningsdel]],'Data aktør'!A:H,6,FALSE)</f>
        <v/>
      </c>
      <c r="T391" s="193" t="str">
        <f>VLOOKUP(Tabel3[[#This Row],[ID-Bygningsdel]],'Data aktør'!A:H,7,FALSE)</f>
        <v/>
      </c>
      <c r="U391" s="194" t="str">
        <f>VLOOKUP(Tabel3[[#This Row],[ID-Bygningsdel]],'Data aktør'!A:H,8,FALSE)</f>
        <v/>
      </c>
      <c r="V391" s="76"/>
      <c r="W391" s="77"/>
      <c r="X391" s="76"/>
      <c r="Y391" s="77"/>
      <c r="Z391" s="76"/>
      <c r="AA391" s="77"/>
      <c r="AB391" s="76"/>
      <c r="AC391" s="77"/>
      <c r="AD391" s="76"/>
      <c r="AE391" s="77"/>
      <c r="AF391" s="76"/>
      <c r="AG391" s="77"/>
      <c r="AH391" s="76"/>
      <c r="AI391" s="77"/>
      <c r="AJ391" s="76"/>
      <c r="AK391" s="77"/>
      <c r="AL391" s="76"/>
      <c r="AM391" s="77"/>
      <c r="AN391" s="76"/>
      <c r="AO391" s="77"/>
      <c r="AP391" s="76"/>
      <c r="AQ391" s="77"/>
      <c r="AR391" s="76"/>
      <c r="AS391" s="77"/>
      <c r="AT391" s="76"/>
      <c r="AU391" s="77"/>
      <c r="AV391" s="76"/>
      <c r="AW391" s="77"/>
      <c r="AX391" s="76"/>
      <c r="AY391" s="77"/>
      <c r="AZ391" s="76"/>
      <c r="BA391" s="77"/>
      <c r="BB391" s="76"/>
      <c r="BC391" s="77"/>
      <c r="BD391" s="76"/>
      <c r="BE391" s="77"/>
      <c r="BF391" s="76"/>
      <c r="BG391" s="77"/>
      <c r="BH391" s="76"/>
      <c r="BI391" s="77"/>
      <c r="BJ391" s="76"/>
      <c r="BK391" s="77"/>
      <c r="BL391" s="36"/>
      <c r="BM391" s="24"/>
      <c r="BN391" s="76"/>
      <c r="BO391" s="77"/>
      <c r="BP391" s="76"/>
      <c r="BQ391" s="77"/>
      <c r="BR391" s="76"/>
      <c r="BS391" s="77"/>
      <c r="BT391" s="76"/>
      <c r="BU391" s="77"/>
      <c r="BV391" s="24"/>
      <c r="BW391" s="76"/>
      <c r="BX391" s="77"/>
      <c r="BY391" s="76"/>
      <c r="BZ391" s="77"/>
      <c r="CA391" s="96"/>
      <c r="CB391" s="2"/>
    </row>
    <row r="392" spans="1:80" ht="12" x14ac:dyDescent="0.2">
      <c r="A392" s="33"/>
      <c r="B392" s="265" t="s">
        <v>893</v>
      </c>
      <c r="C392" s="240" t="str">
        <f>_xlfn.CONCAT(Tabel3[[#This Row],[ID]],Tabel3[[#This Row],[BYGNINGSDELE]])</f>
        <v>388Systemer - Vand</v>
      </c>
      <c r="D392" s="24"/>
      <c r="E392" s="24"/>
      <c r="F392" s="24"/>
      <c r="G392" s="24"/>
      <c r="H392" s="24"/>
      <c r="I392" s="24"/>
      <c r="J392" s="61">
        <v>3</v>
      </c>
      <c r="K392" s="62" t="s">
        <v>1496</v>
      </c>
      <c r="L392" s="63" t="s">
        <v>113</v>
      </c>
      <c r="M392" s="61" t="str">
        <f>IFERROR(VLOOKUP(Tabel3[[#This Row],[ID-Bygningsdel]],'Data ændringslog'!A:G,7,FALSE),"P")</f>
        <v/>
      </c>
      <c r="N392" s="64" t="s">
        <v>113</v>
      </c>
      <c r="O392" s="188" t="str">
        <f>VLOOKUP(Tabel3[[#This Row],[ID-Bygningsdel]],'Data aktør'!A:H,2,FALSE)</f>
        <v/>
      </c>
      <c r="P392" s="189" t="str">
        <f>VLOOKUP(Tabel3[[#This Row],[ID-Bygningsdel]],'Data aktør'!A:H,3,FALSE)</f>
        <v/>
      </c>
      <c r="Q392" s="190" t="str">
        <f>VLOOKUP(Tabel3[[#This Row],[ID-Bygningsdel]],'Data aktør'!A:H,4,FALSE)</f>
        <v/>
      </c>
      <c r="R392" s="191" t="str">
        <f>VLOOKUP(Tabel3[[#This Row],[ID-Bygningsdel]],'Data aktør'!A:H,5,FALSE)</f>
        <v/>
      </c>
      <c r="S392" s="192" t="str">
        <f>VLOOKUP(Tabel3[[#This Row],[ID-Bygningsdel]],'Data aktør'!A:H,6,FALSE)</f>
        <v/>
      </c>
      <c r="T392" s="193" t="str">
        <f>VLOOKUP(Tabel3[[#This Row],[ID-Bygningsdel]],'Data aktør'!A:H,7,FALSE)</f>
        <v/>
      </c>
      <c r="U392" s="194" t="str">
        <f>VLOOKUP(Tabel3[[#This Row],[ID-Bygningsdel]],'Data aktør'!A:H,8,FALSE)</f>
        <v/>
      </c>
      <c r="V392" s="76"/>
      <c r="W392" s="77"/>
      <c r="X392" s="76"/>
      <c r="Y392" s="77"/>
      <c r="Z392" s="76"/>
      <c r="AA392" s="77"/>
      <c r="AB392" s="76"/>
      <c r="AC392" s="77"/>
      <c r="AD392" s="76"/>
      <c r="AE392" s="77"/>
      <c r="AF392" s="76"/>
      <c r="AG392" s="77"/>
      <c r="AH392" s="76"/>
      <c r="AI392" s="77"/>
      <c r="AJ392" s="76"/>
      <c r="AK392" s="77"/>
      <c r="AL392" s="76"/>
      <c r="AM392" s="77"/>
      <c r="AN392" s="76"/>
      <c r="AO392" s="77"/>
      <c r="AP392" s="76"/>
      <c r="AQ392" s="77"/>
      <c r="AR392" s="76"/>
      <c r="AS392" s="77"/>
      <c r="AT392" s="76"/>
      <c r="AU392" s="77"/>
      <c r="AV392" s="76"/>
      <c r="AW392" s="77"/>
      <c r="AX392" s="76"/>
      <c r="AY392" s="77"/>
      <c r="AZ392" s="76"/>
      <c r="BA392" s="77"/>
      <c r="BB392" s="76"/>
      <c r="BC392" s="77"/>
      <c r="BD392" s="76"/>
      <c r="BE392" s="77"/>
      <c r="BF392" s="76"/>
      <c r="BG392" s="77"/>
      <c r="BH392" s="76"/>
      <c r="BI392" s="77"/>
      <c r="BJ392" s="76"/>
      <c r="BK392" s="77"/>
      <c r="BL392" s="36"/>
      <c r="BM392" s="24"/>
      <c r="BN392" s="76"/>
      <c r="BO392" s="77"/>
      <c r="BP392" s="76"/>
      <c r="BQ392" s="77"/>
      <c r="BR392" s="76"/>
      <c r="BS392" s="77"/>
      <c r="BT392" s="76"/>
      <c r="BU392" s="77"/>
      <c r="BV392" s="24"/>
      <c r="BW392" s="76"/>
      <c r="BX392" s="77"/>
      <c r="BY392" s="76"/>
      <c r="BZ392" s="77"/>
      <c r="CA392" s="96"/>
      <c r="CB392" s="2"/>
    </row>
    <row r="393" spans="1:80" ht="12" x14ac:dyDescent="0.2">
      <c r="A393" s="33"/>
      <c r="B393" s="265" t="s">
        <v>895</v>
      </c>
      <c r="C393" s="240" t="str">
        <f>_xlfn.CONCAT(Tabel3[[#This Row],[ID]],Tabel3[[#This Row],[BYGNINGSDELE]])</f>
        <v>389Systemer - Luftarter</v>
      </c>
      <c r="D393" s="24"/>
      <c r="E393" s="24"/>
      <c r="F393" s="24"/>
      <c r="G393" s="24"/>
      <c r="H393" s="24"/>
      <c r="I393" s="24"/>
      <c r="J393" s="61">
        <v>3</v>
      </c>
      <c r="K393" s="62" t="s">
        <v>1499</v>
      </c>
      <c r="L393" s="63" t="s">
        <v>113</v>
      </c>
      <c r="M393" s="61" t="str">
        <f>IFERROR(VLOOKUP(Tabel3[[#This Row],[ID-Bygningsdel]],'Data ændringslog'!A:G,7,FALSE),"P")</f>
        <v/>
      </c>
      <c r="N393" s="64" t="s">
        <v>113</v>
      </c>
      <c r="O393" s="188" t="str">
        <f>VLOOKUP(Tabel3[[#This Row],[ID-Bygningsdel]],'Data aktør'!A:H,2,FALSE)</f>
        <v/>
      </c>
      <c r="P393" s="189" t="str">
        <f>VLOOKUP(Tabel3[[#This Row],[ID-Bygningsdel]],'Data aktør'!A:H,3,FALSE)</f>
        <v/>
      </c>
      <c r="Q393" s="190" t="str">
        <f>VLOOKUP(Tabel3[[#This Row],[ID-Bygningsdel]],'Data aktør'!A:H,4,FALSE)</f>
        <v/>
      </c>
      <c r="R393" s="191" t="str">
        <f>VLOOKUP(Tabel3[[#This Row],[ID-Bygningsdel]],'Data aktør'!A:H,5,FALSE)</f>
        <v/>
      </c>
      <c r="S393" s="192" t="str">
        <f>VLOOKUP(Tabel3[[#This Row],[ID-Bygningsdel]],'Data aktør'!A:H,6,FALSE)</f>
        <v/>
      </c>
      <c r="T393" s="193" t="str">
        <f>VLOOKUP(Tabel3[[#This Row],[ID-Bygningsdel]],'Data aktør'!A:H,7,FALSE)</f>
        <v/>
      </c>
      <c r="U393" s="194" t="str">
        <f>VLOOKUP(Tabel3[[#This Row],[ID-Bygningsdel]],'Data aktør'!A:H,8,FALSE)</f>
        <v/>
      </c>
      <c r="V393" s="76"/>
      <c r="W393" s="77"/>
      <c r="X393" s="76"/>
      <c r="Y393" s="77"/>
      <c r="Z393" s="76"/>
      <c r="AA393" s="77"/>
      <c r="AB393" s="76"/>
      <c r="AC393" s="77"/>
      <c r="AD393" s="76"/>
      <c r="AE393" s="77"/>
      <c r="AF393" s="76"/>
      <c r="AG393" s="77"/>
      <c r="AH393" s="76"/>
      <c r="AI393" s="77"/>
      <c r="AJ393" s="76"/>
      <c r="AK393" s="77"/>
      <c r="AL393" s="76"/>
      <c r="AM393" s="77"/>
      <c r="AN393" s="76"/>
      <c r="AO393" s="77"/>
      <c r="AP393" s="76"/>
      <c r="AQ393" s="77"/>
      <c r="AR393" s="76"/>
      <c r="AS393" s="77"/>
      <c r="AT393" s="76"/>
      <c r="AU393" s="77"/>
      <c r="AV393" s="76"/>
      <c r="AW393" s="77"/>
      <c r="AX393" s="76"/>
      <c r="AY393" s="77"/>
      <c r="AZ393" s="76"/>
      <c r="BA393" s="77"/>
      <c r="BB393" s="76"/>
      <c r="BC393" s="77"/>
      <c r="BD393" s="76"/>
      <c r="BE393" s="77"/>
      <c r="BF393" s="76"/>
      <c r="BG393" s="77"/>
      <c r="BH393" s="76"/>
      <c r="BI393" s="77"/>
      <c r="BJ393" s="76"/>
      <c r="BK393" s="77"/>
      <c r="BL393" s="36"/>
      <c r="BM393" s="24"/>
      <c r="BN393" s="76"/>
      <c r="BO393" s="77"/>
      <c r="BP393" s="76"/>
      <c r="BQ393" s="77"/>
      <c r="BR393" s="76"/>
      <c r="BS393" s="77"/>
      <c r="BT393" s="76"/>
      <c r="BU393" s="77"/>
      <c r="BV393" s="24"/>
      <c r="BW393" s="76"/>
      <c r="BX393" s="77"/>
      <c r="BY393" s="76"/>
      <c r="BZ393" s="77"/>
      <c r="CA393" s="96"/>
      <c r="CB393" s="2"/>
    </row>
    <row r="394" spans="1:80" ht="12" x14ac:dyDescent="0.2">
      <c r="A394" s="33"/>
      <c r="B394" s="265" t="s">
        <v>896</v>
      </c>
      <c r="C394" s="240" t="str">
        <f>_xlfn.CONCAT(Tabel3[[#This Row],[ID]],Tabel3[[#This Row],[BYGNINGSDELE]])</f>
        <v>390Systemer - Køling</v>
      </c>
      <c r="D394" s="24"/>
      <c r="E394" s="24"/>
      <c r="F394" s="24"/>
      <c r="G394" s="24"/>
      <c r="H394" s="24"/>
      <c r="I394" s="24"/>
      <c r="J394" s="61">
        <v>3</v>
      </c>
      <c r="K394" s="62" t="s">
        <v>1501</v>
      </c>
      <c r="L394" s="63" t="s">
        <v>113</v>
      </c>
      <c r="M394" s="61" t="str">
        <f>IFERROR(VLOOKUP(Tabel3[[#This Row],[ID-Bygningsdel]],'Data ændringslog'!A:G,7,FALSE),"P")</f>
        <v/>
      </c>
      <c r="N394" s="64" t="s">
        <v>113</v>
      </c>
      <c r="O394" s="188" t="str">
        <f>VLOOKUP(Tabel3[[#This Row],[ID-Bygningsdel]],'Data aktør'!A:H,2,FALSE)</f>
        <v/>
      </c>
      <c r="P394" s="189" t="str">
        <f>VLOOKUP(Tabel3[[#This Row],[ID-Bygningsdel]],'Data aktør'!A:H,3,FALSE)</f>
        <v/>
      </c>
      <c r="Q394" s="190" t="str">
        <f>VLOOKUP(Tabel3[[#This Row],[ID-Bygningsdel]],'Data aktør'!A:H,4,FALSE)</f>
        <v/>
      </c>
      <c r="R394" s="191" t="str">
        <f>VLOOKUP(Tabel3[[#This Row],[ID-Bygningsdel]],'Data aktør'!A:H,5,FALSE)</f>
        <v/>
      </c>
      <c r="S394" s="192" t="str">
        <f>VLOOKUP(Tabel3[[#This Row],[ID-Bygningsdel]],'Data aktør'!A:H,6,FALSE)</f>
        <v/>
      </c>
      <c r="T394" s="193" t="str">
        <f>VLOOKUP(Tabel3[[#This Row],[ID-Bygningsdel]],'Data aktør'!A:H,7,FALSE)</f>
        <v/>
      </c>
      <c r="U394" s="194" t="str">
        <f>VLOOKUP(Tabel3[[#This Row],[ID-Bygningsdel]],'Data aktør'!A:H,8,FALSE)</f>
        <v/>
      </c>
      <c r="V394" s="76"/>
      <c r="W394" s="77"/>
      <c r="X394" s="76"/>
      <c r="Y394" s="77"/>
      <c r="Z394" s="76"/>
      <c r="AA394" s="77"/>
      <c r="AB394" s="76"/>
      <c r="AC394" s="77"/>
      <c r="AD394" s="76"/>
      <c r="AE394" s="77"/>
      <c r="AF394" s="76"/>
      <c r="AG394" s="77"/>
      <c r="AH394" s="76"/>
      <c r="AI394" s="77"/>
      <c r="AJ394" s="76"/>
      <c r="AK394" s="77"/>
      <c r="AL394" s="76"/>
      <c r="AM394" s="77"/>
      <c r="AN394" s="76"/>
      <c r="AO394" s="77"/>
      <c r="AP394" s="76"/>
      <c r="AQ394" s="77"/>
      <c r="AR394" s="76"/>
      <c r="AS394" s="77"/>
      <c r="AT394" s="76"/>
      <c r="AU394" s="77"/>
      <c r="AV394" s="76"/>
      <c r="AW394" s="77"/>
      <c r="AX394" s="76"/>
      <c r="AY394" s="77"/>
      <c r="AZ394" s="76"/>
      <c r="BA394" s="77"/>
      <c r="BB394" s="76"/>
      <c r="BC394" s="77"/>
      <c r="BD394" s="76"/>
      <c r="BE394" s="77"/>
      <c r="BF394" s="76"/>
      <c r="BG394" s="77"/>
      <c r="BH394" s="76"/>
      <c r="BI394" s="77"/>
      <c r="BJ394" s="76"/>
      <c r="BK394" s="77"/>
      <c r="BL394" s="36"/>
      <c r="BM394" s="24"/>
      <c r="BN394" s="76"/>
      <c r="BO394" s="77"/>
      <c r="BP394" s="76"/>
      <c r="BQ394" s="77"/>
      <c r="BR394" s="76"/>
      <c r="BS394" s="77"/>
      <c r="BT394" s="76"/>
      <c r="BU394" s="77"/>
      <c r="BV394" s="24"/>
      <c r="BW394" s="76"/>
      <c r="BX394" s="77"/>
      <c r="BY394" s="76"/>
      <c r="BZ394" s="77"/>
      <c r="CA394" s="96"/>
      <c r="CB394" s="2"/>
    </row>
    <row r="395" spans="1:80" ht="12" x14ac:dyDescent="0.2">
      <c r="A395" s="33"/>
      <c r="B395" s="265" t="s">
        <v>898</v>
      </c>
      <c r="C395" s="240" t="str">
        <f>_xlfn.CONCAT(Tabel3[[#This Row],[ID]],Tabel3[[#This Row],[BYGNINGSDELE]])</f>
        <v>391Systemer - Varme</v>
      </c>
      <c r="D395" s="24"/>
      <c r="E395" s="24"/>
      <c r="F395" s="24"/>
      <c r="G395" s="24"/>
      <c r="H395" s="24"/>
      <c r="I395" s="24"/>
      <c r="J395" s="61">
        <v>3</v>
      </c>
      <c r="K395" s="62" t="s">
        <v>1503</v>
      </c>
      <c r="L395" s="63" t="s">
        <v>113</v>
      </c>
      <c r="M395" s="61" t="str">
        <f>IFERROR(VLOOKUP(Tabel3[[#This Row],[ID-Bygningsdel]],'Data ændringslog'!A:G,7,FALSE),"P")</f>
        <v/>
      </c>
      <c r="N395" s="64" t="s">
        <v>113</v>
      </c>
      <c r="O395" s="188" t="str">
        <f>VLOOKUP(Tabel3[[#This Row],[ID-Bygningsdel]],'Data aktør'!A:H,2,FALSE)</f>
        <v/>
      </c>
      <c r="P395" s="189" t="str">
        <f>VLOOKUP(Tabel3[[#This Row],[ID-Bygningsdel]],'Data aktør'!A:H,3,FALSE)</f>
        <v/>
      </c>
      <c r="Q395" s="190" t="str">
        <f>VLOOKUP(Tabel3[[#This Row],[ID-Bygningsdel]],'Data aktør'!A:H,4,FALSE)</f>
        <v/>
      </c>
      <c r="R395" s="191" t="str">
        <f>VLOOKUP(Tabel3[[#This Row],[ID-Bygningsdel]],'Data aktør'!A:H,5,FALSE)</f>
        <v/>
      </c>
      <c r="S395" s="192" t="str">
        <f>VLOOKUP(Tabel3[[#This Row],[ID-Bygningsdel]],'Data aktør'!A:H,6,FALSE)</f>
        <v/>
      </c>
      <c r="T395" s="193" t="str">
        <f>VLOOKUP(Tabel3[[#This Row],[ID-Bygningsdel]],'Data aktør'!A:H,7,FALSE)</f>
        <v/>
      </c>
      <c r="U395" s="194" t="str">
        <f>VLOOKUP(Tabel3[[#This Row],[ID-Bygningsdel]],'Data aktør'!A:H,8,FALSE)</f>
        <v/>
      </c>
      <c r="V395" s="76"/>
      <c r="W395" s="77"/>
      <c r="X395" s="76"/>
      <c r="Y395" s="77"/>
      <c r="Z395" s="76"/>
      <c r="AA395" s="77"/>
      <c r="AB395" s="76"/>
      <c r="AC395" s="77"/>
      <c r="AD395" s="76"/>
      <c r="AE395" s="77"/>
      <c r="AF395" s="76"/>
      <c r="AG395" s="77"/>
      <c r="AH395" s="76"/>
      <c r="AI395" s="77"/>
      <c r="AJ395" s="76"/>
      <c r="AK395" s="77"/>
      <c r="AL395" s="76"/>
      <c r="AM395" s="77"/>
      <c r="AN395" s="76"/>
      <c r="AO395" s="77"/>
      <c r="AP395" s="76"/>
      <c r="AQ395" s="77"/>
      <c r="AR395" s="76"/>
      <c r="AS395" s="77"/>
      <c r="AT395" s="76"/>
      <c r="AU395" s="77"/>
      <c r="AV395" s="76"/>
      <c r="AW395" s="77"/>
      <c r="AX395" s="76"/>
      <c r="AY395" s="77"/>
      <c r="AZ395" s="76"/>
      <c r="BA395" s="77"/>
      <c r="BB395" s="76"/>
      <c r="BC395" s="77"/>
      <c r="BD395" s="76"/>
      <c r="BE395" s="77"/>
      <c r="BF395" s="76"/>
      <c r="BG395" s="77"/>
      <c r="BH395" s="76"/>
      <c r="BI395" s="77"/>
      <c r="BJ395" s="76"/>
      <c r="BK395" s="77"/>
      <c r="BL395" s="36"/>
      <c r="BM395" s="24"/>
      <c r="BN395" s="76"/>
      <c r="BO395" s="77"/>
      <c r="BP395" s="76"/>
      <c r="BQ395" s="77"/>
      <c r="BR395" s="76"/>
      <c r="BS395" s="77"/>
      <c r="BT395" s="76"/>
      <c r="BU395" s="77"/>
      <c r="BV395" s="24"/>
      <c r="BW395" s="76"/>
      <c r="BX395" s="77"/>
      <c r="BY395" s="76"/>
      <c r="BZ395" s="77"/>
      <c r="CA395" s="96"/>
      <c r="CB395" s="2"/>
    </row>
    <row r="396" spans="1:80" ht="12" x14ac:dyDescent="0.2">
      <c r="A396" s="33"/>
      <c r="B396" s="265" t="s">
        <v>900</v>
      </c>
      <c r="C396" s="240" t="str">
        <f>_xlfn.CONCAT(Tabel3[[#This Row],[ID]],Tabel3[[#This Row],[BYGNINGSDELE]])</f>
        <v>392Systemer - Ventilation</v>
      </c>
      <c r="D396" s="24"/>
      <c r="E396" s="24"/>
      <c r="F396" s="24"/>
      <c r="G396" s="24"/>
      <c r="H396" s="24"/>
      <c r="I396" s="24"/>
      <c r="J396" s="61">
        <v>3</v>
      </c>
      <c r="K396" s="62" t="s">
        <v>1505</v>
      </c>
      <c r="L396" s="63" t="s">
        <v>113</v>
      </c>
      <c r="M396" s="61" t="str">
        <f>IFERROR(VLOOKUP(Tabel3[[#This Row],[ID-Bygningsdel]],'Data ændringslog'!A:G,7,FALSE),"P")</f>
        <v/>
      </c>
      <c r="N396" s="64" t="s">
        <v>113</v>
      </c>
      <c r="O396" s="188" t="str">
        <f>VLOOKUP(Tabel3[[#This Row],[ID-Bygningsdel]],'Data aktør'!A:H,2,FALSE)</f>
        <v/>
      </c>
      <c r="P396" s="189" t="str">
        <f>VLOOKUP(Tabel3[[#This Row],[ID-Bygningsdel]],'Data aktør'!A:H,3,FALSE)</f>
        <v/>
      </c>
      <c r="Q396" s="190" t="str">
        <f>VLOOKUP(Tabel3[[#This Row],[ID-Bygningsdel]],'Data aktør'!A:H,4,FALSE)</f>
        <v/>
      </c>
      <c r="R396" s="191" t="str">
        <f>VLOOKUP(Tabel3[[#This Row],[ID-Bygningsdel]],'Data aktør'!A:H,5,FALSE)</f>
        <v/>
      </c>
      <c r="S396" s="192" t="str">
        <f>VLOOKUP(Tabel3[[#This Row],[ID-Bygningsdel]],'Data aktør'!A:H,6,FALSE)</f>
        <v/>
      </c>
      <c r="T396" s="193" t="str">
        <f>VLOOKUP(Tabel3[[#This Row],[ID-Bygningsdel]],'Data aktør'!A:H,7,FALSE)</f>
        <v/>
      </c>
      <c r="U396" s="194" t="str">
        <f>VLOOKUP(Tabel3[[#This Row],[ID-Bygningsdel]],'Data aktør'!A:H,8,FALSE)</f>
        <v/>
      </c>
      <c r="V396" s="76"/>
      <c r="W396" s="77"/>
      <c r="X396" s="76"/>
      <c r="Y396" s="77"/>
      <c r="Z396" s="76"/>
      <c r="AA396" s="77"/>
      <c r="AB396" s="76"/>
      <c r="AC396" s="77"/>
      <c r="AD396" s="76"/>
      <c r="AE396" s="77"/>
      <c r="AF396" s="76"/>
      <c r="AG396" s="77"/>
      <c r="AH396" s="76"/>
      <c r="AI396" s="77"/>
      <c r="AJ396" s="76"/>
      <c r="AK396" s="77"/>
      <c r="AL396" s="76"/>
      <c r="AM396" s="77"/>
      <c r="AN396" s="76"/>
      <c r="AO396" s="77"/>
      <c r="AP396" s="76"/>
      <c r="AQ396" s="77"/>
      <c r="AR396" s="76"/>
      <c r="AS396" s="77"/>
      <c r="AT396" s="76"/>
      <c r="AU396" s="77"/>
      <c r="AV396" s="76"/>
      <c r="AW396" s="77"/>
      <c r="AX396" s="76"/>
      <c r="AY396" s="77"/>
      <c r="AZ396" s="76"/>
      <c r="BA396" s="77"/>
      <c r="BB396" s="76"/>
      <c r="BC396" s="77"/>
      <c r="BD396" s="76"/>
      <c r="BE396" s="77"/>
      <c r="BF396" s="76"/>
      <c r="BG396" s="77"/>
      <c r="BH396" s="76"/>
      <c r="BI396" s="77"/>
      <c r="BJ396" s="76"/>
      <c r="BK396" s="77"/>
      <c r="BL396" s="36"/>
      <c r="BM396" s="24"/>
      <c r="BN396" s="76"/>
      <c r="BO396" s="77"/>
      <c r="BP396" s="76"/>
      <c r="BQ396" s="77"/>
      <c r="BR396" s="76"/>
      <c r="BS396" s="77"/>
      <c r="BT396" s="76"/>
      <c r="BU396" s="77"/>
      <c r="BV396" s="24"/>
      <c r="BW396" s="76"/>
      <c r="BX396" s="77"/>
      <c r="BY396" s="76"/>
      <c r="BZ396" s="77"/>
      <c r="CA396" s="96"/>
      <c r="CB396" s="2"/>
    </row>
    <row r="397" spans="1:80" ht="12" x14ac:dyDescent="0.2">
      <c r="A397" s="33"/>
      <c r="B397" s="265" t="s">
        <v>901</v>
      </c>
      <c r="C397" s="240" t="str">
        <f>_xlfn.CONCAT(Tabel3[[#This Row],[ID]],Tabel3[[#This Row],[BYGNINGSDELE]])</f>
        <v>393Systemer - Sprinkling</v>
      </c>
      <c r="D397" s="24"/>
      <c r="E397" s="24"/>
      <c r="F397" s="24"/>
      <c r="G397" s="24"/>
      <c r="H397" s="24"/>
      <c r="I397" s="24"/>
      <c r="J397" s="61">
        <v>3</v>
      </c>
      <c r="K397" s="62" t="s">
        <v>1507</v>
      </c>
      <c r="L397" s="63" t="s">
        <v>113</v>
      </c>
      <c r="M397" s="61" t="str">
        <f>IFERROR(VLOOKUP(Tabel3[[#This Row],[ID-Bygningsdel]],'Data ændringslog'!A:G,7,FALSE),"P")</f>
        <v/>
      </c>
      <c r="N397" s="64" t="s">
        <v>113</v>
      </c>
      <c r="O397" s="188" t="str">
        <f>VLOOKUP(Tabel3[[#This Row],[ID-Bygningsdel]],'Data aktør'!A:H,2,FALSE)</f>
        <v/>
      </c>
      <c r="P397" s="189" t="str">
        <f>VLOOKUP(Tabel3[[#This Row],[ID-Bygningsdel]],'Data aktør'!A:H,3,FALSE)</f>
        <v/>
      </c>
      <c r="Q397" s="190" t="str">
        <f>VLOOKUP(Tabel3[[#This Row],[ID-Bygningsdel]],'Data aktør'!A:H,4,FALSE)</f>
        <v/>
      </c>
      <c r="R397" s="191" t="str">
        <f>VLOOKUP(Tabel3[[#This Row],[ID-Bygningsdel]],'Data aktør'!A:H,5,FALSE)</f>
        <v/>
      </c>
      <c r="S397" s="192" t="str">
        <f>VLOOKUP(Tabel3[[#This Row],[ID-Bygningsdel]],'Data aktør'!A:H,6,FALSE)</f>
        <v/>
      </c>
      <c r="T397" s="193" t="str">
        <f>VLOOKUP(Tabel3[[#This Row],[ID-Bygningsdel]],'Data aktør'!A:H,7,FALSE)</f>
        <v/>
      </c>
      <c r="U397" s="194" t="str">
        <f>VLOOKUP(Tabel3[[#This Row],[ID-Bygningsdel]],'Data aktør'!A:H,8,FALSE)</f>
        <v/>
      </c>
      <c r="V397" s="76"/>
      <c r="W397" s="77"/>
      <c r="X397" s="76"/>
      <c r="Y397" s="77"/>
      <c r="Z397" s="76"/>
      <c r="AA397" s="77"/>
      <c r="AB397" s="76"/>
      <c r="AC397" s="77"/>
      <c r="AD397" s="76"/>
      <c r="AE397" s="77"/>
      <c r="AF397" s="76"/>
      <c r="AG397" s="77"/>
      <c r="AH397" s="76"/>
      <c r="AI397" s="77"/>
      <c r="AJ397" s="76"/>
      <c r="AK397" s="77"/>
      <c r="AL397" s="76"/>
      <c r="AM397" s="77"/>
      <c r="AN397" s="76"/>
      <c r="AO397" s="77"/>
      <c r="AP397" s="76"/>
      <c r="AQ397" s="77"/>
      <c r="AR397" s="76"/>
      <c r="AS397" s="77"/>
      <c r="AT397" s="76"/>
      <c r="AU397" s="77"/>
      <c r="AV397" s="76"/>
      <c r="AW397" s="77"/>
      <c r="AX397" s="76"/>
      <c r="AY397" s="77"/>
      <c r="AZ397" s="76"/>
      <c r="BA397" s="77"/>
      <c r="BB397" s="76"/>
      <c r="BC397" s="77"/>
      <c r="BD397" s="76"/>
      <c r="BE397" s="77"/>
      <c r="BF397" s="76"/>
      <c r="BG397" s="77"/>
      <c r="BH397" s="76"/>
      <c r="BI397" s="77"/>
      <c r="BJ397" s="76"/>
      <c r="BK397" s="77"/>
      <c r="BL397" s="36"/>
      <c r="BM397" s="24"/>
      <c r="BN397" s="76"/>
      <c r="BO397" s="77"/>
      <c r="BP397" s="76"/>
      <c r="BQ397" s="77"/>
      <c r="BR397" s="76"/>
      <c r="BS397" s="77"/>
      <c r="BT397" s="76"/>
      <c r="BU397" s="77"/>
      <c r="BV397" s="24"/>
      <c r="BW397" s="76"/>
      <c r="BX397" s="77"/>
      <c r="BY397" s="76"/>
      <c r="BZ397" s="77"/>
      <c r="CA397" s="96"/>
      <c r="CB397" s="2"/>
    </row>
    <row r="398" spans="1:80" ht="14.25" x14ac:dyDescent="0.2">
      <c r="A398" s="33"/>
      <c r="B398" s="264" t="s">
        <v>902</v>
      </c>
      <c r="C398" s="239" t="str">
        <f>_xlfn.CONCAT(Tabel3[[#This Row],[ID]],Tabel3[[#This Row],[BYGNINGSDELE]])</f>
        <v>394Føringsveje</v>
      </c>
      <c r="D398" s="27"/>
      <c r="E398" s="27"/>
      <c r="F398" s="27"/>
      <c r="G398" s="27"/>
      <c r="H398" s="27"/>
      <c r="I398" s="24"/>
      <c r="J398" s="58">
        <v>2</v>
      </c>
      <c r="K398" s="59" t="s">
        <v>558</v>
      </c>
      <c r="L398" s="287"/>
      <c r="M398" s="290" t="str">
        <f>IFERROR(VLOOKUP(Tabel3[[#This Row],[ID-Bygningsdel]],'Data ændringslog'!A:G,7,FALSE),"P")</f>
        <v/>
      </c>
      <c r="N398" s="60"/>
      <c r="O398" s="221" t="s">
        <v>109</v>
      </c>
      <c r="P398" s="222" t="s">
        <v>109</v>
      </c>
      <c r="Q398" s="222" t="s">
        <v>109</v>
      </c>
      <c r="R398" s="222" t="s">
        <v>109</v>
      </c>
      <c r="S398" s="222" t="s">
        <v>109</v>
      </c>
      <c r="T398" s="222" t="s">
        <v>109</v>
      </c>
      <c r="U398" s="223" t="s">
        <v>109</v>
      </c>
      <c r="V398" s="78"/>
      <c r="W398" s="79"/>
      <c r="X398" s="78"/>
      <c r="Y398" s="79"/>
      <c r="Z398" s="78"/>
      <c r="AA398" s="79"/>
      <c r="AB398" s="78"/>
      <c r="AC398" s="88"/>
      <c r="AD398" s="78"/>
      <c r="AE398" s="79"/>
      <c r="AF398" s="78"/>
      <c r="AG398" s="79"/>
      <c r="AH398" s="78"/>
      <c r="AI398" s="79"/>
      <c r="AJ398" s="78"/>
      <c r="AK398" s="88"/>
      <c r="AL398" s="78"/>
      <c r="AM398" s="88"/>
      <c r="AN398" s="78"/>
      <c r="AO398" s="79"/>
      <c r="AP398" s="78"/>
      <c r="AQ398" s="79"/>
      <c r="AR398" s="78"/>
      <c r="AS398" s="79"/>
      <c r="AT398" s="78"/>
      <c r="AU398" s="88"/>
      <c r="AV398" s="78"/>
      <c r="AW398" s="79"/>
      <c r="AX398" s="78"/>
      <c r="AY398" s="79"/>
      <c r="AZ398" s="78"/>
      <c r="BA398" s="79"/>
      <c r="BB398" s="78"/>
      <c r="BC398" s="88"/>
      <c r="BD398" s="78"/>
      <c r="BE398" s="79"/>
      <c r="BF398" s="78"/>
      <c r="BG398" s="79"/>
      <c r="BH398" s="78"/>
      <c r="BI398" s="79"/>
      <c r="BJ398" s="78"/>
      <c r="BK398" s="88"/>
      <c r="BL398" s="37"/>
      <c r="BM398" s="245"/>
      <c r="BN398" s="78"/>
      <c r="BO398" s="79"/>
      <c r="BP398" s="78"/>
      <c r="BQ398" s="79"/>
      <c r="BR398" s="78"/>
      <c r="BS398" s="79"/>
      <c r="BT398" s="78"/>
      <c r="BU398" s="88"/>
      <c r="BV398" s="24"/>
      <c r="BW398" s="78"/>
      <c r="BX398" s="79"/>
      <c r="BY398" s="78"/>
      <c r="BZ398" s="79"/>
      <c r="CA398" s="97"/>
      <c r="CB398" s="2"/>
    </row>
    <row r="399" spans="1:80" ht="12" x14ac:dyDescent="0.2">
      <c r="A399" s="33"/>
      <c r="B399" s="267" t="s">
        <v>903</v>
      </c>
      <c r="C399" s="242" t="str">
        <f>_xlfn.CONCAT(Tabel3[[#This Row],[ID]],Tabel3[[#This Row],[BYGNINGSDELE]])</f>
        <v xml:space="preserve">395Kloak/LAR systemer udenfor fundament </v>
      </c>
      <c r="D399" s="23"/>
      <c r="E399" s="23"/>
      <c r="F399" s="23"/>
      <c r="G399" s="23"/>
      <c r="H399" s="23"/>
      <c r="I399" s="24"/>
      <c r="J399" s="65">
        <v>3</v>
      </c>
      <c r="K399" s="66" t="s">
        <v>889</v>
      </c>
      <c r="L399" s="67"/>
      <c r="M399" s="65" t="str">
        <f>IFERROR(VLOOKUP(Tabel3[[#This Row],[ID-Bygningsdel]],'Data ændringslog'!A:G,7,FALSE),"P")</f>
        <v/>
      </c>
      <c r="N399" s="68" t="s">
        <v>113</v>
      </c>
      <c r="O399" s="196" t="str">
        <f>VLOOKUP(Tabel3[[#This Row],[ID-Bygningsdel]],'Data aktør'!A:H,2,FALSE)</f>
        <v/>
      </c>
      <c r="P399" s="197" t="str">
        <f>VLOOKUP(Tabel3[[#This Row],[ID-Bygningsdel]],'Data aktør'!A:H,3,FALSE)</f>
        <v/>
      </c>
      <c r="Q399" s="197" t="str">
        <f>VLOOKUP(Tabel3[[#This Row],[ID-Bygningsdel]],'Data aktør'!A:H,4,FALSE)</f>
        <v/>
      </c>
      <c r="R399" s="197" t="str">
        <f>VLOOKUP(Tabel3[[#This Row],[ID-Bygningsdel]],'Data aktør'!A:H,5,FALSE)</f>
        <v/>
      </c>
      <c r="S399" s="197" t="str">
        <f>VLOOKUP(Tabel3[[#This Row],[ID-Bygningsdel]],'Data aktør'!A:H,6,FALSE)</f>
        <v/>
      </c>
      <c r="T399" s="197" t="str">
        <f>VLOOKUP(Tabel3[[#This Row],[ID-Bygningsdel]],'Data aktør'!A:H,7,FALSE)</f>
        <v/>
      </c>
      <c r="U399" s="197" t="str">
        <f>VLOOKUP(Tabel3[[#This Row],[ID-Bygningsdel]],'Data aktør'!A:H,8,FALSE)</f>
        <v/>
      </c>
      <c r="V399" s="84"/>
      <c r="W399" s="69"/>
      <c r="X399" s="84"/>
      <c r="Y399" s="69"/>
      <c r="Z399" s="84"/>
      <c r="AA399" s="69"/>
      <c r="AB399" s="84"/>
      <c r="AC399" s="69"/>
      <c r="AD399" s="84"/>
      <c r="AE399" s="69"/>
      <c r="AF399" s="84"/>
      <c r="AG399" s="69"/>
      <c r="AH399" s="84"/>
      <c r="AI399" s="69"/>
      <c r="AJ399" s="84"/>
      <c r="AK399" s="69"/>
      <c r="AL399" s="84"/>
      <c r="AM399" s="69"/>
      <c r="AN399" s="84"/>
      <c r="AO399" s="69"/>
      <c r="AP399" s="84"/>
      <c r="AQ399" s="69"/>
      <c r="AR399" s="84"/>
      <c r="AS399" s="69"/>
      <c r="AT399" s="84"/>
      <c r="AU399" s="69"/>
      <c r="AV399" s="84"/>
      <c r="AW399" s="69"/>
      <c r="AX399" s="84"/>
      <c r="AY399" s="69"/>
      <c r="AZ399" s="84"/>
      <c r="BA399" s="69"/>
      <c r="BB399" s="84"/>
      <c r="BC399" s="69"/>
      <c r="BD399" s="84"/>
      <c r="BE399" s="69"/>
      <c r="BF399" s="84"/>
      <c r="BG399" s="69"/>
      <c r="BH399" s="84"/>
      <c r="BI399" s="69"/>
      <c r="BJ399" s="84"/>
      <c r="BK399" s="69"/>
      <c r="BL399" s="38"/>
      <c r="BM399" s="24"/>
      <c r="BN399" s="84"/>
      <c r="BO399" s="69"/>
      <c r="BP399" s="84"/>
      <c r="BQ399" s="69"/>
      <c r="BR399" s="84"/>
      <c r="BS399" s="69"/>
      <c r="BT399" s="84"/>
      <c r="BU399" s="69"/>
      <c r="BV399" s="24"/>
      <c r="BW399" s="84"/>
      <c r="BX399" s="69"/>
      <c r="BY399" s="84"/>
      <c r="BZ399" s="69"/>
      <c r="CA399" s="98"/>
      <c r="CB399" s="2"/>
    </row>
    <row r="400" spans="1:80" ht="12" x14ac:dyDescent="0.2">
      <c r="A400" s="33"/>
      <c r="B400" s="265" t="s">
        <v>905</v>
      </c>
      <c r="C400" s="240" t="str">
        <f>_xlfn.CONCAT(Tabel3[[#This Row],[ID]],Tabel3[[#This Row],[BYGNINGSDELE]])</f>
        <v>396Hoved- og fordelingsføringsveje</v>
      </c>
      <c r="D400" s="24"/>
      <c r="E400" s="24"/>
      <c r="F400" s="24"/>
      <c r="G400" s="24"/>
      <c r="H400" s="24"/>
      <c r="I400" s="24"/>
      <c r="J400" s="61">
        <v>4</v>
      </c>
      <c r="K400" s="62" t="s">
        <v>891</v>
      </c>
      <c r="L400" s="63" t="s">
        <v>892</v>
      </c>
      <c r="M400" s="61" t="str">
        <f>IFERROR(VLOOKUP(Tabel3[[#This Row],[ID-Bygningsdel]],'Data ændringslog'!A:G,7,FALSE),"P")</f>
        <v/>
      </c>
      <c r="N400" s="64" t="s">
        <v>113</v>
      </c>
      <c r="O400" s="188" t="str">
        <f>VLOOKUP(Tabel3[[#This Row],[ID-Bygningsdel]],'Data aktør'!A:H,2,FALSE)</f>
        <v/>
      </c>
      <c r="P400" s="189" t="str">
        <f>VLOOKUP(Tabel3[[#This Row],[ID-Bygningsdel]],'Data aktør'!A:H,3,FALSE)</f>
        <v/>
      </c>
      <c r="Q400" s="190" t="str">
        <f>VLOOKUP(Tabel3[[#This Row],[ID-Bygningsdel]],'Data aktør'!A:H,4,FALSE)</f>
        <v/>
      </c>
      <c r="R400" s="191" t="str">
        <f>VLOOKUP(Tabel3[[#This Row],[ID-Bygningsdel]],'Data aktør'!A:H,5,FALSE)</f>
        <v/>
      </c>
      <c r="S400" s="192" t="str">
        <f>VLOOKUP(Tabel3[[#This Row],[ID-Bygningsdel]],'Data aktør'!A:H,6,FALSE)</f>
        <v/>
      </c>
      <c r="T400" s="193" t="str">
        <f>VLOOKUP(Tabel3[[#This Row],[ID-Bygningsdel]],'Data aktør'!A:H,7,FALSE)</f>
        <v/>
      </c>
      <c r="U400" s="194" t="str">
        <f>VLOOKUP(Tabel3[[#This Row],[ID-Bygningsdel]],'Data aktør'!A:H,8,FALSE)</f>
        <v/>
      </c>
      <c r="V400" s="76"/>
      <c r="W400" s="77"/>
      <c r="X400" s="76"/>
      <c r="Y400" s="77"/>
      <c r="Z400" s="76"/>
      <c r="AA400" s="77"/>
      <c r="AB400" s="76"/>
      <c r="AC400" s="77"/>
      <c r="AD400" s="76"/>
      <c r="AE400" s="77"/>
      <c r="AF400" s="76"/>
      <c r="AG400" s="77"/>
      <c r="AH400" s="76"/>
      <c r="AI400" s="77"/>
      <c r="AJ400" s="76"/>
      <c r="AK400" s="77"/>
      <c r="AL400" s="76"/>
      <c r="AM400" s="77"/>
      <c r="AN400" s="76"/>
      <c r="AO400" s="77"/>
      <c r="AP400" s="76"/>
      <c r="AQ400" s="77"/>
      <c r="AR400" s="76"/>
      <c r="AS400" s="77"/>
      <c r="AT400" s="76"/>
      <c r="AU400" s="77"/>
      <c r="AV400" s="76"/>
      <c r="AW400" s="77"/>
      <c r="AX400" s="76"/>
      <c r="AY400" s="77"/>
      <c r="AZ400" s="76"/>
      <c r="BA400" s="77"/>
      <c r="BB400" s="76"/>
      <c r="BC400" s="77"/>
      <c r="BD400" s="76"/>
      <c r="BE400" s="77"/>
      <c r="BF400" s="76"/>
      <c r="BG400" s="77"/>
      <c r="BH400" s="76"/>
      <c r="BI400" s="77"/>
      <c r="BJ400" s="76"/>
      <c r="BK400" s="77"/>
      <c r="BL400" s="36"/>
      <c r="BM400" s="24"/>
      <c r="BN400" s="76"/>
      <c r="BO400" s="77"/>
      <c r="BP400" s="76"/>
      <c r="BQ400" s="77"/>
      <c r="BR400" s="76"/>
      <c r="BS400" s="77"/>
      <c r="BT400" s="76"/>
      <c r="BU400" s="77"/>
      <c r="BV400" s="24"/>
      <c r="BW400" s="76"/>
      <c r="BX400" s="77"/>
      <c r="BY400" s="76"/>
      <c r="BZ400" s="77"/>
      <c r="CA400" s="96"/>
      <c r="CB400" s="2"/>
    </row>
    <row r="401" spans="1:80" ht="24" x14ac:dyDescent="0.2">
      <c r="A401" s="33"/>
      <c r="B401" s="267" t="s">
        <v>907</v>
      </c>
      <c r="C401" s="242" t="str">
        <f>_xlfn.CONCAT(Tabel3[[#This Row],[ID]],Tabel3[[#This Row],[BYGNINGSDELE]])</f>
        <v>397Kloak/LAR systemer under bygning (Fra terrændæk og ned)</v>
      </c>
      <c r="D401" s="23"/>
      <c r="E401" s="23"/>
      <c r="F401" s="23"/>
      <c r="G401" s="23"/>
      <c r="H401" s="23"/>
      <c r="I401" s="24"/>
      <c r="J401" s="65">
        <v>3</v>
      </c>
      <c r="K401" s="66" t="s">
        <v>894</v>
      </c>
      <c r="L401" s="67"/>
      <c r="M401" s="65" t="str">
        <f>IFERROR(VLOOKUP(Tabel3[[#This Row],[ID-Bygningsdel]],'Data ændringslog'!A:G,7,FALSE),"P")</f>
        <v/>
      </c>
      <c r="N401" s="68" t="s">
        <v>109</v>
      </c>
      <c r="O401" s="196" t="str">
        <f>VLOOKUP(Tabel3[[#This Row],[ID-Bygningsdel]],'Data aktør'!A:H,2,FALSE)</f>
        <v/>
      </c>
      <c r="P401" s="197" t="str">
        <f>VLOOKUP(Tabel3[[#This Row],[ID-Bygningsdel]],'Data aktør'!A:H,3,FALSE)</f>
        <v/>
      </c>
      <c r="Q401" s="197" t="str">
        <f>VLOOKUP(Tabel3[[#This Row],[ID-Bygningsdel]],'Data aktør'!A:H,4,FALSE)</f>
        <v/>
      </c>
      <c r="R401" s="197" t="str">
        <f>VLOOKUP(Tabel3[[#This Row],[ID-Bygningsdel]],'Data aktør'!A:H,5,FALSE)</f>
        <v/>
      </c>
      <c r="S401" s="197" t="str">
        <f>VLOOKUP(Tabel3[[#This Row],[ID-Bygningsdel]],'Data aktør'!A:H,6,FALSE)</f>
        <v/>
      </c>
      <c r="T401" s="197" t="str">
        <f>VLOOKUP(Tabel3[[#This Row],[ID-Bygningsdel]],'Data aktør'!A:H,7,FALSE)</f>
        <v/>
      </c>
      <c r="U401" s="197" t="str">
        <f>VLOOKUP(Tabel3[[#This Row],[ID-Bygningsdel]],'Data aktør'!A:H,8,FALSE)</f>
        <v/>
      </c>
      <c r="V401" s="84"/>
      <c r="W401" s="69"/>
      <c r="X401" s="84"/>
      <c r="Y401" s="69"/>
      <c r="Z401" s="84"/>
      <c r="AA401" s="69"/>
      <c r="AB401" s="84"/>
      <c r="AC401" s="69"/>
      <c r="AD401" s="84"/>
      <c r="AE401" s="69"/>
      <c r="AF401" s="84"/>
      <c r="AG401" s="69"/>
      <c r="AH401" s="84"/>
      <c r="AI401" s="69"/>
      <c r="AJ401" s="84"/>
      <c r="AK401" s="69"/>
      <c r="AL401" s="84"/>
      <c r="AM401" s="69"/>
      <c r="AN401" s="84"/>
      <c r="AO401" s="69"/>
      <c r="AP401" s="84"/>
      <c r="AQ401" s="69"/>
      <c r="AR401" s="84"/>
      <c r="AS401" s="69"/>
      <c r="AT401" s="84"/>
      <c r="AU401" s="69"/>
      <c r="AV401" s="84"/>
      <c r="AW401" s="69"/>
      <c r="AX401" s="84"/>
      <c r="AY401" s="69"/>
      <c r="AZ401" s="84"/>
      <c r="BA401" s="69"/>
      <c r="BB401" s="84"/>
      <c r="BC401" s="69"/>
      <c r="BD401" s="84"/>
      <c r="BE401" s="69"/>
      <c r="BF401" s="84"/>
      <c r="BG401" s="69"/>
      <c r="BH401" s="84"/>
      <c r="BI401" s="69"/>
      <c r="BJ401" s="84"/>
      <c r="BK401" s="69"/>
      <c r="BL401" s="38"/>
      <c r="BM401" s="24"/>
      <c r="BN401" s="84"/>
      <c r="BO401" s="69"/>
      <c r="BP401" s="84"/>
      <c r="BQ401" s="69"/>
      <c r="BR401" s="84"/>
      <c r="BS401" s="69"/>
      <c r="BT401" s="84"/>
      <c r="BU401" s="69"/>
      <c r="BV401" s="24"/>
      <c r="BW401" s="84"/>
      <c r="BX401" s="69"/>
      <c r="BY401" s="84"/>
      <c r="BZ401" s="69"/>
      <c r="CA401" s="98"/>
      <c r="CB401" s="2"/>
    </row>
    <row r="402" spans="1:80" ht="12" x14ac:dyDescent="0.2">
      <c r="A402" s="33"/>
      <c r="B402" s="265" t="s">
        <v>909</v>
      </c>
      <c r="C402" s="240" t="str">
        <f>_xlfn.CONCAT(Tabel3[[#This Row],[ID]],Tabel3[[#This Row],[BYGNINGSDELE]])</f>
        <v>398Hoved- og fordelingsføringsveje</v>
      </c>
      <c r="D402" s="24"/>
      <c r="E402" s="24"/>
      <c r="F402" s="24"/>
      <c r="G402" s="24"/>
      <c r="H402" s="24"/>
      <c r="I402" s="24"/>
      <c r="J402" s="61">
        <v>4</v>
      </c>
      <c r="K402" s="62" t="s">
        <v>891</v>
      </c>
      <c r="L402" s="63" t="s">
        <v>892</v>
      </c>
      <c r="M402" s="61" t="str">
        <f>IFERROR(VLOOKUP(Tabel3[[#This Row],[ID-Bygningsdel]],'Data ændringslog'!A:G,7,FALSE),"P")</f>
        <v/>
      </c>
      <c r="N402" s="64" t="s">
        <v>109</v>
      </c>
      <c r="O402" s="188" t="str">
        <f>VLOOKUP(Tabel3[[#This Row],[ID-Bygningsdel]],'Data aktør'!A:H,2,FALSE)</f>
        <v/>
      </c>
      <c r="P402" s="189" t="str">
        <f>VLOOKUP(Tabel3[[#This Row],[ID-Bygningsdel]],'Data aktør'!A:H,3,FALSE)</f>
        <v/>
      </c>
      <c r="Q402" s="190" t="str">
        <f>VLOOKUP(Tabel3[[#This Row],[ID-Bygningsdel]],'Data aktør'!A:H,4,FALSE)</f>
        <v/>
      </c>
      <c r="R402" s="191" t="str">
        <f>VLOOKUP(Tabel3[[#This Row],[ID-Bygningsdel]],'Data aktør'!A:H,5,FALSE)</f>
        <v>X</v>
      </c>
      <c r="S402" s="192" t="str">
        <f>VLOOKUP(Tabel3[[#This Row],[ID-Bygningsdel]],'Data aktør'!A:H,6,FALSE)</f>
        <v/>
      </c>
      <c r="T402" s="193" t="str">
        <f>VLOOKUP(Tabel3[[#This Row],[ID-Bygningsdel]],'Data aktør'!A:H,7,FALSE)</f>
        <v/>
      </c>
      <c r="U402" s="194" t="str">
        <f>VLOOKUP(Tabel3[[#This Row],[ID-Bygningsdel]],'Data aktør'!A:H,8,FALSE)</f>
        <v/>
      </c>
      <c r="V402" s="76"/>
      <c r="W402" s="77"/>
      <c r="X402" s="76"/>
      <c r="Y402" s="77"/>
      <c r="Z402" s="76"/>
      <c r="AA402" s="77"/>
      <c r="AB402" s="76" t="s">
        <v>46</v>
      </c>
      <c r="AC402" s="77">
        <v>200</v>
      </c>
      <c r="AD402" s="76"/>
      <c r="AE402" s="77"/>
      <c r="AF402" s="76"/>
      <c r="AG402" s="77"/>
      <c r="AH402" s="76"/>
      <c r="AI402" s="77"/>
      <c r="AJ402" s="76" t="s">
        <v>46</v>
      </c>
      <c r="AK402" s="77">
        <v>300</v>
      </c>
      <c r="AL402" s="76"/>
      <c r="AM402" s="77"/>
      <c r="AN402" s="76"/>
      <c r="AO402" s="77"/>
      <c r="AP402" s="76"/>
      <c r="AQ402" s="77"/>
      <c r="AR402" s="76"/>
      <c r="AS402" s="77"/>
      <c r="AT402" s="76" t="s">
        <v>46</v>
      </c>
      <c r="AU402" s="77">
        <v>325</v>
      </c>
      <c r="AV402" s="76"/>
      <c r="AW402" s="77"/>
      <c r="AX402" s="76"/>
      <c r="AY402" s="77"/>
      <c r="AZ402" s="76"/>
      <c r="BA402" s="77"/>
      <c r="BB402" s="76" t="s">
        <v>46</v>
      </c>
      <c r="BC402" s="77">
        <v>325</v>
      </c>
      <c r="BD402" s="76"/>
      <c r="BE402" s="77"/>
      <c r="BF402" s="76"/>
      <c r="BG402" s="77"/>
      <c r="BH402" s="76"/>
      <c r="BI402" s="77"/>
      <c r="BJ402" s="76"/>
      <c r="BK402" s="77"/>
      <c r="BL402" s="36"/>
      <c r="BM402" s="24"/>
      <c r="BN402" s="76"/>
      <c r="BO402" s="77"/>
      <c r="BP402" s="76"/>
      <c r="BQ402" s="77"/>
      <c r="BR402" s="76"/>
      <c r="BS402" s="77"/>
      <c r="BT402" s="76"/>
      <c r="BU402" s="77"/>
      <c r="BV402" s="24"/>
      <c r="BW402" s="76"/>
      <c r="BX402" s="77"/>
      <c r="BY402" s="76"/>
      <c r="BZ402" s="77"/>
      <c r="CA402" s="96"/>
      <c r="CB402" s="2"/>
    </row>
    <row r="403" spans="1:80" ht="12" x14ac:dyDescent="0.2">
      <c r="A403" s="33"/>
      <c r="B403" s="265" t="s">
        <v>911</v>
      </c>
      <c r="C403" s="240" t="str">
        <f>_xlfn.CONCAT(Tabel3[[#This Row],[ID]],Tabel3[[#This Row],[BYGNINGSDELE]])</f>
        <v>399Føring til komponenter og tilslutninger</v>
      </c>
      <c r="D403" s="24"/>
      <c r="E403" s="24"/>
      <c r="F403" s="24"/>
      <c r="G403" s="24"/>
      <c r="H403" s="24"/>
      <c r="I403" s="24"/>
      <c r="J403" s="61">
        <v>4</v>
      </c>
      <c r="K403" s="62" t="s">
        <v>897</v>
      </c>
      <c r="L403" s="63" t="s">
        <v>892</v>
      </c>
      <c r="M403" s="61" t="str">
        <f>IFERROR(VLOOKUP(Tabel3[[#This Row],[ID-Bygningsdel]],'Data ændringslog'!A:G,7,FALSE),"P")</f>
        <v/>
      </c>
      <c r="N403" s="64" t="s">
        <v>109</v>
      </c>
      <c r="O403" s="188" t="str">
        <f>VLOOKUP(Tabel3[[#This Row],[ID-Bygningsdel]],'Data aktør'!A:H,2,FALSE)</f>
        <v/>
      </c>
      <c r="P403" s="189" t="str">
        <f>VLOOKUP(Tabel3[[#This Row],[ID-Bygningsdel]],'Data aktør'!A:H,3,FALSE)</f>
        <v/>
      </c>
      <c r="Q403" s="190" t="str">
        <f>VLOOKUP(Tabel3[[#This Row],[ID-Bygningsdel]],'Data aktør'!A:H,4,FALSE)</f>
        <v/>
      </c>
      <c r="R403" s="191" t="str">
        <f>VLOOKUP(Tabel3[[#This Row],[ID-Bygningsdel]],'Data aktør'!A:H,5,FALSE)</f>
        <v>X</v>
      </c>
      <c r="S403" s="192" t="str">
        <f>VLOOKUP(Tabel3[[#This Row],[ID-Bygningsdel]],'Data aktør'!A:H,6,FALSE)</f>
        <v/>
      </c>
      <c r="T403" s="193" t="str">
        <f>VLOOKUP(Tabel3[[#This Row],[ID-Bygningsdel]],'Data aktør'!A:H,7,FALSE)</f>
        <v/>
      </c>
      <c r="U403" s="194" t="str">
        <f>VLOOKUP(Tabel3[[#This Row],[ID-Bygningsdel]],'Data aktør'!A:H,8,FALSE)</f>
        <v/>
      </c>
      <c r="V403" s="76"/>
      <c r="W403" s="77"/>
      <c r="X403" s="76"/>
      <c r="Y403" s="77"/>
      <c r="Z403" s="76"/>
      <c r="AA403" s="77"/>
      <c r="AB403" s="76" t="s">
        <v>46</v>
      </c>
      <c r="AC403" s="77">
        <v>200</v>
      </c>
      <c r="AD403" s="76"/>
      <c r="AE403" s="77"/>
      <c r="AF403" s="76"/>
      <c r="AG403" s="77"/>
      <c r="AH403" s="76"/>
      <c r="AI403" s="77"/>
      <c r="AJ403" s="76" t="s">
        <v>46</v>
      </c>
      <c r="AK403" s="77">
        <v>300</v>
      </c>
      <c r="AL403" s="76"/>
      <c r="AM403" s="77"/>
      <c r="AN403" s="76"/>
      <c r="AO403" s="77"/>
      <c r="AP403" s="76"/>
      <c r="AQ403" s="77"/>
      <c r="AR403" s="76"/>
      <c r="AS403" s="77"/>
      <c r="AT403" s="76" t="s">
        <v>46</v>
      </c>
      <c r="AU403" s="77">
        <v>325</v>
      </c>
      <c r="AV403" s="76"/>
      <c r="AW403" s="77"/>
      <c r="AX403" s="76"/>
      <c r="AY403" s="77"/>
      <c r="AZ403" s="76"/>
      <c r="BA403" s="77"/>
      <c r="BB403" s="76" t="s">
        <v>46</v>
      </c>
      <c r="BC403" s="77">
        <v>325</v>
      </c>
      <c r="BD403" s="76"/>
      <c r="BE403" s="77"/>
      <c r="BF403" s="76"/>
      <c r="BG403" s="77"/>
      <c r="BH403" s="76"/>
      <c r="BI403" s="77"/>
      <c r="BJ403" s="76"/>
      <c r="BK403" s="77"/>
      <c r="BL403" s="36"/>
      <c r="BM403" s="24"/>
      <c r="BN403" s="76"/>
      <c r="BO403" s="77"/>
      <c r="BP403" s="76"/>
      <c r="BQ403" s="77"/>
      <c r="BR403" s="76"/>
      <c r="BS403" s="77"/>
      <c r="BT403" s="76"/>
      <c r="BU403" s="77"/>
      <c r="BV403" s="24"/>
      <c r="BW403" s="76"/>
      <c r="BX403" s="77"/>
      <c r="BY403" s="76"/>
      <c r="BZ403" s="77"/>
      <c r="CA403" s="96"/>
      <c r="CB403" s="2"/>
    </row>
    <row r="404" spans="1:80" ht="12" x14ac:dyDescent="0.2">
      <c r="A404" s="33"/>
      <c r="B404" s="267" t="s">
        <v>912</v>
      </c>
      <c r="C404" s="242" t="str">
        <f>_xlfn.CONCAT(Tabel3[[#This Row],[ID]],Tabel3[[#This Row],[BYGNINGSDELE]])</f>
        <v>400Afløb /Tagvand (i bygning)</v>
      </c>
      <c r="D404" s="23"/>
      <c r="E404" s="23"/>
      <c r="F404" s="23"/>
      <c r="G404" s="23"/>
      <c r="H404" s="23"/>
      <c r="I404" s="24"/>
      <c r="J404" s="65">
        <v>3</v>
      </c>
      <c r="K404" s="66" t="s">
        <v>899</v>
      </c>
      <c r="L404" s="67"/>
      <c r="M404" s="65" t="str">
        <f>IFERROR(VLOOKUP(Tabel3[[#This Row],[ID-Bygningsdel]],'Data ændringslog'!A:G,7,FALSE),"P")</f>
        <v/>
      </c>
      <c r="N404" s="68" t="s">
        <v>109</v>
      </c>
      <c r="O404" s="196" t="str">
        <f>VLOOKUP(Tabel3[[#This Row],[ID-Bygningsdel]],'Data aktør'!A:H,2,FALSE)</f>
        <v/>
      </c>
      <c r="P404" s="197" t="str">
        <f>VLOOKUP(Tabel3[[#This Row],[ID-Bygningsdel]],'Data aktør'!A:H,3,FALSE)</f>
        <v/>
      </c>
      <c r="Q404" s="197" t="str">
        <f>VLOOKUP(Tabel3[[#This Row],[ID-Bygningsdel]],'Data aktør'!A:H,4,FALSE)</f>
        <v/>
      </c>
      <c r="R404" s="197" t="str">
        <f>VLOOKUP(Tabel3[[#This Row],[ID-Bygningsdel]],'Data aktør'!A:H,5,FALSE)</f>
        <v/>
      </c>
      <c r="S404" s="197" t="str">
        <f>VLOOKUP(Tabel3[[#This Row],[ID-Bygningsdel]],'Data aktør'!A:H,6,FALSE)</f>
        <v/>
      </c>
      <c r="T404" s="197" t="str">
        <f>VLOOKUP(Tabel3[[#This Row],[ID-Bygningsdel]],'Data aktør'!A:H,7,FALSE)</f>
        <v/>
      </c>
      <c r="U404" s="197" t="str">
        <f>VLOOKUP(Tabel3[[#This Row],[ID-Bygningsdel]],'Data aktør'!A:H,8,FALSE)</f>
        <v/>
      </c>
      <c r="V404" s="84"/>
      <c r="W404" s="69"/>
      <c r="X404" s="84"/>
      <c r="Y404" s="69"/>
      <c r="Z404" s="84"/>
      <c r="AA404" s="69"/>
      <c r="AB404" s="84"/>
      <c r="AC404" s="69"/>
      <c r="AD404" s="84"/>
      <c r="AE404" s="69"/>
      <c r="AF404" s="84"/>
      <c r="AG404" s="69"/>
      <c r="AH404" s="84"/>
      <c r="AI404" s="69"/>
      <c r="AJ404" s="84"/>
      <c r="AK404" s="69"/>
      <c r="AL404" s="84"/>
      <c r="AM404" s="69"/>
      <c r="AN404" s="84"/>
      <c r="AO404" s="69"/>
      <c r="AP404" s="84"/>
      <c r="AQ404" s="69"/>
      <c r="AR404" s="84"/>
      <c r="AS404" s="69"/>
      <c r="AT404" s="84"/>
      <c r="AU404" s="69"/>
      <c r="AV404" s="84"/>
      <c r="AW404" s="69"/>
      <c r="AX404" s="84"/>
      <c r="AY404" s="69"/>
      <c r="AZ404" s="84"/>
      <c r="BA404" s="69"/>
      <c r="BB404" s="84"/>
      <c r="BC404" s="69"/>
      <c r="BD404" s="84"/>
      <c r="BE404" s="69"/>
      <c r="BF404" s="84"/>
      <c r="BG404" s="69"/>
      <c r="BH404" s="84"/>
      <c r="BI404" s="69"/>
      <c r="BJ404" s="84"/>
      <c r="BK404" s="69"/>
      <c r="BL404" s="38"/>
      <c r="BM404" s="24"/>
      <c r="BN404" s="84"/>
      <c r="BO404" s="69"/>
      <c r="BP404" s="84"/>
      <c r="BQ404" s="69"/>
      <c r="BR404" s="84"/>
      <c r="BS404" s="69"/>
      <c r="BT404" s="84"/>
      <c r="BU404" s="69"/>
      <c r="BV404" s="24"/>
      <c r="BW404" s="84"/>
      <c r="BX404" s="69"/>
      <c r="BY404" s="84"/>
      <c r="BZ404" s="69"/>
      <c r="CA404" s="98"/>
      <c r="CB404" s="2"/>
    </row>
    <row r="405" spans="1:80" ht="12" x14ac:dyDescent="0.2">
      <c r="A405" s="33"/>
      <c r="B405" s="265" t="s">
        <v>913</v>
      </c>
      <c r="C405" s="240" t="str">
        <f>_xlfn.CONCAT(Tabel3[[#This Row],[ID]],Tabel3[[#This Row],[BYGNINGSDELE]])</f>
        <v>401Teknikrum/Teknikområder</v>
      </c>
      <c r="D405" s="24"/>
      <c r="E405" s="24"/>
      <c r="F405" s="24"/>
      <c r="G405" s="24"/>
      <c r="H405" s="24"/>
      <c r="I405" s="24"/>
      <c r="J405" s="61">
        <v>4</v>
      </c>
      <c r="K405" s="62" t="s">
        <v>562</v>
      </c>
      <c r="L405" s="63" t="s">
        <v>892</v>
      </c>
      <c r="M405" s="61" t="str">
        <f>IFERROR(VLOOKUP(Tabel3[[#This Row],[ID-Bygningsdel]],'Data ændringslog'!A:G,7,FALSE),"P")</f>
        <v/>
      </c>
      <c r="N405" s="64" t="s">
        <v>109</v>
      </c>
      <c r="O405" s="188" t="str">
        <f>VLOOKUP(Tabel3[[#This Row],[ID-Bygningsdel]],'Data aktør'!A:H,2,FALSE)</f>
        <v/>
      </c>
      <c r="P405" s="189" t="str">
        <f>VLOOKUP(Tabel3[[#This Row],[ID-Bygningsdel]],'Data aktør'!A:H,3,FALSE)</f>
        <v/>
      </c>
      <c r="Q405" s="190" t="str">
        <f>VLOOKUP(Tabel3[[#This Row],[ID-Bygningsdel]],'Data aktør'!A:H,4,FALSE)</f>
        <v/>
      </c>
      <c r="R405" s="191" t="str">
        <f>VLOOKUP(Tabel3[[#This Row],[ID-Bygningsdel]],'Data aktør'!A:H,5,FALSE)</f>
        <v>X</v>
      </c>
      <c r="S405" s="192" t="str">
        <f>VLOOKUP(Tabel3[[#This Row],[ID-Bygningsdel]],'Data aktør'!A:H,6,FALSE)</f>
        <v/>
      </c>
      <c r="T405" s="193" t="str">
        <f>VLOOKUP(Tabel3[[#This Row],[ID-Bygningsdel]],'Data aktør'!A:H,7,FALSE)</f>
        <v/>
      </c>
      <c r="U405" s="194" t="str">
        <f>VLOOKUP(Tabel3[[#This Row],[ID-Bygningsdel]],'Data aktør'!A:H,8,FALSE)</f>
        <v/>
      </c>
      <c r="V405" s="76"/>
      <c r="W405" s="77"/>
      <c r="X405" s="76"/>
      <c r="Y405" s="77"/>
      <c r="Z405" s="76"/>
      <c r="AA405" s="77"/>
      <c r="AB405" s="76" t="s">
        <v>46</v>
      </c>
      <c r="AC405" s="77">
        <v>200</v>
      </c>
      <c r="AD405" s="76"/>
      <c r="AE405" s="77"/>
      <c r="AF405" s="76"/>
      <c r="AG405" s="77"/>
      <c r="AH405" s="76"/>
      <c r="AI405" s="77"/>
      <c r="AJ405" s="76" t="s">
        <v>46</v>
      </c>
      <c r="AK405" s="77">
        <v>300</v>
      </c>
      <c r="AL405" s="76"/>
      <c r="AM405" s="77"/>
      <c r="AN405" s="76"/>
      <c r="AO405" s="77"/>
      <c r="AP405" s="76"/>
      <c r="AQ405" s="77"/>
      <c r="AR405" s="76"/>
      <c r="AS405" s="77"/>
      <c r="AT405" s="76" t="s">
        <v>46</v>
      </c>
      <c r="AU405" s="77">
        <v>325</v>
      </c>
      <c r="AV405" s="76"/>
      <c r="AW405" s="77"/>
      <c r="AX405" s="76"/>
      <c r="AY405" s="77"/>
      <c r="AZ405" s="76"/>
      <c r="BA405" s="77"/>
      <c r="BB405" s="76" t="s">
        <v>46</v>
      </c>
      <c r="BC405" s="77">
        <v>325</v>
      </c>
      <c r="BD405" s="76"/>
      <c r="BE405" s="77"/>
      <c r="BF405" s="76"/>
      <c r="BG405" s="77"/>
      <c r="BH405" s="76"/>
      <c r="BI405" s="77"/>
      <c r="BJ405" s="76"/>
      <c r="BK405" s="77"/>
      <c r="BL405" s="36"/>
      <c r="BM405" s="24"/>
      <c r="BN405" s="76"/>
      <c r="BO405" s="77"/>
      <c r="BP405" s="76"/>
      <c r="BQ405" s="77"/>
      <c r="BR405" s="76"/>
      <c r="BS405" s="77"/>
      <c r="BT405" s="76"/>
      <c r="BU405" s="77"/>
      <c r="BV405" s="24"/>
      <c r="BW405" s="76"/>
      <c r="BX405" s="77"/>
      <c r="BY405" s="76"/>
      <c r="BZ405" s="77"/>
      <c r="CA405" s="96"/>
      <c r="CB405" s="2"/>
    </row>
    <row r="406" spans="1:80" ht="12" x14ac:dyDescent="0.2">
      <c r="A406" s="33"/>
      <c r="B406" s="265" t="s">
        <v>914</v>
      </c>
      <c r="C406" s="240" t="str">
        <f>_xlfn.CONCAT(Tabel3[[#This Row],[ID]],Tabel3[[#This Row],[BYGNINGSDELE]])</f>
        <v>402Skakte (lodrette hovedføringsveje)</v>
      </c>
      <c r="D406" s="24"/>
      <c r="E406" s="24"/>
      <c r="F406" s="24"/>
      <c r="G406" s="24"/>
      <c r="H406" s="24"/>
      <c r="I406" s="24"/>
      <c r="J406" s="61">
        <v>4</v>
      </c>
      <c r="K406" s="62" t="s">
        <v>565</v>
      </c>
      <c r="L406" s="63" t="s">
        <v>892</v>
      </c>
      <c r="M406" s="61" t="str">
        <f>IFERROR(VLOOKUP(Tabel3[[#This Row],[ID-Bygningsdel]],'Data ændringslog'!A:G,7,FALSE),"P")</f>
        <v/>
      </c>
      <c r="N406" s="64" t="s">
        <v>109</v>
      </c>
      <c r="O406" s="188" t="str">
        <f>VLOOKUP(Tabel3[[#This Row],[ID-Bygningsdel]],'Data aktør'!A:H,2,FALSE)</f>
        <v/>
      </c>
      <c r="P406" s="189" t="str">
        <f>VLOOKUP(Tabel3[[#This Row],[ID-Bygningsdel]],'Data aktør'!A:H,3,FALSE)</f>
        <v/>
      </c>
      <c r="Q406" s="190" t="str">
        <f>VLOOKUP(Tabel3[[#This Row],[ID-Bygningsdel]],'Data aktør'!A:H,4,FALSE)</f>
        <v/>
      </c>
      <c r="R406" s="191" t="str">
        <f>VLOOKUP(Tabel3[[#This Row],[ID-Bygningsdel]],'Data aktør'!A:H,5,FALSE)</f>
        <v>X</v>
      </c>
      <c r="S406" s="192" t="str">
        <f>VLOOKUP(Tabel3[[#This Row],[ID-Bygningsdel]],'Data aktør'!A:H,6,FALSE)</f>
        <v/>
      </c>
      <c r="T406" s="193" t="str">
        <f>VLOOKUP(Tabel3[[#This Row],[ID-Bygningsdel]],'Data aktør'!A:H,7,FALSE)</f>
        <v/>
      </c>
      <c r="U406" s="194" t="str">
        <f>VLOOKUP(Tabel3[[#This Row],[ID-Bygningsdel]],'Data aktør'!A:H,8,FALSE)</f>
        <v/>
      </c>
      <c r="V406" s="76"/>
      <c r="W406" s="77"/>
      <c r="X406" s="76"/>
      <c r="Y406" s="77"/>
      <c r="Z406" s="76"/>
      <c r="AA406" s="77"/>
      <c r="AB406" s="76" t="s">
        <v>46</v>
      </c>
      <c r="AC406" s="77">
        <v>200</v>
      </c>
      <c r="AD406" s="76"/>
      <c r="AE406" s="77"/>
      <c r="AF406" s="76"/>
      <c r="AG406" s="77"/>
      <c r="AH406" s="76"/>
      <c r="AI406" s="77"/>
      <c r="AJ406" s="76" t="s">
        <v>46</v>
      </c>
      <c r="AK406" s="77">
        <v>300</v>
      </c>
      <c r="AL406" s="76"/>
      <c r="AM406" s="77"/>
      <c r="AN406" s="76"/>
      <c r="AO406" s="77"/>
      <c r="AP406" s="76"/>
      <c r="AQ406" s="77"/>
      <c r="AR406" s="76"/>
      <c r="AS406" s="77"/>
      <c r="AT406" s="76" t="s">
        <v>46</v>
      </c>
      <c r="AU406" s="77">
        <v>325</v>
      </c>
      <c r="AV406" s="76"/>
      <c r="AW406" s="77"/>
      <c r="AX406" s="76"/>
      <c r="AY406" s="77"/>
      <c r="AZ406" s="76"/>
      <c r="BA406" s="77"/>
      <c r="BB406" s="76" t="s">
        <v>46</v>
      </c>
      <c r="BC406" s="77">
        <v>325</v>
      </c>
      <c r="BD406" s="76"/>
      <c r="BE406" s="77"/>
      <c r="BF406" s="76"/>
      <c r="BG406" s="77"/>
      <c r="BH406" s="76"/>
      <c r="BI406" s="77"/>
      <c r="BJ406" s="76"/>
      <c r="BK406" s="77"/>
      <c r="BL406" s="36"/>
      <c r="BM406" s="24"/>
      <c r="BN406" s="76"/>
      <c r="BO406" s="77"/>
      <c r="BP406" s="76"/>
      <c r="BQ406" s="77"/>
      <c r="BR406" s="76"/>
      <c r="BS406" s="77"/>
      <c r="BT406" s="76"/>
      <c r="BU406" s="77"/>
      <c r="BV406" s="24"/>
      <c r="BW406" s="76"/>
      <c r="BX406" s="77"/>
      <c r="BY406" s="76"/>
      <c r="BZ406" s="77"/>
      <c r="CA406" s="96"/>
      <c r="CB406" s="2"/>
    </row>
    <row r="407" spans="1:80" ht="12" x14ac:dyDescent="0.2">
      <c r="A407" s="33"/>
      <c r="B407" s="265" t="s">
        <v>915</v>
      </c>
      <c r="C407" s="240" t="str">
        <f>_xlfn.CONCAT(Tabel3[[#This Row],[ID]],Tabel3[[#This Row],[BYGNINGSDELE]])</f>
        <v>403Vandrette hoved- og fordelingsføringsveje</v>
      </c>
      <c r="D407" s="24"/>
      <c r="E407" s="24"/>
      <c r="F407" s="24"/>
      <c r="G407" s="24"/>
      <c r="H407" s="24"/>
      <c r="I407" s="24"/>
      <c r="J407" s="61">
        <v>4</v>
      </c>
      <c r="K407" s="62" t="s">
        <v>567</v>
      </c>
      <c r="L407" s="63" t="s">
        <v>892</v>
      </c>
      <c r="M407" s="61" t="str">
        <f>IFERROR(VLOOKUP(Tabel3[[#This Row],[ID-Bygningsdel]],'Data ændringslog'!A:G,7,FALSE),"P")</f>
        <v/>
      </c>
      <c r="N407" s="64" t="s">
        <v>109</v>
      </c>
      <c r="O407" s="188" t="str">
        <f>VLOOKUP(Tabel3[[#This Row],[ID-Bygningsdel]],'Data aktør'!A:H,2,FALSE)</f>
        <v/>
      </c>
      <c r="P407" s="189" t="str">
        <f>VLOOKUP(Tabel3[[#This Row],[ID-Bygningsdel]],'Data aktør'!A:H,3,FALSE)</f>
        <v/>
      </c>
      <c r="Q407" s="190" t="str">
        <f>VLOOKUP(Tabel3[[#This Row],[ID-Bygningsdel]],'Data aktør'!A:H,4,FALSE)</f>
        <v/>
      </c>
      <c r="R407" s="191" t="str">
        <f>VLOOKUP(Tabel3[[#This Row],[ID-Bygningsdel]],'Data aktør'!A:H,5,FALSE)</f>
        <v>X</v>
      </c>
      <c r="S407" s="192" t="str">
        <f>VLOOKUP(Tabel3[[#This Row],[ID-Bygningsdel]],'Data aktør'!A:H,6,FALSE)</f>
        <v/>
      </c>
      <c r="T407" s="193" t="str">
        <f>VLOOKUP(Tabel3[[#This Row],[ID-Bygningsdel]],'Data aktør'!A:H,7,FALSE)</f>
        <v/>
      </c>
      <c r="U407" s="194" t="str">
        <f>VLOOKUP(Tabel3[[#This Row],[ID-Bygningsdel]],'Data aktør'!A:H,8,FALSE)</f>
        <v/>
      </c>
      <c r="V407" s="76"/>
      <c r="W407" s="77"/>
      <c r="X407" s="76"/>
      <c r="Y407" s="77"/>
      <c r="Z407" s="76"/>
      <c r="AA407" s="77"/>
      <c r="AB407" s="76" t="s">
        <v>46</v>
      </c>
      <c r="AC407" s="77">
        <v>200</v>
      </c>
      <c r="AD407" s="76"/>
      <c r="AE407" s="77"/>
      <c r="AF407" s="76"/>
      <c r="AG407" s="77"/>
      <c r="AH407" s="76"/>
      <c r="AI407" s="77"/>
      <c r="AJ407" s="76" t="s">
        <v>46</v>
      </c>
      <c r="AK407" s="77">
        <v>300</v>
      </c>
      <c r="AL407" s="76"/>
      <c r="AM407" s="77"/>
      <c r="AN407" s="76"/>
      <c r="AO407" s="77"/>
      <c r="AP407" s="76"/>
      <c r="AQ407" s="77"/>
      <c r="AR407" s="76"/>
      <c r="AS407" s="77"/>
      <c r="AT407" s="76" t="s">
        <v>46</v>
      </c>
      <c r="AU407" s="77">
        <v>325</v>
      </c>
      <c r="AV407" s="76"/>
      <c r="AW407" s="77"/>
      <c r="AX407" s="76"/>
      <c r="AY407" s="77"/>
      <c r="AZ407" s="76"/>
      <c r="BA407" s="77"/>
      <c r="BB407" s="76" t="s">
        <v>46</v>
      </c>
      <c r="BC407" s="77">
        <v>325</v>
      </c>
      <c r="BD407" s="76"/>
      <c r="BE407" s="77"/>
      <c r="BF407" s="76"/>
      <c r="BG407" s="77"/>
      <c r="BH407" s="76"/>
      <c r="BI407" s="77"/>
      <c r="BJ407" s="76"/>
      <c r="BK407" s="77"/>
      <c r="BL407" s="36"/>
      <c r="BM407" s="24"/>
      <c r="BN407" s="76"/>
      <c r="BO407" s="77"/>
      <c r="BP407" s="76"/>
      <c r="BQ407" s="77"/>
      <c r="BR407" s="76"/>
      <c r="BS407" s="77"/>
      <c r="BT407" s="76"/>
      <c r="BU407" s="77"/>
      <c r="BV407" s="24"/>
      <c r="BW407" s="76"/>
      <c r="BX407" s="77"/>
      <c r="BY407" s="76"/>
      <c r="BZ407" s="77"/>
      <c r="CA407" s="96"/>
      <c r="CB407" s="2"/>
    </row>
    <row r="408" spans="1:80" ht="12" x14ac:dyDescent="0.2">
      <c r="A408" s="33"/>
      <c r="B408" s="265" t="s">
        <v>916</v>
      </c>
      <c r="C408" s="240" t="str">
        <f>_xlfn.CONCAT(Tabel3[[#This Row],[ID]],Tabel3[[#This Row],[BYGNINGSDELE]])</f>
        <v>404Føring til komponenter og tilslutninger i rum</v>
      </c>
      <c r="D408" s="24"/>
      <c r="E408" s="24"/>
      <c r="F408" s="24"/>
      <c r="G408" s="24"/>
      <c r="H408" s="24"/>
      <c r="I408" s="24"/>
      <c r="J408" s="61">
        <v>4</v>
      </c>
      <c r="K408" s="62" t="s">
        <v>904</v>
      </c>
      <c r="L408" s="63" t="s">
        <v>892</v>
      </c>
      <c r="M408" s="61" t="str">
        <f>IFERROR(VLOOKUP(Tabel3[[#This Row],[ID-Bygningsdel]],'Data ændringslog'!A:G,7,FALSE),"P")</f>
        <v/>
      </c>
      <c r="N408" s="64" t="s">
        <v>113</v>
      </c>
      <c r="O408" s="188" t="str">
        <f>VLOOKUP(Tabel3[[#This Row],[ID-Bygningsdel]],'Data aktør'!A:H,2,FALSE)</f>
        <v/>
      </c>
      <c r="P408" s="189" t="str">
        <f>VLOOKUP(Tabel3[[#This Row],[ID-Bygningsdel]],'Data aktør'!A:H,3,FALSE)</f>
        <v/>
      </c>
      <c r="Q408" s="190" t="str">
        <f>VLOOKUP(Tabel3[[#This Row],[ID-Bygningsdel]],'Data aktør'!A:H,4,FALSE)</f>
        <v/>
      </c>
      <c r="R408" s="191" t="str">
        <f>VLOOKUP(Tabel3[[#This Row],[ID-Bygningsdel]],'Data aktør'!A:H,5,FALSE)</f>
        <v/>
      </c>
      <c r="S408" s="192" t="str">
        <f>VLOOKUP(Tabel3[[#This Row],[ID-Bygningsdel]],'Data aktør'!A:H,6,FALSE)</f>
        <v/>
      </c>
      <c r="T408" s="193" t="str">
        <f>VLOOKUP(Tabel3[[#This Row],[ID-Bygningsdel]],'Data aktør'!A:H,7,FALSE)</f>
        <v/>
      </c>
      <c r="U408" s="194" t="str">
        <f>VLOOKUP(Tabel3[[#This Row],[ID-Bygningsdel]],'Data aktør'!A:H,8,FALSE)</f>
        <v/>
      </c>
      <c r="V408" s="76"/>
      <c r="W408" s="77"/>
      <c r="X408" s="76"/>
      <c r="Y408" s="77"/>
      <c r="Z408" s="76"/>
      <c r="AA408" s="77"/>
      <c r="AB408" s="76"/>
      <c r="AC408" s="77"/>
      <c r="AD408" s="76"/>
      <c r="AE408" s="77"/>
      <c r="AF408" s="76"/>
      <c r="AG408" s="77"/>
      <c r="AH408" s="76"/>
      <c r="AI408" s="77"/>
      <c r="AJ408" s="76"/>
      <c r="AK408" s="77"/>
      <c r="AL408" s="76"/>
      <c r="AM408" s="77"/>
      <c r="AN408" s="76"/>
      <c r="AO408" s="77"/>
      <c r="AP408" s="76"/>
      <c r="AQ408" s="77"/>
      <c r="AR408" s="76"/>
      <c r="AS408" s="77"/>
      <c r="AT408" s="76"/>
      <c r="AU408" s="77"/>
      <c r="AV408" s="76"/>
      <c r="AW408" s="77"/>
      <c r="AX408" s="76"/>
      <c r="AY408" s="77"/>
      <c r="AZ408" s="76"/>
      <c r="BA408" s="77"/>
      <c r="BB408" s="76"/>
      <c r="BC408" s="77"/>
      <c r="BD408" s="76"/>
      <c r="BE408" s="77"/>
      <c r="BF408" s="76"/>
      <c r="BG408" s="77"/>
      <c r="BH408" s="76"/>
      <c r="BI408" s="77"/>
      <c r="BJ408" s="76"/>
      <c r="BK408" s="77"/>
      <c r="BL408" s="36"/>
      <c r="BM408" s="24"/>
      <c r="BN408" s="76"/>
      <c r="BO408" s="77"/>
      <c r="BP408" s="76"/>
      <c r="BQ408" s="77"/>
      <c r="BR408" s="76"/>
      <c r="BS408" s="77"/>
      <c r="BT408" s="76"/>
      <c r="BU408" s="77"/>
      <c r="BV408" s="24"/>
      <c r="BW408" s="76"/>
      <c r="BX408" s="77"/>
      <c r="BY408" s="76"/>
      <c r="BZ408" s="77"/>
      <c r="CA408" s="96"/>
      <c r="CB408" s="2"/>
    </row>
    <row r="409" spans="1:80" ht="12" x14ac:dyDescent="0.2">
      <c r="A409" s="33"/>
      <c r="B409" s="265" t="s">
        <v>918</v>
      </c>
      <c r="C409" s="240" t="str">
        <f>_xlfn.CONCAT(Tabel3[[#This Row],[ID]],Tabel3[[#This Row],[BYGNINGSDELE]])</f>
        <v>405Koblingsledninger (Pexrør) i gulv</v>
      </c>
      <c r="D409" s="24"/>
      <c r="E409" s="24"/>
      <c r="F409" s="24"/>
      <c r="G409" s="24"/>
      <c r="H409" s="24"/>
      <c r="I409" s="24"/>
      <c r="J409" s="61">
        <v>4</v>
      </c>
      <c r="K409" s="62" t="s">
        <v>906</v>
      </c>
      <c r="L409" s="63" t="s">
        <v>892</v>
      </c>
      <c r="M409" s="61" t="str">
        <f>IFERROR(VLOOKUP(Tabel3[[#This Row],[ID-Bygningsdel]],'Data ændringslog'!A:G,7,FALSE),"P")</f>
        <v/>
      </c>
      <c r="N409" s="64" t="s">
        <v>113</v>
      </c>
      <c r="O409" s="188" t="str">
        <f>VLOOKUP(Tabel3[[#This Row],[ID-Bygningsdel]],'Data aktør'!A:H,2,FALSE)</f>
        <v/>
      </c>
      <c r="P409" s="189" t="str">
        <f>VLOOKUP(Tabel3[[#This Row],[ID-Bygningsdel]],'Data aktør'!A:H,3,FALSE)</f>
        <v/>
      </c>
      <c r="Q409" s="190" t="str">
        <f>VLOOKUP(Tabel3[[#This Row],[ID-Bygningsdel]],'Data aktør'!A:H,4,FALSE)</f>
        <v/>
      </c>
      <c r="R409" s="191" t="str">
        <f>VLOOKUP(Tabel3[[#This Row],[ID-Bygningsdel]],'Data aktør'!A:H,5,FALSE)</f>
        <v/>
      </c>
      <c r="S409" s="192" t="str">
        <f>VLOOKUP(Tabel3[[#This Row],[ID-Bygningsdel]],'Data aktør'!A:H,6,FALSE)</f>
        <v/>
      </c>
      <c r="T409" s="193" t="str">
        <f>VLOOKUP(Tabel3[[#This Row],[ID-Bygningsdel]],'Data aktør'!A:H,7,FALSE)</f>
        <v/>
      </c>
      <c r="U409" s="194" t="str">
        <f>VLOOKUP(Tabel3[[#This Row],[ID-Bygningsdel]],'Data aktør'!A:H,8,FALSE)</f>
        <v/>
      </c>
      <c r="V409" s="76"/>
      <c r="W409" s="77"/>
      <c r="X409" s="76"/>
      <c r="Y409" s="77"/>
      <c r="Z409" s="76"/>
      <c r="AA409" s="77"/>
      <c r="AB409" s="76"/>
      <c r="AC409" s="77"/>
      <c r="AD409" s="76"/>
      <c r="AE409" s="77"/>
      <c r="AF409" s="76"/>
      <c r="AG409" s="77"/>
      <c r="AH409" s="76"/>
      <c r="AI409" s="77"/>
      <c r="AJ409" s="76"/>
      <c r="AK409" s="77"/>
      <c r="AL409" s="76"/>
      <c r="AM409" s="77"/>
      <c r="AN409" s="76"/>
      <c r="AO409" s="77"/>
      <c r="AP409" s="76"/>
      <c r="AQ409" s="77"/>
      <c r="AR409" s="76"/>
      <c r="AS409" s="77"/>
      <c r="AT409" s="76"/>
      <c r="AU409" s="77"/>
      <c r="AV409" s="76"/>
      <c r="AW409" s="77"/>
      <c r="AX409" s="76"/>
      <c r="AY409" s="77"/>
      <c r="AZ409" s="76"/>
      <c r="BA409" s="77"/>
      <c r="BB409" s="76"/>
      <c r="BC409" s="77"/>
      <c r="BD409" s="76"/>
      <c r="BE409" s="77"/>
      <c r="BF409" s="76"/>
      <c r="BG409" s="77"/>
      <c r="BH409" s="76"/>
      <c r="BI409" s="77"/>
      <c r="BJ409" s="76"/>
      <c r="BK409" s="77"/>
      <c r="BL409" s="36"/>
      <c r="BM409" s="24"/>
      <c r="BN409" s="76"/>
      <c r="BO409" s="77"/>
      <c r="BP409" s="76"/>
      <c r="BQ409" s="77"/>
      <c r="BR409" s="76"/>
      <c r="BS409" s="77"/>
      <c r="BT409" s="76"/>
      <c r="BU409" s="77"/>
      <c r="BV409" s="24"/>
      <c r="BW409" s="76"/>
      <c r="BX409" s="77"/>
      <c r="BY409" s="76"/>
      <c r="BZ409" s="77"/>
      <c r="CA409" s="96"/>
      <c r="CB409" s="2"/>
    </row>
    <row r="410" spans="1:80" ht="12" x14ac:dyDescent="0.2">
      <c r="A410" s="33"/>
      <c r="B410" s="265" t="s">
        <v>919</v>
      </c>
      <c r="C410" s="240" t="str">
        <f>_xlfn.CONCAT(Tabel3[[#This Row],[ID]],Tabel3[[#This Row],[BYGNINGSDELE]])</f>
        <v>406Koblingsledninger (Pexrør) i vægge</v>
      </c>
      <c r="D410" s="24"/>
      <c r="E410" s="24"/>
      <c r="F410" s="24"/>
      <c r="G410" s="24"/>
      <c r="H410" s="24"/>
      <c r="I410" s="24"/>
      <c r="J410" s="61">
        <v>4</v>
      </c>
      <c r="K410" s="62" t="s">
        <v>908</v>
      </c>
      <c r="L410" s="63" t="s">
        <v>892</v>
      </c>
      <c r="M410" s="61" t="str">
        <f>IFERROR(VLOOKUP(Tabel3[[#This Row],[ID-Bygningsdel]],'Data ændringslog'!A:G,7,FALSE),"P")</f>
        <v/>
      </c>
      <c r="N410" s="64" t="s">
        <v>113</v>
      </c>
      <c r="O410" s="188" t="str">
        <f>VLOOKUP(Tabel3[[#This Row],[ID-Bygningsdel]],'Data aktør'!A:H,2,FALSE)</f>
        <v/>
      </c>
      <c r="P410" s="189" t="str">
        <f>VLOOKUP(Tabel3[[#This Row],[ID-Bygningsdel]],'Data aktør'!A:H,3,FALSE)</f>
        <v/>
      </c>
      <c r="Q410" s="190" t="str">
        <f>VLOOKUP(Tabel3[[#This Row],[ID-Bygningsdel]],'Data aktør'!A:H,4,FALSE)</f>
        <v/>
      </c>
      <c r="R410" s="191" t="str">
        <f>VLOOKUP(Tabel3[[#This Row],[ID-Bygningsdel]],'Data aktør'!A:H,5,FALSE)</f>
        <v/>
      </c>
      <c r="S410" s="192" t="str">
        <f>VLOOKUP(Tabel3[[#This Row],[ID-Bygningsdel]],'Data aktør'!A:H,6,FALSE)</f>
        <v/>
      </c>
      <c r="T410" s="193" t="str">
        <f>VLOOKUP(Tabel3[[#This Row],[ID-Bygningsdel]],'Data aktør'!A:H,7,FALSE)</f>
        <v/>
      </c>
      <c r="U410" s="194" t="str">
        <f>VLOOKUP(Tabel3[[#This Row],[ID-Bygningsdel]],'Data aktør'!A:H,8,FALSE)</f>
        <v/>
      </c>
      <c r="V410" s="76"/>
      <c r="W410" s="77"/>
      <c r="X410" s="76"/>
      <c r="Y410" s="77"/>
      <c r="Z410" s="76"/>
      <c r="AA410" s="77"/>
      <c r="AB410" s="76"/>
      <c r="AC410" s="77"/>
      <c r="AD410" s="76"/>
      <c r="AE410" s="77"/>
      <c r="AF410" s="76"/>
      <c r="AG410" s="77"/>
      <c r="AH410" s="76"/>
      <c r="AI410" s="77"/>
      <c r="AJ410" s="76"/>
      <c r="AK410" s="77"/>
      <c r="AL410" s="76"/>
      <c r="AM410" s="77"/>
      <c r="AN410" s="76"/>
      <c r="AO410" s="77"/>
      <c r="AP410" s="76"/>
      <c r="AQ410" s="77"/>
      <c r="AR410" s="76"/>
      <c r="AS410" s="77"/>
      <c r="AT410" s="76"/>
      <c r="AU410" s="77"/>
      <c r="AV410" s="76"/>
      <c r="AW410" s="77"/>
      <c r="AX410" s="76"/>
      <c r="AY410" s="77"/>
      <c r="AZ410" s="76"/>
      <c r="BA410" s="77"/>
      <c r="BB410" s="76"/>
      <c r="BC410" s="77"/>
      <c r="BD410" s="76"/>
      <c r="BE410" s="77"/>
      <c r="BF410" s="76"/>
      <c r="BG410" s="77"/>
      <c r="BH410" s="76"/>
      <c r="BI410" s="77"/>
      <c r="BJ410" s="76"/>
      <c r="BK410" s="77"/>
      <c r="BL410" s="36"/>
      <c r="BM410" s="24"/>
      <c r="BN410" s="76"/>
      <c r="BO410" s="77"/>
      <c r="BP410" s="76"/>
      <c r="BQ410" s="77"/>
      <c r="BR410" s="76"/>
      <c r="BS410" s="77"/>
      <c r="BT410" s="76"/>
      <c r="BU410" s="77"/>
      <c r="BV410" s="24"/>
      <c r="BW410" s="76"/>
      <c r="BX410" s="77"/>
      <c r="BY410" s="76"/>
      <c r="BZ410" s="77"/>
      <c r="CA410" s="96"/>
      <c r="CB410" s="2"/>
    </row>
    <row r="411" spans="1:80" ht="12" x14ac:dyDescent="0.2">
      <c r="A411" s="33"/>
      <c r="B411" s="265" t="s">
        <v>920</v>
      </c>
      <c r="C411" s="240" t="str">
        <f>_xlfn.CONCAT(Tabel3[[#This Row],[ID]],Tabel3[[#This Row],[BYGNINGSDELE]])</f>
        <v>407Teknisk isolering</v>
      </c>
      <c r="D411" s="24"/>
      <c r="E411" s="24"/>
      <c r="F411" s="24"/>
      <c r="G411" s="24"/>
      <c r="H411" s="24"/>
      <c r="I411" s="24"/>
      <c r="J411" s="61">
        <v>4</v>
      </c>
      <c r="K411" s="62" t="s">
        <v>910</v>
      </c>
      <c r="L411" s="63" t="s">
        <v>892</v>
      </c>
      <c r="M411" s="61" t="str">
        <f>IFERROR(VLOOKUP(Tabel3[[#This Row],[ID-Bygningsdel]],'Data ændringslog'!A:G,7,FALSE),"P")</f>
        <v/>
      </c>
      <c r="N411" s="64" t="s">
        <v>109</v>
      </c>
      <c r="O411" s="188" t="str">
        <f>VLOOKUP(Tabel3[[#This Row],[ID-Bygningsdel]],'Data aktør'!A:H,2,FALSE)</f>
        <v/>
      </c>
      <c r="P411" s="189" t="str">
        <f>VLOOKUP(Tabel3[[#This Row],[ID-Bygningsdel]],'Data aktør'!A:H,3,FALSE)</f>
        <v/>
      </c>
      <c r="Q411" s="190" t="str">
        <f>VLOOKUP(Tabel3[[#This Row],[ID-Bygningsdel]],'Data aktør'!A:H,4,FALSE)</f>
        <v/>
      </c>
      <c r="R411" s="191" t="str">
        <f>VLOOKUP(Tabel3[[#This Row],[ID-Bygningsdel]],'Data aktør'!A:H,5,FALSE)</f>
        <v>X</v>
      </c>
      <c r="S411" s="192" t="str">
        <f>VLOOKUP(Tabel3[[#This Row],[ID-Bygningsdel]],'Data aktør'!A:H,6,FALSE)</f>
        <v/>
      </c>
      <c r="T411" s="193" t="str">
        <f>VLOOKUP(Tabel3[[#This Row],[ID-Bygningsdel]],'Data aktør'!A:H,7,FALSE)</f>
        <v/>
      </c>
      <c r="U411" s="194" t="str">
        <f>VLOOKUP(Tabel3[[#This Row],[ID-Bygningsdel]],'Data aktør'!A:H,8,FALSE)</f>
        <v/>
      </c>
      <c r="V411" s="76"/>
      <c r="W411" s="77"/>
      <c r="X411" s="76"/>
      <c r="Y411" s="77"/>
      <c r="Z411" s="76"/>
      <c r="AA411" s="77"/>
      <c r="AB411" s="76" t="s">
        <v>46</v>
      </c>
      <c r="AC411" s="77">
        <v>200</v>
      </c>
      <c r="AD411" s="76"/>
      <c r="AE411" s="77"/>
      <c r="AF411" s="76"/>
      <c r="AG411" s="77"/>
      <c r="AH411" s="76"/>
      <c r="AI411" s="77"/>
      <c r="AJ411" s="76" t="s">
        <v>46</v>
      </c>
      <c r="AK411" s="77">
        <v>300</v>
      </c>
      <c r="AL411" s="76"/>
      <c r="AM411" s="77"/>
      <c r="AN411" s="76"/>
      <c r="AO411" s="77"/>
      <c r="AP411" s="76"/>
      <c r="AQ411" s="77"/>
      <c r="AR411" s="76"/>
      <c r="AS411" s="77"/>
      <c r="AT411" s="76" t="s">
        <v>46</v>
      </c>
      <c r="AU411" s="77">
        <v>325</v>
      </c>
      <c r="AV411" s="76"/>
      <c r="AW411" s="77"/>
      <c r="AX411" s="76"/>
      <c r="AY411" s="77"/>
      <c r="AZ411" s="76"/>
      <c r="BA411" s="77"/>
      <c r="BB411" s="76" t="s">
        <v>46</v>
      </c>
      <c r="BC411" s="77">
        <v>325</v>
      </c>
      <c r="BD411" s="76"/>
      <c r="BE411" s="77"/>
      <c r="BF411" s="76"/>
      <c r="BG411" s="77"/>
      <c r="BH411" s="76"/>
      <c r="BI411" s="77"/>
      <c r="BJ411" s="76"/>
      <c r="BK411" s="77"/>
      <c r="BL411" s="36"/>
      <c r="BM411" s="24"/>
      <c r="BN411" s="76"/>
      <c r="BO411" s="77"/>
      <c r="BP411" s="76"/>
      <c r="BQ411" s="77"/>
      <c r="BR411" s="76"/>
      <c r="BS411" s="77"/>
      <c r="BT411" s="76"/>
      <c r="BU411" s="77"/>
      <c r="BV411" s="24"/>
      <c r="BW411" s="76"/>
      <c r="BX411" s="77"/>
      <c r="BY411" s="76"/>
      <c r="BZ411" s="77"/>
      <c r="CA411" s="96"/>
      <c r="CB411" s="2"/>
    </row>
    <row r="412" spans="1:80" ht="12" x14ac:dyDescent="0.2">
      <c r="A412" s="33"/>
      <c r="B412" s="265" t="s">
        <v>921</v>
      </c>
      <c r="C412" s="240" t="str">
        <f>_xlfn.CONCAT(Tabel3[[#This Row],[ID]],Tabel3[[#This Row],[BYGNINGSDELE]])</f>
        <v>408Bæringer</v>
      </c>
      <c r="D412" s="24"/>
      <c r="E412" s="24"/>
      <c r="F412" s="24"/>
      <c r="G412" s="24"/>
      <c r="H412" s="24"/>
      <c r="I412" s="24"/>
      <c r="J412" s="61">
        <v>4</v>
      </c>
      <c r="K412" s="62" t="s">
        <v>575</v>
      </c>
      <c r="L412" s="63" t="s">
        <v>113</v>
      </c>
      <c r="M412" s="61" t="str">
        <f>IFERROR(VLOOKUP(Tabel3[[#This Row],[ID-Bygningsdel]],'Data ændringslog'!A:G,7,FALSE),"P")</f>
        <v/>
      </c>
      <c r="N412" s="64" t="s">
        <v>113</v>
      </c>
      <c r="O412" s="188" t="str">
        <f>VLOOKUP(Tabel3[[#This Row],[ID-Bygningsdel]],'Data aktør'!A:H,2,FALSE)</f>
        <v/>
      </c>
      <c r="P412" s="189" t="str">
        <f>VLOOKUP(Tabel3[[#This Row],[ID-Bygningsdel]],'Data aktør'!A:H,3,FALSE)</f>
        <v/>
      </c>
      <c r="Q412" s="190" t="str">
        <f>VLOOKUP(Tabel3[[#This Row],[ID-Bygningsdel]],'Data aktør'!A:H,4,FALSE)</f>
        <v/>
      </c>
      <c r="R412" s="191" t="str">
        <f>VLOOKUP(Tabel3[[#This Row],[ID-Bygningsdel]],'Data aktør'!A:H,5,FALSE)</f>
        <v/>
      </c>
      <c r="S412" s="192" t="str">
        <f>VLOOKUP(Tabel3[[#This Row],[ID-Bygningsdel]],'Data aktør'!A:H,6,FALSE)</f>
        <v/>
      </c>
      <c r="T412" s="193" t="str">
        <f>VLOOKUP(Tabel3[[#This Row],[ID-Bygningsdel]],'Data aktør'!A:H,7,FALSE)</f>
        <v/>
      </c>
      <c r="U412" s="194" t="str">
        <f>VLOOKUP(Tabel3[[#This Row],[ID-Bygningsdel]],'Data aktør'!A:H,8,FALSE)</f>
        <v/>
      </c>
      <c r="V412" s="76"/>
      <c r="W412" s="77"/>
      <c r="X412" s="76"/>
      <c r="Y412" s="77"/>
      <c r="Z412" s="76"/>
      <c r="AA412" s="77"/>
      <c r="AB412" s="76"/>
      <c r="AC412" s="77"/>
      <c r="AD412" s="76"/>
      <c r="AE412" s="77"/>
      <c r="AF412" s="76"/>
      <c r="AG412" s="77"/>
      <c r="AH412" s="76"/>
      <c r="AI412" s="77"/>
      <c r="AJ412" s="76"/>
      <c r="AK412" s="77"/>
      <c r="AL412" s="76"/>
      <c r="AM412" s="77"/>
      <c r="AN412" s="76"/>
      <c r="AO412" s="77"/>
      <c r="AP412" s="76"/>
      <c r="AQ412" s="77"/>
      <c r="AR412" s="76"/>
      <c r="AS412" s="77"/>
      <c r="AT412" s="76"/>
      <c r="AU412" s="77"/>
      <c r="AV412" s="76"/>
      <c r="AW412" s="77"/>
      <c r="AX412" s="76"/>
      <c r="AY412" s="77"/>
      <c r="AZ412" s="76"/>
      <c r="BA412" s="77"/>
      <c r="BB412" s="76"/>
      <c r="BC412" s="77"/>
      <c r="BD412" s="76"/>
      <c r="BE412" s="77"/>
      <c r="BF412" s="76"/>
      <c r="BG412" s="77"/>
      <c r="BH412" s="76"/>
      <c r="BI412" s="77"/>
      <c r="BJ412" s="76"/>
      <c r="BK412" s="77"/>
      <c r="BL412" s="36"/>
      <c r="BM412" s="24"/>
      <c r="BN412" s="76"/>
      <c r="BO412" s="77"/>
      <c r="BP412" s="76"/>
      <c r="BQ412" s="77"/>
      <c r="BR412" s="76"/>
      <c r="BS412" s="77"/>
      <c r="BT412" s="76"/>
      <c r="BU412" s="77"/>
      <c r="BV412" s="24"/>
      <c r="BW412" s="76"/>
      <c r="BX412" s="77"/>
      <c r="BY412" s="76"/>
      <c r="BZ412" s="77"/>
      <c r="CA412" s="96"/>
      <c r="CB412" s="2"/>
    </row>
    <row r="413" spans="1:80" ht="12" x14ac:dyDescent="0.2">
      <c r="A413" s="33"/>
      <c r="B413" s="265" t="s">
        <v>922</v>
      </c>
      <c r="C413" s="240" t="str">
        <f>_xlfn.CONCAT(Tabel3[[#This Row],[ID]],Tabel3[[#This Row],[BYGNINGSDELE]])</f>
        <v>409Konsoller</v>
      </c>
      <c r="D413" s="24"/>
      <c r="E413" s="24"/>
      <c r="F413" s="24"/>
      <c r="G413" s="24"/>
      <c r="H413" s="24"/>
      <c r="I413" s="24"/>
      <c r="J413" s="61">
        <v>4</v>
      </c>
      <c r="K413" s="62" t="s">
        <v>577</v>
      </c>
      <c r="L413" s="63" t="s">
        <v>113</v>
      </c>
      <c r="M413" s="61" t="str">
        <f>IFERROR(VLOOKUP(Tabel3[[#This Row],[ID-Bygningsdel]],'Data ændringslog'!A:G,7,FALSE),"P")</f>
        <v/>
      </c>
      <c r="N413" s="64" t="s">
        <v>113</v>
      </c>
      <c r="O413" s="188" t="str">
        <f>VLOOKUP(Tabel3[[#This Row],[ID-Bygningsdel]],'Data aktør'!A:H,2,FALSE)</f>
        <v/>
      </c>
      <c r="P413" s="189" t="str">
        <f>VLOOKUP(Tabel3[[#This Row],[ID-Bygningsdel]],'Data aktør'!A:H,3,FALSE)</f>
        <v/>
      </c>
      <c r="Q413" s="190" t="str">
        <f>VLOOKUP(Tabel3[[#This Row],[ID-Bygningsdel]],'Data aktør'!A:H,4,FALSE)</f>
        <v/>
      </c>
      <c r="R413" s="191" t="str">
        <f>VLOOKUP(Tabel3[[#This Row],[ID-Bygningsdel]],'Data aktør'!A:H,5,FALSE)</f>
        <v/>
      </c>
      <c r="S413" s="192" t="str">
        <f>VLOOKUP(Tabel3[[#This Row],[ID-Bygningsdel]],'Data aktør'!A:H,6,FALSE)</f>
        <v/>
      </c>
      <c r="T413" s="193" t="str">
        <f>VLOOKUP(Tabel3[[#This Row],[ID-Bygningsdel]],'Data aktør'!A:H,7,FALSE)</f>
        <v/>
      </c>
      <c r="U413" s="194" t="str">
        <f>VLOOKUP(Tabel3[[#This Row],[ID-Bygningsdel]],'Data aktør'!A:H,8,FALSE)</f>
        <v/>
      </c>
      <c r="V413" s="76"/>
      <c r="W413" s="77"/>
      <c r="X413" s="76"/>
      <c r="Y413" s="77"/>
      <c r="Z413" s="76"/>
      <c r="AA413" s="77"/>
      <c r="AB413" s="76"/>
      <c r="AC413" s="77"/>
      <c r="AD413" s="76"/>
      <c r="AE413" s="77"/>
      <c r="AF413" s="76"/>
      <c r="AG413" s="77"/>
      <c r="AH413" s="76"/>
      <c r="AI413" s="77"/>
      <c r="AJ413" s="76"/>
      <c r="AK413" s="77"/>
      <c r="AL413" s="76"/>
      <c r="AM413" s="77"/>
      <c r="AN413" s="76"/>
      <c r="AO413" s="77"/>
      <c r="AP413" s="76"/>
      <c r="AQ413" s="77"/>
      <c r="AR413" s="76"/>
      <c r="AS413" s="77"/>
      <c r="AT413" s="76"/>
      <c r="AU413" s="77"/>
      <c r="AV413" s="76"/>
      <c r="AW413" s="77"/>
      <c r="AX413" s="76"/>
      <c r="AY413" s="77"/>
      <c r="AZ413" s="76"/>
      <c r="BA413" s="77"/>
      <c r="BB413" s="76"/>
      <c r="BC413" s="77"/>
      <c r="BD413" s="76"/>
      <c r="BE413" s="77"/>
      <c r="BF413" s="76"/>
      <c r="BG413" s="77"/>
      <c r="BH413" s="76"/>
      <c r="BI413" s="77"/>
      <c r="BJ413" s="76"/>
      <c r="BK413" s="77"/>
      <c r="BL413" s="36"/>
      <c r="BM413" s="24"/>
      <c r="BN413" s="76"/>
      <c r="BO413" s="77"/>
      <c r="BP413" s="76"/>
      <c r="BQ413" s="77"/>
      <c r="BR413" s="76"/>
      <c r="BS413" s="77"/>
      <c r="BT413" s="76"/>
      <c r="BU413" s="77"/>
      <c r="BV413" s="24"/>
      <c r="BW413" s="76"/>
      <c r="BX413" s="77"/>
      <c r="BY413" s="76"/>
      <c r="BZ413" s="77"/>
      <c r="CA413" s="96"/>
      <c r="CB413" s="2"/>
    </row>
    <row r="414" spans="1:80" ht="12" x14ac:dyDescent="0.2">
      <c r="A414" s="33"/>
      <c r="B414" s="265" t="s">
        <v>923</v>
      </c>
      <c r="C414" s="240" t="str">
        <f>_xlfn.CONCAT(Tabel3[[#This Row],[ID]],Tabel3[[#This Row],[BYGNINGSDELE]])</f>
        <v>410Stativer</v>
      </c>
      <c r="D414" s="24"/>
      <c r="E414" s="24"/>
      <c r="F414" s="24"/>
      <c r="G414" s="24"/>
      <c r="H414" s="24"/>
      <c r="I414" s="24"/>
      <c r="J414" s="61">
        <v>4</v>
      </c>
      <c r="K414" s="62" t="s">
        <v>579</v>
      </c>
      <c r="L414" s="63" t="s">
        <v>113</v>
      </c>
      <c r="M414" s="61" t="str">
        <f>IFERROR(VLOOKUP(Tabel3[[#This Row],[ID-Bygningsdel]],'Data ændringslog'!A:G,7,FALSE),"P")</f>
        <v/>
      </c>
      <c r="N414" s="64" t="s">
        <v>113</v>
      </c>
      <c r="O414" s="188" t="str">
        <f>VLOOKUP(Tabel3[[#This Row],[ID-Bygningsdel]],'Data aktør'!A:H,2,FALSE)</f>
        <v/>
      </c>
      <c r="P414" s="189" t="str">
        <f>VLOOKUP(Tabel3[[#This Row],[ID-Bygningsdel]],'Data aktør'!A:H,3,FALSE)</f>
        <v/>
      </c>
      <c r="Q414" s="190" t="str">
        <f>VLOOKUP(Tabel3[[#This Row],[ID-Bygningsdel]],'Data aktør'!A:H,4,FALSE)</f>
        <v/>
      </c>
      <c r="R414" s="191" t="str">
        <f>VLOOKUP(Tabel3[[#This Row],[ID-Bygningsdel]],'Data aktør'!A:H,5,FALSE)</f>
        <v/>
      </c>
      <c r="S414" s="192" t="str">
        <f>VLOOKUP(Tabel3[[#This Row],[ID-Bygningsdel]],'Data aktør'!A:H,6,FALSE)</f>
        <v/>
      </c>
      <c r="T414" s="193" t="str">
        <f>VLOOKUP(Tabel3[[#This Row],[ID-Bygningsdel]],'Data aktør'!A:H,7,FALSE)</f>
        <v/>
      </c>
      <c r="U414" s="194" t="str">
        <f>VLOOKUP(Tabel3[[#This Row],[ID-Bygningsdel]],'Data aktør'!A:H,8,FALSE)</f>
        <v/>
      </c>
      <c r="V414" s="76"/>
      <c r="W414" s="77"/>
      <c r="X414" s="76"/>
      <c r="Y414" s="77"/>
      <c r="Z414" s="76"/>
      <c r="AA414" s="77"/>
      <c r="AB414" s="76"/>
      <c r="AC414" s="77"/>
      <c r="AD414" s="76"/>
      <c r="AE414" s="77"/>
      <c r="AF414" s="76"/>
      <c r="AG414" s="77"/>
      <c r="AH414" s="76"/>
      <c r="AI414" s="77"/>
      <c r="AJ414" s="76"/>
      <c r="AK414" s="77"/>
      <c r="AL414" s="76"/>
      <c r="AM414" s="77"/>
      <c r="AN414" s="76"/>
      <c r="AO414" s="77"/>
      <c r="AP414" s="76"/>
      <c r="AQ414" s="77"/>
      <c r="AR414" s="76"/>
      <c r="AS414" s="77"/>
      <c r="AT414" s="76"/>
      <c r="AU414" s="77"/>
      <c r="AV414" s="76"/>
      <c r="AW414" s="77"/>
      <c r="AX414" s="76"/>
      <c r="AY414" s="77"/>
      <c r="AZ414" s="76"/>
      <c r="BA414" s="77"/>
      <c r="BB414" s="76"/>
      <c r="BC414" s="77"/>
      <c r="BD414" s="76"/>
      <c r="BE414" s="77"/>
      <c r="BF414" s="76"/>
      <c r="BG414" s="77"/>
      <c r="BH414" s="76"/>
      <c r="BI414" s="77"/>
      <c r="BJ414" s="76"/>
      <c r="BK414" s="77"/>
      <c r="BL414" s="36"/>
      <c r="BM414" s="24"/>
      <c r="BN414" s="76"/>
      <c r="BO414" s="77"/>
      <c r="BP414" s="76"/>
      <c r="BQ414" s="77"/>
      <c r="BR414" s="76"/>
      <c r="BS414" s="77"/>
      <c r="BT414" s="76"/>
      <c r="BU414" s="77"/>
      <c r="BV414" s="24"/>
      <c r="BW414" s="76"/>
      <c r="BX414" s="77"/>
      <c r="BY414" s="76"/>
      <c r="BZ414" s="77"/>
      <c r="CA414" s="96"/>
      <c r="CB414" s="2"/>
    </row>
    <row r="415" spans="1:80" ht="12" x14ac:dyDescent="0.2">
      <c r="A415" s="33"/>
      <c r="B415" s="265" t="s">
        <v>924</v>
      </c>
      <c r="C415" s="240" t="str">
        <f>_xlfn.CONCAT(Tabel3[[#This Row],[ID]],Tabel3[[#This Row],[BYGNINGSDELE]])</f>
        <v>411Hul- og recesobjekter</v>
      </c>
      <c r="D415" s="24"/>
      <c r="E415" s="24"/>
      <c r="F415" s="24"/>
      <c r="G415" s="24"/>
      <c r="H415" s="24"/>
      <c r="I415" s="24"/>
      <c r="J415" s="61">
        <v>4</v>
      </c>
      <c r="K415" s="62" t="s">
        <v>581</v>
      </c>
      <c r="L415" s="63" t="s">
        <v>582</v>
      </c>
      <c r="M415" s="61" t="str">
        <f>IFERROR(VLOOKUP(Tabel3[[#This Row],[ID-Bygningsdel]],'Data ændringslog'!A:G,7,FALSE),"P")</f>
        <v/>
      </c>
      <c r="N415" s="64" t="s">
        <v>113</v>
      </c>
      <c r="O415" s="188" t="str">
        <f>VLOOKUP(Tabel3[[#This Row],[ID-Bygningsdel]],'Data aktør'!A:H,2,FALSE)</f>
        <v/>
      </c>
      <c r="P415" s="189" t="str">
        <f>VLOOKUP(Tabel3[[#This Row],[ID-Bygningsdel]],'Data aktør'!A:H,3,FALSE)</f>
        <v/>
      </c>
      <c r="Q415" s="190" t="str">
        <f>VLOOKUP(Tabel3[[#This Row],[ID-Bygningsdel]],'Data aktør'!A:H,4,FALSE)</f>
        <v/>
      </c>
      <c r="R415" s="191" t="str">
        <f>VLOOKUP(Tabel3[[#This Row],[ID-Bygningsdel]],'Data aktør'!A:H,5,FALSE)</f>
        <v/>
      </c>
      <c r="S415" s="192" t="str">
        <f>VLOOKUP(Tabel3[[#This Row],[ID-Bygningsdel]],'Data aktør'!A:H,6,FALSE)</f>
        <v/>
      </c>
      <c r="T415" s="193" t="str">
        <f>VLOOKUP(Tabel3[[#This Row],[ID-Bygningsdel]],'Data aktør'!A:H,7,FALSE)</f>
        <v/>
      </c>
      <c r="U415" s="194" t="str">
        <f>VLOOKUP(Tabel3[[#This Row],[ID-Bygningsdel]],'Data aktør'!A:H,8,FALSE)</f>
        <v/>
      </c>
      <c r="V415" s="76"/>
      <c r="W415" s="77"/>
      <c r="X415" s="76"/>
      <c r="Y415" s="77"/>
      <c r="Z415" s="76"/>
      <c r="AA415" s="77"/>
      <c r="AB415" s="76"/>
      <c r="AC415" s="77"/>
      <c r="AD415" s="76"/>
      <c r="AE415" s="77"/>
      <c r="AF415" s="76"/>
      <c r="AG415" s="77"/>
      <c r="AH415" s="76"/>
      <c r="AI415" s="77"/>
      <c r="AJ415" s="76"/>
      <c r="AK415" s="77"/>
      <c r="AL415" s="76"/>
      <c r="AM415" s="77"/>
      <c r="AN415" s="76"/>
      <c r="AO415" s="77"/>
      <c r="AP415" s="76"/>
      <c r="AQ415" s="77"/>
      <c r="AR415" s="76"/>
      <c r="AS415" s="77"/>
      <c r="AT415" s="76"/>
      <c r="AU415" s="77"/>
      <c r="AV415" s="76"/>
      <c r="AW415" s="77"/>
      <c r="AX415" s="76"/>
      <c r="AY415" s="77"/>
      <c r="AZ415" s="76"/>
      <c r="BA415" s="77"/>
      <c r="BB415" s="76"/>
      <c r="BC415" s="77"/>
      <c r="BD415" s="76"/>
      <c r="BE415" s="77"/>
      <c r="BF415" s="76"/>
      <c r="BG415" s="77"/>
      <c r="BH415" s="76"/>
      <c r="BI415" s="77"/>
      <c r="BJ415" s="76"/>
      <c r="BK415" s="77"/>
      <c r="BL415" s="36"/>
      <c r="BM415" s="24"/>
      <c r="BN415" s="76"/>
      <c r="BO415" s="77"/>
      <c r="BP415" s="76"/>
      <c r="BQ415" s="77"/>
      <c r="BR415" s="76"/>
      <c r="BS415" s="77"/>
      <c r="BT415" s="76"/>
      <c r="BU415" s="77"/>
      <c r="BV415" s="24"/>
      <c r="BW415" s="76"/>
      <c r="BX415" s="77"/>
      <c r="BY415" s="76"/>
      <c r="BZ415" s="77"/>
      <c r="CA415" s="96"/>
      <c r="CB415" s="2"/>
    </row>
    <row r="416" spans="1:80" ht="12" x14ac:dyDescent="0.2">
      <c r="A416" s="33"/>
      <c r="B416" s="265" t="s">
        <v>925</v>
      </c>
      <c r="C416" s="240" t="str">
        <f>_xlfn.CONCAT(Tabel3[[#This Row],[ID]],Tabel3[[#This Row],[BYGNINGSDELE]])</f>
        <v>412Hullukninger</v>
      </c>
      <c r="D416" s="24"/>
      <c r="E416" s="24"/>
      <c r="F416" s="24"/>
      <c r="G416" s="24"/>
      <c r="H416" s="24"/>
      <c r="I416" s="24"/>
      <c r="J416" s="61">
        <v>4</v>
      </c>
      <c r="K416" s="62" t="s">
        <v>584</v>
      </c>
      <c r="L416" s="63" t="s">
        <v>113</v>
      </c>
      <c r="M416" s="61" t="str">
        <f>IFERROR(VLOOKUP(Tabel3[[#This Row],[ID-Bygningsdel]],'Data ændringslog'!A:G,7,FALSE),"P")</f>
        <v/>
      </c>
      <c r="N416" s="64" t="s">
        <v>113</v>
      </c>
      <c r="O416" s="188" t="str">
        <f>VLOOKUP(Tabel3[[#This Row],[ID-Bygningsdel]],'Data aktør'!A:H,2,FALSE)</f>
        <v/>
      </c>
      <c r="P416" s="189" t="str">
        <f>VLOOKUP(Tabel3[[#This Row],[ID-Bygningsdel]],'Data aktør'!A:H,3,FALSE)</f>
        <v/>
      </c>
      <c r="Q416" s="190" t="str">
        <f>VLOOKUP(Tabel3[[#This Row],[ID-Bygningsdel]],'Data aktør'!A:H,4,FALSE)</f>
        <v/>
      </c>
      <c r="R416" s="191" t="str">
        <f>VLOOKUP(Tabel3[[#This Row],[ID-Bygningsdel]],'Data aktør'!A:H,5,FALSE)</f>
        <v/>
      </c>
      <c r="S416" s="192" t="str">
        <f>VLOOKUP(Tabel3[[#This Row],[ID-Bygningsdel]],'Data aktør'!A:H,6,FALSE)</f>
        <v/>
      </c>
      <c r="T416" s="193" t="str">
        <f>VLOOKUP(Tabel3[[#This Row],[ID-Bygningsdel]],'Data aktør'!A:H,7,FALSE)</f>
        <v/>
      </c>
      <c r="U416" s="194" t="str">
        <f>VLOOKUP(Tabel3[[#This Row],[ID-Bygningsdel]],'Data aktør'!A:H,8,FALSE)</f>
        <v/>
      </c>
      <c r="V416" s="76"/>
      <c r="W416" s="77"/>
      <c r="X416" s="76"/>
      <c r="Y416" s="77"/>
      <c r="Z416" s="76"/>
      <c r="AA416" s="77"/>
      <c r="AB416" s="76"/>
      <c r="AC416" s="77"/>
      <c r="AD416" s="76"/>
      <c r="AE416" s="77"/>
      <c r="AF416" s="76"/>
      <c r="AG416" s="77"/>
      <c r="AH416" s="76"/>
      <c r="AI416" s="77"/>
      <c r="AJ416" s="76"/>
      <c r="AK416" s="77"/>
      <c r="AL416" s="76"/>
      <c r="AM416" s="77"/>
      <c r="AN416" s="76"/>
      <c r="AO416" s="77"/>
      <c r="AP416" s="76"/>
      <c r="AQ416" s="77"/>
      <c r="AR416" s="76"/>
      <c r="AS416" s="77"/>
      <c r="AT416" s="76"/>
      <c r="AU416" s="77"/>
      <c r="AV416" s="76"/>
      <c r="AW416" s="77"/>
      <c r="AX416" s="76"/>
      <c r="AY416" s="77"/>
      <c r="AZ416" s="76"/>
      <c r="BA416" s="77"/>
      <c r="BB416" s="76"/>
      <c r="BC416" s="77"/>
      <c r="BD416" s="76"/>
      <c r="BE416" s="77"/>
      <c r="BF416" s="76"/>
      <c r="BG416" s="77"/>
      <c r="BH416" s="76"/>
      <c r="BI416" s="77"/>
      <c r="BJ416" s="76"/>
      <c r="BK416" s="77"/>
      <c r="BL416" s="36" t="s">
        <v>585</v>
      </c>
      <c r="BM416" s="24"/>
      <c r="BN416" s="76"/>
      <c r="BO416" s="77"/>
      <c r="BP416" s="76"/>
      <c r="BQ416" s="77"/>
      <c r="BR416" s="76"/>
      <c r="BS416" s="77"/>
      <c r="BT416" s="76"/>
      <c r="BU416" s="77"/>
      <c r="BV416" s="24"/>
      <c r="BW416" s="76"/>
      <c r="BX416" s="77"/>
      <c r="BY416" s="76"/>
      <c r="BZ416" s="77"/>
      <c r="CA416" s="96"/>
      <c r="CB416" s="2"/>
    </row>
    <row r="417" spans="1:80" ht="12" x14ac:dyDescent="0.2">
      <c r="A417" s="33"/>
      <c r="B417" s="267" t="s">
        <v>926</v>
      </c>
      <c r="C417" s="242" t="str">
        <f>_xlfn.CONCAT(Tabel3[[#This Row],[ID]],Tabel3[[#This Row],[BYGNINGSDELE]])</f>
        <v>413Vand</v>
      </c>
      <c r="D417" s="23"/>
      <c r="E417" s="23"/>
      <c r="F417" s="23"/>
      <c r="G417" s="23"/>
      <c r="H417" s="23"/>
      <c r="I417" s="24"/>
      <c r="J417" s="65">
        <v>3</v>
      </c>
      <c r="K417" s="66" t="s">
        <v>917</v>
      </c>
      <c r="L417" s="67"/>
      <c r="M417" s="65" t="str">
        <f>IFERROR(VLOOKUP(Tabel3[[#This Row],[ID-Bygningsdel]],'Data ændringslog'!A:G,7,FALSE),"P")</f>
        <v/>
      </c>
      <c r="N417" s="68" t="s">
        <v>109</v>
      </c>
      <c r="O417" s="196" t="str">
        <f>VLOOKUP(Tabel3[[#This Row],[ID-Bygningsdel]],'Data aktør'!A:H,2,FALSE)</f>
        <v/>
      </c>
      <c r="P417" s="197" t="str">
        <f>VLOOKUP(Tabel3[[#This Row],[ID-Bygningsdel]],'Data aktør'!A:H,3,FALSE)</f>
        <v/>
      </c>
      <c r="Q417" s="197" t="str">
        <f>VLOOKUP(Tabel3[[#This Row],[ID-Bygningsdel]],'Data aktør'!A:H,4,FALSE)</f>
        <v/>
      </c>
      <c r="R417" s="197" t="str">
        <f>VLOOKUP(Tabel3[[#This Row],[ID-Bygningsdel]],'Data aktør'!A:H,5,FALSE)</f>
        <v/>
      </c>
      <c r="S417" s="197" t="str">
        <f>VLOOKUP(Tabel3[[#This Row],[ID-Bygningsdel]],'Data aktør'!A:H,6,FALSE)</f>
        <v/>
      </c>
      <c r="T417" s="197" t="str">
        <f>VLOOKUP(Tabel3[[#This Row],[ID-Bygningsdel]],'Data aktør'!A:H,7,FALSE)</f>
        <v/>
      </c>
      <c r="U417" s="197" t="str">
        <f>VLOOKUP(Tabel3[[#This Row],[ID-Bygningsdel]],'Data aktør'!A:H,8,FALSE)</f>
        <v/>
      </c>
      <c r="V417" s="84"/>
      <c r="W417" s="69"/>
      <c r="X417" s="84"/>
      <c r="Y417" s="69"/>
      <c r="Z417" s="84"/>
      <c r="AA417" s="69"/>
      <c r="AB417" s="84"/>
      <c r="AC417" s="69"/>
      <c r="AD417" s="84"/>
      <c r="AE417" s="69"/>
      <c r="AF417" s="84"/>
      <c r="AG417" s="69"/>
      <c r="AH417" s="84"/>
      <c r="AI417" s="69"/>
      <c r="AJ417" s="84"/>
      <c r="AK417" s="69"/>
      <c r="AL417" s="84"/>
      <c r="AM417" s="69"/>
      <c r="AN417" s="84"/>
      <c r="AO417" s="69"/>
      <c r="AP417" s="84"/>
      <c r="AQ417" s="69"/>
      <c r="AR417" s="84"/>
      <c r="AS417" s="69"/>
      <c r="AT417" s="84"/>
      <c r="AU417" s="69"/>
      <c r="AV417" s="84"/>
      <c r="AW417" s="69"/>
      <c r="AX417" s="84"/>
      <c r="AY417" s="69"/>
      <c r="AZ417" s="84"/>
      <c r="BA417" s="69"/>
      <c r="BB417" s="84"/>
      <c r="BC417" s="69"/>
      <c r="BD417" s="84"/>
      <c r="BE417" s="69"/>
      <c r="BF417" s="84"/>
      <c r="BG417" s="69"/>
      <c r="BH417" s="84"/>
      <c r="BI417" s="69"/>
      <c r="BJ417" s="84"/>
      <c r="BK417" s="69"/>
      <c r="BL417" s="38"/>
      <c r="BM417" s="24"/>
      <c r="BN417" s="84"/>
      <c r="BO417" s="69"/>
      <c r="BP417" s="84"/>
      <c r="BQ417" s="69"/>
      <c r="BR417" s="84"/>
      <c r="BS417" s="69"/>
      <c r="BT417" s="84"/>
      <c r="BU417" s="69"/>
      <c r="BV417" s="24"/>
      <c r="BW417" s="84"/>
      <c r="BX417" s="69"/>
      <c r="BY417" s="84"/>
      <c r="BZ417" s="69"/>
      <c r="CA417" s="98"/>
      <c r="CB417" s="2"/>
    </row>
    <row r="418" spans="1:80" ht="12" x14ac:dyDescent="0.2">
      <c r="A418" s="33"/>
      <c r="B418" s="265" t="s">
        <v>927</v>
      </c>
      <c r="C418" s="240" t="str">
        <f>_xlfn.CONCAT(Tabel3[[#This Row],[ID]],Tabel3[[#This Row],[BYGNINGSDELE]])</f>
        <v>414Teknikrum/Teknikområder</v>
      </c>
      <c r="D418" s="24"/>
      <c r="E418" s="24"/>
      <c r="F418" s="24"/>
      <c r="G418" s="24"/>
      <c r="H418" s="24"/>
      <c r="I418" s="24"/>
      <c r="J418" s="61">
        <v>4</v>
      </c>
      <c r="K418" s="62" t="s">
        <v>562</v>
      </c>
      <c r="L418" s="63" t="s">
        <v>892</v>
      </c>
      <c r="M418" s="61" t="str">
        <f>IFERROR(VLOOKUP(Tabel3[[#This Row],[ID-Bygningsdel]],'Data ændringslog'!A:G,7,FALSE),"P")</f>
        <v/>
      </c>
      <c r="N418" s="64" t="s">
        <v>109</v>
      </c>
      <c r="O418" s="188" t="str">
        <f>VLOOKUP(Tabel3[[#This Row],[ID-Bygningsdel]],'Data aktør'!A:H,2,FALSE)</f>
        <v/>
      </c>
      <c r="P418" s="189" t="str">
        <f>VLOOKUP(Tabel3[[#This Row],[ID-Bygningsdel]],'Data aktør'!A:H,3,FALSE)</f>
        <v/>
      </c>
      <c r="Q418" s="190" t="str">
        <f>VLOOKUP(Tabel3[[#This Row],[ID-Bygningsdel]],'Data aktør'!A:H,4,FALSE)</f>
        <v/>
      </c>
      <c r="R418" s="191" t="str">
        <f>VLOOKUP(Tabel3[[#This Row],[ID-Bygningsdel]],'Data aktør'!A:H,5,FALSE)</f>
        <v>X</v>
      </c>
      <c r="S418" s="192" t="str">
        <f>VLOOKUP(Tabel3[[#This Row],[ID-Bygningsdel]],'Data aktør'!A:H,6,FALSE)</f>
        <v/>
      </c>
      <c r="T418" s="193" t="str">
        <f>VLOOKUP(Tabel3[[#This Row],[ID-Bygningsdel]],'Data aktør'!A:H,7,FALSE)</f>
        <v/>
      </c>
      <c r="U418" s="194" t="str">
        <f>VLOOKUP(Tabel3[[#This Row],[ID-Bygningsdel]],'Data aktør'!A:H,8,FALSE)</f>
        <v/>
      </c>
      <c r="V418" s="76"/>
      <c r="W418" s="77"/>
      <c r="X418" s="76"/>
      <c r="Y418" s="77"/>
      <c r="Z418" s="76"/>
      <c r="AA418" s="77"/>
      <c r="AB418" s="76" t="s">
        <v>46</v>
      </c>
      <c r="AC418" s="77">
        <v>200</v>
      </c>
      <c r="AD418" s="76"/>
      <c r="AE418" s="77"/>
      <c r="AF418" s="76"/>
      <c r="AG418" s="77"/>
      <c r="AH418" s="76"/>
      <c r="AI418" s="77"/>
      <c r="AJ418" s="76" t="s">
        <v>46</v>
      </c>
      <c r="AK418" s="77">
        <v>300</v>
      </c>
      <c r="AL418" s="76"/>
      <c r="AM418" s="77"/>
      <c r="AN418" s="76"/>
      <c r="AO418" s="77"/>
      <c r="AP418" s="76"/>
      <c r="AQ418" s="77"/>
      <c r="AR418" s="76"/>
      <c r="AS418" s="77"/>
      <c r="AT418" s="76" t="s">
        <v>46</v>
      </c>
      <c r="AU418" s="77">
        <v>325</v>
      </c>
      <c r="AV418" s="76"/>
      <c r="AW418" s="77"/>
      <c r="AX418" s="76"/>
      <c r="AY418" s="77"/>
      <c r="AZ418" s="76"/>
      <c r="BA418" s="77"/>
      <c r="BB418" s="76" t="s">
        <v>46</v>
      </c>
      <c r="BC418" s="77">
        <v>325</v>
      </c>
      <c r="BD418" s="76"/>
      <c r="BE418" s="77"/>
      <c r="BF418" s="76"/>
      <c r="BG418" s="77"/>
      <c r="BH418" s="76"/>
      <c r="BI418" s="77"/>
      <c r="BJ418" s="76"/>
      <c r="BK418" s="77"/>
      <c r="BL418" s="36"/>
      <c r="BM418" s="24"/>
      <c r="BN418" s="76"/>
      <c r="BO418" s="77"/>
      <c r="BP418" s="76"/>
      <c r="BQ418" s="77"/>
      <c r="BR418" s="76"/>
      <c r="BS418" s="77"/>
      <c r="BT418" s="76"/>
      <c r="BU418" s="77"/>
      <c r="BV418" s="24"/>
      <c r="BW418" s="76"/>
      <c r="BX418" s="77"/>
      <c r="BY418" s="76"/>
      <c r="BZ418" s="77"/>
      <c r="CA418" s="96"/>
      <c r="CB418" s="2"/>
    </row>
    <row r="419" spans="1:80" ht="12" x14ac:dyDescent="0.2">
      <c r="A419" s="33"/>
      <c r="B419" s="265" t="s">
        <v>928</v>
      </c>
      <c r="C419" s="240" t="str">
        <f>_xlfn.CONCAT(Tabel3[[#This Row],[ID]],Tabel3[[#This Row],[BYGNINGSDELE]])</f>
        <v>415Skakte (lodrette hovedføringsveje)</v>
      </c>
      <c r="D419" s="24"/>
      <c r="E419" s="24"/>
      <c r="F419" s="24"/>
      <c r="G419" s="24"/>
      <c r="H419" s="24"/>
      <c r="I419" s="24"/>
      <c r="J419" s="61">
        <v>4</v>
      </c>
      <c r="K419" s="62" t="s">
        <v>565</v>
      </c>
      <c r="L419" s="63" t="s">
        <v>892</v>
      </c>
      <c r="M419" s="61" t="str">
        <f>IFERROR(VLOOKUP(Tabel3[[#This Row],[ID-Bygningsdel]],'Data ændringslog'!A:G,7,FALSE),"P")</f>
        <v/>
      </c>
      <c r="N419" s="64" t="s">
        <v>109</v>
      </c>
      <c r="O419" s="188" t="str">
        <f>VLOOKUP(Tabel3[[#This Row],[ID-Bygningsdel]],'Data aktør'!A:H,2,FALSE)</f>
        <v/>
      </c>
      <c r="P419" s="189" t="str">
        <f>VLOOKUP(Tabel3[[#This Row],[ID-Bygningsdel]],'Data aktør'!A:H,3,FALSE)</f>
        <v/>
      </c>
      <c r="Q419" s="190" t="str">
        <f>VLOOKUP(Tabel3[[#This Row],[ID-Bygningsdel]],'Data aktør'!A:H,4,FALSE)</f>
        <v/>
      </c>
      <c r="R419" s="191" t="str">
        <f>VLOOKUP(Tabel3[[#This Row],[ID-Bygningsdel]],'Data aktør'!A:H,5,FALSE)</f>
        <v>X</v>
      </c>
      <c r="S419" s="192" t="str">
        <f>VLOOKUP(Tabel3[[#This Row],[ID-Bygningsdel]],'Data aktør'!A:H,6,FALSE)</f>
        <v/>
      </c>
      <c r="T419" s="193" t="str">
        <f>VLOOKUP(Tabel3[[#This Row],[ID-Bygningsdel]],'Data aktør'!A:H,7,FALSE)</f>
        <v/>
      </c>
      <c r="U419" s="194" t="str">
        <f>VLOOKUP(Tabel3[[#This Row],[ID-Bygningsdel]],'Data aktør'!A:H,8,FALSE)</f>
        <v/>
      </c>
      <c r="V419" s="76"/>
      <c r="W419" s="77"/>
      <c r="X419" s="76"/>
      <c r="Y419" s="77"/>
      <c r="Z419" s="76"/>
      <c r="AA419" s="77"/>
      <c r="AB419" s="76" t="s">
        <v>46</v>
      </c>
      <c r="AC419" s="77">
        <v>200</v>
      </c>
      <c r="AD419" s="76"/>
      <c r="AE419" s="77"/>
      <c r="AF419" s="76"/>
      <c r="AG419" s="77"/>
      <c r="AH419" s="76"/>
      <c r="AI419" s="77"/>
      <c r="AJ419" s="76" t="s">
        <v>46</v>
      </c>
      <c r="AK419" s="77">
        <v>300</v>
      </c>
      <c r="AL419" s="76"/>
      <c r="AM419" s="77"/>
      <c r="AN419" s="76"/>
      <c r="AO419" s="77"/>
      <c r="AP419" s="76"/>
      <c r="AQ419" s="77"/>
      <c r="AR419" s="76"/>
      <c r="AS419" s="77"/>
      <c r="AT419" s="76" t="s">
        <v>46</v>
      </c>
      <c r="AU419" s="77">
        <v>325</v>
      </c>
      <c r="AV419" s="76"/>
      <c r="AW419" s="77"/>
      <c r="AX419" s="76"/>
      <c r="AY419" s="77"/>
      <c r="AZ419" s="76"/>
      <c r="BA419" s="77"/>
      <c r="BB419" s="76" t="s">
        <v>46</v>
      </c>
      <c r="BC419" s="77">
        <v>325</v>
      </c>
      <c r="BD419" s="76"/>
      <c r="BE419" s="77"/>
      <c r="BF419" s="76"/>
      <c r="BG419" s="77"/>
      <c r="BH419" s="76"/>
      <c r="BI419" s="77"/>
      <c r="BJ419" s="76"/>
      <c r="BK419" s="77"/>
      <c r="BL419" s="36"/>
      <c r="BM419" s="24"/>
      <c r="BN419" s="76"/>
      <c r="BO419" s="77"/>
      <c r="BP419" s="76"/>
      <c r="BQ419" s="77"/>
      <c r="BR419" s="76"/>
      <c r="BS419" s="77"/>
      <c r="BT419" s="76"/>
      <c r="BU419" s="77"/>
      <c r="BV419" s="24"/>
      <c r="BW419" s="76"/>
      <c r="BX419" s="77"/>
      <c r="BY419" s="76"/>
      <c r="BZ419" s="77"/>
      <c r="CA419" s="96"/>
      <c r="CB419" s="2"/>
    </row>
    <row r="420" spans="1:80" ht="12" x14ac:dyDescent="0.2">
      <c r="A420" s="33"/>
      <c r="B420" s="265" t="s">
        <v>929</v>
      </c>
      <c r="C420" s="240" t="str">
        <f>_xlfn.CONCAT(Tabel3[[#This Row],[ID]],Tabel3[[#This Row],[BYGNINGSDELE]])</f>
        <v>416Vandrette hoved- og fordelingsføringsveje</v>
      </c>
      <c r="D420" s="24"/>
      <c r="E420" s="24"/>
      <c r="F420" s="24"/>
      <c r="G420" s="24"/>
      <c r="H420" s="24"/>
      <c r="I420" s="24"/>
      <c r="J420" s="61">
        <v>4</v>
      </c>
      <c r="K420" s="62" t="s">
        <v>567</v>
      </c>
      <c r="L420" s="63" t="s">
        <v>892</v>
      </c>
      <c r="M420" s="61" t="str">
        <f>IFERROR(VLOOKUP(Tabel3[[#This Row],[ID-Bygningsdel]],'Data ændringslog'!A:G,7,FALSE),"P")</f>
        <v/>
      </c>
      <c r="N420" s="64" t="s">
        <v>109</v>
      </c>
      <c r="O420" s="188" t="str">
        <f>VLOOKUP(Tabel3[[#This Row],[ID-Bygningsdel]],'Data aktør'!A:H,2,FALSE)</f>
        <v/>
      </c>
      <c r="P420" s="189" t="str">
        <f>VLOOKUP(Tabel3[[#This Row],[ID-Bygningsdel]],'Data aktør'!A:H,3,FALSE)</f>
        <v/>
      </c>
      <c r="Q420" s="190" t="str">
        <f>VLOOKUP(Tabel3[[#This Row],[ID-Bygningsdel]],'Data aktør'!A:H,4,FALSE)</f>
        <v/>
      </c>
      <c r="R420" s="191" t="str">
        <f>VLOOKUP(Tabel3[[#This Row],[ID-Bygningsdel]],'Data aktør'!A:H,5,FALSE)</f>
        <v>X</v>
      </c>
      <c r="S420" s="192" t="str">
        <f>VLOOKUP(Tabel3[[#This Row],[ID-Bygningsdel]],'Data aktør'!A:H,6,FALSE)</f>
        <v/>
      </c>
      <c r="T420" s="193" t="str">
        <f>VLOOKUP(Tabel3[[#This Row],[ID-Bygningsdel]],'Data aktør'!A:H,7,FALSE)</f>
        <v/>
      </c>
      <c r="U420" s="194" t="str">
        <f>VLOOKUP(Tabel3[[#This Row],[ID-Bygningsdel]],'Data aktør'!A:H,8,FALSE)</f>
        <v/>
      </c>
      <c r="V420" s="76"/>
      <c r="W420" s="77"/>
      <c r="X420" s="76"/>
      <c r="Y420" s="77"/>
      <c r="Z420" s="76"/>
      <c r="AA420" s="77"/>
      <c r="AB420" s="76" t="s">
        <v>46</v>
      </c>
      <c r="AC420" s="77">
        <v>200</v>
      </c>
      <c r="AD420" s="76"/>
      <c r="AE420" s="77"/>
      <c r="AF420" s="76"/>
      <c r="AG420" s="77"/>
      <c r="AH420" s="76"/>
      <c r="AI420" s="77"/>
      <c r="AJ420" s="76" t="s">
        <v>46</v>
      </c>
      <c r="AK420" s="77">
        <v>300</v>
      </c>
      <c r="AL420" s="76"/>
      <c r="AM420" s="77"/>
      <c r="AN420" s="76"/>
      <c r="AO420" s="77"/>
      <c r="AP420" s="76"/>
      <c r="AQ420" s="77"/>
      <c r="AR420" s="76"/>
      <c r="AS420" s="77"/>
      <c r="AT420" s="76" t="s">
        <v>46</v>
      </c>
      <c r="AU420" s="77">
        <v>325</v>
      </c>
      <c r="AV420" s="76"/>
      <c r="AW420" s="77"/>
      <c r="AX420" s="76"/>
      <c r="AY420" s="77"/>
      <c r="AZ420" s="76"/>
      <c r="BA420" s="77"/>
      <c r="BB420" s="76" t="s">
        <v>46</v>
      </c>
      <c r="BC420" s="77">
        <v>325</v>
      </c>
      <c r="BD420" s="76"/>
      <c r="BE420" s="77"/>
      <c r="BF420" s="76"/>
      <c r="BG420" s="77"/>
      <c r="BH420" s="76"/>
      <c r="BI420" s="77"/>
      <c r="BJ420" s="76"/>
      <c r="BK420" s="77"/>
      <c r="BL420" s="36"/>
      <c r="BM420" s="24"/>
      <c r="BN420" s="76"/>
      <c r="BO420" s="77"/>
      <c r="BP420" s="76"/>
      <c r="BQ420" s="77"/>
      <c r="BR420" s="76"/>
      <c r="BS420" s="77"/>
      <c r="BT420" s="76"/>
      <c r="BU420" s="77"/>
      <c r="BV420" s="24"/>
      <c r="BW420" s="76"/>
      <c r="BX420" s="77"/>
      <c r="BY420" s="76"/>
      <c r="BZ420" s="77"/>
      <c r="CA420" s="96"/>
      <c r="CB420" s="2"/>
    </row>
    <row r="421" spans="1:80" ht="12" x14ac:dyDescent="0.2">
      <c r="A421" s="33"/>
      <c r="B421" s="265" t="s">
        <v>930</v>
      </c>
      <c r="C421" s="240" t="str">
        <f>_xlfn.CONCAT(Tabel3[[#This Row],[ID]],Tabel3[[#This Row],[BYGNINGSDELE]])</f>
        <v>417Føring til Komponenter og tilslutninger i rum</v>
      </c>
      <c r="D421" s="24"/>
      <c r="E421" s="24"/>
      <c r="F421" s="24"/>
      <c r="G421" s="24"/>
      <c r="H421" s="24"/>
      <c r="I421" s="24"/>
      <c r="J421" s="61">
        <v>4</v>
      </c>
      <c r="K421" s="62" t="s">
        <v>569</v>
      </c>
      <c r="L421" s="63" t="s">
        <v>892</v>
      </c>
      <c r="M421" s="61" t="str">
        <f>IFERROR(VLOOKUP(Tabel3[[#This Row],[ID-Bygningsdel]],'Data ændringslog'!A:G,7,FALSE),"P")</f>
        <v/>
      </c>
      <c r="N421" s="64" t="s">
        <v>113</v>
      </c>
      <c r="O421" s="188" t="str">
        <f>VLOOKUP(Tabel3[[#This Row],[ID-Bygningsdel]],'Data aktør'!A:H,2,FALSE)</f>
        <v/>
      </c>
      <c r="P421" s="189" t="str">
        <f>VLOOKUP(Tabel3[[#This Row],[ID-Bygningsdel]],'Data aktør'!A:H,3,FALSE)</f>
        <v/>
      </c>
      <c r="Q421" s="190" t="str">
        <f>VLOOKUP(Tabel3[[#This Row],[ID-Bygningsdel]],'Data aktør'!A:H,4,FALSE)</f>
        <v/>
      </c>
      <c r="R421" s="191" t="str">
        <f>VLOOKUP(Tabel3[[#This Row],[ID-Bygningsdel]],'Data aktør'!A:H,5,FALSE)</f>
        <v/>
      </c>
      <c r="S421" s="192" t="str">
        <f>VLOOKUP(Tabel3[[#This Row],[ID-Bygningsdel]],'Data aktør'!A:H,6,FALSE)</f>
        <v/>
      </c>
      <c r="T421" s="193" t="str">
        <f>VLOOKUP(Tabel3[[#This Row],[ID-Bygningsdel]],'Data aktør'!A:H,7,FALSE)</f>
        <v/>
      </c>
      <c r="U421" s="194" t="str">
        <f>VLOOKUP(Tabel3[[#This Row],[ID-Bygningsdel]],'Data aktør'!A:H,8,FALSE)</f>
        <v/>
      </c>
      <c r="V421" s="76"/>
      <c r="W421" s="77"/>
      <c r="X421" s="76"/>
      <c r="Y421" s="77"/>
      <c r="Z421" s="76"/>
      <c r="AA421" s="77"/>
      <c r="AB421" s="76"/>
      <c r="AC421" s="77"/>
      <c r="AD421" s="76"/>
      <c r="AE421" s="77"/>
      <c r="AF421" s="76"/>
      <c r="AG421" s="77"/>
      <c r="AH421" s="76"/>
      <c r="AI421" s="77"/>
      <c r="AJ421" s="76"/>
      <c r="AK421" s="77"/>
      <c r="AL421" s="76"/>
      <c r="AM421" s="77"/>
      <c r="AN421" s="76"/>
      <c r="AO421" s="77"/>
      <c r="AP421" s="76"/>
      <c r="AQ421" s="77"/>
      <c r="AR421" s="76"/>
      <c r="AS421" s="77"/>
      <c r="AT421" s="76"/>
      <c r="AU421" s="77"/>
      <c r="AV421" s="76"/>
      <c r="AW421" s="77"/>
      <c r="AX421" s="76"/>
      <c r="AY421" s="77"/>
      <c r="AZ421" s="76"/>
      <c r="BA421" s="77"/>
      <c r="BB421" s="76"/>
      <c r="BC421" s="77"/>
      <c r="BD421" s="76"/>
      <c r="BE421" s="77"/>
      <c r="BF421" s="76"/>
      <c r="BG421" s="77"/>
      <c r="BH421" s="76"/>
      <c r="BI421" s="77"/>
      <c r="BJ421" s="76"/>
      <c r="BK421" s="77"/>
      <c r="BL421" s="36"/>
      <c r="BM421" s="24"/>
      <c r="BN421" s="76"/>
      <c r="BO421" s="77"/>
      <c r="BP421" s="76"/>
      <c r="BQ421" s="77"/>
      <c r="BR421" s="76"/>
      <c r="BS421" s="77"/>
      <c r="BT421" s="76"/>
      <c r="BU421" s="77"/>
      <c r="BV421" s="24"/>
      <c r="BW421" s="76"/>
      <c r="BX421" s="77"/>
      <c r="BY421" s="76"/>
      <c r="BZ421" s="77"/>
      <c r="CA421" s="96"/>
      <c r="CB421" s="2"/>
    </row>
    <row r="422" spans="1:80" ht="12" x14ac:dyDescent="0.2">
      <c r="A422" s="33"/>
      <c r="B422" s="265" t="s">
        <v>932</v>
      </c>
      <c r="C422" s="240" t="str">
        <f>_xlfn.CONCAT(Tabel3[[#This Row],[ID]],Tabel3[[#This Row],[BYGNINGSDELE]])</f>
        <v>418Koblingsledninger (Pexrør) i gulv</v>
      </c>
      <c r="D422" s="24"/>
      <c r="E422" s="24"/>
      <c r="F422" s="24"/>
      <c r="G422" s="24"/>
      <c r="H422" s="24"/>
      <c r="I422" s="24"/>
      <c r="J422" s="61">
        <v>4</v>
      </c>
      <c r="K422" s="62" t="s">
        <v>906</v>
      </c>
      <c r="L422" s="63" t="s">
        <v>892</v>
      </c>
      <c r="M422" s="61" t="str">
        <f>IFERROR(VLOOKUP(Tabel3[[#This Row],[ID-Bygningsdel]],'Data ændringslog'!A:G,7,FALSE),"P")</f>
        <v/>
      </c>
      <c r="N422" s="64" t="s">
        <v>113</v>
      </c>
      <c r="O422" s="188" t="str">
        <f>VLOOKUP(Tabel3[[#This Row],[ID-Bygningsdel]],'Data aktør'!A:H,2,FALSE)</f>
        <v/>
      </c>
      <c r="P422" s="189" t="str">
        <f>VLOOKUP(Tabel3[[#This Row],[ID-Bygningsdel]],'Data aktør'!A:H,3,FALSE)</f>
        <v/>
      </c>
      <c r="Q422" s="190" t="str">
        <f>VLOOKUP(Tabel3[[#This Row],[ID-Bygningsdel]],'Data aktør'!A:H,4,FALSE)</f>
        <v/>
      </c>
      <c r="R422" s="191" t="str">
        <f>VLOOKUP(Tabel3[[#This Row],[ID-Bygningsdel]],'Data aktør'!A:H,5,FALSE)</f>
        <v/>
      </c>
      <c r="S422" s="192" t="str">
        <f>VLOOKUP(Tabel3[[#This Row],[ID-Bygningsdel]],'Data aktør'!A:H,6,FALSE)</f>
        <v/>
      </c>
      <c r="T422" s="193" t="str">
        <f>VLOOKUP(Tabel3[[#This Row],[ID-Bygningsdel]],'Data aktør'!A:H,7,FALSE)</f>
        <v/>
      </c>
      <c r="U422" s="194" t="str">
        <f>VLOOKUP(Tabel3[[#This Row],[ID-Bygningsdel]],'Data aktør'!A:H,8,FALSE)</f>
        <v/>
      </c>
      <c r="V422" s="76"/>
      <c r="W422" s="77"/>
      <c r="X422" s="76"/>
      <c r="Y422" s="77"/>
      <c r="Z422" s="76"/>
      <c r="AA422" s="77"/>
      <c r="AB422" s="76"/>
      <c r="AC422" s="77"/>
      <c r="AD422" s="76"/>
      <c r="AE422" s="77"/>
      <c r="AF422" s="76"/>
      <c r="AG422" s="77"/>
      <c r="AH422" s="76"/>
      <c r="AI422" s="77"/>
      <c r="AJ422" s="76"/>
      <c r="AK422" s="77"/>
      <c r="AL422" s="76"/>
      <c r="AM422" s="77"/>
      <c r="AN422" s="76"/>
      <c r="AO422" s="77"/>
      <c r="AP422" s="76"/>
      <c r="AQ422" s="77"/>
      <c r="AR422" s="76"/>
      <c r="AS422" s="77"/>
      <c r="AT422" s="76"/>
      <c r="AU422" s="77"/>
      <c r="AV422" s="76"/>
      <c r="AW422" s="77"/>
      <c r="AX422" s="76"/>
      <c r="AY422" s="77"/>
      <c r="AZ422" s="76"/>
      <c r="BA422" s="77"/>
      <c r="BB422" s="76"/>
      <c r="BC422" s="77"/>
      <c r="BD422" s="76"/>
      <c r="BE422" s="77"/>
      <c r="BF422" s="76"/>
      <c r="BG422" s="77"/>
      <c r="BH422" s="76"/>
      <c r="BI422" s="77"/>
      <c r="BJ422" s="76"/>
      <c r="BK422" s="77"/>
      <c r="BL422" s="36"/>
      <c r="BM422" s="24"/>
      <c r="BN422" s="76"/>
      <c r="BO422" s="77"/>
      <c r="BP422" s="76"/>
      <c r="BQ422" s="77"/>
      <c r="BR422" s="76"/>
      <c r="BS422" s="77"/>
      <c r="BT422" s="76"/>
      <c r="BU422" s="77"/>
      <c r="BV422" s="24"/>
      <c r="BW422" s="76"/>
      <c r="BX422" s="77"/>
      <c r="BY422" s="76"/>
      <c r="BZ422" s="77"/>
      <c r="CA422" s="96"/>
      <c r="CB422" s="2"/>
    </row>
    <row r="423" spans="1:80" ht="12" x14ac:dyDescent="0.2">
      <c r="A423" s="33"/>
      <c r="B423" s="265" t="s">
        <v>933</v>
      </c>
      <c r="C423" s="240" t="str">
        <f>_xlfn.CONCAT(Tabel3[[#This Row],[ID]],Tabel3[[#This Row],[BYGNINGSDELE]])</f>
        <v>419Koblingsledninger (Pexrør) i vægge</v>
      </c>
      <c r="D423" s="24"/>
      <c r="E423" s="24"/>
      <c r="F423" s="24"/>
      <c r="G423" s="24"/>
      <c r="H423" s="24"/>
      <c r="I423" s="24"/>
      <c r="J423" s="61">
        <v>4</v>
      </c>
      <c r="K423" s="62" t="s">
        <v>908</v>
      </c>
      <c r="L423" s="63" t="s">
        <v>892</v>
      </c>
      <c r="M423" s="61" t="str">
        <f>IFERROR(VLOOKUP(Tabel3[[#This Row],[ID-Bygningsdel]],'Data ændringslog'!A:G,7,FALSE),"P")</f>
        <v/>
      </c>
      <c r="N423" s="64" t="s">
        <v>113</v>
      </c>
      <c r="O423" s="188" t="str">
        <f>VLOOKUP(Tabel3[[#This Row],[ID-Bygningsdel]],'Data aktør'!A:H,2,FALSE)</f>
        <v/>
      </c>
      <c r="P423" s="189" t="str">
        <f>VLOOKUP(Tabel3[[#This Row],[ID-Bygningsdel]],'Data aktør'!A:H,3,FALSE)</f>
        <v/>
      </c>
      <c r="Q423" s="190" t="str">
        <f>VLOOKUP(Tabel3[[#This Row],[ID-Bygningsdel]],'Data aktør'!A:H,4,FALSE)</f>
        <v/>
      </c>
      <c r="R423" s="191" t="str">
        <f>VLOOKUP(Tabel3[[#This Row],[ID-Bygningsdel]],'Data aktør'!A:H,5,FALSE)</f>
        <v/>
      </c>
      <c r="S423" s="192" t="str">
        <f>VLOOKUP(Tabel3[[#This Row],[ID-Bygningsdel]],'Data aktør'!A:H,6,FALSE)</f>
        <v/>
      </c>
      <c r="T423" s="193" t="str">
        <f>VLOOKUP(Tabel3[[#This Row],[ID-Bygningsdel]],'Data aktør'!A:H,7,FALSE)</f>
        <v/>
      </c>
      <c r="U423" s="194" t="str">
        <f>VLOOKUP(Tabel3[[#This Row],[ID-Bygningsdel]],'Data aktør'!A:H,8,FALSE)</f>
        <v/>
      </c>
      <c r="V423" s="76"/>
      <c r="W423" s="77"/>
      <c r="X423" s="76"/>
      <c r="Y423" s="77"/>
      <c r="Z423" s="76"/>
      <c r="AA423" s="77"/>
      <c r="AB423" s="76"/>
      <c r="AC423" s="77"/>
      <c r="AD423" s="76"/>
      <c r="AE423" s="77"/>
      <c r="AF423" s="76"/>
      <c r="AG423" s="77"/>
      <c r="AH423" s="76"/>
      <c r="AI423" s="77"/>
      <c r="AJ423" s="76"/>
      <c r="AK423" s="77"/>
      <c r="AL423" s="76"/>
      <c r="AM423" s="77"/>
      <c r="AN423" s="76"/>
      <c r="AO423" s="77"/>
      <c r="AP423" s="76"/>
      <c r="AQ423" s="77"/>
      <c r="AR423" s="76"/>
      <c r="AS423" s="77"/>
      <c r="AT423" s="76"/>
      <c r="AU423" s="77"/>
      <c r="AV423" s="76"/>
      <c r="AW423" s="77"/>
      <c r="AX423" s="76"/>
      <c r="AY423" s="77"/>
      <c r="AZ423" s="76"/>
      <c r="BA423" s="77"/>
      <c r="BB423" s="76"/>
      <c r="BC423" s="77"/>
      <c r="BD423" s="76"/>
      <c r="BE423" s="77"/>
      <c r="BF423" s="76"/>
      <c r="BG423" s="77"/>
      <c r="BH423" s="76"/>
      <c r="BI423" s="77"/>
      <c r="BJ423" s="76"/>
      <c r="BK423" s="77"/>
      <c r="BL423" s="36"/>
      <c r="BM423" s="24"/>
      <c r="BN423" s="76"/>
      <c r="BO423" s="77"/>
      <c r="BP423" s="76"/>
      <c r="BQ423" s="77"/>
      <c r="BR423" s="76"/>
      <c r="BS423" s="77"/>
      <c r="BT423" s="76"/>
      <c r="BU423" s="77"/>
      <c r="BV423" s="24"/>
      <c r="BW423" s="76"/>
      <c r="BX423" s="77"/>
      <c r="BY423" s="76"/>
      <c r="BZ423" s="77"/>
      <c r="CA423" s="96"/>
      <c r="CB423" s="2"/>
    </row>
    <row r="424" spans="1:80" ht="12" x14ac:dyDescent="0.2">
      <c r="A424" s="33"/>
      <c r="B424" s="265" t="s">
        <v>934</v>
      </c>
      <c r="C424" s="240" t="str">
        <f>_xlfn.CONCAT(Tabel3[[#This Row],[ID]],Tabel3[[#This Row],[BYGNINGSDELE]])</f>
        <v>420Teknisk isolering</v>
      </c>
      <c r="D424" s="24"/>
      <c r="E424" s="24"/>
      <c r="F424" s="24"/>
      <c r="G424" s="24"/>
      <c r="H424" s="24"/>
      <c r="I424" s="24"/>
      <c r="J424" s="61">
        <v>4</v>
      </c>
      <c r="K424" s="62" t="s">
        <v>910</v>
      </c>
      <c r="L424" s="63" t="s">
        <v>892</v>
      </c>
      <c r="M424" s="61" t="str">
        <f>IFERROR(VLOOKUP(Tabel3[[#This Row],[ID-Bygningsdel]],'Data ændringslog'!A:G,7,FALSE),"P")</f>
        <v/>
      </c>
      <c r="N424" s="64" t="s">
        <v>109</v>
      </c>
      <c r="O424" s="188" t="str">
        <f>VLOOKUP(Tabel3[[#This Row],[ID-Bygningsdel]],'Data aktør'!A:H,2,FALSE)</f>
        <v/>
      </c>
      <c r="P424" s="189" t="str">
        <f>VLOOKUP(Tabel3[[#This Row],[ID-Bygningsdel]],'Data aktør'!A:H,3,FALSE)</f>
        <v/>
      </c>
      <c r="Q424" s="190" t="str">
        <f>VLOOKUP(Tabel3[[#This Row],[ID-Bygningsdel]],'Data aktør'!A:H,4,FALSE)</f>
        <v/>
      </c>
      <c r="R424" s="191" t="str">
        <f>VLOOKUP(Tabel3[[#This Row],[ID-Bygningsdel]],'Data aktør'!A:H,5,FALSE)</f>
        <v>X</v>
      </c>
      <c r="S424" s="192" t="str">
        <f>VLOOKUP(Tabel3[[#This Row],[ID-Bygningsdel]],'Data aktør'!A:H,6,FALSE)</f>
        <v/>
      </c>
      <c r="T424" s="193" t="str">
        <f>VLOOKUP(Tabel3[[#This Row],[ID-Bygningsdel]],'Data aktør'!A:H,7,FALSE)</f>
        <v/>
      </c>
      <c r="U424" s="194" t="str">
        <f>VLOOKUP(Tabel3[[#This Row],[ID-Bygningsdel]],'Data aktør'!A:H,8,FALSE)</f>
        <v/>
      </c>
      <c r="V424" s="76"/>
      <c r="W424" s="77"/>
      <c r="X424" s="76"/>
      <c r="Y424" s="77"/>
      <c r="Z424" s="76"/>
      <c r="AA424" s="77"/>
      <c r="AB424" s="76" t="s">
        <v>46</v>
      </c>
      <c r="AC424" s="77">
        <v>200</v>
      </c>
      <c r="AD424" s="76"/>
      <c r="AE424" s="77"/>
      <c r="AF424" s="76"/>
      <c r="AG424" s="77"/>
      <c r="AH424" s="76"/>
      <c r="AI424" s="77"/>
      <c r="AJ424" s="76" t="s">
        <v>46</v>
      </c>
      <c r="AK424" s="77">
        <v>300</v>
      </c>
      <c r="AL424" s="76"/>
      <c r="AM424" s="77"/>
      <c r="AN424" s="76"/>
      <c r="AO424" s="77"/>
      <c r="AP424" s="76"/>
      <c r="AQ424" s="77"/>
      <c r="AR424" s="76"/>
      <c r="AS424" s="77"/>
      <c r="AT424" s="76" t="s">
        <v>46</v>
      </c>
      <c r="AU424" s="77">
        <v>325</v>
      </c>
      <c r="AV424" s="76"/>
      <c r="AW424" s="77"/>
      <c r="AX424" s="76"/>
      <c r="AY424" s="77"/>
      <c r="AZ424" s="76"/>
      <c r="BA424" s="77"/>
      <c r="BB424" s="76" t="s">
        <v>46</v>
      </c>
      <c r="BC424" s="77">
        <v>325</v>
      </c>
      <c r="BD424" s="76"/>
      <c r="BE424" s="77"/>
      <c r="BF424" s="76"/>
      <c r="BG424" s="77"/>
      <c r="BH424" s="76"/>
      <c r="BI424" s="77"/>
      <c r="BJ424" s="76"/>
      <c r="BK424" s="77"/>
      <c r="BL424" s="36"/>
      <c r="BM424" s="24"/>
      <c r="BN424" s="76"/>
      <c r="BO424" s="77"/>
      <c r="BP424" s="76"/>
      <c r="BQ424" s="77"/>
      <c r="BR424" s="76"/>
      <c r="BS424" s="77"/>
      <c r="BT424" s="76"/>
      <c r="BU424" s="77"/>
      <c r="BV424" s="24"/>
      <c r="BW424" s="76"/>
      <c r="BX424" s="77"/>
      <c r="BY424" s="76"/>
      <c r="BZ424" s="77"/>
      <c r="CA424" s="96"/>
      <c r="CB424" s="2"/>
    </row>
    <row r="425" spans="1:80" ht="12" x14ac:dyDescent="0.2">
      <c r="A425" s="33"/>
      <c r="B425" s="265" t="s">
        <v>935</v>
      </c>
      <c r="C425" s="240" t="str">
        <f>_xlfn.CONCAT(Tabel3[[#This Row],[ID]],Tabel3[[#This Row],[BYGNINGSDELE]])</f>
        <v>421Bæringer</v>
      </c>
      <c r="D425" s="24"/>
      <c r="E425" s="24"/>
      <c r="F425" s="24"/>
      <c r="G425" s="24"/>
      <c r="H425" s="24"/>
      <c r="I425" s="24"/>
      <c r="J425" s="61">
        <v>4</v>
      </c>
      <c r="K425" s="62" t="s">
        <v>575</v>
      </c>
      <c r="L425" s="63" t="s">
        <v>113</v>
      </c>
      <c r="M425" s="61" t="str">
        <f>IFERROR(VLOOKUP(Tabel3[[#This Row],[ID-Bygningsdel]],'Data ændringslog'!A:G,7,FALSE),"P")</f>
        <v/>
      </c>
      <c r="N425" s="64" t="s">
        <v>113</v>
      </c>
      <c r="O425" s="188" t="str">
        <f>VLOOKUP(Tabel3[[#This Row],[ID-Bygningsdel]],'Data aktør'!A:H,2,FALSE)</f>
        <v/>
      </c>
      <c r="P425" s="189" t="str">
        <f>VLOOKUP(Tabel3[[#This Row],[ID-Bygningsdel]],'Data aktør'!A:H,3,FALSE)</f>
        <v/>
      </c>
      <c r="Q425" s="190" t="str">
        <f>VLOOKUP(Tabel3[[#This Row],[ID-Bygningsdel]],'Data aktør'!A:H,4,FALSE)</f>
        <v/>
      </c>
      <c r="R425" s="191" t="str">
        <f>VLOOKUP(Tabel3[[#This Row],[ID-Bygningsdel]],'Data aktør'!A:H,5,FALSE)</f>
        <v/>
      </c>
      <c r="S425" s="192" t="str">
        <f>VLOOKUP(Tabel3[[#This Row],[ID-Bygningsdel]],'Data aktør'!A:H,6,FALSE)</f>
        <v/>
      </c>
      <c r="T425" s="193" t="str">
        <f>VLOOKUP(Tabel3[[#This Row],[ID-Bygningsdel]],'Data aktør'!A:H,7,FALSE)</f>
        <v/>
      </c>
      <c r="U425" s="194" t="str">
        <f>VLOOKUP(Tabel3[[#This Row],[ID-Bygningsdel]],'Data aktør'!A:H,8,FALSE)</f>
        <v/>
      </c>
      <c r="V425" s="76"/>
      <c r="W425" s="77"/>
      <c r="X425" s="76"/>
      <c r="Y425" s="77"/>
      <c r="Z425" s="76"/>
      <c r="AA425" s="77"/>
      <c r="AB425" s="76"/>
      <c r="AC425" s="77"/>
      <c r="AD425" s="76"/>
      <c r="AE425" s="77"/>
      <c r="AF425" s="76"/>
      <c r="AG425" s="77"/>
      <c r="AH425" s="76"/>
      <c r="AI425" s="77"/>
      <c r="AJ425" s="76"/>
      <c r="AK425" s="77"/>
      <c r="AL425" s="76"/>
      <c r="AM425" s="77"/>
      <c r="AN425" s="76"/>
      <c r="AO425" s="77"/>
      <c r="AP425" s="76"/>
      <c r="AQ425" s="77"/>
      <c r="AR425" s="76"/>
      <c r="AS425" s="77"/>
      <c r="AT425" s="76"/>
      <c r="AU425" s="77"/>
      <c r="AV425" s="76"/>
      <c r="AW425" s="77"/>
      <c r="AX425" s="76"/>
      <c r="AY425" s="77"/>
      <c r="AZ425" s="76"/>
      <c r="BA425" s="77"/>
      <c r="BB425" s="76"/>
      <c r="BC425" s="77"/>
      <c r="BD425" s="76"/>
      <c r="BE425" s="77"/>
      <c r="BF425" s="76"/>
      <c r="BG425" s="77"/>
      <c r="BH425" s="76"/>
      <c r="BI425" s="77"/>
      <c r="BJ425" s="76"/>
      <c r="BK425" s="77"/>
      <c r="BL425" s="36"/>
      <c r="BM425" s="24"/>
      <c r="BN425" s="76"/>
      <c r="BO425" s="77"/>
      <c r="BP425" s="76"/>
      <c r="BQ425" s="77"/>
      <c r="BR425" s="76"/>
      <c r="BS425" s="77"/>
      <c r="BT425" s="76"/>
      <c r="BU425" s="77"/>
      <c r="BV425" s="24"/>
      <c r="BW425" s="76"/>
      <c r="BX425" s="77"/>
      <c r="BY425" s="76"/>
      <c r="BZ425" s="77"/>
      <c r="CA425" s="96"/>
      <c r="CB425" s="2"/>
    </row>
    <row r="426" spans="1:80" ht="12" x14ac:dyDescent="0.2">
      <c r="A426" s="33"/>
      <c r="B426" s="265" t="s">
        <v>937</v>
      </c>
      <c r="C426" s="240" t="str">
        <f>_xlfn.CONCAT(Tabel3[[#This Row],[ID]],Tabel3[[#This Row],[BYGNINGSDELE]])</f>
        <v>422Konsoller</v>
      </c>
      <c r="D426" s="24"/>
      <c r="E426" s="24"/>
      <c r="F426" s="24"/>
      <c r="G426" s="24"/>
      <c r="H426" s="24"/>
      <c r="I426" s="24"/>
      <c r="J426" s="61">
        <v>4</v>
      </c>
      <c r="K426" s="62" t="s">
        <v>577</v>
      </c>
      <c r="L426" s="63" t="s">
        <v>113</v>
      </c>
      <c r="M426" s="61" t="str">
        <f>IFERROR(VLOOKUP(Tabel3[[#This Row],[ID-Bygningsdel]],'Data ændringslog'!A:G,7,FALSE),"P")</f>
        <v/>
      </c>
      <c r="N426" s="64" t="s">
        <v>113</v>
      </c>
      <c r="O426" s="188" t="str">
        <f>VLOOKUP(Tabel3[[#This Row],[ID-Bygningsdel]],'Data aktør'!A:H,2,FALSE)</f>
        <v/>
      </c>
      <c r="P426" s="189" t="str">
        <f>VLOOKUP(Tabel3[[#This Row],[ID-Bygningsdel]],'Data aktør'!A:H,3,FALSE)</f>
        <v/>
      </c>
      <c r="Q426" s="190" t="str">
        <f>VLOOKUP(Tabel3[[#This Row],[ID-Bygningsdel]],'Data aktør'!A:H,4,FALSE)</f>
        <v/>
      </c>
      <c r="R426" s="191" t="str">
        <f>VLOOKUP(Tabel3[[#This Row],[ID-Bygningsdel]],'Data aktør'!A:H,5,FALSE)</f>
        <v/>
      </c>
      <c r="S426" s="192" t="str">
        <f>VLOOKUP(Tabel3[[#This Row],[ID-Bygningsdel]],'Data aktør'!A:H,6,FALSE)</f>
        <v/>
      </c>
      <c r="T426" s="193" t="str">
        <f>VLOOKUP(Tabel3[[#This Row],[ID-Bygningsdel]],'Data aktør'!A:H,7,FALSE)</f>
        <v/>
      </c>
      <c r="U426" s="194" t="str">
        <f>VLOOKUP(Tabel3[[#This Row],[ID-Bygningsdel]],'Data aktør'!A:H,8,FALSE)</f>
        <v/>
      </c>
      <c r="V426" s="76"/>
      <c r="W426" s="77"/>
      <c r="X426" s="76"/>
      <c r="Y426" s="77"/>
      <c r="Z426" s="76"/>
      <c r="AA426" s="77"/>
      <c r="AB426" s="76"/>
      <c r="AC426" s="77"/>
      <c r="AD426" s="76"/>
      <c r="AE426" s="77"/>
      <c r="AF426" s="76"/>
      <c r="AG426" s="77"/>
      <c r="AH426" s="76"/>
      <c r="AI426" s="77"/>
      <c r="AJ426" s="76"/>
      <c r="AK426" s="77"/>
      <c r="AL426" s="76"/>
      <c r="AM426" s="77"/>
      <c r="AN426" s="76"/>
      <c r="AO426" s="77"/>
      <c r="AP426" s="76"/>
      <c r="AQ426" s="77"/>
      <c r="AR426" s="76"/>
      <c r="AS426" s="77"/>
      <c r="AT426" s="76"/>
      <c r="AU426" s="77"/>
      <c r="AV426" s="76"/>
      <c r="AW426" s="77"/>
      <c r="AX426" s="76"/>
      <c r="AY426" s="77"/>
      <c r="AZ426" s="76"/>
      <c r="BA426" s="77"/>
      <c r="BB426" s="76"/>
      <c r="BC426" s="77"/>
      <c r="BD426" s="76"/>
      <c r="BE426" s="77"/>
      <c r="BF426" s="76"/>
      <c r="BG426" s="77"/>
      <c r="BH426" s="76"/>
      <c r="BI426" s="77"/>
      <c r="BJ426" s="76"/>
      <c r="BK426" s="77"/>
      <c r="BL426" s="36"/>
      <c r="BM426" s="24"/>
      <c r="BN426" s="76"/>
      <c r="BO426" s="77"/>
      <c r="BP426" s="76"/>
      <c r="BQ426" s="77"/>
      <c r="BR426" s="76"/>
      <c r="BS426" s="77"/>
      <c r="BT426" s="76"/>
      <c r="BU426" s="77"/>
      <c r="BV426" s="24"/>
      <c r="BW426" s="76"/>
      <c r="BX426" s="77"/>
      <c r="BY426" s="76"/>
      <c r="BZ426" s="77"/>
      <c r="CA426" s="96"/>
      <c r="CB426" s="2"/>
    </row>
    <row r="427" spans="1:80" ht="12" x14ac:dyDescent="0.2">
      <c r="A427" s="33"/>
      <c r="B427" s="265" t="s">
        <v>938</v>
      </c>
      <c r="C427" s="240" t="str">
        <f>_xlfn.CONCAT(Tabel3[[#This Row],[ID]],Tabel3[[#This Row],[BYGNINGSDELE]])</f>
        <v>423Stativer</v>
      </c>
      <c r="D427" s="24"/>
      <c r="E427" s="24"/>
      <c r="F427" s="24"/>
      <c r="G427" s="24"/>
      <c r="H427" s="24"/>
      <c r="I427" s="24"/>
      <c r="J427" s="61">
        <v>4</v>
      </c>
      <c r="K427" s="62" t="s">
        <v>579</v>
      </c>
      <c r="L427" s="63" t="s">
        <v>113</v>
      </c>
      <c r="M427" s="61" t="str">
        <f>IFERROR(VLOOKUP(Tabel3[[#This Row],[ID-Bygningsdel]],'Data ændringslog'!A:G,7,FALSE),"P")</f>
        <v/>
      </c>
      <c r="N427" s="64" t="s">
        <v>113</v>
      </c>
      <c r="O427" s="188" t="str">
        <f>VLOOKUP(Tabel3[[#This Row],[ID-Bygningsdel]],'Data aktør'!A:H,2,FALSE)</f>
        <v/>
      </c>
      <c r="P427" s="189" t="str">
        <f>VLOOKUP(Tabel3[[#This Row],[ID-Bygningsdel]],'Data aktør'!A:H,3,FALSE)</f>
        <v/>
      </c>
      <c r="Q427" s="190" t="str">
        <f>VLOOKUP(Tabel3[[#This Row],[ID-Bygningsdel]],'Data aktør'!A:H,4,FALSE)</f>
        <v/>
      </c>
      <c r="R427" s="191" t="str">
        <f>VLOOKUP(Tabel3[[#This Row],[ID-Bygningsdel]],'Data aktør'!A:H,5,FALSE)</f>
        <v/>
      </c>
      <c r="S427" s="192" t="str">
        <f>VLOOKUP(Tabel3[[#This Row],[ID-Bygningsdel]],'Data aktør'!A:H,6,FALSE)</f>
        <v/>
      </c>
      <c r="T427" s="193" t="str">
        <f>VLOOKUP(Tabel3[[#This Row],[ID-Bygningsdel]],'Data aktør'!A:H,7,FALSE)</f>
        <v/>
      </c>
      <c r="U427" s="194" t="str">
        <f>VLOOKUP(Tabel3[[#This Row],[ID-Bygningsdel]],'Data aktør'!A:H,8,FALSE)</f>
        <v/>
      </c>
      <c r="V427" s="76"/>
      <c r="W427" s="77"/>
      <c r="X427" s="76"/>
      <c r="Y427" s="77"/>
      <c r="Z427" s="76"/>
      <c r="AA427" s="77"/>
      <c r="AB427" s="76"/>
      <c r="AC427" s="77"/>
      <c r="AD427" s="76"/>
      <c r="AE427" s="77"/>
      <c r="AF427" s="76"/>
      <c r="AG427" s="77"/>
      <c r="AH427" s="76"/>
      <c r="AI427" s="77"/>
      <c r="AJ427" s="76"/>
      <c r="AK427" s="77"/>
      <c r="AL427" s="76"/>
      <c r="AM427" s="77"/>
      <c r="AN427" s="76"/>
      <c r="AO427" s="77"/>
      <c r="AP427" s="76"/>
      <c r="AQ427" s="77"/>
      <c r="AR427" s="76"/>
      <c r="AS427" s="77"/>
      <c r="AT427" s="76"/>
      <c r="AU427" s="77"/>
      <c r="AV427" s="76"/>
      <c r="AW427" s="77"/>
      <c r="AX427" s="76"/>
      <c r="AY427" s="77"/>
      <c r="AZ427" s="76"/>
      <c r="BA427" s="77"/>
      <c r="BB427" s="76"/>
      <c r="BC427" s="77"/>
      <c r="BD427" s="76"/>
      <c r="BE427" s="77"/>
      <c r="BF427" s="76"/>
      <c r="BG427" s="77"/>
      <c r="BH427" s="76"/>
      <c r="BI427" s="77"/>
      <c r="BJ427" s="76"/>
      <c r="BK427" s="77"/>
      <c r="BL427" s="36"/>
      <c r="BM427" s="24"/>
      <c r="BN427" s="76"/>
      <c r="BO427" s="77"/>
      <c r="BP427" s="76"/>
      <c r="BQ427" s="77"/>
      <c r="BR427" s="76"/>
      <c r="BS427" s="77"/>
      <c r="BT427" s="76"/>
      <c r="BU427" s="77"/>
      <c r="BV427" s="24"/>
      <c r="BW427" s="76"/>
      <c r="BX427" s="77"/>
      <c r="BY427" s="76"/>
      <c r="BZ427" s="77"/>
      <c r="CA427" s="96"/>
      <c r="CB427" s="2"/>
    </row>
    <row r="428" spans="1:80" ht="12" x14ac:dyDescent="0.2">
      <c r="A428" s="33"/>
      <c r="B428" s="265" t="s">
        <v>939</v>
      </c>
      <c r="C428" s="240" t="str">
        <f>_xlfn.CONCAT(Tabel3[[#This Row],[ID]],Tabel3[[#This Row],[BYGNINGSDELE]])</f>
        <v>424Hul- og recesobjekter</v>
      </c>
      <c r="D428" s="24"/>
      <c r="E428" s="24"/>
      <c r="F428" s="24"/>
      <c r="G428" s="24"/>
      <c r="H428" s="24"/>
      <c r="I428" s="24"/>
      <c r="J428" s="61">
        <v>4</v>
      </c>
      <c r="K428" s="62" t="s">
        <v>581</v>
      </c>
      <c r="L428" s="63" t="s">
        <v>582</v>
      </c>
      <c r="M428" s="61" t="str">
        <f>IFERROR(VLOOKUP(Tabel3[[#This Row],[ID-Bygningsdel]],'Data ændringslog'!A:G,7,FALSE),"P")</f>
        <v/>
      </c>
      <c r="N428" s="64" t="s">
        <v>113</v>
      </c>
      <c r="O428" s="188" t="str">
        <f>VLOOKUP(Tabel3[[#This Row],[ID-Bygningsdel]],'Data aktør'!A:H,2,FALSE)</f>
        <v/>
      </c>
      <c r="P428" s="189" t="str">
        <f>VLOOKUP(Tabel3[[#This Row],[ID-Bygningsdel]],'Data aktør'!A:H,3,FALSE)</f>
        <v/>
      </c>
      <c r="Q428" s="190" t="str">
        <f>VLOOKUP(Tabel3[[#This Row],[ID-Bygningsdel]],'Data aktør'!A:H,4,FALSE)</f>
        <v/>
      </c>
      <c r="R428" s="191" t="str">
        <f>VLOOKUP(Tabel3[[#This Row],[ID-Bygningsdel]],'Data aktør'!A:H,5,FALSE)</f>
        <v/>
      </c>
      <c r="S428" s="192" t="str">
        <f>VLOOKUP(Tabel3[[#This Row],[ID-Bygningsdel]],'Data aktør'!A:H,6,FALSE)</f>
        <v/>
      </c>
      <c r="T428" s="193" t="str">
        <f>VLOOKUP(Tabel3[[#This Row],[ID-Bygningsdel]],'Data aktør'!A:H,7,FALSE)</f>
        <v/>
      </c>
      <c r="U428" s="194" t="str">
        <f>VLOOKUP(Tabel3[[#This Row],[ID-Bygningsdel]],'Data aktør'!A:H,8,FALSE)</f>
        <v/>
      </c>
      <c r="V428" s="76"/>
      <c r="W428" s="77"/>
      <c r="X428" s="76"/>
      <c r="Y428" s="77"/>
      <c r="Z428" s="76"/>
      <c r="AA428" s="77"/>
      <c r="AB428" s="76"/>
      <c r="AC428" s="77"/>
      <c r="AD428" s="76"/>
      <c r="AE428" s="77"/>
      <c r="AF428" s="76"/>
      <c r="AG428" s="77"/>
      <c r="AH428" s="76"/>
      <c r="AI428" s="77"/>
      <c r="AJ428" s="76"/>
      <c r="AK428" s="77"/>
      <c r="AL428" s="76"/>
      <c r="AM428" s="77"/>
      <c r="AN428" s="76"/>
      <c r="AO428" s="77"/>
      <c r="AP428" s="76"/>
      <c r="AQ428" s="77"/>
      <c r="AR428" s="76"/>
      <c r="AS428" s="77"/>
      <c r="AT428" s="76"/>
      <c r="AU428" s="77"/>
      <c r="AV428" s="76"/>
      <c r="AW428" s="77"/>
      <c r="AX428" s="76"/>
      <c r="AY428" s="77"/>
      <c r="AZ428" s="76"/>
      <c r="BA428" s="77"/>
      <c r="BB428" s="76"/>
      <c r="BC428" s="77"/>
      <c r="BD428" s="76"/>
      <c r="BE428" s="77"/>
      <c r="BF428" s="76"/>
      <c r="BG428" s="77"/>
      <c r="BH428" s="76"/>
      <c r="BI428" s="77"/>
      <c r="BJ428" s="76"/>
      <c r="BK428" s="77"/>
      <c r="BL428" s="36"/>
      <c r="BM428" s="24"/>
      <c r="BN428" s="76"/>
      <c r="BO428" s="77"/>
      <c r="BP428" s="76"/>
      <c r="BQ428" s="77"/>
      <c r="BR428" s="76"/>
      <c r="BS428" s="77"/>
      <c r="BT428" s="76"/>
      <c r="BU428" s="77"/>
      <c r="BV428" s="24"/>
      <c r="BW428" s="76"/>
      <c r="BX428" s="77"/>
      <c r="BY428" s="76"/>
      <c r="BZ428" s="77"/>
      <c r="CA428" s="96"/>
      <c r="CB428" s="2"/>
    </row>
    <row r="429" spans="1:80" ht="12" x14ac:dyDescent="0.2">
      <c r="A429" s="33"/>
      <c r="B429" s="265" t="s">
        <v>940</v>
      </c>
      <c r="C429" s="240" t="str">
        <f>_xlfn.CONCAT(Tabel3[[#This Row],[ID]],Tabel3[[#This Row],[BYGNINGSDELE]])</f>
        <v>425Hullukninger</v>
      </c>
      <c r="D429" s="24"/>
      <c r="E429" s="24"/>
      <c r="F429" s="24"/>
      <c r="G429" s="24"/>
      <c r="H429" s="24"/>
      <c r="I429" s="24"/>
      <c r="J429" s="61">
        <v>4</v>
      </c>
      <c r="K429" s="62" t="s">
        <v>584</v>
      </c>
      <c r="L429" s="63" t="s">
        <v>113</v>
      </c>
      <c r="M429" s="61" t="str">
        <f>IFERROR(VLOOKUP(Tabel3[[#This Row],[ID-Bygningsdel]],'Data ændringslog'!A:G,7,FALSE),"P")</f>
        <v/>
      </c>
      <c r="N429" s="64" t="s">
        <v>113</v>
      </c>
      <c r="O429" s="188" t="str">
        <f>VLOOKUP(Tabel3[[#This Row],[ID-Bygningsdel]],'Data aktør'!A:H,2,FALSE)</f>
        <v/>
      </c>
      <c r="P429" s="189" t="str">
        <f>VLOOKUP(Tabel3[[#This Row],[ID-Bygningsdel]],'Data aktør'!A:H,3,FALSE)</f>
        <v/>
      </c>
      <c r="Q429" s="190" t="str">
        <f>VLOOKUP(Tabel3[[#This Row],[ID-Bygningsdel]],'Data aktør'!A:H,4,FALSE)</f>
        <v/>
      </c>
      <c r="R429" s="191" t="str">
        <f>VLOOKUP(Tabel3[[#This Row],[ID-Bygningsdel]],'Data aktør'!A:H,5,FALSE)</f>
        <v/>
      </c>
      <c r="S429" s="192" t="str">
        <f>VLOOKUP(Tabel3[[#This Row],[ID-Bygningsdel]],'Data aktør'!A:H,6,FALSE)</f>
        <v/>
      </c>
      <c r="T429" s="193" t="str">
        <f>VLOOKUP(Tabel3[[#This Row],[ID-Bygningsdel]],'Data aktør'!A:H,7,FALSE)</f>
        <v/>
      </c>
      <c r="U429" s="194" t="str">
        <f>VLOOKUP(Tabel3[[#This Row],[ID-Bygningsdel]],'Data aktør'!A:H,8,FALSE)</f>
        <v/>
      </c>
      <c r="V429" s="76"/>
      <c r="W429" s="77"/>
      <c r="X429" s="76"/>
      <c r="Y429" s="77"/>
      <c r="Z429" s="76"/>
      <c r="AA429" s="77"/>
      <c r="AB429" s="76"/>
      <c r="AC429" s="77"/>
      <c r="AD429" s="76"/>
      <c r="AE429" s="77"/>
      <c r="AF429" s="76"/>
      <c r="AG429" s="77"/>
      <c r="AH429" s="76"/>
      <c r="AI429" s="77"/>
      <c r="AJ429" s="76"/>
      <c r="AK429" s="77"/>
      <c r="AL429" s="76"/>
      <c r="AM429" s="77"/>
      <c r="AN429" s="76"/>
      <c r="AO429" s="77"/>
      <c r="AP429" s="76"/>
      <c r="AQ429" s="77"/>
      <c r="AR429" s="76"/>
      <c r="AS429" s="77"/>
      <c r="AT429" s="76"/>
      <c r="AU429" s="77"/>
      <c r="AV429" s="76"/>
      <c r="AW429" s="77"/>
      <c r="AX429" s="76"/>
      <c r="AY429" s="77"/>
      <c r="AZ429" s="76"/>
      <c r="BA429" s="77"/>
      <c r="BB429" s="76"/>
      <c r="BC429" s="77"/>
      <c r="BD429" s="76"/>
      <c r="BE429" s="77"/>
      <c r="BF429" s="76"/>
      <c r="BG429" s="77"/>
      <c r="BH429" s="76"/>
      <c r="BI429" s="77"/>
      <c r="BJ429" s="76"/>
      <c r="BK429" s="77"/>
      <c r="BL429" s="36" t="s">
        <v>585</v>
      </c>
      <c r="BM429" s="24"/>
      <c r="BN429" s="76"/>
      <c r="BO429" s="77"/>
      <c r="BP429" s="76"/>
      <c r="BQ429" s="77"/>
      <c r="BR429" s="76"/>
      <c r="BS429" s="77"/>
      <c r="BT429" s="76"/>
      <c r="BU429" s="77"/>
      <c r="BV429" s="24"/>
      <c r="BW429" s="76"/>
      <c r="BX429" s="77"/>
      <c r="BY429" s="76"/>
      <c r="BZ429" s="77"/>
      <c r="CA429" s="96"/>
      <c r="CB429" s="2"/>
    </row>
    <row r="430" spans="1:80" ht="12" x14ac:dyDescent="0.2">
      <c r="A430" s="33"/>
      <c r="B430" s="267" t="s">
        <v>941</v>
      </c>
      <c r="C430" s="242" t="str">
        <f>_xlfn.CONCAT(Tabel3[[#This Row],[ID]],Tabel3[[#This Row],[BYGNINGSDELE]])</f>
        <v>426Luftarter</v>
      </c>
      <c r="D430" s="23"/>
      <c r="E430" s="23"/>
      <c r="F430" s="23"/>
      <c r="G430" s="23"/>
      <c r="H430" s="23"/>
      <c r="I430" s="24"/>
      <c r="J430" s="65">
        <v>3</v>
      </c>
      <c r="K430" s="66" t="s">
        <v>931</v>
      </c>
      <c r="L430" s="67"/>
      <c r="M430" s="65" t="str">
        <f>IFERROR(VLOOKUP(Tabel3[[#This Row],[ID-Bygningsdel]],'Data ændringslog'!A:G,7,FALSE),"P")</f>
        <v/>
      </c>
      <c r="N430" s="68" t="s">
        <v>109</v>
      </c>
      <c r="O430" s="196" t="str">
        <f>VLOOKUP(Tabel3[[#This Row],[ID-Bygningsdel]],'Data aktør'!A:H,2,FALSE)</f>
        <v/>
      </c>
      <c r="P430" s="197" t="str">
        <f>VLOOKUP(Tabel3[[#This Row],[ID-Bygningsdel]],'Data aktør'!A:H,3,FALSE)</f>
        <v/>
      </c>
      <c r="Q430" s="197" t="str">
        <f>VLOOKUP(Tabel3[[#This Row],[ID-Bygningsdel]],'Data aktør'!A:H,4,FALSE)</f>
        <v/>
      </c>
      <c r="R430" s="197" t="str">
        <f>VLOOKUP(Tabel3[[#This Row],[ID-Bygningsdel]],'Data aktør'!A:H,5,FALSE)</f>
        <v/>
      </c>
      <c r="S430" s="197" t="str">
        <f>VLOOKUP(Tabel3[[#This Row],[ID-Bygningsdel]],'Data aktør'!A:H,6,FALSE)</f>
        <v/>
      </c>
      <c r="T430" s="197" t="str">
        <f>VLOOKUP(Tabel3[[#This Row],[ID-Bygningsdel]],'Data aktør'!A:H,7,FALSE)</f>
        <v/>
      </c>
      <c r="U430" s="197" t="str">
        <f>VLOOKUP(Tabel3[[#This Row],[ID-Bygningsdel]],'Data aktør'!A:H,8,FALSE)</f>
        <v/>
      </c>
      <c r="V430" s="84"/>
      <c r="W430" s="69"/>
      <c r="X430" s="84"/>
      <c r="Y430" s="69"/>
      <c r="Z430" s="84"/>
      <c r="AA430" s="69"/>
      <c r="AB430" s="84"/>
      <c r="AC430" s="69"/>
      <c r="AD430" s="84"/>
      <c r="AE430" s="69"/>
      <c r="AF430" s="84"/>
      <c r="AG430" s="69"/>
      <c r="AH430" s="84"/>
      <c r="AI430" s="69"/>
      <c r="AJ430" s="84"/>
      <c r="AK430" s="69"/>
      <c r="AL430" s="84"/>
      <c r="AM430" s="69"/>
      <c r="AN430" s="84"/>
      <c r="AO430" s="69"/>
      <c r="AP430" s="84"/>
      <c r="AQ430" s="69"/>
      <c r="AR430" s="84"/>
      <c r="AS430" s="69"/>
      <c r="AT430" s="84"/>
      <c r="AU430" s="69"/>
      <c r="AV430" s="84"/>
      <c r="AW430" s="69"/>
      <c r="AX430" s="84"/>
      <c r="AY430" s="69"/>
      <c r="AZ430" s="84"/>
      <c r="BA430" s="69"/>
      <c r="BB430" s="84"/>
      <c r="BC430" s="69"/>
      <c r="BD430" s="84"/>
      <c r="BE430" s="69"/>
      <c r="BF430" s="84"/>
      <c r="BG430" s="69"/>
      <c r="BH430" s="84"/>
      <c r="BI430" s="69"/>
      <c r="BJ430" s="84"/>
      <c r="BK430" s="69"/>
      <c r="BL430" s="38"/>
      <c r="BM430" s="24"/>
      <c r="BN430" s="84"/>
      <c r="BO430" s="69"/>
      <c r="BP430" s="84"/>
      <c r="BQ430" s="69"/>
      <c r="BR430" s="84"/>
      <c r="BS430" s="69"/>
      <c r="BT430" s="84"/>
      <c r="BU430" s="69"/>
      <c r="BV430" s="24"/>
      <c r="BW430" s="84"/>
      <c r="BX430" s="69"/>
      <c r="BY430" s="84"/>
      <c r="BZ430" s="69"/>
      <c r="CA430" s="98"/>
      <c r="CB430" s="2"/>
    </row>
    <row r="431" spans="1:80" ht="12" x14ac:dyDescent="0.2">
      <c r="A431" s="33"/>
      <c r="B431" s="265" t="s">
        <v>942</v>
      </c>
      <c r="C431" s="240" t="str">
        <f>_xlfn.CONCAT(Tabel3[[#This Row],[ID]],Tabel3[[#This Row],[BYGNINGSDELE]])</f>
        <v>427Teknikrum/Teknikområder</v>
      </c>
      <c r="D431" s="24"/>
      <c r="E431" s="24"/>
      <c r="F431" s="24"/>
      <c r="G431" s="24"/>
      <c r="H431" s="24"/>
      <c r="I431" s="24"/>
      <c r="J431" s="61">
        <v>4</v>
      </c>
      <c r="K431" s="62" t="s">
        <v>562</v>
      </c>
      <c r="L431" s="63" t="s">
        <v>892</v>
      </c>
      <c r="M431" s="61" t="str">
        <f>IFERROR(VLOOKUP(Tabel3[[#This Row],[ID-Bygningsdel]],'Data ændringslog'!A:G,7,FALSE),"P")</f>
        <v/>
      </c>
      <c r="N431" s="64" t="s">
        <v>109</v>
      </c>
      <c r="O431" s="188" t="str">
        <f>VLOOKUP(Tabel3[[#This Row],[ID-Bygningsdel]],'Data aktør'!A:H,2,FALSE)</f>
        <v/>
      </c>
      <c r="P431" s="189" t="str">
        <f>VLOOKUP(Tabel3[[#This Row],[ID-Bygningsdel]],'Data aktør'!A:H,3,FALSE)</f>
        <v/>
      </c>
      <c r="Q431" s="190" t="str">
        <f>VLOOKUP(Tabel3[[#This Row],[ID-Bygningsdel]],'Data aktør'!A:H,4,FALSE)</f>
        <v/>
      </c>
      <c r="R431" s="191" t="str">
        <f>VLOOKUP(Tabel3[[#This Row],[ID-Bygningsdel]],'Data aktør'!A:H,5,FALSE)</f>
        <v>X</v>
      </c>
      <c r="S431" s="192" t="str">
        <f>VLOOKUP(Tabel3[[#This Row],[ID-Bygningsdel]],'Data aktør'!A:H,6,FALSE)</f>
        <v/>
      </c>
      <c r="T431" s="193" t="str">
        <f>VLOOKUP(Tabel3[[#This Row],[ID-Bygningsdel]],'Data aktør'!A:H,7,FALSE)</f>
        <v/>
      </c>
      <c r="U431" s="194" t="str">
        <f>VLOOKUP(Tabel3[[#This Row],[ID-Bygningsdel]],'Data aktør'!A:H,8,FALSE)</f>
        <v/>
      </c>
      <c r="V431" s="76"/>
      <c r="W431" s="77"/>
      <c r="X431" s="76"/>
      <c r="Y431" s="77"/>
      <c r="Z431" s="76"/>
      <c r="AA431" s="77"/>
      <c r="AB431" s="76" t="s">
        <v>46</v>
      </c>
      <c r="AC431" s="77">
        <v>200</v>
      </c>
      <c r="AD431" s="76"/>
      <c r="AE431" s="77"/>
      <c r="AF431" s="76"/>
      <c r="AG431" s="77"/>
      <c r="AH431" s="76"/>
      <c r="AI431" s="77"/>
      <c r="AJ431" s="76" t="s">
        <v>46</v>
      </c>
      <c r="AK431" s="77">
        <v>300</v>
      </c>
      <c r="AL431" s="76"/>
      <c r="AM431" s="77"/>
      <c r="AN431" s="76"/>
      <c r="AO431" s="77"/>
      <c r="AP431" s="76"/>
      <c r="AQ431" s="77"/>
      <c r="AR431" s="76"/>
      <c r="AS431" s="77"/>
      <c r="AT431" s="76" t="s">
        <v>46</v>
      </c>
      <c r="AU431" s="77">
        <v>325</v>
      </c>
      <c r="AV431" s="76"/>
      <c r="AW431" s="77"/>
      <c r="AX431" s="76"/>
      <c r="AY431" s="77"/>
      <c r="AZ431" s="76"/>
      <c r="BA431" s="77"/>
      <c r="BB431" s="76" t="s">
        <v>46</v>
      </c>
      <c r="BC431" s="77">
        <v>325</v>
      </c>
      <c r="BD431" s="76"/>
      <c r="BE431" s="77"/>
      <c r="BF431" s="76"/>
      <c r="BG431" s="77"/>
      <c r="BH431" s="76"/>
      <c r="BI431" s="77"/>
      <c r="BJ431" s="76"/>
      <c r="BK431" s="77"/>
      <c r="BL431" s="36"/>
      <c r="BM431" s="24"/>
      <c r="BN431" s="76"/>
      <c r="BO431" s="77"/>
      <c r="BP431" s="76"/>
      <c r="BQ431" s="77"/>
      <c r="BR431" s="76"/>
      <c r="BS431" s="77"/>
      <c r="BT431" s="76"/>
      <c r="BU431" s="77"/>
      <c r="BV431" s="24"/>
      <c r="BW431" s="76"/>
      <c r="BX431" s="77"/>
      <c r="BY431" s="76"/>
      <c r="BZ431" s="77"/>
      <c r="CA431" s="96"/>
      <c r="CB431" s="2"/>
    </row>
    <row r="432" spans="1:80" ht="12" x14ac:dyDescent="0.2">
      <c r="A432" s="33"/>
      <c r="B432" s="265" t="s">
        <v>943</v>
      </c>
      <c r="C432" s="240" t="str">
        <f>_xlfn.CONCAT(Tabel3[[#This Row],[ID]],Tabel3[[#This Row],[BYGNINGSDELE]])</f>
        <v>428Skakte (lodrette hovedføringsveje)</v>
      </c>
      <c r="D432" s="24"/>
      <c r="E432" s="24"/>
      <c r="F432" s="24"/>
      <c r="G432" s="24"/>
      <c r="H432" s="24"/>
      <c r="I432" s="24"/>
      <c r="J432" s="61">
        <v>4</v>
      </c>
      <c r="K432" s="62" t="s">
        <v>565</v>
      </c>
      <c r="L432" s="63" t="s">
        <v>892</v>
      </c>
      <c r="M432" s="61" t="str">
        <f>IFERROR(VLOOKUP(Tabel3[[#This Row],[ID-Bygningsdel]],'Data ændringslog'!A:G,7,FALSE),"P")</f>
        <v/>
      </c>
      <c r="N432" s="64" t="s">
        <v>109</v>
      </c>
      <c r="O432" s="188" t="str">
        <f>VLOOKUP(Tabel3[[#This Row],[ID-Bygningsdel]],'Data aktør'!A:H,2,FALSE)</f>
        <v/>
      </c>
      <c r="P432" s="189" t="str">
        <f>VLOOKUP(Tabel3[[#This Row],[ID-Bygningsdel]],'Data aktør'!A:H,3,FALSE)</f>
        <v/>
      </c>
      <c r="Q432" s="190" t="str">
        <f>VLOOKUP(Tabel3[[#This Row],[ID-Bygningsdel]],'Data aktør'!A:H,4,FALSE)</f>
        <v/>
      </c>
      <c r="R432" s="191" t="str">
        <f>VLOOKUP(Tabel3[[#This Row],[ID-Bygningsdel]],'Data aktør'!A:H,5,FALSE)</f>
        <v>X</v>
      </c>
      <c r="S432" s="192" t="str">
        <f>VLOOKUP(Tabel3[[#This Row],[ID-Bygningsdel]],'Data aktør'!A:H,6,FALSE)</f>
        <v/>
      </c>
      <c r="T432" s="193" t="str">
        <f>VLOOKUP(Tabel3[[#This Row],[ID-Bygningsdel]],'Data aktør'!A:H,7,FALSE)</f>
        <v/>
      </c>
      <c r="U432" s="194" t="str">
        <f>VLOOKUP(Tabel3[[#This Row],[ID-Bygningsdel]],'Data aktør'!A:H,8,FALSE)</f>
        <v/>
      </c>
      <c r="V432" s="76"/>
      <c r="W432" s="77"/>
      <c r="X432" s="76"/>
      <c r="Y432" s="77"/>
      <c r="Z432" s="76"/>
      <c r="AA432" s="77"/>
      <c r="AB432" s="76" t="s">
        <v>46</v>
      </c>
      <c r="AC432" s="77">
        <v>200</v>
      </c>
      <c r="AD432" s="76"/>
      <c r="AE432" s="77"/>
      <c r="AF432" s="76"/>
      <c r="AG432" s="77"/>
      <c r="AH432" s="76"/>
      <c r="AI432" s="77"/>
      <c r="AJ432" s="76" t="s">
        <v>46</v>
      </c>
      <c r="AK432" s="77">
        <v>300</v>
      </c>
      <c r="AL432" s="76"/>
      <c r="AM432" s="77"/>
      <c r="AN432" s="76"/>
      <c r="AO432" s="77"/>
      <c r="AP432" s="76"/>
      <c r="AQ432" s="77"/>
      <c r="AR432" s="76"/>
      <c r="AS432" s="77"/>
      <c r="AT432" s="76" t="s">
        <v>46</v>
      </c>
      <c r="AU432" s="77">
        <v>325</v>
      </c>
      <c r="AV432" s="76"/>
      <c r="AW432" s="77"/>
      <c r="AX432" s="76"/>
      <c r="AY432" s="77"/>
      <c r="AZ432" s="76"/>
      <c r="BA432" s="77"/>
      <c r="BB432" s="76" t="s">
        <v>46</v>
      </c>
      <c r="BC432" s="77">
        <v>325</v>
      </c>
      <c r="BD432" s="76"/>
      <c r="BE432" s="77"/>
      <c r="BF432" s="76"/>
      <c r="BG432" s="77"/>
      <c r="BH432" s="76"/>
      <c r="BI432" s="77"/>
      <c r="BJ432" s="76"/>
      <c r="BK432" s="77"/>
      <c r="BL432" s="36"/>
      <c r="BM432" s="24"/>
      <c r="BN432" s="76"/>
      <c r="BO432" s="77"/>
      <c r="BP432" s="76"/>
      <c r="BQ432" s="77"/>
      <c r="BR432" s="76"/>
      <c r="BS432" s="77"/>
      <c r="BT432" s="76"/>
      <c r="BU432" s="77"/>
      <c r="BV432" s="24"/>
      <c r="BW432" s="76"/>
      <c r="BX432" s="77"/>
      <c r="BY432" s="76"/>
      <c r="BZ432" s="77"/>
      <c r="CA432" s="96"/>
      <c r="CB432" s="2"/>
    </row>
    <row r="433" spans="1:80" ht="12" x14ac:dyDescent="0.2">
      <c r="A433" s="33"/>
      <c r="B433" s="265" t="s">
        <v>944</v>
      </c>
      <c r="C433" s="240" t="str">
        <f>_xlfn.CONCAT(Tabel3[[#This Row],[ID]],Tabel3[[#This Row],[BYGNINGSDELE]])</f>
        <v>429Vandrette hoved- og fordelingsføringsveje</v>
      </c>
      <c r="D433" s="24"/>
      <c r="E433" s="24"/>
      <c r="F433" s="24"/>
      <c r="G433" s="24"/>
      <c r="H433" s="24"/>
      <c r="I433" s="24"/>
      <c r="J433" s="61">
        <v>4</v>
      </c>
      <c r="K433" s="62" t="s">
        <v>567</v>
      </c>
      <c r="L433" s="63" t="s">
        <v>892</v>
      </c>
      <c r="M433" s="61" t="str">
        <f>IFERROR(VLOOKUP(Tabel3[[#This Row],[ID-Bygningsdel]],'Data ændringslog'!A:G,7,FALSE),"P")</f>
        <v/>
      </c>
      <c r="N433" s="64" t="s">
        <v>109</v>
      </c>
      <c r="O433" s="188" t="str">
        <f>VLOOKUP(Tabel3[[#This Row],[ID-Bygningsdel]],'Data aktør'!A:H,2,FALSE)</f>
        <v/>
      </c>
      <c r="P433" s="189" t="str">
        <f>VLOOKUP(Tabel3[[#This Row],[ID-Bygningsdel]],'Data aktør'!A:H,3,FALSE)</f>
        <v/>
      </c>
      <c r="Q433" s="190" t="str">
        <f>VLOOKUP(Tabel3[[#This Row],[ID-Bygningsdel]],'Data aktør'!A:H,4,FALSE)</f>
        <v/>
      </c>
      <c r="R433" s="191" t="str">
        <f>VLOOKUP(Tabel3[[#This Row],[ID-Bygningsdel]],'Data aktør'!A:H,5,FALSE)</f>
        <v>X</v>
      </c>
      <c r="S433" s="192" t="str">
        <f>VLOOKUP(Tabel3[[#This Row],[ID-Bygningsdel]],'Data aktør'!A:H,6,FALSE)</f>
        <v/>
      </c>
      <c r="T433" s="193" t="str">
        <f>VLOOKUP(Tabel3[[#This Row],[ID-Bygningsdel]],'Data aktør'!A:H,7,FALSE)</f>
        <v/>
      </c>
      <c r="U433" s="194" t="str">
        <f>VLOOKUP(Tabel3[[#This Row],[ID-Bygningsdel]],'Data aktør'!A:H,8,FALSE)</f>
        <v/>
      </c>
      <c r="V433" s="76"/>
      <c r="W433" s="77"/>
      <c r="X433" s="76"/>
      <c r="Y433" s="77"/>
      <c r="Z433" s="76"/>
      <c r="AA433" s="77"/>
      <c r="AB433" s="76" t="s">
        <v>46</v>
      </c>
      <c r="AC433" s="77">
        <v>200</v>
      </c>
      <c r="AD433" s="76"/>
      <c r="AE433" s="77"/>
      <c r="AF433" s="76"/>
      <c r="AG433" s="77"/>
      <c r="AH433" s="76"/>
      <c r="AI433" s="77"/>
      <c r="AJ433" s="76" t="s">
        <v>46</v>
      </c>
      <c r="AK433" s="77">
        <v>300</v>
      </c>
      <c r="AL433" s="76"/>
      <c r="AM433" s="77"/>
      <c r="AN433" s="76"/>
      <c r="AO433" s="77"/>
      <c r="AP433" s="76"/>
      <c r="AQ433" s="77"/>
      <c r="AR433" s="76"/>
      <c r="AS433" s="77"/>
      <c r="AT433" s="76" t="s">
        <v>46</v>
      </c>
      <c r="AU433" s="77">
        <v>325</v>
      </c>
      <c r="AV433" s="76"/>
      <c r="AW433" s="77"/>
      <c r="AX433" s="76"/>
      <c r="AY433" s="77"/>
      <c r="AZ433" s="76"/>
      <c r="BA433" s="77"/>
      <c r="BB433" s="76" t="s">
        <v>46</v>
      </c>
      <c r="BC433" s="77">
        <v>325</v>
      </c>
      <c r="BD433" s="76"/>
      <c r="BE433" s="77"/>
      <c r="BF433" s="76"/>
      <c r="BG433" s="77"/>
      <c r="BH433" s="76"/>
      <c r="BI433" s="77"/>
      <c r="BJ433" s="76"/>
      <c r="BK433" s="77"/>
      <c r="BL433" s="36"/>
      <c r="BM433" s="24"/>
      <c r="BN433" s="76"/>
      <c r="BO433" s="77"/>
      <c r="BP433" s="76"/>
      <c r="BQ433" s="77"/>
      <c r="BR433" s="76"/>
      <c r="BS433" s="77"/>
      <c r="BT433" s="76"/>
      <c r="BU433" s="77"/>
      <c r="BV433" s="24"/>
      <c r="BW433" s="76"/>
      <c r="BX433" s="77"/>
      <c r="BY433" s="76"/>
      <c r="BZ433" s="77"/>
      <c r="CA433" s="96"/>
      <c r="CB433" s="2"/>
    </row>
    <row r="434" spans="1:80" ht="12" x14ac:dyDescent="0.2">
      <c r="A434" s="33"/>
      <c r="B434" s="265" t="s">
        <v>945</v>
      </c>
      <c r="C434" s="240" t="str">
        <f>_xlfn.CONCAT(Tabel3[[#This Row],[ID]],Tabel3[[#This Row],[BYGNINGSDELE]])</f>
        <v>430føring til Komponenter og tilslutninger i rum</v>
      </c>
      <c r="D434" s="24"/>
      <c r="E434" s="24"/>
      <c r="F434" s="24"/>
      <c r="G434" s="24"/>
      <c r="H434" s="24"/>
      <c r="I434" s="24"/>
      <c r="J434" s="61">
        <v>4</v>
      </c>
      <c r="K434" s="62" t="s">
        <v>936</v>
      </c>
      <c r="L434" s="63" t="s">
        <v>892</v>
      </c>
      <c r="M434" s="61" t="str">
        <f>IFERROR(VLOOKUP(Tabel3[[#This Row],[ID-Bygningsdel]],'Data ændringslog'!A:G,7,FALSE),"P")</f>
        <v/>
      </c>
      <c r="N434" s="64" t="s">
        <v>113</v>
      </c>
      <c r="O434" s="188" t="str">
        <f>VLOOKUP(Tabel3[[#This Row],[ID-Bygningsdel]],'Data aktør'!A:H,2,FALSE)</f>
        <v/>
      </c>
      <c r="P434" s="189" t="str">
        <f>VLOOKUP(Tabel3[[#This Row],[ID-Bygningsdel]],'Data aktør'!A:H,3,FALSE)</f>
        <v/>
      </c>
      <c r="Q434" s="190" t="str">
        <f>VLOOKUP(Tabel3[[#This Row],[ID-Bygningsdel]],'Data aktør'!A:H,4,FALSE)</f>
        <v/>
      </c>
      <c r="R434" s="191" t="str">
        <f>VLOOKUP(Tabel3[[#This Row],[ID-Bygningsdel]],'Data aktør'!A:H,5,FALSE)</f>
        <v/>
      </c>
      <c r="S434" s="192" t="str">
        <f>VLOOKUP(Tabel3[[#This Row],[ID-Bygningsdel]],'Data aktør'!A:H,6,FALSE)</f>
        <v/>
      </c>
      <c r="T434" s="193" t="str">
        <f>VLOOKUP(Tabel3[[#This Row],[ID-Bygningsdel]],'Data aktør'!A:H,7,FALSE)</f>
        <v/>
      </c>
      <c r="U434" s="194" t="str">
        <f>VLOOKUP(Tabel3[[#This Row],[ID-Bygningsdel]],'Data aktør'!A:H,8,FALSE)</f>
        <v/>
      </c>
      <c r="V434" s="76"/>
      <c r="W434" s="77"/>
      <c r="X434" s="76"/>
      <c r="Y434" s="77"/>
      <c r="Z434" s="76"/>
      <c r="AA434" s="77"/>
      <c r="AB434" s="76"/>
      <c r="AC434" s="77"/>
      <c r="AD434" s="76"/>
      <c r="AE434" s="77"/>
      <c r="AF434" s="76"/>
      <c r="AG434" s="77"/>
      <c r="AH434" s="76"/>
      <c r="AI434" s="77"/>
      <c r="AJ434" s="76"/>
      <c r="AK434" s="77"/>
      <c r="AL434" s="76"/>
      <c r="AM434" s="77"/>
      <c r="AN434" s="76"/>
      <c r="AO434" s="77"/>
      <c r="AP434" s="76"/>
      <c r="AQ434" s="77"/>
      <c r="AR434" s="76"/>
      <c r="AS434" s="77"/>
      <c r="AT434" s="76"/>
      <c r="AU434" s="77"/>
      <c r="AV434" s="76"/>
      <c r="AW434" s="77"/>
      <c r="AX434" s="76"/>
      <c r="AY434" s="77"/>
      <c r="AZ434" s="76"/>
      <c r="BA434" s="77"/>
      <c r="BB434" s="76"/>
      <c r="BC434" s="77"/>
      <c r="BD434" s="76"/>
      <c r="BE434" s="77"/>
      <c r="BF434" s="76"/>
      <c r="BG434" s="77"/>
      <c r="BH434" s="76"/>
      <c r="BI434" s="77"/>
      <c r="BJ434" s="76"/>
      <c r="BK434" s="77"/>
      <c r="BL434" s="36"/>
      <c r="BM434" s="24"/>
      <c r="BN434" s="76"/>
      <c r="BO434" s="77"/>
      <c r="BP434" s="76"/>
      <c r="BQ434" s="77"/>
      <c r="BR434" s="76"/>
      <c r="BS434" s="77"/>
      <c r="BT434" s="76"/>
      <c r="BU434" s="77"/>
      <c r="BV434" s="24"/>
      <c r="BW434" s="76"/>
      <c r="BX434" s="77"/>
      <c r="BY434" s="76"/>
      <c r="BZ434" s="77"/>
      <c r="CA434" s="96"/>
      <c r="CB434" s="2"/>
    </row>
    <row r="435" spans="1:80" ht="12" x14ac:dyDescent="0.2">
      <c r="A435" s="33"/>
      <c r="B435" s="265" t="s">
        <v>947</v>
      </c>
      <c r="C435" s="240" t="str">
        <f>_xlfn.CONCAT(Tabel3[[#This Row],[ID]],Tabel3[[#This Row],[BYGNINGSDELE]])</f>
        <v>431Koblingsledninger (Pexrør) i gulv</v>
      </c>
      <c r="D435" s="24"/>
      <c r="E435" s="24"/>
      <c r="F435" s="24"/>
      <c r="G435" s="24"/>
      <c r="H435" s="24"/>
      <c r="I435" s="24"/>
      <c r="J435" s="61">
        <v>4</v>
      </c>
      <c r="K435" s="62" t="s">
        <v>906</v>
      </c>
      <c r="L435" s="63" t="s">
        <v>892</v>
      </c>
      <c r="M435" s="61" t="str">
        <f>IFERROR(VLOOKUP(Tabel3[[#This Row],[ID-Bygningsdel]],'Data ændringslog'!A:G,7,FALSE),"P")</f>
        <v/>
      </c>
      <c r="N435" s="64" t="s">
        <v>113</v>
      </c>
      <c r="O435" s="188" t="str">
        <f>VLOOKUP(Tabel3[[#This Row],[ID-Bygningsdel]],'Data aktør'!A:H,2,FALSE)</f>
        <v/>
      </c>
      <c r="P435" s="189" t="str">
        <f>VLOOKUP(Tabel3[[#This Row],[ID-Bygningsdel]],'Data aktør'!A:H,3,FALSE)</f>
        <v/>
      </c>
      <c r="Q435" s="190" t="str">
        <f>VLOOKUP(Tabel3[[#This Row],[ID-Bygningsdel]],'Data aktør'!A:H,4,FALSE)</f>
        <v/>
      </c>
      <c r="R435" s="191" t="str">
        <f>VLOOKUP(Tabel3[[#This Row],[ID-Bygningsdel]],'Data aktør'!A:H,5,FALSE)</f>
        <v/>
      </c>
      <c r="S435" s="192" t="str">
        <f>VLOOKUP(Tabel3[[#This Row],[ID-Bygningsdel]],'Data aktør'!A:H,6,FALSE)</f>
        <v/>
      </c>
      <c r="T435" s="193" t="str">
        <f>VLOOKUP(Tabel3[[#This Row],[ID-Bygningsdel]],'Data aktør'!A:H,7,FALSE)</f>
        <v/>
      </c>
      <c r="U435" s="194" t="str">
        <f>VLOOKUP(Tabel3[[#This Row],[ID-Bygningsdel]],'Data aktør'!A:H,8,FALSE)</f>
        <v/>
      </c>
      <c r="V435" s="76"/>
      <c r="W435" s="77"/>
      <c r="X435" s="76"/>
      <c r="Y435" s="77"/>
      <c r="Z435" s="76"/>
      <c r="AA435" s="77"/>
      <c r="AB435" s="76"/>
      <c r="AC435" s="77"/>
      <c r="AD435" s="76"/>
      <c r="AE435" s="77"/>
      <c r="AF435" s="76"/>
      <c r="AG435" s="77"/>
      <c r="AH435" s="76"/>
      <c r="AI435" s="77"/>
      <c r="AJ435" s="76"/>
      <c r="AK435" s="77"/>
      <c r="AL435" s="76"/>
      <c r="AM435" s="77"/>
      <c r="AN435" s="76"/>
      <c r="AO435" s="77"/>
      <c r="AP435" s="76"/>
      <c r="AQ435" s="77"/>
      <c r="AR435" s="76"/>
      <c r="AS435" s="77"/>
      <c r="AT435" s="76"/>
      <c r="AU435" s="77"/>
      <c r="AV435" s="76"/>
      <c r="AW435" s="77"/>
      <c r="AX435" s="76"/>
      <c r="AY435" s="77"/>
      <c r="AZ435" s="76"/>
      <c r="BA435" s="77"/>
      <c r="BB435" s="76"/>
      <c r="BC435" s="77"/>
      <c r="BD435" s="76"/>
      <c r="BE435" s="77"/>
      <c r="BF435" s="76"/>
      <c r="BG435" s="77"/>
      <c r="BH435" s="76"/>
      <c r="BI435" s="77"/>
      <c r="BJ435" s="76"/>
      <c r="BK435" s="77"/>
      <c r="BL435" s="36"/>
      <c r="BM435" s="24"/>
      <c r="BN435" s="76"/>
      <c r="BO435" s="77"/>
      <c r="BP435" s="76"/>
      <c r="BQ435" s="77"/>
      <c r="BR435" s="76"/>
      <c r="BS435" s="77"/>
      <c r="BT435" s="76"/>
      <c r="BU435" s="77"/>
      <c r="BV435" s="24"/>
      <c r="BW435" s="76"/>
      <c r="BX435" s="77"/>
      <c r="BY435" s="76"/>
      <c r="BZ435" s="77"/>
      <c r="CA435" s="96"/>
      <c r="CB435" s="2"/>
    </row>
    <row r="436" spans="1:80" ht="12" x14ac:dyDescent="0.2">
      <c r="A436" s="33"/>
      <c r="B436" s="265" t="s">
        <v>948</v>
      </c>
      <c r="C436" s="240" t="str">
        <f>_xlfn.CONCAT(Tabel3[[#This Row],[ID]],Tabel3[[#This Row],[BYGNINGSDELE]])</f>
        <v>432Koblingsledninger (Pexrør) i vægge</v>
      </c>
      <c r="D436" s="24"/>
      <c r="E436" s="24"/>
      <c r="F436" s="24"/>
      <c r="G436" s="24"/>
      <c r="H436" s="24"/>
      <c r="I436" s="24"/>
      <c r="J436" s="61">
        <v>4</v>
      </c>
      <c r="K436" s="62" t="s">
        <v>908</v>
      </c>
      <c r="L436" s="63" t="s">
        <v>892</v>
      </c>
      <c r="M436" s="61" t="str">
        <f>IFERROR(VLOOKUP(Tabel3[[#This Row],[ID-Bygningsdel]],'Data ændringslog'!A:G,7,FALSE),"P")</f>
        <v/>
      </c>
      <c r="N436" s="64" t="s">
        <v>113</v>
      </c>
      <c r="O436" s="188" t="str">
        <f>VLOOKUP(Tabel3[[#This Row],[ID-Bygningsdel]],'Data aktør'!A:H,2,FALSE)</f>
        <v/>
      </c>
      <c r="P436" s="189" t="str">
        <f>VLOOKUP(Tabel3[[#This Row],[ID-Bygningsdel]],'Data aktør'!A:H,3,FALSE)</f>
        <v/>
      </c>
      <c r="Q436" s="190" t="str">
        <f>VLOOKUP(Tabel3[[#This Row],[ID-Bygningsdel]],'Data aktør'!A:H,4,FALSE)</f>
        <v/>
      </c>
      <c r="R436" s="191" t="str">
        <f>VLOOKUP(Tabel3[[#This Row],[ID-Bygningsdel]],'Data aktør'!A:H,5,FALSE)</f>
        <v/>
      </c>
      <c r="S436" s="192" t="str">
        <f>VLOOKUP(Tabel3[[#This Row],[ID-Bygningsdel]],'Data aktør'!A:H,6,FALSE)</f>
        <v/>
      </c>
      <c r="T436" s="193" t="str">
        <f>VLOOKUP(Tabel3[[#This Row],[ID-Bygningsdel]],'Data aktør'!A:H,7,FALSE)</f>
        <v/>
      </c>
      <c r="U436" s="194" t="str">
        <f>VLOOKUP(Tabel3[[#This Row],[ID-Bygningsdel]],'Data aktør'!A:H,8,FALSE)</f>
        <v/>
      </c>
      <c r="V436" s="76"/>
      <c r="W436" s="77"/>
      <c r="X436" s="76"/>
      <c r="Y436" s="77"/>
      <c r="Z436" s="76"/>
      <c r="AA436" s="77"/>
      <c r="AB436" s="76"/>
      <c r="AC436" s="77"/>
      <c r="AD436" s="76"/>
      <c r="AE436" s="77"/>
      <c r="AF436" s="76"/>
      <c r="AG436" s="77"/>
      <c r="AH436" s="76"/>
      <c r="AI436" s="77"/>
      <c r="AJ436" s="76"/>
      <c r="AK436" s="77"/>
      <c r="AL436" s="76"/>
      <c r="AM436" s="77"/>
      <c r="AN436" s="76"/>
      <c r="AO436" s="77"/>
      <c r="AP436" s="76"/>
      <c r="AQ436" s="77"/>
      <c r="AR436" s="76"/>
      <c r="AS436" s="77"/>
      <c r="AT436" s="76"/>
      <c r="AU436" s="77"/>
      <c r="AV436" s="76"/>
      <c r="AW436" s="77"/>
      <c r="AX436" s="76"/>
      <c r="AY436" s="77"/>
      <c r="AZ436" s="76"/>
      <c r="BA436" s="77"/>
      <c r="BB436" s="76"/>
      <c r="BC436" s="77"/>
      <c r="BD436" s="76"/>
      <c r="BE436" s="77"/>
      <c r="BF436" s="76"/>
      <c r="BG436" s="77"/>
      <c r="BH436" s="76"/>
      <c r="BI436" s="77"/>
      <c r="BJ436" s="76"/>
      <c r="BK436" s="77"/>
      <c r="BL436" s="36"/>
      <c r="BM436" s="24"/>
      <c r="BN436" s="76"/>
      <c r="BO436" s="77"/>
      <c r="BP436" s="76"/>
      <c r="BQ436" s="77"/>
      <c r="BR436" s="76"/>
      <c r="BS436" s="77"/>
      <c r="BT436" s="76"/>
      <c r="BU436" s="77"/>
      <c r="BV436" s="24"/>
      <c r="BW436" s="76"/>
      <c r="BX436" s="77"/>
      <c r="BY436" s="76"/>
      <c r="BZ436" s="77"/>
      <c r="CA436" s="96"/>
      <c r="CB436" s="2"/>
    </row>
    <row r="437" spans="1:80" ht="12" x14ac:dyDescent="0.2">
      <c r="A437" s="33"/>
      <c r="B437" s="265" t="s">
        <v>949</v>
      </c>
      <c r="C437" s="240" t="str">
        <f>_xlfn.CONCAT(Tabel3[[#This Row],[ID]],Tabel3[[#This Row],[BYGNINGSDELE]])</f>
        <v>433Teknisk isolering</v>
      </c>
      <c r="D437" s="24"/>
      <c r="E437" s="24"/>
      <c r="F437" s="24"/>
      <c r="G437" s="24"/>
      <c r="H437" s="24"/>
      <c r="I437" s="24"/>
      <c r="J437" s="61">
        <v>4</v>
      </c>
      <c r="K437" s="62" t="s">
        <v>910</v>
      </c>
      <c r="L437" s="63" t="s">
        <v>892</v>
      </c>
      <c r="M437" s="61" t="str">
        <f>IFERROR(VLOOKUP(Tabel3[[#This Row],[ID-Bygningsdel]],'Data ændringslog'!A:G,7,FALSE),"P")</f>
        <v/>
      </c>
      <c r="N437" s="64" t="s">
        <v>109</v>
      </c>
      <c r="O437" s="188" t="str">
        <f>VLOOKUP(Tabel3[[#This Row],[ID-Bygningsdel]],'Data aktør'!A:H,2,FALSE)</f>
        <v/>
      </c>
      <c r="P437" s="189" t="str">
        <f>VLOOKUP(Tabel3[[#This Row],[ID-Bygningsdel]],'Data aktør'!A:H,3,FALSE)</f>
        <v/>
      </c>
      <c r="Q437" s="190" t="str">
        <f>VLOOKUP(Tabel3[[#This Row],[ID-Bygningsdel]],'Data aktør'!A:H,4,FALSE)</f>
        <v/>
      </c>
      <c r="R437" s="191" t="str">
        <f>VLOOKUP(Tabel3[[#This Row],[ID-Bygningsdel]],'Data aktør'!A:H,5,FALSE)</f>
        <v>X</v>
      </c>
      <c r="S437" s="192" t="str">
        <f>VLOOKUP(Tabel3[[#This Row],[ID-Bygningsdel]],'Data aktør'!A:H,6,FALSE)</f>
        <v/>
      </c>
      <c r="T437" s="193" t="str">
        <f>VLOOKUP(Tabel3[[#This Row],[ID-Bygningsdel]],'Data aktør'!A:H,7,FALSE)</f>
        <v/>
      </c>
      <c r="U437" s="194" t="str">
        <f>VLOOKUP(Tabel3[[#This Row],[ID-Bygningsdel]],'Data aktør'!A:H,8,FALSE)</f>
        <v/>
      </c>
      <c r="V437" s="76"/>
      <c r="W437" s="77"/>
      <c r="X437" s="76"/>
      <c r="Y437" s="77"/>
      <c r="Z437" s="76"/>
      <c r="AA437" s="77"/>
      <c r="AB437" s="76" t="s">
        <v>46</v>
      </c>
      <c r="AC437" s="77">
        <v>200</v>
      </c>
      <c r="AD437" s="76"/>
      <c r="AE437" s="77"/>
      <c r="AF437" s="76"/>
      <c r="AG437" s="77"/>
      <c r="AH437" s="76"/>
      <c r="AI437" s="77"/>
      <c r="AJ437" s="76" t="s">
        <v>46</v>
      </c>
      <c r="AK437" s="77">
        <v>300</v>
      </c>
      <c r="AL437" s="76"/>
      <c r="AM437" s="77"/>
      <c r="AN437" s="76"/>
      <c r="AO437" s="77"/>
      <c r="AP437" s="76"/>
      <c r="AQ437" s="77"/>
      <c r="AR437" s="76"/>
      <c r="AS437" s="77"/>
      <c r="AT437" s="76" t="s">
        <v>46</v>
      </c>
      <c r="AU437" s="77">
        <v>325</v>
      </c>
      <c r="AV437" s="76"/>
      <c r="AW437" s="77"/>
      <c r="AX437" s="76"/>
      <c r="AY437" s="77"/>
      <c r="AZ437" s="76"/>
      <c r="BA437" s="77"/>
      <c r="BB437" s="76" t="s">
        <v>46</v>
      </c>
      <c r="BC437" s="77">
        <v>325</v>
      </c>
      <c r="BD437" s="76"/>
      <c r="BE437" s="77"/>
      <c r="BF437" s="76"/>
      <c r="BG437" s="77"/>
      <c r="BH437" s="76"/>
      <c r="BI437" s="77"/>
      <c r="BJ437" s="76"/>
      <c r="BK437" s="77"/>
      <c r="BL437" s="36"/>
      <c r="BM437" s="24"/>
      <c r="BN437" s="76"/>
      <c r="BO437" s="77"/>
      <c r="BP437" s="76"/>
      <c r="BQ437" s="77"/>
      <c r="BR437" s="76"/>
      <c r="BS437" s="77"/>
      <c r="BT437" s="76"/>
      <c r="BU437" s="77"/>
      <c r="BV437" s="24"/>
      <c r="BW437" s="76"/>
      <c r="BX437" s="77"/>
      <c r="BY437" s="76"/>
      <c r="BZ437" s="77"/>
      <c r="CA437" s="96"/>
      <c r="CB437" s="2"/>
    </row>
    <row r="438" spans="1:80" ht="12" x14ac:dyDescent="0.2">
      <c r="A438" s="33"/>
      <c r="B438" s="265" t="s">
        <v>950</v>
      </c>
      <c r="C438" s="240" t="str">
        <f>_xlfn.CONCAT(Tabel3[[#This Row],[ID]],Tabel3[[#This Row],[BYGNINGSDELE]])</f>
        <v>434Bæringer</v>
      </c>
      <c r="D438" s="24"/>
      <c r="E438" s="24"/>
      <c r="F438" s="24"/>
      <c r="G438" s="24"/>
      <c r="H438" s="24"/>
      <c r="I438" s="24"/>
      <c r="J438" s="61">
        <v>4</v>
      </c>
      <c r="K438" s="62" t="s">
        <v>575</v>
      </c>
      <c r="L438" s="63" t="s">
        <v>113</v>
      </c>
      <c r="M438" s="61" t="str">
        <f>IFERROR(VLOOKUP(Tabel3[[#This Row],[ID-Bygningsdel]],'Data ændringslog'!A:G,7,FALSE),"P")</f>
        <v/>
      </c>
      <c r="N438" s="64" t="s">
        <v>113</v>
      </c>
      <c r="O438" s="188" t="str">
        <f>VLOOKUP(Tabel3[[#This Row],[ID-Bygningsdel]],'Data aktør'!A:H,2,FALSE)</f>
        <v/>
      </c>
      <c r="P438" s="189" t="str">
        <f>VLOOKUP(Tabel3[[#This Row],[ID-Bygningsdel]],'Data aktør'!A:H,3,FALSE)</f>
        <v/>
      </c>
      <c r="Q438" s="190" t="str">
        <f>VLOOKUP(Tabel3[[#This Row],[ID-Bygningsdel]],'Data aktør'!A:H,4,FALSE)</f>
        <v/>
      </c>
      <c r="R438" s="191" t="str">
        <f>VLOOKUP(Tabel3[[#This Row],[ID-Bygningsdel]],'Data aktør'!A:H,5,FALSE)</f>
        <v/>
      </c>
      <c r="S438" s="192" t="str">
        <f>VLOOKUP(Tabel3[[#This Row],[ID-Bygningsdel]],'Data aktør'!A:H,6,FALSE)</f>
        <v/>
      </c>
      <c r="T438" s="193" t="str">
        <f>VLOOKUP(Tabel3[[#This Row],[ID-Bygningsdel]],'Data aktør'!A:H,7,FALSE)</f>
        <v/>
      </c>
      <c r="U438" s="194" t="str">
        <f>VLOOKUP(Tabel3[[#This Row],[ID-Bygningsdel]],'Data aktør'!A:H,8,FALSE)</f>
        <v/>
      </c>
      <c r="V438" s="76"/>
      <c r="W438" s="77"/>
      <c r="X438" s="76"/>
      <c r="Y438" s="77"/>
      <c r="Z438" s="76"/>
      <c r="AA438" s="77"/>
      <c r="AB438" s="76"/>
      <c r="AC438" s="77"/>
      <c r="AD438" s="76"/>
      <c r="AE438" s="77"/>
      <c r="AF438" s="76"/>
      <c r="AG438" s="77"/>
      <c r="AH438" s="76"/>
      <c r="AI438" s="77"/>
      <c r="AJ438" s="76"/>
      <c r="AK438" s="77"/>
      <c r="AL438" s="76"/>
      <c r="AM438" s="77"/>
      <c r="AN438" s="76"/>
      <c r="AO438" s="77"/>
      <c r="AP438" s="76"/>
      <c r="AQ438" s="77"/>
      <c r="AR438" s="76"/>
      <c r="AS438" s="77"/>
      <c r="AT438" s="76"/>
      <c r="AU438" s="77"/>
      <c r="AV438" s="76"/>
      <c r="AW438" s="77"/>
      <c r="AX438" s="76"/>
      <c r="AY438" s="77"/>
      <c r="AZ438" s="76"/>
      <c r="BA438" s="77"/>
      <c r="BB438" s="76"/>
      <c r="BC438" s="77"/>
      <c r="BD438" s="76"/>
      <c r="BE438" s="77"/>
      <c r="BF438" s="76"/>
      <c r="BG438" s="77"/>
      <c r="BH438" s="76"/>
      <c r="BI438" s="77"/>
      <c r="BJ438" s="76"/>
      <c r="BK438" s="77"/>
      <c r="BL438" s="36"/>
      <c r="BM438" s="24"/>
      <c r="BN438" s="76"/>
      <c r="BO438" s="77"/>
      <c r="BP438" s="76"/>
      <c r="BQ438" s="77"/>
      <c r="BR438" s="76"/>
      <c r="BS438" s="77"/>
      <c r="BT438" s="76"/>
      <c r="BU438" s="77"/>
      <c r="BV438" s="24"/>
      <c r="BW438" s="76"/>
      <c r="BX438" s="77"/>
      <c r="BY438" s="76"/>
      <c r="BZ438" s="77"/>
      <c r="CA438" s="96"/>
      <c r="CB438" s="2"/>
    </row>
    <row r="439" spans="1:80" ht="12" x14ac:dyDescent="0.2">
      <c r="A439" s="33"/>
      <c r="B439" s="265" t="s">
        <v>951</v>
      </c>
      <c r="C439" s="240" t="str">
        <f>_xlfn.CONCAT(Tabel3[[#This Row],[ID]],Tabel3[[#This Row],[BYGNINGSDELE]])</f>
        <v>435Konsoller</v>
      </c>
      <c r="D439" s="24"/>
      <c r="E439" s="24"/>
      <c r="F439" s="24"/>
      <c r="G439" s="24"/>
      <c r="H439" s="24"/>
      <c r="I439" s="24"/>
      <c r="J439" s="61">
        <v>4</v>
      </c>
      <c r="K439" s="62" t="s">
        <v>577</v>
      </c>
      <c r="L439" s="63" t="s">
        <v>113</v>
      </c>
      <c r="M439" s="61" t="str">
        <f>IFERROR(VLOOKUP(Tabel3[[#This Row],[ID-Bygningsdel]],'Data ændringslog'!A:G,7,FALSE),"P")</f>
        <v/>
      </c>
      <c r="N439" s="64" t="s">
        <v>113</v>
      </c>
      <c r="O439" s="188" t="str">
        <f>VLOOKUP(Tabel3[[#This Row],[ID-Bygningsdel]],'Data aktør'!A:H,2,FALSE)</f>
        <v/>
      </c>
      <c r="P439" s="189" t="str">
        <f>VLOOKUP(Tabel3[[#This Row],[ID-Bygningsdel]],'Data aktør'!A:H,3,FALSE)</f>
        <v/>
      </c>
      <c r="Q439" s="190" t="str">
        <f>VLOOKUP(Tabel3[[#This Row],[ID-Bygningsdel]],'Data aktør'!A:H,4,FALSE)</f>
        <v/>
      </c>
      <c r="R439" s="191" t="str">
        <f>VLOOKUP(Tabel3[[#This Row],[ID-Bygningsdel]],'Data aktør'!A:H,5,FALSE)</f>
        <v/>
      </c>
      <c r="S439" s="192" t="str">
        <f>VLOOKUP(Tabel3[[#This Row],[ID-Bygningsdel]],'Data aktør'!A:H,6,FALSE)</f>
        <v/>
      </c>
      <c r="T439" s="193" t="str">
        <f>VLOOKUP(Tabel3[[#This Row],[ID-Bygningsdel]],'Data aktør'!A:H,7,FALSE)</f>
        <v/>
      </c>
      <c r="U439" s="194" t="str">
        <f>VLOOKUP(Tabel3[[#This Row],[ID-Bygningsdel]],'Data aktør'!A:H,8,FALSE)</f>
        <v/>
      </c>
      <c r="V439" s="76"/>
      <c r="W439" s="77"/>
      <c r="X439" s="76"/>
      <c r="Y439" s="77"/>
      <c r="Z439" s="76"/>
      <c r="AA439" s="77"/>
      <c r="AB439" s="76"/>
      <c r="AC439" s="77"/>
      <c r="AD439" s="76"/>
      <c r="AE439" s="77"/>
      <c r="AF439" s="76"/>
      <c r="AG439" s="77"/>
      <c r="AH439" s="76"/>
      <c r="AI439" s="77"/>
      <c r="AJ439" s="76"/>
      <c r="AK439" s="77"/>
      <c r="AL439" s="76"/>
      <c r="AM439" s="77"/>
      <c r="AN439" s="76"/>
      <c r="AO439" s="77"/>
      <c r="AP439" s="76"/>
      <c r="AQ439" s="77"/>
      <c r="AR439" s="76"/>
      <c r="AS439" s="77"/>
      <c r="AT439" s="76"/>
      <c r="AU439" s="77"/>
      <c r="AV439" s="76"/>
      <c r="AW439" s="77"/>
      <c r="AX439" s="76"/>
      <c r="AY439" s="77"/>
      <c r="AZ439" s="76"/>
      <c r="BA439" s="77"/>
      <c r="BB439" s="76"/>
      <c r="BC439" s="77"/>
      <c r="BD439" s="76"/>
      <c r="BE439" s="77"/>
      <c r="BF439" s="76"/>
      <c r="BG439" s="77"/>
      <c r="BH439" s="76"/>
      <c r="BI439" s="77"/>
      <c r="BJ439" s="76"/>
      <c r="BK439" s="77"/>
      <c r="BL439" s="36"/>
      <c r="BM439" s="24"/>
      <c r="BN439" s="76"/>
      <c r="BO439" s="77"/>
      <c r="BP439" s="76"/>
      <c r="BQ439" s="77"/>
      <c r="BR439" s="76"/>
      <c r="BS439" s="77"/>
      <c r="BT439" s="76"/>
      <c r="BU439" s="77"/>
      <c r="BV439" s="24"/>
      <c r="BW439" s="76"/>
      <c r="BX439" s="77"/>
      <c r="BY439" s="76"/>
      <c r="BZ439" s="77"/>
      <c r="CA439" s="96"/>
      <c r="CB439" s="2"/>
    </row>
    <row r="440" spans="1:80" ht="12" x14ac:dyDescent="0.2">
      <c r="A440" s="33"/>
      <c r="B440" s="265" t="s">
        <v>952</v>
      </c>
      <c r="C440" s="240" t="str">
        <f>_xlfn.CONCAT(Tabel3[[#This Row],[ID]],Tabel3[[#This Row],[BYGNINGSDELE]])</f>
        <v>436Stativer</v>
      </c>
      <c r="D440" s="24"/>
      <c r="E440" s="24"/>
      <c r="F440" s="24"/>
      <c r="G440" s="24"/>
      <c r="H440" s="24"/>
      <c r="I440" s="24"/>
      <c r="J440" s="61">
        <v>4</v>
      </c>
      <c r="K440" s="62" t="s">
        <v>579</v>
      </c>
      <c r="L440" s="63" t="s">
        <v>113</v>
      </c>
      <c r="M440" s="61" t="str">
        <f>IFERROR(VLOOKUP(Tabel3[[#This Row],[ID-Bygningsdel]],'Data ændringslog'!A:G,7,FALSE),"P")</f>
        <v/>
      </c>
      <c r="N440" s="64" t="s">
        <v>113</v>
      </c>
      <c r="O440" s="188" t="str">
        <f>VLOOKUP(Tabel3[[#This Row],[ID-Bygningsdel]],'Data aktør'!A:H,2,FALSE)</f>
        <v/>
      </c>
      <c r="P440" s="189" t="str">
        <f>VLOOKUP(Tabel3[[#This Row],[ID-Bygningsdel]],'Data aktør'!A:H,3,FALSE)</f>
        <v/>
      </c>
      <c r="Q440" s="190" t="str">
        <f>VLOOKUP(Tabel3[[#This Row],[ID-Bygningsdel]],'Data aktør'!A:H,4,FALSE)</f>
        <v/>
      </c>
      <c r="R440" s="191" t="str">
        <f>VLOOKUP(Tabel3[[#This Row],[ID-Bygningsdel]],'Data aktør'!A:H,5,FALSE)</f>
        <v/>
      </c>
      <c r="S440" s="192" t="str">
        <f>VLOOKUP(Tabel3[[#This Row],[ID-Bygningsdel]],'Data aktør'!A:H,6,FALSE)</f>
        <v/>
      </c>
      <c r="T440" s="193" t="str">
        <f>VLOOKUP(Tabel3[[#This Row],[ID-Bygningsdel]],'Data aktør'!A:H,7,FALSE)</f>
        <v/>
      </c>
      <c r="U440" s="194" t="str">
        <f>VLOOKUP(Tabel3[[#This Row],[ID-Bygningsdel]],'Data aktør'!A:H,8,FALSE)</f>
        <v/>
      </c>
      <c r="V440" s="76"/>
      <c r="W440" s="77"/>
      <c r="X440" s="76"/>
      <c r="Y440" s="77"/>
      <c r="Z440" s="76"/>
      <c r="AA440" s="77"/>
      <c r="AB440" s="76"/>
      <c r="AC440" s="77"/>
      <c r="AD440" s="76"/>
      <c r="AE440" s="77"/>
      <c r="AF440" s="76"/>
      <c r="AG440" s="77"/>
      <c r="AH440" s="76"/>
      <c r="AI440" s="77"/>
      <c r="AJ440" s="76"/>
      <c r="AK440" s="77"/>
      <c r="AL440" s="76"/>
      <c r="AM440" s="77"/>
      <c r="AN440" s="76"/>
      <c r="AO440" s="77"/>
      <c r="AP440" s="76"/>
      <c r="AQ440" s="77"/>
      <c r="AR440" s="76"/>
      <c r="AS440" s="77"/>
      <c r="AT440" s="76"/>
      <c r="AU440" s="77"/>
      <c r="AV440" s="76"/>
      <c r="AW440" s="77"/>
      <c r="AX440" s="76"/>
      <c r="AY440" s="77"/>
      <c r="AZ440" s="76"/>
      <c r="BA440" s="77"/>
      <c r="BB440" s="76"/>
      <c r="BC440" s="77"/>
      <c r="BD440" s="76"/>
      <c r="BE440" s="77"/>
      <c r="BF440" s="76"/>
      <c r="BG440" s="77"/>
      <c r="BH440" s="76"/>
      <c r="BI440" s="77"/>
      <c r="BJ440" s="76"/>
      <c r="BK440" s="77"/>
      <c r="BL440" s="36"/>
      <c r="BM440" s="24"/>
      <c r="BN440" s="76"/>
      <c r="BO440" s="77"/>
      <c r="BP440" s="76"/>
      <c r="BQ440" s="77"/>
      <c r="BR440" s="76"/>
      <c r="BS440" s="77"/>
      <c r="BT440" s="76"/>
      <c r="BU440" s="77"/>
      <c r="BV440" s="24"/>
      <c r="BW440" s="76"/>
      <c r="BX440" s="77"/>
      <c r="BY440" s="76"/>
      <c r="BZ440" s="77"/>
      <c r="CA440" s="96"/>
      <c r="CB440" s="2"/>
    </row>
    <row r="441" spans="1:80" ht="12" x14ac:dyDescent="0.2">
      <c r="A441" s="33"/>
      <c r="B441" s="265" t="s">
        <v>953</v>
      </c>
      <c r="C441" s="240" t="str">
        <f>_xlfn.CONCAT(Tabel3[[#This Row],[ID]],Tabel3[[#This Row],[BYGNINGSDELE]])</f>
        <v>437Hul- og recesobjekter</v>
      </c>
      <c r="D441" s="24"/>
      <c r="E441" s="24"/>
      <c r="F441" s="24"/>
      <c r="G441" s="24"/>
      <c r="H441" s="24"/>
      <c r="I441" s="24"/>
      <c r="J441" s="61">
        <v>4</v>
      </c>
      <c r="K441" s="62" t="s">
        <v>581</v>
      </c>
      <c r="L441" s="63" t="s">
        <v>582</v>
      </c>
      <c r="M441" s="61" t="str">
        <f>IFERROR(VLOOKUP(Tabel3[[#This Row],[ID-Bygningsdel]],'Data ændringslog'!A:G,7,FALSE),"P")</f>
        <v/>
      </c>
      <c r="N441" s="64" t="s">
        <v>113</v>
      </c>
      <c r="O441" s="188" t="str">
        <f>VLOOKUP(Tabel3[[#This Row],[ID-Bygningsdel]],'Data aktør'!A:H,2,FALSE)</f>
        <v/>
      </c>
      <c r="P441" s="189" t="str">
        <f>VLOOKUP(Tabel3[[#This Row],[ID-Bygningsdel]],'Data aktør'!A:H,3,FALSE)</f>
        <v/>
      </c>
      <c r="Q441" s="190" t="str">
        <f>VLOOKUP(Tabel3[[#This Row],[ID-Bygningsdel]],'Data aktør'!A:H,4,FALSE)</f>
        <v/>
      </c>
      <c r="R441" s="191" t="str">
        <f>VLOOKUP(Tabel3[[#This Row],[ID-Bygningsdel]],'Data aktør'!A:H,5,FALSE)</f>
        <v/>
      </c>
      <c r="S441" s="192" t="str">
        <f>VLOOKUP(Tabel3[[#This Row],[ID-Bygningsdel]],'Data aktør'!A:H,6,FALSE)</f>
        <v/>
      </c>
      <c r="T441" s="193" t="str">
        <f>VLOOKUP(Tabel3[[#This Row],[ID-Bygningsdel]],'Data aktør'!A:H,7,FALSE)</f>
        <v/>
      </c>
      <c r="U441" s="194" t="str">
        <f>VLOOKUP(Tabel3[[#This Row],[ID-Bygningsdel]],'Data aktør'!A:H,8,FALSE)</f>
        <v/>
      </c>
      <c r="V441" s="76"/>
      <c r="W441" s="77"/>
      <c r="X441" s="76"/>
      <c r="Y441" s="77"/>
      <c r="Z441" s="76"/>
      <c r="AA441" s="77"/>
      <c r="AB441" s="76"/>
      <c r="AC441" s="77"/>
      <c r="AD441" s="76"/>
      <c r="AE441" s="77"/>
      <c r="AF441" s="76"/>
      <c r="AG441" s="77"/>
      <c r="AH441" s="76"/>
      <c r="AI441" s="77"/>
      <c r="AJ441" s="76"/>
      <c r="AK441" s="77"/>
      <c r="AL441" s="76"/>
      <c r="AM441" s="77"/>
      <c r="AN441" s="76"/>
      <c r="AO441" s="77"/>
      <c r="AP441" s="76"/>
      <c r="AQ441" s="77"/>
      <c r="AR441" s="76"/>
      <c r="AS441" s="77"/>
      <c r="AT441" s="76"/>
      <c r="AU441" s="77"/>
      <c r="AV441" s="76"/>
      <c r="AW441" s="77"/>
      <c r="AX441" s="76"/>
      <c r="AY441" s="77"/>
      <c r="AZ441" s="76"/>
      <c r="BA441" s="77"/>
      <c r="BB441" s="76"/>
      <c r="BC441" s="77"/>
      <c r="BD441" s="76"/>
      <c r="BE441" s="77"/>
      <c r="BF441" s="76"/>
      <c r="BG441" s="77"/>
      <c r="BH441" s="76"/>
      <c r="BI441" s="77"/>
      <c r="BJ441" s="76"/>
      <c r="BK441" s="77"/>
      <c r="BL441" s="36"/>
      <c r="BM441" s="24"/>
      <c r="BN441" s="76"/>
      <c r="BO441" s="77"/>
      <c r="BP441" s="76"/>
      <c r="BQ441" s="77"/>
      <c r="BR441" s="76"/>
      <c r="BS441" s="77"/>
      <c r="BT441" s="76"/>
      <c r="BU441" s="77"/>
      <c r="BV441" s="24"/>
      <c r="BW441" s="76"/>
      <c r="BX441" s="77"/>
      <c r="BY441" s="76"/>
      <c r="BZ441" s="77"/>
      <c r="CA441" s="96"/>
      <c r="CB441" s="2"/>
    </row>
    <row r="442" spans="1:80" ht="12" x14ac:dyDescent="0.2">
      <c r="A442" s="33"/>
      <c r="B442" s="265" t="s">
        <v>954</v>
      </c>
      <c r="C442" s="240" t="str">
        <f>_xlfn.CONCAT(Tabel3[[#This Row],[ID]],Tabel3[[#This Row],[BYGNINGSDELE]])</f>
        <v>438Hullukninger</v>
      </c>
      <c r="D442" s="24"/>
      <c r="E442" s="24"/>
      <c r="F442" s="24"/>
      <c r="G442" s="24"/>
      <c r="H442" s="24"/>
      <c r="I442" s="24"/>
      <c r="J442" s="61">
        <v>4</v>
      </c>
      <c r="K442" s="62" t="s">
        <v>584</v>
      </c>
      <c r="L442" s="63" t="s">
        <v>113</v>
      </c>
      <c r="M442" s="61" t="str">
        <f>IFERROR(VLOOKUP(Tabel3[[#This Row],[ID-Bygningsdel]],'Data ændringslog'!A:G,7,FALSE),"P")</f>
        <v/>
      </c>
      <c r="N442" s="64" t="s">
        <v>113</v>
      </c>
      <c r="O442" s="188" t="str">
        <f>VLOOKUP(Tabel3[[#This Row],[ID-Bygningsdel]],'Data aktør'!A:H,2,FALSE)</f>
        <v/>
      </c>
      <c r="P442" s="189" t="str">
        <f>VLOOKUP(Tabel3[[#This Row],[ID-Bygningsdel]],'Data aktør'!A:H,3,FALSE)</f>
        <v/>
      </c>
      <c r="Q442" s="190" t="str">
        <f>VLOOKUP(Tabel3[[#This Row],[ID-Bygningsdel]],'Data aktør'!A:H,4,FALSE)</f>
        <v/>
      </c>
      <c r="R442" s="191" t="str">
        <f>VLOOKUP(Tabel3[[#This Row],[ID-Bygningsdel]],'Data aktør'!A:H,5,FALSE)</f>
        <v/>
      </c>
      <c r="S442" s="192" t="str">
        <f>VLOOKUP(Tabel3[[#This Row],[ID-Bygningsdel]],'Data aktør'!A:H,6,FALSE)</f>
        <v/>
      </c>
      <c r="T442" s="193" t="str">
        <f>VLOOKUP(Tabel3[[#This Row],[ID-Bygningsdel]],'Data aktør'!A:H,7,FALSE)</f>
        <v/>
      </c>
      <c r="U442" s="194" t="str">
        <f>VLOOKUP(Tabel3[[#This Row],[ID-Bygningsdel]],'Data aktør'!A:H,8,FALSE)</f>
        <v/>
      </c>
      <c r="V442" s="76"/>
      <c r="W442" s="77"/>
      <c r="X442" s="76"/>
      <c r="Y442" s="77"/>
      <c r="Z442" s="76"/>
      <c r="AA442" s="77"/>
      <c r="AB442" s="76"/>
      <c r="AC442" s="77"/>
      <c r="AD442" s="76"/>
      <c r="AE442" s="77"/>
      <c r="AF442" s="76"/>
      <c r="AG442" s="77"/>
      <c r="AH442" s="76"/>
      <c r="AI442" s="77"/>
      <c r="AJ442" s="76"/>
      <c r="AK442" s="77"/>
      <c r="AL442" s="76"/>
      <c r="AM442" s="77"/>
      <c r="AN442" s="76"/>
      <c r="AO442" s="77"/>
      <c r="AP442" s="76"/>
      <c r="AQ442" s="77"/>
      <c r="AR442" s="76"/>
      <c r="AS442" s="77"/>
      <c r="AT442" s="76"/>
      <c r="AU442" s="77"/>
      <c r="AV442" s="76"/>
      <c r="AW442" s="77"/>
      <c r="AX442" s="76"/>
      <c r="AY442" s="77"/>
      <c r="AZ442" s="76"/>
      <c r="BA442" s="77"/>
      <c r="BB442" s="76"/>
      <c r="BC442" s="77"/>
      <c r="BD442" s="76"/>
      <c r="BE442" s="77"/>
      <c r="BF442" s="76"/>
      <c r="BG442" s="77"/>
      <c r="BH442" s="76"/>
      <c r="BI442" s="77"/>
      <c r="BJ442" s="76"/>
      <c r="BK442" s="77"/>
      <c r="BL442" s="36" t="s">
        <v>585</v>
      </c>
      <c r="BM442" s="24"/>
      <c r="BN442" s="76"/>
      <c r="BO442" s="77"/>
      <c r="BP442" s="76"/>
      <c r="BQ442" s="77"/>
      <c r="BR442" s="76"/>
      <c r="BS442" s="77"/>
      <c r="BT442" s="76"/>
      <c r="BU442" s="77"/>
      <c r="BV442" s="24"/>
      <c r="BW442" s="76"/>
      <c r="BX442" s="77"/>
      <c r="BY442" s="76"/>
      <c r="BZ442" s="77"/>
      <c r="CA442" s="96"/>
      <c r="CB442" s="2"/>
    </row>
    <row r="443" spans="1:80" ht="12" x14ac:dyDescent="0.2">
      <c r="A443" s="33"/>
      <c r="B443" s="267" t="s">
        <v>955</v>
      </c>
      <c r="C443" s="242" t="str">
        <f>_xlfn.CONCAT(Tabel3[[#This Row],[ID]],Tabel3[[#This Row],[BYGNINGSDELE]])</f>
        <v>439Køling</v>
      </c>
      <c r="D443" s="23"/>
      <c r="E443" s="23"/>
      <c r="F443" s="23"/>
      <c r="G443" s="23"/>
      <c r="H443" s="23"/>
      <c r="I443" s="24"/>
      <c r="J443" s="65">
        <v>3</v>
      </c>
      <c r="K443" s="66" t="s">
        <v>946</v>
      </c>
      <c r="L443" s="67"/>
      <c r="M443" s="65" t="str">
        <f>IFERROR(VLOOKUP(Tabel3[[#This Row],[ID-Bygningsdel]],'Data ændringslog'!A:G,7,FALSE),"P")</f>
        <v/>
      </c>
      <c r="N443" s="68" t="s">
        <v>109</v>
      </c>
      <c r="O443" s="196" t="str">
        <f>VLOOKUP(Tabel3[[#This Row],[ID-Bygningsdel]],'Data aktør'!A:H,2,FALSE)</f>
        <v/>
      </c>
      <c r="P443" s="197" t="str">
        <f>VLOOKUP(Tabel3[[#This Row],[ID-Bygningsdel]],'Data aktør'!A:H,3,FALSE)</f>
        <v/>
      </c>
      <c r="Q443" s="197" t="str">
        <f>VLOOKUP(Tabel3[[#This Row],[ID-Bygningsdel]],'Data aktør'!A:H,4,FALSE)</f>
        <v/>
      </c>
      <c r="R443" s="197" t="str">
        <f>VLOOKUP(Tabel3[[#This Row],[ID-Bygningsdel]],'Data aktør'!A:H,5,FALSE)</f>
        <v/>
      </c>
      <c r="S443" s="197" t="str">
        <f>VLOOKUP(Tabel3[[#This Row],[ID-Bygningsdel]],'Data aktør'!A:H,6,FALSE)</f>
        <v/>
      </c>
      <c r="T443" s="197" t="str">
        <f>VLOOKUP(Tabel3[[#This Row],[ID-Bygningsdel]],'Data aktør'!A:H,7,FALSE)</f>
        <v/>
      </c>
      <c r="U443" s="197" t="str">
        <f>VLOOKUP(Tabel3[[#This Row],[ID-Bygningsdel]],'Data aktør'!A:H,8,FALSE)</f>
        <v/>
      </c>
      <c r="V443" s="84"/>
      <c r="W443" s="69"/>
      <c r="X443" s="84"/>
      <c r="Y443" s="69"/>
      <c r="Z443" s="84"/>
      <c r="AA443" s="69"/>
      <c r="AB443" s="84"/>
      <c r="AC443" s="69"/>
      <c r="AD443" s="84"/>
      <c r="AE443" s="69"/>
      <c r="AF443" s="84"/>
      <c r="AG443" s="69"/>
      <c r="AH443" s="84"/>
      <c r="AI443" s="69"/>
      <c r="AJ443" s="84"/>
      <c r="AK443" s="69"/>
      <c r="AL443" s="84"/>
      <c r="AM443" s="69"/>
      <c r="AN443" s="84"/>
      <c r="AO443" s="69"/>
      <c r="AP443" s="84"/>
      <c r="AQ443" s="69"/>
      <c r="AR443" s="84"/>
      <c r="AS443" s="69"/>
      <c r="AT443" s="84"/>
      <c r="AU443" s="69"/>
      <c r="AV443" s="84"/>
      <c r="AW443" s="69"/>
      <c r="AX443" s="84"/>
      <c r="AY443" s="69"/>
      <c r="AZ443" s="84"/>
      <c r="BA443" s="69"/>
      <c r="BB443" s="84"/>
      <c r="BC443" s="69"/>
      <c r="BD443" s="84"/>
      <c r="BE443" s="69"/>
      <c r="BF443" s="84"/>
      <c r="BG443" s="69"/>
      <c r="BH443" s="84"/>
      <c r="BI443" s="69"/>
      <c r="BJ443" s="84"/>
      <c r="BK443" s="69"/>
      <c r="BL443" s="38"/>
      <c r="BM443" s="24"/>
      <c r="BN443" s="84"/>
      <c r="BO443" s="69"/>
      <c r="BP443" s="84"/>
      <c r="BQ443" s="69"/>
      <c r="BR443" s="84"/>
      <c r="BS443" s="69"/>
      <c r="BT443" s="84"/>
      <c r="BU443" s="69"/>
      <c r="BV443" s="24"/>
      <c r="BW443" s="84"/>
      <c r="BX443" s="69"/>
      <c r="BY443" s="84"/>
      <c r="BZ443" s="69"/>
      <c r="CA443" s="98"/>
      <c r="CB443" s="2"/>
    </row>
    <row r="444" spans="1:80" ht="12" x14ac:dyDescent="0.2">
      <c r="A444" s="33"/>
      <c r="B444" s="265" t="s">
        <v>956</v>
      </c>
      <c r="C444" s="240" t="str">
        <f>_xlfn.CONCAT(Tabel3[[#This Row],[ID]],Tabel3[[#This Row],[BYGNINGSDELE]])</f>
        <v>440Teknikrum/Teknikområder</v>
      </c>
      <c r="D444" s="24"/>
      <c r="E444" s="24"/>
      <c r="F444" s="24"/>
      <c r="G444" s="24"/>
      <c r="H444" s="24"/>
      <c r="I444" s="24"/>
      <c r="J444" s="61">
        <v>4</v>
      </c>
      <c r="K444" s="62" t="s">
        <v>562</v>
      </c>
      <c r="L444" s="63" t="s">
        <v>892</v>
      </c>
      <c r="M444" s="61" t="str">
        <f>IFERROR(VLOOKUP(Tabel3[[#This Row],[ID-Bygningsdel]],'Data ændringslog'!A:G,7,FALSE),"P")</f>
        <v/>
      </c>
      <c r="N444" s="64" t="s">
        <v>109</v>
      </c>
      <c r="O444" s="188" t="str">
        <f>VLOOKUP(Tabel3[[#This Row],[ID-Bygningsdel]],'Data aktør'!A:H,2,FALSE)</f>
        <v/>
      </c>
      <c r="P444" s="189" t="str">
        <f>VLOOKUP(Tabel3[[#This Row],[ID-Bygningsdel]],'Data aktør'!A:H,3,FALSE)</f>
        <v/>
      </c>
      <c r="Q444" s="190" t="str">
        <f>VLOOKUP(Tabel3[[#This Row],[ID-Bygningsdel]],'Data aktør'!A:H,4,FALSE)</f>
        <v/>
      </c>
      <c r="R444" s="191" t="str">
        <f>VLOOKUP(Tabel3[[#This Row],[ID-Bygningsdel]],'Data aktør'!A:H,5,FALSE)</f>
        <v>X</v>
      </c>
      <c r="S444" s="192" t="str">
        <f>VLOOKUP(Tabel3[[#This Row],[ID-Bygningsdel]],'Data aktør'!A:H,6,FALSE)</f>
        <v/>
      </c>
      <c r="T444" s="193" t="str">
        <f>VLOOKUP(Tabel3[[#This Row],[ID-Bygningsdel]],'Data aktør'!A:H,7,FALSE)</f>
        <v/>
      </c>
      <c r="U444" s="194" t="str">
        <f>VLOOKUP(Tabel3[[#This Row],[ID-Bygningsdel]],'Data aktør'!A:H,8,FALSE)</f>
        <v/>
      </c>
      <c r="V444" s="76"/>
      <c r="W444" s="77"/>
      <c r="X444" s="76"/>
      <c r="Y444" s="77"/>
      <c r="Z444" s="76"/>
      <c r="AA444" s="77"/>
      <c r="AB444" s="76" t="s">
        <v>46</v>
      </c>
      <c r="AC444" s="77">
        <v>200</v>
      </c>
      <c r="AD444" s="76"/>
      <c r="AE444" s="77"/>
      <c r="AF444" s="76"/>
      <c r="AG444" s="77"/>
      <c r="AH444" s="76"/>
      <c r="AI444" s="77"/>
      <c r="AJ444" s="76" t="s">
        <v>46</v>
      </c>
      <c r="AK444" s="77">
        <v>300</v>
      </c>
      <c r="AL444" s="76"/>
      <c r="AM444" s="77"/>
      <c r="AN444" s="76"/>
      <c r="AO444" s="77"/>
      <c r="AP444" s="76"/>
      <c r="AQ444" s="77"/>
      <c r="AR444" s="76"/>
      <c r="AS444" s="77"/>
      <c r="AT444" s="76" t="s">
        <v>46</v>
      </c>
      <c r="AU444" s="77">
        <v>325</v>
      </c>
      <c r="AV444" s="76"/>
      <c r="AW444" s="77"/>
      <c r="AX444" s="76"/>
      <c r="AY444" s="77"/>
      <c r="AZ444" s="76"/>
      <c r="BA444" s="77"/>
      <c r="BB444" s="76" t="s">
        <v>46</v>
      </c>
      <c r="BC444" s="77">
        <v>325</v>
      </c>
      <c r="BD444" s="76"/>
      <c r="BE444" s="77"/>
      <c r="BF444" s="76"/>
      <c r="BG444" s="77"/>
      <c r="BH444" s="76"/>
      <c r="BI444" s="77"/>
      <c r="BJ444" s="76"/>
      <c r="BK444" s="77"/>
      <c r="BL444" s="36"/>
      <c r="BM444" s="24"/>
      <c r="BN444" s="76"/>
      <c r="BO444" s="77"/>
      <c r="BP444" s="76"/>
      <c r="BQ444" s="77"/>
      <c r="BR444" s="76"/>
      <c r="BS444" s="77"/>
      <c r="BT444" s="76"/>
      <c r="BU444" s="77"/>
      <c r="BV444" s="24"/>
      <c r="BW444" s="76"/>
      <c r="BX444" s="77"/>
      <c r="BY444" s="76"/>
      <c r="BZ444" s="77"/>
      <c r="CA444" s="96"/>
      <c r="CB444" s="2"/>
    </row>
    <row r="445" spans="1:80" ht="12" x14ac:dyDescent="0.2">
      <c r="A445" s="33"/>
      <c r="B445" s="265" t="s">
        <v>957</v>
      </c>
      <c r="C445" s="240" t="str">
        <f>_xlfn.CONCAT(Tabel3[[#This Row],[ID]],Tabel3[[#This Row],[BYGNINGSDELE]])</f>
        <v>441Skakte (lodrette hovedføringsveje)</v>
      </c>
      <c r="D445" s="24"/>
      <c r="E445" s="24"/>
      <c r="F445" s="24"/>
      <c r="G445" s="24"/>
      <c r="H445" s="24"/>
      <c r="I445" s="24"/>
      <c r="J445" s="61">
        <v>4</v>
      </c>
      <c r="K445" s="62" t="s">
        <v>565</v>
      </c>
      <c r="L445" s="63" t="s">
        <v>892</v>
      </c>
      <c r="M445" s="61" t="str">
        <f>IFERROR(VLOOKUP(Tabel3[[#This Row],[ID-Bygningsdel]],'Data ændringslog'!A:G,7,FALSE),"P")</f>
        <v/>
      </c>
      <c r="N445" s="64" t="s">
        <v>109</v>
      </c>
      <c r="O445" s="188" t="str">
        <f>VLOOKUP(Tabel3[[#This Row],[ID-Bygningsdel]],'Data aktør'!A:H,2,FALSE)</f>
        <v/>
      </c>
      <c r="P445" s="189" t="str">
        <f>VLOOKUP(Tabel3[[#This Row],[ID-Bygningsdel]],'Data aktør'!A:H,3,FALSE)</f>
        <v/>
      </c>
      <c r="Q445" s="190" t="str">
        <f>VLOOKUP(Tabel3[[#This Row],[ID-Bygningsdel]],'Data aktør'!A:H,4,FALSE)</f>
        <v/>
      </c>
      <c r="R445" s="191" t="str">
        <f>VLOOKUP(Tabel3[[#This Row],[ID-Bygningsdel]],'Data aktør'!A:H,5,FALSE)</f>
        <v>X</v>
      </c>
      <c r="S445" s="192" t="str">
        <f>VLOOKUP(Tabel3[[#This Row],[ID-Bygningsdel]],'Data aktør'!A:H,6,FALSE)</f>
        <v/>
      </c>
      <c r="T445" s="193" t="str">
        <f>VLOOKUP(Tabel3[[#This Row],[ID-Bygningsdel]],'Data aktør'!A:H,7,FALSE)</f>
        <v/>
      </c>
      <c r="U445" s="194" t="str">
        <f>VLOOKUP(Tabel3[[#This Row],[ID-Bygningsdel]],'Data aktør'!A:H,8,FALSE)</f>
        <v/>
      </c>
      <c r="V445" s="76"/>
      <c r="W445" s="77"/>
      <c r="X445" s="76"/>
      <c r="Y445" s="77"/>
      <c r="Z445" s="76"/>
      <c r="AA445" s="77"/>
      <c r="AB445" s="76" t="s">
        <v>46</v>
      </c>
      <c r="AC445" s="77">
        <v>200</v>
      </c>
      <c r="AD445" s="76"/>
      <c r="AE445" s="77"/>
      <c r="AF445" s="76"/>
      <c r="AG445" s="77"/>
      <c r="AH445" s="76"/>
      <c r="AI445" s="77"/>
      <c r="AJ445" s="76" t="s">
        <v>46</v>
      </c>
      <c r="AK445" s="77">
        <v>300</v>
      </c>
      <c r="AL445" s="76"/>
      <c r="AM445" s="77"/>
      <c r="AN445" s="76"/>
      <c r="AO445" s="77"/>
      <c r="AP445" s="76"/>
      <c r="AQ445" s="77"/>
      <c r="AR445" s="76"/>
      <c r="AS445" s="77"/>
      <c r="AT445" s="76" t="s">
        <v>46</v>
      </c>
      <c r="AU445" s="77">
        <v>325</v>
      </c>
      <c r="AV445" s="76"/>
      <c r="AW445" s="77"/>
      <c r="AX445" s="76"/>
      <c r="AY445" s="77"/>
      <c r="AZ445" s="76"/>
      <c r="BA445" s="77"/>
      <c r="BB445" s="76" t="s">
        <v>46</v>
      </c>
      <c r="BC445" s="77">
        <v>325</v>
      </c>
      <c r="BD445" s="76"/>
      <c r="BE445" s="77"/>
      <c r="BF445" s="76"/>
      <c r="BG445" s="77"/>
      <c r="BH445" s="76"/>
      <c r="BI445" s="77"/>
      <c r="BJ445" s="76"/>
      <c r="BK445" s="77"/>
      <c r="BL445" s="36"/>
      <c r="BM445" s="24"/>
      <c r="BN445" s="76"/>
      <c r="BO445" s="77"/>
      <c r="BP445" s="76"/>
      <c r="BQ445" s="77"/>
      <c r="BR445" s="76"/>
      <c r="BS445" s="77"/>
      <c r="BT445" s="76"/>
      <c r="BU445" s="77"/>
      <c r="BV445" s="24"/>
      <c r="BW445" s="76"/>
      <c r="BX445" s="77"/>
      <c r="BY445" s="76"/>
      <c r="BZ445" s="77"/>
      <c r="CA445" s="96"/>
      <c r="CB445" s="2"/>
    </row>
    <row r="446" spans="1:80" ht="12" x14ac:dyDescent="0.2">
      <c r="A446" s="33"/>
      <c r="B446" s="265" t="s">
        <v>958</v>
      </c>
      <c r="C446" s="240" t="str">
        <f>_xlfn.CONCAT(Tabel3[[#This Row],[ID]],Tabel3[[#This Row],[BYGNINGSDELE]])</f>
        <v>442Vandrette hoved- og fordelingsføringsveje</v>
      </c>
      <c r="D446" s="24"/>
      <c r="E446" s="24"/>
      <c r="F446" s="24"/>
      <c r="G446" s="24"/>
      <c r="H446" s="24"/>
      <c r="I446" s="24"/>
      <c r="J446" s="61">
        <v>4</v>
      </c>
      <c r="K446" s="62" t="s">
        <v>567</v>
      </c>
      <c r="L446" s="63" t="s">
        <v>892</v>
      </c>
      <c r="M446" s="61" t="str">
        <f>IFERROR(VLOOKUP(Tabel3[[#This Row],[ID-Bygningsdel]],'Data ændringslog'!A:G,7,FALSE),"P")</f>
        <v/>
      </c>
      <c r="N446" s="64" t="s">
        <v>109</v>
      </c>
      <c r="O446" s="188" t="str">
        <f>VLOOKUP(Tabel3[[#This Row],[ID-Bygningsdel]],'Data aktør'!A:H,2,FALSE)</f>
        <v/>
      </c>
      <c r="P446" s="189" t="str">
        <f>VLOOKUP(Tabel3[[#This Row],[ID-Bygningsdel]],'Data aktør'!A:H,3,FALSE)</f>
        <v/>
      </c>
      <c r="Q446" s="190" t="str">
        <f>VLOOKUP(Tabel3[[#This Row],[ID-Bygningsdel]],'Data aktør'!A:H,4,FALSE)</f>
        <v/>
      </c>
      <c r="R446" s="191" t="str">
        <f>VLOOKUP(Tabel3[[#This Row],[ID-Bygningsdel]],'Data aktør'!A:H,5,FALSE)</f>
        <v>X</v>
      </c>
      <c r="S446" s="192" t="str">
        <f>VLOOKUP(Tabel3[[#This Row],[ID-Bygningsdel]],'Data aktør'!A:H,6,FALSE)</f>
        <v/>
      </c>
      <c r="T446" s="193" t="str">
        <f>VLOOKUP(Tabel3[[#This Row],[ID-Bygningsdel]],'Data aktør'!A:H,7,FALSE)</f>
        <v/>
      </c>
      <c r="U446" s="194" t="str">
        <f>VLOOKUP(Tabel3[[#This Row],[ID-Bygningsdel]],'Data aktør'!A:H,8,FALSE)</f>
        <v/>
      </c>
      <c r="V446" s="76"/>
      <c r="W446" s="77"/>
      <c r="X446" s="76"/>
      <c r="Y446" s="77"/>
      <c r="Z446" s="76"/>
      <c r="AA446" s="77"/>
      <c r="AB446" s="76" t="s">
        <v>46</v>
      </c>
      <c r="AC446" s="77">
        <v>200</v>
      </c>
      <c r="AD446" s="76"/>
      <c r="AE446" s="77"/>
      <c r="AF446" s="76"/>
      <c r="AG446" s="77"/>
      <c r="AH446" s="76"/>
      <c r="AI446" s="77"/>
      <c r="AJ446" s="76" t="s">
        <v>46</v>
      </c>
      <c r="AK446" s="77">
        <v>300</v>
      </c>
      <c r="AL446" s="76"/>
      <c r="AM446" s="77"/>
      <c r="AN446" s="76"/>
      <c r="AO446" s="77"/>
      <c r="AP446" s="76"/>
      <c r="AQ446" s="77"/>
      <c r="AR446" s="76"/>
      <c r="AS446" s="77"/>
      <c r="AT446" s="76" t="s">
        <v>46</v>
      </c>
      <c r="AU446" s="77">
        <v>325</v>
      </c>
      <c r="AV446" s="76"/>
      <c r="AW446" s="77"/>
      <c r="AX446" s="76"/>
      <c r="AY446" s="77"/>
      <c r="AZ446" s="76"/>
      <c r="BA446" s="77"/>
      <c r="BB446" s="76" t="s">
        <v>46</v>
      </c>
      <c r="BC446" s="77">
        <v>325</v>
      </c>
      <c r="BD446" s="76"/>
      <c r="BE446" s="77"/>
      <c r="BF446" s="76"/>
      <c r="BG446" s="77"/>
      <c r="BH446" s="76"/>
      <c r="BI446" s="77"/>
      <c r="BJ446" s="76"/>
      <c r="BK446" s="77"/>
      <c r="BL446" s="36"/>
      <c r="BM446" s="24"/>
      <c r="BN446" s="76"/>
      <c r="BO446" s="77"/>
      <c r="BP446" s="76"/>
      <c r="BQ446" s="77"/>
      <c r="BR446" s="76"/>
      <c r="BS446" s="77"/>
      <c r="BT446" s="76"/>
      <c r="BU446" s="77"/>
      <c r="BV446" s="24"/>
      <c r="BW446" s="76"/>
      <c r="BX446" s="77"/>
      <c r="BY446" s="76"/>
      <c r="BZ446" s="77"/>
      <c r="CA446" s="96"/>
      <c r="CB446" s="2"/>
    </row>
    <row r="447" spans="1:80" ht="12" x14ac:dyDescent="0.2">
      <c r="A447" s="33"/>
      <c r="B447" s="265" t="s">
        <v>959</v>
      </c>
      <c r="C447" s="240" t="str">
        <f>_xlfn.CONCAT(Tabel3[[#This Row],[ID]],Tabel3[[#This Row],[BYGNINGSDELE]])</f>
        <v>443føring til Komponenter og tilslutninger i rum</v>
      </c>
      <c r="D447" s="24"/>
      <c r="E447" s="24"/>
      <c r="F447" s="24"/>
      <c r="G447" s="24"/>
      <c r="H447" s="24"/>
      <c r="I447" s="24"/>
      <c r="J447" s="61">
        <v>4</v>
      </c>
      <c r="K447" s="62" t="s">
        <v>936</v>
      </c>
      <c r="L447" s="63" t="s">
        <v>892</v>
      </c>
      <c r="M447" s="61" t="str">
        <f>IFERROR(VLOOKUP(Tabel3[[#This Row],[ID-Bygningsdel]],'Data ændringslog'!A:G,7,FALSE),"P")</f>
        <v/>
      </c>
      <c r="N447" s="64" t="s">
        <v>113</v>
      </c>
      <c r="O447" s="188" t="str">
        <f>VLOOKUP(Tabel3[[#This Row],[ID-Bygningsdel]],'Data aktør'!A:H,2,FALSE)</f>
        <v/>
      </c>
      <c r="P447" s="189" t="str">
        <f>VLOOKUP(Tabel3[[#This Row],[ID-Bygningsdel]],'Data aktør'!A:H,3,FALSE)</f>
        <v/>
      </c>
      <c r="Q447" s="190" t="str">
        <f>VLOOKUP(Tabel3[[#This Row],[ID-Bygningsdel]],'Data aktør'!A:H,4,FALSE)</f>
        <v/>
      </c>
      <c r="R447" s="191" t="str">
        <f>VLOOKUP(Tabel3[[#This Row],[ID-Bygningsdel]],'Data aktør'!A:H,5,FALSE)</f>
        <v/>
      </c>
      <c r="S447" s="192" t="str">
        <f>VLOOKUP(Tabel3[[#This Row],[ID-Bygningsdel]],'Data aktør'!A:H,6,FALSE)</f>
        <v/>
      </c>
      <c r="T447" s="193" t="str">
        <f>VLOOKUP(Tabel3[[#This Row],[ID-Bygningsdel]],'Data aktør'!A:H,7,FALSE)</f>
        <v/>
      </c>
      <c r="U447" s="194" t="str">
        <f>VLOOKUP(Tabel3[[#This Row],[ID-Bygningsdel]],'Data aktør'!A:H,8,FALSE)</f>
        <v/>
      </c>
      <c r="V447" s="76"/>
      <c r="W447" s="77"/>
      <c r="X447" s="76"/>
      <c r="Y447" s="77"/>
      <c r="Z447" s="76"/>
      <c r="AA447" s="77"/>
      <c r="AB447" s="76"/>
      <c r="AC447" s="77"/>
      <c r="AD447" s="76"/>
      <c r="AE447" s="77"/>
      <c r="AF447" s="76"/>
      <c r="AG447" s="77"/>
      <c r="AH447" s="76"/>
      <c r="AI447" s="77"/>
      <c r="AJ447" s="76"/>
      <c r="AK447" s="77"/>
      <c r="AL447" s="76"/>
      <c r="AM447" s="77"/>
      <c r="AN447" s="76"/>
      <c r="AO447" s="77"/>
      <c r="AP447" s="76"/>
      <c r="AQ447" s="77"/>
      <c r="AR447" s="76"/>
      <c r="AS447" s="77"/>
      <c r="AT447" s="76"/>
      <c r="AU447" s="77"/>
      <c r="AV447" s="76"/>
      <c r="AW447" s="77"/>
      <c r="AX447" s="76"/>
      <c r="AY447" s="77"/>
      <c r="AZ447" s="76"/>
      <c r="BA447" s="77"/>
      <c r="BB447" s="76"/>
      <c r="BC447" s="77"/>
      <c r="BD447" s="76"/>
      <c r="BE447" s="77"/>
      <c r="BF447" s="76"/>
      <c r="BG447" s="77"/>
      <c r="BH447" s="76"/>
      <c r="BI447" s="77"/>
      <c r="BJ447" s="76"/>
      <c r="BK447" s="77"/>
      <c r="BL447" s="36"/>
      <c r="BM447" s="24"/>
      <c r="BN447" s="76"/>
      <c r="BO447" s="77"/>
      <c r="BP447" s="76"/>
      <c r="BQ447" s="77"/>
      <c r="BR447" s="76"/>
      <c r="BS447" s="77"/>
      <c r="BT447" s="76"/>
      <c r="BU447" s="77"/>
      <c r="BV447" s="24"/>
      <c r="BW447" s="76"/>
      <c r="BX447" s="77"/>
      <c r="BY447" s="76"/>
      <c r="BZ447" s="77"/>
      <c r="CA447" s="96"/>
      <c r="CB447" s="2"/>
    </row>
    <row r="448" spans="1:80" ht="12" x14ac:dyDescent="0.2">
      <c r="A448" s="33"/>
      <c r="B448" s="265" t="s">
        <v>961</v>
      </c>
      <c r="C448" s="240" t="str">
        <f>_xlfn.CONCAT(Tabel3[[#This Row],[ID]],Tabel3[[#This Row],[BYGNINGSDELE]])</f>
        <v>444Koblingsledninger (Pexrør) i gulv</v>
      </c>
      <c r="D448" s="24"/>
      <c r="E448" s="24"/>
      <c r="F448" s="24"/>
      <c r="G448" s="24"/>
      <c r="H448" s="24"/>
      <c r="I448" s="24"/>
      <c r="J448" s="61">
        <v>4</v>
      </c>
      <c r="K448" s="62" t="s">
        <v>906</v>
      </c>
      <c r="L448" s="63" t="s">
        <v>892</v>
      </c>
      <c r="M448" s="61" t="str">
        <f>IFERROR(VLOOKUP(Tabel3[[#This Row],[ID-Bygningsdel]],'Data ændringslog'!A:G,7,FALSE),"P")</f>
        <v/>
      </c>
      <c r="N448" s="64" t="s">
        <v>113</v>
      </c>
      <c r="O448" s="188" t="str">
        <f>VLOOKUP(Tabel3[[#This Row],[ID-Bygningsdel]],'Data aktør'!A:H,2,FALSE)</f>
        <v/>
      </c>
      <c r="P448" s="189" t="str">
        <f>VLOOKUP(Tabel3[[#This Row],[ID-Bygningsdel]],'Data aktør'!A:H,3,FALSE)</f>
        <v/>
      </c>
      <c r="Q448" s="190" t="str">
        <f>VLOOKUP(Tabel3[[#This Row],[ID-Bygningsdel]],'Data aktør'!A:H,4,FALSE)</f>
        <v/>
      </c>
      <c r="R448" s="191" t="str">
        <f>VLOOKUP(Tabel3[[#This Row],[ID-Bygningsdel]],'Data aktør'!A:H,5,FALSE)</f>
        <v/>
      </c>
      <c r="S448" s="192" t="str">
        <f>VLOOKUP(Tabel3[[#This Row],[ID-Bygningsdel]],'Data aktør'!A:H,6,FALSE)</f>
        <v/>
      </c>
      <c r="T448" s="193" t="str">
        <f>VLOOKUP(Tabel3[[#This Row],[ID-Bygningsdel]],'Data aktør'!A:H,7,FALSE)</f>
        <v/>
      </c>
      <c r="U448" s="194" t="str">
        <f>VLOOKUP(Tabel3[[#This Row],[ID-Bygningsdel]],'Data aktør'!A:H,8,FALSE)</f>
        <v/>
      </c>
      <c r="V448" s="76"/>
      <c r="W448" s="77"/>
      <c r="X448" s="76"/>
      <c r="Y448" s="77"/>
      <c r="Z448" s="76"/>
      <c r="AA448" s="77"/>
      <c r="AB448" s="76"/>
      <c r="AC448" s="77"/>
      <c r="AD448" s="76"/>
      <c r="AE448" s="77"/>
      <c r="AF448" s="76"/>
      <c r="AG448" s="77"/>
      <c r="AH448" s="76"/>
      <c r="AI448" s="77"/>
      <c r="AJ448" s="76"/>
      <c r="AK448" s="77"/>
      <c r="AL448" s="76"/>
      <c r="AM448" s="77"/>
      <c r="AN448" s="76"/>
      <c r="AO448" s="77"/>
      <c r="AP448" s="76"/>
      <c r="AQ448" s="77"/>
      <c r="AR448" s="76"/>
      <c r="AS448" s="77"/>
      <c r="AT448" s="76"/>
      <c r="AU448" s="77"/>
      <c r="AV448" s="76"/>
      <c r="AW448" s="77"/>
      <c r="AX448" s="76"/>
      <c r="AY448" s="77"/>
      <c r="AZ448" s="76"/>
      <c r="BA448" s="77"/>
      <c r="BB448" s="76"/>
      <c r="BC448" s="77"/>
      <c r="BD448" s="76"/>
      <c r="BE448" s="77"/>
      <c r="BF448" s="76"/>
      <c r="BG448" s="77"/>
      <c r="BH448" s="76"/>
      <c r="BI448" s="77"/>
      <c r="BJ448" s="76"/>
      <c r="BK448" s="77"/>
      <c r="BL448" s="36"/>
      <c r="BM448" s="24"/>
      <c r="BN448" s="76"/>
      <c r="BO448" s="77"/>
      <c r="BP448" s="76"/>
      <c r="BQ448" s="77"/>
      <c r="BR448" s="76"/>
      <c r="BS448" s="77"/>
      <c r="BT448" s="76"/>
      <c r="BU448" s="77"/>
      <c r="BV448" s="24"/>
      <c r="BW448" s="76"/>
      <c r="BX448" s="77"/>
      <c r="BY448" s="76"/>
      <c r="BZ448" s="77"/>
      <c r="CA448" s="96"/>
      <c r="CB448" s="2"/>
    </row>
    <row r="449" spans="1:80" ht="12" x14ac:dyDescent="0.2">
      <c r="A449" s="33"/>
      <c r="B449" s="265" t="s">
        <v>962</v>
      </c>
      <c r="C449" s="240" t="str">
        <f>_xlfn.CONCAT(Tabel3[[#This Row],[ID]],Tabel3[[#This Row],[BYGNINGSDELE]])</f>
        <v>445Koblingsledninger (Pexrør) i vægge</v>
      </c>
      <c r="D449" s="24"/>
      <c r="E449" s="24"/>
      <c r="F449" s="24"/>
      <c r="G449" s="24"/>
      <c r="H449" s="24"/>
      <c r="I449" s="24"/>
      <c r="J449" s="61">
        <v>4</v>
      </c>
      <c r="K449" s="62" t="s">
        <v>908</v>
      </c>
      <c r="L449" s="63" t="s">
        <v>892</v>
      </c>
      <c r="M449" s="61" t="str">
        <f>IFERROR(VLOOKUP(Tabel3[[#This Row],[ID-Bygningsdel]],'Data ændringslog'!A:G,7,FALSE),"P")</f>
        <v/>
      </c>
      <c r="N449" s="64" t="s">
        <v>113</v>
      </c>
      <c r="O449" s="188" t="str">
        <f>VLOOKUP(Tabel3[[#This Row],[ID-Bygningsdel]],'Data aktør'!A:H,2,FALSE)</f>
        <v/>
      </c>
      <c r="P449" s="189" t="str">
        <f>VLOOKUP(Tabel3[[#This Row],[ID-Bygningsdel]],'Data aktør'!A:H,3,FALSE)</f>
        <v/>
      </c>
      <c r="Q449" s="190" t="str">
        <f>VLOOKUP(Tabel3[[#This Row],[ID-Bygningsdel]],'Data aktør'!A:H,4,FALSE)</f>
        <v/>
      </c>
      <c r="R449" s="191" t="str">
        <f>VLOOKUP(Tabel3[[#This Row],[ID-Bygningsdel]],'Data aktør'!A:H,5,FALSE)</f>
        <v/>
      </c>
      <c r="S449" s="192" t="str">
        <f>VLOOKUP(Tabel3[[#This Row],[ID-Bygningsdel]],'Data aktør'!A:H,6,FALSE)</f>
        <v/>
      </c>
      <c r="T449" s="193" t="str">
        <f>VLOOKUP(Tabel3[[#This Row],[ID-Bygningsdel]],'Data aktør'!A:H,7,FALSE)</f>
        <v/>
      </c>
      <c r="U449" s="194" t="str">
        <f>VLOOKUP(Tabel3[[#This Row],[ID-Bygningsdel]],'Data aktør'!A:H,8,FALSE)</f>
        <v/>
      </c>
      <c r="V449" s="76"/>
      <c r="W449" s="77"/>
      <c r="X449" s="76"/>
      <c r="Y449" s="77"/>
      <c r="Z449" s="76"/>
      <c r="AA449" s="77"/>
      <c r="AB449" s="76"/>
      <c r="AC449" s="77"/>
      <c r="AD449" s="76"/>
      <c r="AE449" s="77"/>
      <c r="AF449" s="76"/>
      <c r="AG449" s="77"/>
      <c r="AH449" s="76"/>
      <c r="AI449" s="77"/>
      <c r="AJ449" s="76"/>
      <c r="AK449" s="77"/>
      <c r="AL449" s="76"/>
      <c r="AM449" s="77"/>
      <c r="AN449" s="76"/>
      <c r="AO449" s="77"/>
      <c r="AP449" s="76"/>
      <c r="AQ449" s="77"/>
      <c r="AR449" s="76"/>
      <c r="AS449" s="77"/>
      <c r="AT449" s="76"/>
      <c r="AU449" s="77"/>
      <c r="AV449" s="76"/>
      <c r="AW449" s="77"/>
      <c r="AX449" s="76"/>
      <c r="AY449" s="77"/>
      <c r="AZ449" s="76"/>
      <c r="BA449" s="77"/>
      <c r="BB449" s="76"/>
      <c r="BC449" s="77"/>
      <c r="BD449" s="76"/>
      <c r="BE449" s="77"/>
      <c r="BF449" s="76"/>
      <c r="BG449" s="77"/>
      <c r="BH449" s="76"/>
      <c r="BI449" s="77"/>
      <c r="BJ449" s="76"/>
      <c r="BK449" s="77"/>
      <c r="BL449" s="36"/>
      <c r="BM449" s="24"/>
      <c r="BN449" s="76"/>
      <c r="BO449" s="77"/>
      <c r="BP449" s="76"/>
      <c r="BQ449" s="77"/>
      <c r="BR449" s="76"/>
      <c r="BS449" s="77"/>
      <c r="BT449" s="76"/>
      <c r="BU449" s="77"/>
      <c r="BV449" s="24"/>
      <c r="BW449" s="76"/>
      <c r="BX449" s="77"/>
      <c r="BY449" s="76"/>
      <c r="BZ449" s="77"/>
      <c r="CA449" s="96"/>
      <c r="CB449" s="2"/>
    </row>
    <row r="450" spans="1:80" ht="12" x14ac:dyDescent="0.2">
      <c r="A450" s="33"/>
      <c r="B450" s="265" t="s">
        <v>963</v>
      </c>
      <c r="C450" s="240" t="str">
        <f>_xlfn.CONCAT(Tabel3[[#This Row],[ID]],Tabel3[[#This Row],[BYGNINGSDELE]])</f>
        <v>446Teknisk isolering</v>
      </c>
      <c r="D450" s="24"/>
      <c r="E450" s="24"/>
      <c r="F450" s="24"/>
      <c r="G450" s="24"/>
      <c r="H450" s="24"/>
      <c r="I450" s="24"/>
      <c r="J450" s="61">
        <v>4</v>
      </c>
      <c r="K450" s="62" t="s">
        <v>910</v>
      </c>
      <c r="L450" s="63" t="s">
        <v>892</v>
      </c>
      <c r="M450" s="61" t="str">
        <f>IFERROR(VLOOKUP(Tabel3[[#This Row],[ID-Bygningsdel]],'Data ændringslog'!A:G,7,FALSE),"P")</f>
        <v/>
      </c>
      <c r="N450" s="64" t="s">
        <v>109</v>
      </c>
      <c r="O450" s="188" t="str">
        <f>VLOOKUP(Tabel3[[#This Row],[ID-Bygningsdel]],'Data aktør'!A:H,2,FALSE)</f>
        <v/>
      </c>
      <c r="P450" s="189" t="str">
        <f>VLOOKUP(Tabel3[[#This Row],[ID-Bygningsdel]],'Data aktør'!A:H,3,FALSE)</f>
        <v/>
      </c>
      <c r="Q450" s="190" t="str">
        <f>VLOOKUP(Tabel3[[#This Row],[ID-Bygningsdel]],'Data aktør'!A:H,4,FALSE)</f>
        <v/>
      </c>
      <c r="R450" s="191" t="str">
        <f>VLOOKUP(Tabel3[[#This Row],[ID-Bygningsdel]],'Data aktør'!A:H,5,FALSE)</f>
        <v>X</v>
      </c>
      <c r="S450" s="192" t="str">
        <f>VLOOKUP(Tabel3[[#This Row],[ID-Bygningsdel]],'Data aktør'!A:H,6,FALSE)</f>
        <v/>
      </c>
      <c r="T450" s="193" t="str">
        <f>VLOOKUP(Tabel3[[#This Row],[ID-Bygningsdel]],'Data aktør'!A:H,7,FALSE)</f>
        <v/>
      </c>
      <c r="U450" s="194" t="str">
        <f>VLOOKUP(Tabel3[[#This Row],[ID-Bygningsdel]],'Data aktør'!A:H,8,FALSE)</f>
        <v/>
      </c>
      <c r="V450" s="76"/>
      <c r="W450" s="77"/>
      <c r="X450" s="76"/>
      <c r="Y450" s="77"/>
      <c r="Z450" s="76"/>
      <c r="AA450" s="77"/>
      <c r="AB450" s="76" t="s">
        <v>46</v>
      </c>
      <c r="AC450" s="77">
        <v>200</v>
      </c>
      <c r="AD450" s="76"/>
      <c r="AE450" s="77"/>
      <c r="AF450" s="76"/>
      <c r="AG450" s="77"/>
      <c r="AH450" s="76"/>
      <c r="AI450" s="77"/>
      <c r="AJ450" s="76" t="s">
        <v>46</v>
      </c>
      <c r="AK450" s="77">
        <v>300</v>
      </c>
      <c r="AL450" s="76"/>
      <c r="AM450" s="77"/>
      <c r="AN450" s="76"/>
      <c r="AO450" s="77"/>
      <c r="AP450" s="76"/>
      <c r="AQ450" s="77"/>
      <c r="AR450" s="76"/>
      <c r="AS450" s="77"/>
      <c r="AT450" s="76" t="s">
        <v>46</v>
      </c>
      <c r="AU450" s="77">
        <v>325</v>
      </c>
      <c r="AV450" s="76"/>
      <c r="AW450" s="77"/>
      <c r="AX450" s="76"/>
      <c r="AY450" s="77"/>
      <c r="AZ450" s="76"/>
      <c r="BA450" s="77"/>
      <c r="BB450" s="76" t="s">
        <v>46</v>
      </c>
      <c r="BC450" s="77">
        <v>325</v>
      </c>
      <c r="BD450" s="76"/>
      <c r="BE450" s="77"/>
      <c r="BF450" s="76"/>
      <c r="BG450" s="77"/>
      <c r="BH450" s="76"/>
      <c r="BI450" s="77"/>
      <c r="BJ450" s="76"/>
      <c r="BK450" s="77"/>
      <c r="BL450" s="36"/>
      <c r="BM450" s="24"/>
      <c r="BN450" s="76"/>
      <c r="BO450" s="77"/>
      <c r="BP450" s="76"/>
      <c r="BQ450" s="77"/>
      <c r="BR450" s="76"/>
      <c r="BS450" s="77"/>
      <c r="BT450" s="76"/>
      <c r="BU450" s="77"/>
      <c r="BV450" s="24"/>
      <c r="BW450" s="76"/>
      <c r="BX450" s="77"/>
      <c r="BY450" s="76"/>
      <c r="BZ450" s="77"/>
      <c r="CA450" s="96"/>
      <c r="CB450" s="2"/>
    </row>
    <row r="451" spans="1:80" ht="12" x14ac:dyDescent="0.2">
      <c r="A451" s="33"/>
      <c r="B451" s="265" t="s">
        <v>964</v>
      </c>
      <c r="C451" s="240" t="str">
        <f>_xlfn.CONCAT(Tabel3[[#This Row],[ID]],Tabel3[[#This Row],[BYGNINGSDELE]])</f>
        <v>447Bæringer</v>
      </c>
      <c r="D451" s="24"/>
      <c r="E451" s="24"/>
      <c r="F451" s="24"/>
      <c r="G451" s="24"/>
      <c r="H451" s="24"/>
      <c r="I451" s="24"/>
      <c r="J451" s="61">
        <v>4</v>
      </c>
      <c r="K451" s="62" t="s">
        <v>575</v>
      </c>
      <c r="L451" s="63" t="s">
        <v>113</v>
      </c>
      <c r="M451" s="61" t="str">
        <f>IFERROR(VLOOKUP(Tabel3[[#This Row],[ID-Bygningsdel]],'Data ændringslog'!A:G,7,FALSE),"P")</f>
        <v/>
      </c>
      <c r="N451" s="64" t="s">
        <v>113</v>
      </c>
      <c r="O451" s="188" t="str">
        <f>VLOOKUP(Tabel3[[#This Row],[ID-Bygningsdel]],'Data aktør'!A:H,2,FALSE)</f>
        <v/>
      </c>
      <c r="P451" s="189" t="str">
        <f>VLOOKUP(Tabel3[[#This Row],[ID-Bygningsdel]],'Data aktør'!A:H,3,FALSE)</f>
        <v/>
      </c>
      <c r="Q451" s="190" t="str">
        <f>VLOOKUP(Tabel3[[#This Row],[ID-Bygningsdel]],'Data aktør'!A:H,4,FALSE)</f>
        <v/>
      </c>
      <c r="R451" s="191" t="str">
        <f>VLOOKUP(Tabel3[[#This Row],[ID-Bygningsdel]],'Data aktør'!A:H,5,FALSE)</f>
        <v/>
      </c>
      <c r="S451" s="192" t="str">
        <f>VLOOKUP(Tabel3[[#This Row],[ID-Bygningsdel]],'Data aktør'!A:H,6,FALSE)</f>
        <v/>
      </c>
      <c r="T451" s="193" t="str">
        <f>VLOOKUP(Tabel3[[#This Row],[ID-Bygningsdel]],'Data aktør'!A:H,7,FALSE)</f>
        <v/>
      </c>
      <c r="U451" s="194" t="str">
        <f>VLOOKUP(Tabel3[[#This Row],[ID-Bygningsdel]],'Data aktør'!A:H,8,FALSE)</f>
        <v/>
      </c>
      <c r="V451" s="76"/>
      <c r="W451" s="77"/>
      <c r="X451" s="76"/>
      <c r="Y451" s="77"/>
      <c r="Z451" s="76"/>
      <c r="AA451" s="77"/>
      <c r="AB451" s="76"/>
      <c r="AC451" s="77"/>
      <c r="AD451" s="76"/>
      <c r="AE451" s="77"/>
      <c r="AF451" s="76"/>
      <c r="AG451" s="77"/>
      <c r="AH451" s="76"/>
      <c r="AI451" s="77"/>
      <c r="AJ451" s="76"/>
      <c r="AK451" s="77"/>
      <c r="AL451" s="76"/>
      <c r="AM451" s="77"/>
      <c r="AN451" s="76"/>
      <c r="AO451" s="77"/>
      <c r="AP451" s="76"/>
      <c r="AQ451" s="77"/>
      <c r="AR451" s="76"/>
      <c r="AS451" s="77"/>
      <c r="AT451" s="76"/>
      <c r="AU451" s="77"/>
      <c r="AV451" s="76"/>
      <c r="AW451" s="77"/>
      <c r="AX451" s="76"/>
      <c r="AY451" s="77"/>
      <c r="AZ451" s="76"/>
      <c r="BA451" s="77"/>
      <c r="BB451" s="76"/>
      <c r="BC451" s="77"/>
      <c r="BD451" s="76"/>
      <c r="BE451" s="77"/>
      <c r="BF451" s="76"/>
      <c r="BG451" s="77"/>
      <c r="BH451" s="76"/>
      <c r="BI451" s="77"/>
      <c r="BJ451" s="76"/>
      <c r="BK451" s="77"/>
      <c r="BL451" s="36"/>
      <c r="BM451" s="24"/>
      <c r="BN451" s="76"/>
      <c r="BO451" s="77"/>
      <c r="BP451" s="76"/>
      <c r="BQ451" s="77"/>
      <c r="BR451" s="76"/>
      <c r="BS451" s="77"/>
      <c r="BT451" s="76"/>
      <c r="BU451" s="77"/>
      <c r="BV451" s="24"/>
      <c r="BW451" s="76"/>
      <c r="BX451" s="77"/>
      <c r="BY451" s="76"/>
      <c r="BZ451" s="77"/>
      <c r="CA451" s="96"/>
      <c r="CB451" s="2"/>
    </row>
    <row r="452" spans="1:80" ht="12" x14ac:dyDescent="0.2">
      <c r="A452" s="33"/>
      <c r="B452" s="265" t="s">
        <v>965</v>
      </c>
      <c r="C452" s="240" t="str">
        <f>_xlfn.CONCAT(Tabel3[[#This Row],[ID]],Tabel3[[#This Row],[BYGNINGSDELE]])</f>
        <v>448Konsoller</v>
      </c>
      <c r="D452" s="24"/>
      <c r="E452" s="24"/>
      <c r="F452" s="24"/>
      <c r="G452" s="24"/>
      <c r="H452" s="24"/>
      <c r="I452" s="24"/>
      <c r="J452" s="61">
        <v>4</v>
      </c>
      <c r="K452" s="62" t="s">
        <v>577</v>
      </c>
      <c r="L452" s="63" t="s">
        <v>113</v>
      </c>
      <c r="M452" s="61" t="str">
        <f>IFERROR(VLOOKUP(Tabel3[[#This Row],[ID-Bygningsdel]],'Data ændringslog'!A:G,7,FALSE),"P")</f>
        <v/>
      </c>
      <c r="N452" s="64" t="s">
        <v>113</v>
      </c>
      <c r="O452" s="188" t="str">
        <f>VLOOKUP(Tabel3[[#This Row],[ID-Bygningsdel]],'Data aktør'!A:H,2,FALSE)</f>
        <v/>
      </c>
      <c r="P452" s="189" t="str">
        <f>VLOOKUP(Tabel3[[#This Row],[ID-Bygningsdel]],'Data aktør'!A:H,3,FALSE)</f>
        <v/>
      </c>
      <c r="Q452" s="190" t="str">
        <f>VLOOKUP(Tabel3[[#This Row],[ID-Bygningsdel]],'Data aktør'!A:H,4,FALSE)</f>
        <v/>
      </c>
      <c r="R452" s="191" t="str">
        <f>VLOOKUP(Tabel3[[#This Row],[ID-Bygningsdel]],'Data aktør'!A:H,5,FALSE)</f>
        <v/>
      </c>
      <c r="S452" s="192" t="str">
        <f>VLOOKUP(Tabel3[[#This Row],[ID-Bygningsdel]],'Data aktør'!A:H,6,FALSE)</f>
        <v/>
      </c>
      <c r="T452" s="193" t="str">
        <f>VLOOKUP(Tabel3[[#This Row],[ID-Bygningsdel]],'Data aktør'!A:H,7,FALSE)</f>
        <v/>
      </c>
      <c r="U452" s="194" t="str">
        <f>VLOOKUP(Tabel3[[#This Row],[ID-Bygningsdel]],'Data aktør'!A:H,8,FALSE)</f>
        <v/>
      </c>
      <c r="V452" s="76"/>
      <c r="W452" s="77"/>
      <c r="X452" s="76"/>
      <c r="Y452" s="77"/>
      <c r="Z452" s="76"/>
      <c r="AA452" s="77"/>
      <c r="AB452" s="76"/>
      <c r="AC452" s="77"/>
      <c r="AD452" s="76"/>
      <c r="AE452" s="77"/>
      <c r="AF452" s="76"/>
      <c r="AG452" s="77"/>
      <c r="AH452" s="76"/>
      <c r="AI452" s="77"/>
      <c r="AJ452" s="76"/>
      <c r="AK452" s="77"/>
      <c r="AL452" s="76"/>
      <c r="AM452" s="77"/>
      <c r="AN452" s="76"/>
      <c r="AO452" s="77"/>
      <c r="AP452" s="76"/>
      <c r="AQ452" s="77"/>
      <c r="AR452" s="76"/>
      <c r="AS452" s="77"/>
      <c r="AT452" s="76"/>
      <c r="AU452" s="77"/>
      <c r="AV452" s="76"/>
      <c r="AW452" s="77"/>
      <c r="AX452" s="76"/>
      <c r="AY452" s="77"/>
      <c r="AZ452" s="76"/>
      <c r="BA452" s="77"/>
      <c r="BB452" s="76"/>
      <c r="BC452" s="77"/>
      <c r="BD452" s="76"/>
      <c r="BE452" s="77"/>
      <c r="BF452" s="76"/>
      <c r="BG452" s="77"/>
      <c r="BH452" s="76"/>
      <c r="BI452" s="77"/>
      <c r="BJ452" s="76"/>
      <c r="BK452" s="77"/>
      <c r="BL452" s="36"/>
      <c r="BM452" s="24"/>
      <c r="BN452" s="76"/>
      <c r="BO452" s="77"/>
      <c r="BP452" s="76"/>
      <c r="BQ452" s="77"/>
      <c r="BR452" s="76"/>
      <c r="BS452" s="77"/>
      <c r="BT452" s="76"/>
      <c r="BU452" s="77"/>
      <c r="BV452" s="24"/>
      <c r="BW452" s="76"/>
      <c r="BX452" s="77"/>
      <c r="BY452" s="76"/>
      <c r="BZ452" s="77"/>
      <c r="CA452" s="96"/>
      <c r="CB452" s="2"/>
    </row>
    <row r="453" spans="1:80" ht="12" x14ac:dyDescent="0.2">
      <c r="A453" s="33"/>
      <c r="B453" s="265" t="s">
        <v>966</v>
      </c>
      <c r="C453" s="240" t="str">
        <f>_xlfn.CONCAT(Tabel3[[#This Row],[ID]],Tabel3[[#This Row],[BYGNINGSDELE]])</f>
        <v>449Stativer</v>
      </c>
      <c r="D453" s="24"/>
      <c r="E453" s="24"/>
      <c r="F453" s="24"/>
      <c r="G453" s="24"/>
      <c r="H453" s="24"/>
      <c r="I453" s="24"/>
      <c r="J453" s="61">
        <v>4</v>
      </c>
      <c r="K453" s="62" t="s">
        <v>579</v>
      </c>
      <c r="L453" s="63" t="s">
        <v>113</v>
      </c>
      <c r="M453" s="61" t="str">
        <f>IFERROR(VLOOKUP(Tabel3[[#This Row],[ID-Bygningsdel]],'Data ændringslog'!A:G,7,FALSE),"P")</f>
        <v/>
      </c>
      <c r="N453" s="64" t="s">
        <v>113</v>
      </c>
      <c r="O453" s="188" t="str">
        <f>VLOOKUP(Tabel3[[#This Row],[ID-Bygningsdel]],'Data aktør'!A:H,2,FALSE)</f>
        <v/>
      </c>
      <c r="P453" s="189" t="str">
        <f>VLOOKUP(Tabel3[[#This Row],[ID-Bygningsdel]],'Data aktør'!A:H,3,FALSE)</f>
        <v/>
      </c>
      <c r="Q453" s="190" t="str">
        <f>VLOOKUP(Tabel3[[#This Row],[ID-Bygningsdel]],'Data aktør'!A:H,4,FALSE)</f>
        <v/>
      </c>
      <c r="R453" s="191" t="str">
        <f>VLOOKUP(Tabel3[[#This Row],[ID-Bygningsdel]],'Data aktør'!A:H,5,FALSE)</f>
        <v/>
      </c>
      <c r="S453" s="192" t="str">
        <f>VLOOKUP(Tabel3[[#This Row],[ID-Bygningsdel]],'Data aktør'!A:H,6,FALSE)</f>
        <v/>
      </c>
      <c r="T453" s="193" t="str">
        <f>VLOOKUP(Tabel3[[#This Row],[ID-Bygningsdel]],'Data aktør'!A:H,7,FALSE)</f>
        <v/>
      </c>
      <c r="U453" s="194" t="str">
        <f>VLOOKUP(Tabel3[[#This Row],[ID-Bygningsdel]],'Data aktør'!A:H,8,FALSE)</f>
        <v/>
      </c>
      <c r="V453" s="76"/>
      <c r="W453" s="77"/>
      <c r="X453" s="76"/>
      <c r="Y453" s="77"/>
      <c r="Z453" s="76"/>
      <c r="AA453" s="77"/>
      <c r="AB453" s="76"/>
      <c r="AC453" s="77"/>
      <c r="AD453" s="76"/>
      <c r="AE453" s="77"/>
      <c r="AF453" s="76"/>
      <c r="AG453" s="77"/>
      <c r="AH453" s="76"/>
      <c r="AI453" s="77"/>
      <c r="AJ453" s="76"/>
      <c r="AK453" s="77"/>
      <c r="AL453" s="76"/>
      <c r="AM453" s="77"/>
      <c r="AN453" s="76"/>
      <c r="AO453" s="77"/>
      <c r="AP453" s="76"/>
      <c r="AQ453" s="77"/>
      <c r="AR453" s="76"/>
      <c r="AS453" s="77"/>
      <c r="AT453" s="76"/>
      <c r="AU453" s="77"/>
      <c r="AV453" s="76"/>
      <c r="AW453" s="77"/>
      <c r="AX453" s="76"/>
      <c r="AY453" s="77"/>
      <c r="AZ453" s="76"/>
      <c r="BA453" s="77"/>
      <c r="BB453" s="76"/>
      <c r="BC453" s="77"/>
      <c r="BD453" s="76"/>
      <c r="BE453" s="77"/>
      <c r="BF453" s="76"/>
      <c r="BG453" s="77"/>
      <c r="BH453" s="76"/>
      <c r="BI453" s="77"/>
      <c r="BJ453" s="76"/>
      <c r="BK453" s="77"/>
      <c r="BL453" s="36"/>
      <c r="BM453" s="24"/>
      <c r="BN453" s="76"/>
      <c r="BO453" s="77"/>
      <c r="BP453" s="76"/>
      <c r="BQ453" s="77"/>
      <c r="BR453" s="76"/>
      <c r="BS453" s="77"/>
      <c r="BT453" s="76"/>
      <c r="BU453" s="77"/>
      <c r="BV453" s="24"/>
      <c r="BW453" s="76"/>
      <c r="BX453" s="77"/>
      <c r="BY453" s="76"/>
      <c r="BZ453" s="77"/>
      <c r="CA453" s="96"/>
      <c r="CB453" s="2"/>
    </row>
    <row r="454" spans="1:80" ht="12" x14ac:dyDescent="0.2">
      <c r="A454" s="33"/>
      <c r="B454" s="265" t="s">
        <v>967</v>
      </c>
      <c r="C454" s="240" t="str">
        <f>_xlfn.CONCAT(Tabel3[[#This Row],[ID]],Tabel3[[#This Row],[BYGNINGSDELE]])</f>
        <v>450Hul- og recesobjekter</v>
      </c>
      <c r="D454" s="24"/>
      <c r="E454" s="24"/>
      <c r="F454" s="24"/>
      <c r="G454" s="24"/>
      <c r="H454" s="24"/>
      <c r="I454" s="24"/>
      <c r="J454" s="61">
        <v>4</v>
      </c>
      <c r="K454" s="62" t="s">
        <v>581</v>
      </c>
      <c r="L454" s="63" t="s">
        <v>582</v>
      </c>
      <c r="M454" s="61" t="str">
        <f>IFERROR(VLOOKUP(Tabel3[[#This Row],[ID-Bygningsdel]],'Data ændringslog'!A:G,7,FALSE),"P")</f>
        <v/>
      </c>
      <c r="N454" s="64" t="s">
        <v>113</v>
      </c>
      <c r="O454" s="188" t="str">
        <f>VLOOKUP(Tabel3[[#This Row],[ID-Bygningsdel]],'Data aktør'!A:H,2,FALSE)</f>
        <v/>
      </c>
      <c r="P454" s="189" t="str">
        <f>VLOOKUP(Tabel3[[#This Row],[ID-Bygningsdel]],'Data aktør'!A:H,3,FALSE)</f>
        <v/>
      </c>
      <c r="Q454" s="190" t="str">
        <f>VLOOKUP(Tabel3[[#This Row],[ID-Bygningsdel]],'Data aktør'!A:H,4,FALSE)</f>
        <v/>
      </c>
      <c r="R454" s="191" t="str">
        <f>VLOOKUP(Tabel3[[#This Row],[ID-Bygningsdel]],'Data aktør'!A:H,5,FALSE)</f>
        <v/>
      </c>
      <c r="S454" s="192" t="str">
        <f>VLOOKUP(Tabel3[[#This Row],[ID-Bygningsdel]],'Data aktør'!A:H,6,FALSE)</f>
        <v/>
      </c>
      <c r="T454" s="193" t="str">
        <f>VLOOKUP(Tabel3[[#This Row],[ID-Bygningsdel]],'Data aktør'!A:H,7,FALSE)</f>
        <v/>
      </c>
      <c r="U454" s="194" t="str">
        <f>VLOOKUP(Tabel3[[#This Row],[ID-Bygningsdel]],'Data aktør'!A:H,8,FALSE)</f>
        <v/>
      </c>
      <c r="V454" s="76"/>
      <c r="W454" s="77"/>
      <c r="X454" s="76"/>
      <c r="Y454" s="77"/>
      <c r="Z454" s="76"/>
      <c r="AA454" s="77"/>
      <c r="AB454" s="76"/>
      <c r="AC454" s="77"/>
      <c r="AD454" s="76"/>
      <c r="AE454" s="77"/>
      <c r="AF454" s="76"/>
      <c r="AG454" s="77"/>
      <c r="AH454" s="76"/>
      <c r="AI454" s="77"/>
      <c r="AJ454" s="76"/>
      <c r="AK454" s="77"/>
      <c r="AL454" s="76"/>
      <c r="AM454" s="77"/>
      <c r="AN454" s="76"/>
      <c r="AO454" s="77"/>
      <c r="AP454" s="76"/>
      <c r="AQ454" s="77"/>
      <c r="AR454" s="76"/>
      <c r="AS454" s="77"/>
      <c r="AT454" s="76"/>
      <c r="AU454" s="77"/>
      <c r="AV454" s="76"/>
      <c r="AW454" s="77"/>
      <c r="AX454" s="76"/>
      <c r="AY454" s="77"/>
      <c r="AZ454" s="76"/>
      <c r="BA454" s="77"/>
      <c r="BB454" s="76"/>
      <c r="BC454" s="77"/>
      <c r="BD454" s="76"/>
      <c r="BE454" s="77"/>
      <c r="BF454" s="76"/>
      <c r="BG454" s="77"/>
      <c r="BH454" s="76"/>
      <c r="BI454" s="77"/>
      <c r="BJ454" s="76"/>
      <c r="BK454" s="77"/>
      <c r="BL454" s="36"/>
      <c r="BM454" s="24"/>
      <c r="BN454" s="76"/>
      <c r="BO454" s="77"/>
      <c r="BP454" s="76"/>
      <c r="BQ454" s="77"/>
      <c r="BR454" s="76"/>
      <c r="BS454" s="77"/>
      <c r="BT454" s="76"/>
      <c r="BU454" s="77"/>
      <c r="BV454" s="24"/>
      <c r="BW454" s="76"/>
      <c r="BX454" s="77"/>
      <c r="BY454" s="76"/>
      <c r="BZ454" s="77"/>
      <c r="CA454" s="96"/>
      <c r="CB454" s="2"/>
    </row>
    <row r="455" spans="1:80" ht="12" x14ac:dyDescent="0.2">
      <c r="A455" s="33"/>
      <c r="B455" s="265" t="s">
        <v>968</v>
      </c>
      <c r="C455" s="240" t="str">
        <f>_xlfn.CONCAT(Tabel3[[#This Row],[ID]],Tabel3[[#This Row],[BYGNINGSDELE]])</f>
        <v>451Hullukninger</v>
      </c>
      <c r="D455" s="24"/>
      <c r="E455" s="24"/>
      <c r="F455" s="24"/>
      <c r="G455" s="24"/>
      <c r="H455" s="24"/>
      <c r="I455" s="24"/>
      <c r="J455" s="61">
        <v>4</v>
      </c>
      <c r="K455" s="62" t="s">
        <v>584</v>
      </c>
      <c r="L455" s="63" t="s">
        <v>113</v>
      </c>
      <c r="M455" s="61" t="str">
        <f>IFERROR(VLOOKUP(Tabel3[[#This Row],[ID-Bygningsdel]],'Data ændringslog'!A:G,7,FALSE),"P")</f>
        <v/>
      </c>
      <c r="N455" s="64" t="s">
        <v>113</v>
      </c>
      <c r="O455" s="188" t="str">
        <f>VLOOKUP(Tabel3[[#This Row],[ID-Bygningsdel]],'Data aktør'!A:H,2,FALSE)</f>
        <v/>
      </c>
      <c r="P455" s="189" t="str">
        <f>VLOOKUP(Tabel3[[#This Row],[ID-Bygningsdel]],'Data aktør'!A:H,3,FALSE)</f>
        <v/>
      </c>
      <c r="Q455" s="190" t="str">
        <f>VLOOKUP(Tabel3[[#This Row],[ID-Bygningsdel]],'Data aktør'!A:H,4,FALSE)</f>
        <v/>
      </c>
      <c r="R455" s="191" t="str">
        <f>VLOOKUP(Tabel3[[#This Row],[ID-Bygningsdel]],'Data aktør'!A:H,5,FALSE)</f>
        <v/>
      </c>
      <c r="S455" s="192" t="str">
        <f>VLOOKUP(Tabel3[[#This Row],[ID-Bygningsdel]],'Data aktør'!A:H,6,FALSE)</f>
        <v/>
      </c>
      <c r="T455" s="193" t="str">
        <f>VLOOKUP(Tabel3[[#This Row],[ID-Bygningsdel]],'Data aktør'!A:H,7,FALSE)</f>
        <v/>
      </c>
      <c r="U455" s="194" t="str">
        <f>VLOOKUP(Tabel3[[#This Row],[ID-Bygningsdel]],'Data aktør'!A:H,8,FALSE)</f>
        <v/>
      </c>
      <c r="V455" s="76"/>
      <c r="W455" s="77"/>
      <c r="X455" s="76"/>
      <c r="Y455" s="77"/>
      <c r="Z455" s="76"/>
      <c r="AA455" s="77"/>
      <c r="AB455" s="76"/>
      <c r="AC455" s="77"/>
      <c r="AD455" s="76"/>
      <c r="AE455" s="77"/>
      <c r="AF455" s="76"/>
      <c r="AG455" s="77"/>
      <c r="AH455" s="76"/>
      <c r="AI455" s="77"/>
      <c r="AJ455" s="76"/>
      <c r="AK455" s="77"/>
      <c r="AL455" s="76"/>
      <c r="AM455" s="77"/>
      <c r="AN455" s="76"/>
      <c r="AO455" s="77"/>
      <c r="AP455" s="76"/>
      <c r="AQ455" s="77"/>
      <c r="AR455" s="76"/>
      <c r="AS455" s="77"/>
      <c r="AT455" s="76"/>
      <c r="AU455" s="77"/>
      <c r="AV455" s="76"/>
      <c r="AW455" s="77"/>
      <c r="AX455" s="76"/>
      <c r="AY455" s="77"/>
      <c r="AZ455" s="76"/>
      <c r="BA455" s="77"/>
      <c r="BB455" s="76"/>
      <c r="BC455" s="77"/>
      <c r="BD455" s="76"/>
      <c r="BE455" s="77"/>
      <c r="BF455" s="76"/>
      <c r="BG455" s="77"/>
      <c r="BH455" s="76"/>
      <c r="BI455" s="77"/>
      <c r="BJ455" s="76"/>
      <c r="BK455" s="77"/>
      <c r="BL455" s="36" t="s">
        <v>585</v>
      </c>
      <c r="BM455" s="24"/>
      <c r="BN455" s="76"/>
      <c r="BO455" s="77"/>
      <c r="BP455" s="76"/>
      <c r="BQ455" s="77"/>
      <c r="BR455" s="76"/>
      <c r="BS455" s="77"/>
      <c r="BT455" s="76"/>
      <c r="BU455" s="77"/>
      <c r="BV455" s="24"/>
      <c r="BW455" s="76"/>
      <c r="BX455" s="77"/>
      <c r="BY455" s="76"/>
      <c r="BZ455" s="77"/>
      <c r="CA455" s="96"/>
      <c r="CB455" s="2"/>
    </row>
    <row r="456" spans="1:80" ht="12" x14ac:dyDescent="0.2">
      <c r="A456" s="33"/>
      <c r="B456" s="267" t="s">
        <v>969</v>
      </c>
      <c r="C456" s="242" t="str">
        <f>_xlfn.CONCAT(Tabel3[[#This Row],[ID]],Tabel3[[#This Row],[BYGNINGSDELE]])</f>
        <v>452Varme</v>
      </c>
      <c r="D456" s="23"/>
      <c r="E456" s="23"/>
      <c r="F456" s="23"/>
      <c r="G456" s="23"/>
      <c r="H456" s="23"/>
      <c r="I456" s="24"/>
      <c r="J456" s="65">
        <v>3</v>
      </c>
      <c r="K456" s="66" t="s">
        <v>960</v>
      </c>
      <c r="L456" s="67"/>
      <c r="M456" s="65" t="str">
        <f>IFERROR(VLOOKUP(Tabel3[[#This Row],[ID-Bygningsdel]],'Data ændringslog'!A:G,7,FALSE),"P")</f>
        <v/>
      </c>
      <c r="N456" s="68" t="s">
        <v>109</v>
      </c>
      <c r="O456" s="196" t="str">
        <f>VLOOKUP(Tabel3[[#This Row],[ID-Bygningsdel]],'Data aktør'!A:H,2,FALSE)</f>
        <v/>
      </c>
      <c r="P456" s="197" t="str">
        <f>VLOOKUP(Tabel3[[#This Row],[ID-Bygningsdel]],'Data aktør'!A:H,3,FALSE)</f>
        <v/>
      </c>
      <c r="Q456" s="197" t="str">
        <f>VLOOKUP(Tabel3[[#This Row],[ID-Bygningsdel]],'Data aktør'!A:H,4,FALSE)</f>
        <v/>
      </c>
      <c r="R456" s="197" t="str">
        <f>VLOOKUP(Tabel3[[#This Row],[ID-Bygningsdel]],'Data aktør'!A:H,5,FALSE)</f>
        <v/>
      </c>
      <c r="S456" s="197" t="str">
        <f>VLOOKUP(Tabel3[[#This Row],[ID-Bygningsdel]],'Data aktør'!A:H,6,FALSE)</f>
        <v/>
      </c>
      <c r="T456" s="197" t="str">
        <f>VLOOKUP(Tabel3[[#This Row],[ID-Bygningsdel]],'Data aktør'!A:H,7,FALSE)</f>
        <v/>
      </c>
      <c r="U456" s="197" t="str">
        <f>VLOOKUP(Tabel3[[#This Row],[ID-Bygningsdel]],'Data aktør'!A:H,8,FALSE)</f>
        <v/>
      </c>
      <c r="V456" s="84"/>
      <c r="W456" s="69"/>
      <c r="X456" s="84"/>
      <c r="Y456" s="69"/>
      <c r="Z456" s="84"/>
      <c r="AA456" s="69"/>
      <c r="AB456" s="84"/>
      <c r="AC456" s="69"/>
      <c r="AD456" s="84"/>
      <c r="AE456" s="69"/>
      <c r="AF456" s="84"/>
      <c r="AG456" s="69"/>
      <c r="AH456" s="84"/>
      <c r="AI456" s="69"/>
      <c r="AJ456" s="84"/>
      <c r="AK456" s="69"/>
      <c r="AL456" s="84"/>
      <c r="AM456" s="69"/>
      <c r="AN456" s="84"/>
      <c r="AO456" s="69"/>
      <c r="AP456" s="84"/>
      <c r="AQ456" s="69"/>
      <c r="AR456" s="84"/>
      <c r="AS456" s="69"/>
      <c r="AT456" s="84"/>
      <c r="AU456" s="69"/>
      <c r="AV456" s="84"/>
      <c r="AW456" s="69"/>
      <c r="AX456" s="84"/>
      <c r="AY456" s="69"/>
      <c r="AZ456" s="84"/>
      <c r="BA456" s="69"/>
      <c r="BB456" s="84"/>
      <c r="BC456" s="69"/>
      <c r="BD456" s="84"/>
      <c r="BE456" s="69"/>
      <c r="BF456" s="84"/>
      <c r="BG456" s="69"/>
      <c r="BH456" s="84"/>
      <c r="BI456" s="69"/>
      <c r="BJ456" s="84"/>
      <c r="BK456" s="69"/>
      <c r="BL456" s="38"/>
      <c r="BM456" s="24"/>
      <c r="BN456" s="84"/>
      <c r="BO456" s="69"/>
      <c r="BP456" s="84"/>
      <c r="BQ456" s="69"/>
      <c r="BR456" s="84"/>
      <c r="BS456" s="69"/>
      <c r="BT456" s="84"/>
      <c r="BU456" s="69"/>
      <c r="BV456" s="24"/>
      <c r="BW456" s="84"/>
      <c r="BX456" s="69"/>
      <c r="BY456" s="84"/>
      <c r="BZ456" s="69"/>
      <c r="CA456" s="98"/>
      <c r="CB456" s="2"/>
    </row>
    <row r="457" spans="1:80" ht="12" x14ac:dyDescent="0.2">
      <c r="A457" s="33"/>
      <c r="B457" s="265" t="s">
        <v>970</v>
      </c>
      <c r="C457" s="240" t="str">
        <f>_xlfn.CONCAT(Tabel3[[#This Row],[ID]],Tabel3[[#This Row],[BYGNINGSDELE]])</f>
        <v>453Teknikrum/Teknikområder</v>
      </c>
      <c r="D457" s="24"/>
      <c r="E457" s="24"/>
      <c r="F457" s="24"/>
      <c r="G457" s="24"/>
      <c r="H457" s="24"/>
      <c r="I457" s="24"/>
      <c r="J457" s="61">
        <v>4</v>
      </c>
      <c r="K457" s="62" t="s">
        <v>562</v>
      </c>
      <c r="L457" s="63" t="s">
        <v>892</v>
      </c>
      <c r="M457" s="61" t="str">
        <f>IFERROR(VLOOKUP(Tabel3[[#This Row],[ID-Bygningsdel]],'Data ændringslog'!A:G,7,FALSE),"P")</f>
        <v/>
      </c>
      <c r="N457" s="64" t="s">
        <v>109</v>
      </c>
      <c r="O457" s="188" t="str">
        <f>VLOOKUP(Tabel3[[#This Row],[ID-Bygningsdel]],'Data aktør'!A:H,2,FALSE)</f>
        <v/>
      </c>
      <c r="P457" s="189" t="str">
        <f>VLOOKUP(Tabel3[[#This Row],[ID-Bygningsdel]],'Data aktør'!A:H,3,FALSE)</f>
        <v/>
      </c>
      <c r="Q457" s="190" t="str">
        <f>VLOOKUP(Tabel3[[#This Row],[ID-Bygningsdel]],'Data aktør'!A:H,4,FALSE)</f>
        <v/>
      </c>
      <c r="R457" s="191" t="str">
        <f>VLOOKUP(Tabel3[[#This Row],[ID-Bygningsdel]],'Data aktør'!A:H,5,FALSE)</f>
        <v>X</v>
      </c>
      <c r="S457" s="192" t="str">
        <f>VLOOKUP(Tabel3[[#This Row],[ID-Bygningsdel]],'Data aktør'!A:H,6,FALSE)</f>
        <v/>
      </c>
      <c r="T457" s="193" t="str">
        <f>VLOOKUP(Tabel3[[#This Row],[ID-Bygningsdel]],'Data aktør'!A:H,7,FALSE)</f>
        <v/>
      </c>
      <c r="U457" s="194" t="str">
        <f>VLOOKUP(Tabel3[[#This Row],[ID-Bygningsdel]],'Data aktør'!A:H,8,FALSE)</f>
        <v/>
      </c>
      <c r="V457" s="76"/>
      <c r="W457" s="77"/>
      <c r="X457" s="76"/>
      <c r="Y457" s="77"/>
      <c r="Z457" s="76"/>
      <c r="AA457" s="77"/>
      <c r="AB457" s="76" t="s">
        <v>46</v>
      </c>
      <c r="AC457" s="77">
        <v>200</v>
      </c>
      <c r="AD457" s="76"/>
      <c r="AE457" s="77"/>
      <c r="AF457" s="76"/>
      <c r="AG457" s="77"/>
      <c r="AH457" s="76"/>
      <c r="AI457" s="77"/>
      <c r="AJ457" s="76" t="s">
        <v>46</v>
      </c>
      <c r="AK457" s="77">
        <v>300</v>
      </c>
      <c r="AL457" s="76"/>
      <c r="AM457" s="77"/>
      <c r="AN457" s="76"/>
      <c r="AO457" s="77"/>
      <c r="AP457" s="76"/>
      <c r="AQ457" s="77"/>
      <c r="AR457" s="76"/>
      <c r="AS457" s="77"/>
      <c r="AT457" s="76" t="s">
        <v>46</v>
      </c>
      <c r="AU457" s="77">
        <v>325</v>
      </c>
      <c r="AV457" s="76"/>
      <c r="AW457" s="77"/>
      <c r="AX457" s="76"/>
      <c r="AY457" s="77"/>
      <c r="AZ457" s="76"/>
      <c r="BA457" s="77"/>
      <c r="BB457" s="76" t="s">
        <v>46</v>
      </c>
      <c r="BC457" s="77">
        <v>325</v>
      </c>
      <c r="BD457" s="76"/>
      <c r="BE457" s="77"/>
      <c r="BF457" s="76"/>
      <c r="BG457" s="77"/>
      <c r="BH457" s="76"/>
      <c r="BI457" s="77"/>
      <c r="BJ457" s="76"/>
      <c r="BK457" s="77"/>
      <c r="BL457" s="36"/>
      <c r="BM457" s="24"/>
      <c r="BN457" s="76"/>
      <c r="BO457" s="77"/>
      <c r="BP457" s="76"/>
      <c r="BQ457" s="77"/>
      <c r="BR457" s="76"/>
      <c r="BS457" s="77"/>
      <c r="BT457" s="76"/>
      <c r="BU457" s="77"/>
      <c r="BV457" s="24"/>
      <c r="BW457" s="76"/>
      <c r="BX457" s="77"/>
      <c r="BY457" s="76"/>
      <c r="BZ457" s="77"/>
      <c r="CA457" s="96"/>
      <c r="CB457" s="2"/>
    </row>
    <row r="458" spans="1:80" ht="12" x14ac:dyDescent="0.2">
      <c r="A458" s="33"/>
      <c r="B458" s="265" t="s">
        <v>971</v>
      </c>
      <c r="C458" s="240" t="str">
        <f>_xlfn.CONCAT(Tabel3[[#This Row],[ID]],Tabel3[[#This Row],[BYGNINGSDELE]])</f>
        <v>454Skakte (lodrette hovedføringsveje)</v>
      </c>
      <c r="D458" s="24"/>
      <c r="E458" s="24"/>
      <c r="F458" s="24"/>
      <c r="G458" s="24"/>
      <c r="H458" s="24"/>
      <c r="I458" s="24"/>
      <c r="J458" s="61">
        <v>4</v>
      </c>
      <c r="K458" s="62" t="s">
        <v>565</v>
      </c>
      <c r="L458" s="63" t="s">
        <v>892</v>
      </c>
      <c r="M458" s="61" t="str">
        <f>IFERROR(VLOOKUP(Tabel3[[#This Row],[ID-Bygningsdel]],'Data ændringslog'!A:G,7,FALSE),"P")</f>
        <v/>
      </c>
      <c r="N458" s="64" t="s">
        <v>109</v>
      </c>
      <c r="O458" s="188" t="str">
        <f>VLOOKUP(Tabel3[[#This Row],[ID-Bygningsdel]],'Data aktør'!A:H,2,FALSE)</f>
        <v/>
      </c>
      <c r="P458" s="189" t="str">
        <f>VLOOKUP(Tabel3[[#This Row],[ID-Bygningsdel]],'Data aktør'!A:H,3,FALSE)</f>
        <v/>
      </c>
      <c r="Q458" s="190" t="str">
        <f>VLOOKUP(Tabel3[[#This Row],[ID-Bygningsdel]],'Data aktør'!A:H,4,FALSE)</f>
        <v/>
      </c>
      <c r="R458" s="191" t="str">
        <f>VLOOKUP(Tabel3[[#This Row],[ID-Bygningsdel]],'Data aktør'!A:H,5,FALSE)</f>
        <v>X</v>
      </c>
      <c r="S458" s="192" t="str">
        <f>VLOOKUP(Tabel3[[#This Row],[ID-Bygningsdel]],'Data aktør'!A:H,6,FALSE)</f>
        <v/>
      </c>
      <c r="T458" s="193" t="str">
        <f>VLOOKUP(Tabel3[[#This Row],[ID-Bygningsdel]],'Data aktør'!A:H,7,FALSE)</f>
        <v/>
      </c>
      <c r="U458" s="194" t="str">
        <f>VLOOKUP(Tabel3[[#This Row],[ID-Bygningsdel]],'Data aktør'!A:H,8,FALSE)</f>
        <v/>
      </c>
      <c r="V458" s="76"/>
      <c r="W458" s="77"/>
      <c r="X458" s="76"/>
      <c r="Y458" s="77"/>
      <c r="Z458" s="76"/>
      <c r="AA458" s="77"/>
      <c r="AB458" s="76" t="s">
        <v>46</v>
      </c>
      <c r="AC458" s="77">
        <v>200</v>
      </c>
      <c r="AD458" s="76"/>
      <c r="AE458" s="77"/>
      <c r="AF458" s="76"/>
      <c r="AG458" s="77"/>
      <c r="AH458" s="76"/>
      <c r="AI458" s="77"/>
      <c r="AJ458" s="76" t="s">
        <v>46</v>
      </c>
      <c r="AK458" s="77">
        <v>300</v>
      </c>
      <c r="AL458" s="76"/>
      <c r="AM458" s="77"/>
      <c r="AN458" s="76"/>
      <c r="AO458" s="77"/>
      <c r="AP458" s="76"/>
      <c r="AQ458" s="77"/>
      <c r="AR458" s="76"/>
      <c r="AS458" s="77"/>
      <c r="AT458" s="76" t="s">
        <v>46</v>
      </c>
      <c r="AU458" s="77">
        <v>325</v>
      </c>
      <c r="AV458" s="76"/>
      <c r="AW458" s="77"/>
      <c r="AX458" s="76"/>
      <c r="AY458" s="77"/>
      <c r="AZ458" s="76"/>
      <c r="BA458" s="77"/>
      <c r="BB458" s="76" t="s">
        <v>46</v>
      </c>
      <c r="BC458" s="77">
        <v>325</v>
      </c>
      <c r="BD458" s="76"/>
      <c r="BE458" s="77"/>
      <c r="BF458" s="76"/>
      <c r="BG458" s="77"/>
      <c r="BH458" s="76"/>
      <c r="BI458" s="77"/>
      <c r="BJ458" s="76"/>
      <c r="BK458" s="77"/>
      <c r="BL458" s="36"/>
      <c r="BM458" s="24"/>
      <c r="BN458" s="76"/>
      <c r="BO458" s="77"/>
      <c r="BP458" s="76"/>
      <c r="BQ458" s="77"/>
      <c r="BR458" s="76"/>
      <c r="BS458" s="77"/>
      <c r="BT458" s="76"/>
      <c r="BU458" s="77"/>
      <c r="BV458" s="24"/>
      <c r="BW458" s="76"/>
      <c r="BX458" s="77"/>
      <c r="BY458" s="76"/>
      <c r="BZ458" s="77"/>
      <c r="CA458" s="96"/>
      <c r="CB458" s="2"/>
    </row>
    <row r="459" spans="1:80" ht="12" x14ac:dyDescent="0.2">
      <c r="A459" s="33"/>
      <c r="B459" s="265" t="s">
        <v>972</v>
      </c>
      <c r="C459" s="240" t="str">
        <f>_xlfn.CONCAT(Tabel3[[#This Row],[ID]],Tabel3[[#This Row],[BYGNINGSDELE]])</f>
        <v>455Vandrette hoved- og fordelingsføringsveje</v>
      </c>
      <c r="D459" s="24"/>
      <c r="E459" s="24"/>
      <c r="F459" s="24"/>
      <c r="G459" s="24"/>
      <c r="H459" s="24"/>
      <c r="I459" s="24"/>
      <c r="J459" s="61">
        <v>4</v>
      </c>
      <c r="K459" s="62" t="s">
        <v>567</v>
      </c>
      <c r="L459" s="63" t="s">
        <v>892</v>
      </c>
      <c r="M459" s="61" t="str">
        <f>IFERROR(VLOOKUP(Tabel3[[#This Row],[ID-Bygningsdel]],'Data ændringslog'!A:G,7,FALSE),"P")</f>
        <v/>
      </c>
      <c r="N459" s="64" t="s">
        <v>109</v>
      </c>
      <c r="O459" s="188" t="str">
        <f>VLOOKUP(Tabel3[[#This Row],[ID-Bygningsdel]],'Data aktør'!A:H,2,FALSE)</f>
        <v/>
      </c>
      <c r="P459" s="189" t="str">
        <f>VLOOKUP(Tabel3[[#This Row],[ID-Bygningsdel]],'Data aktør'!A:H,3,FALSE)</f>
        <v/>
      </c>
      <c r="Q459" s="190" t="str">
        <f>VLOOKUP(Tabel3[[#This Row],[ID-Bygningsdel]],'Data aktør'!A:H,4,FALSE)</f>
        <v/>
      </c>
      <c r="R459" s="191" t="str">
        <f>VLOOKUP(Tabel3[[#This Row],[ID-Bygningsdel]],'Data aktør'!A:H,5,FALSE)</f>
        <v>X</v>
      </c>
      <c r="S459" s="192" t="str">
        <f>VLOOKUP(Tabel3[[#This Row],[ID-Bygningsdel]],'Data aktør'!A:H,6,FALSE)</f>
        <v/>
      </c>
      <c r="T459" s="193" t="str">
        <f>VLOOKUP(Tabel3[[#This Row],[ID-Bygningsdel]],'Data aktør'!A:H,7,FALSE)</f>
        <v/>
      </c>
      <c r="U459" s="194" t="str">
        <f>VLOOKUP(Tabel3[[#This Row],[ID-Bygningsdel]],'Data aktør'!A:H,8,FALSE)</f>
        <v/>
      </c>
      <c r="V459" s="76"/>
      <c r="W459" s="77"/>
      <c r="X459" s="76"/>
      <c r="Y459" s="77"/>
      <c r="Z459" s="76"/>
      <c r="AA459" s="77"/>
      <c r="AB459" s="76" t="s">
        <v>46</v>
      </c>
      <c r="AC459" s="77">
        <v>200</v>
      </c>
      <c r="AD459" s="76"/>
      <c r="AE459" s="77"/>
      <c r="AF459" s="76"/>
      <c r="AG459" s="77"/>
      <c r="AH459" s="76"/>
      <c r="AI459" s="77"/>
      <c r="AJ459" s="76" t="s">
        <v>46</v>
      </c>
      <c r="AK459" s="77">
        <v>300</v>
      </c>
      <c r="AL459" s="76"/>
      <c r="AM459" s="77"/>
      <c r="AN459" s="76"/>
      <c r="AO459" s="77"/>
      <c r="AP459" s="76"/>
      <c r="AQ459" s="77"/>
      <c r="AR459" s="76"/>
      <c r="AS459" s="77"/>
      <c r="AT459" s="76" t="s">
        <v>46</v>
      </c>
      <c r="AU459" s="77">
        <v>325</v>
      </c>
      <c r="AV459" s="76"/>
      <c r="AW459" s="77"/>
      <c r="AX459" s="76"/>
      <c r="AY459" s="77"/>
      <c r="AZ459" s="76"/>
      <c r="BA459" s="77"/>
      <c r="BB459" s="76" t="s">
        <v>46</v>
      </c>
      <c r="BC459" s="77">
        <v>325</v>
      </c>
      <c r="BD459" s="76"/>
      <c r="BE459" s="77"/>
      <c r="BF459" s="76"/>
      <c r="BG459" s="77"/>
      <c r="BH459" s="76"/>
      <c r="BI459" s="77"/>
      <c r="BJ459" s="76"/>
      <c r="BK459" s="77"/>
      <c r="BL459" s="36"/>
      <c r="BM459" s="24"/>
      <c r="BN459" s="76"/>
      <c r="BO459" s="77"/>
      <c r="BP459" s="76"/>
      <c r="BQ459" s="77"/>
      <c r="BR459" s="76"/>
      <c r="BS459" s="77"/>
      <c r="BT459" s="76"/>
      <c r="BU459" s="77"/>
      <c r="BV459" s="24"/>
      <c r="BW459" s="76"/>
      <c r="BX459" s="77"/>
      <c r="BY459" s="76"/>
      <c r="BZ459" s="77"/>
      <c r="CA459" s="96"/>
      <c r="CB459" s="2"/>
    </row>
    <row r="460" spans="1:80" ht="12" x14ac:dyDescent="0.2">
      <c r="A460" s="33"/>
      <c r="B460" s="265" t="s">
        <v>973</v>
      </c>
      <c r="C460" s="240" t="str">
        <f>_xlfn.CONCAT(Tabel3[[#This Row],[ID]],Tabel3[[#This Row],[BYGNINGSDELE]])</f>
        <v>456føring til Komponenter og tilslutninger i rum</v>
      </c>
      <c r="D460" s="24"/>
      <c r="E460" s="24"/>
      <c r="F460" s="24"/>
      <c r="G460" s="24"/>
      <c r="H460" s="24"/>
      <c r="I460" s="24"/>
      <c r="J460" s="61">
        <v>4</v>
      </c>
      <c r="K460" s="62" t="s">
        <v>936</v>
      </c>
      <c r="L460" s="63" t="s">
        <v>892</v>
      </c>
      <c r="M460" s="61" t="str">
        <f>IFERROR(VLOOKUP(Tabel3[[#This Row],[ID-Bygningsdel]],'Data ændringslog'!A:G,7,FALSE),"P")</f>
        <v/>
      </c>
      <c r="N460" s="64" t="s">
        <v>113</v>
      </c>
      <c r="O460" s="188" t="str">
        <f>VLOOKUP(Tabel3[[#This Row],[ID-Bygningsdel]],'Data aktør'!A:H,2,FALSE)</f>
        <v/>
      </c>
      <c r="P460" s="189" t="str">
        <f>VLOOKUP(Tabel3[[#This Row],[ID-Bygningsdel]],'Data aktør'!A:H,3,FALSE)</f>
        <v/>
      </c>
      <c r="Q460" s="190" t="str">
        <f>VLOOKUP(Tabel3[[#This Row],[ID-Bygningsdel]],'Data aktør'!A:H,4,FALSE)</f>
        <v/>
      </c>
      <c r="R460" s="191" t="str">
        <f>VLOOKUP(Tabel3[[#This Row],[ID-Bygningsdel]],'Data aktør'!A:H,5,FALSE)</f>
        <v/>
      </c>
      <c r="S460" s="192" t="str">
        <f>VLOOKUP(Tabel3[[#This Row],[ID-Bygningsdel]],'Data aktør'!A:H,6,FALSE)</f>
        <v/>
      </c>
      <c r="T460" s="193" t="str">
        <f>VLOOKUP(Tabel3[[#This Row],[ID-Bygningsdel]],'Data aktør'!A:H,7,FALSE)</f>
        <v/>
      </c>
      <c r="U460" s="194" t="str">
        <f>VLOOKUP(Tabel3[[#This Row],[ID-Bygningsdel]],'Data aktør'!A:H,8,FALSE)</f>
        <v/>
      </c>
      <c r="V460" s="76"/>
      <c r="W460" s="77"/>
      <c r="X460" s="76"/>
      <c r="Y460" s="77"/>
      <c r="Z460" s="76"/>
      <c r="AA460" s="77"/>
      <c r="AB460" s="76"/>
      <c r="AC460" s="77"/>
      <c r="AD460" s="76"/>
      <c r="AE460" s="77"/>
      <c r="AF460" s="76"/>
      <c r="AG460" s="77"/>
      <c r="AH460" s="76"/>
      <c r="AI460" s="77"/>
      <c r="AJ460" s="76"/>
      <c r="AK460" s="77"/>
      <c r="AL460" s="76"/>
      <c r="AM460" s="77"/>
      <c r="AN460" s="76"/>
      <c r="AO460" s="77"/>
      <c r="AP460" s="76"/>
      <c r="AQ460" s="77"/>
      <c r="AR460" s="76"/>
      <c r="AS460" s="77"/>
      <c r="AT460" s="76"/>
      <c r="AU460" s="77"/>
      <c r="AV460" s="76"/>
      <c r="AW460" s="77"/>
      <c r="AX460" s="76"/>
      <c r="AY460" s="77"/>
      <c r="AZ460" s="76"/>
      <c r="BA460" s="77"/>
      <c r="BB460" s="76"/>
      <c r="BC460" s="77"/>
      <c r="BD460" s="76"/>
      <c r="BE460" s="77"/>
      <c r="BF460" s="76"/>
      <c r="BG460" s="77"/>
      <c r="BH460" s="76"/>
      <c r="BI460" s="77"/>
      <c r="BJ460" s="76"/>
      <c r="BK460" s="77"/>
      <c r="BL460" s="36"/>
      <c r="BM460" s="24"/>
      <c r="BN460" s="76"/>
      <c r="BO460" s="77"/>
      <c r="BP460" s="76"/>
      <c r="BQ460" s="77"/>
      <c r="BR460" s="76"/>
      <c r="BS460" s="77"/>
      <c r="BT460" s="76"/>
      <c r="BU460" s="77"/>
      <c r="BV460" s="24"/>
      <c r="BW460" s="76"/>
      <c r="BX460" s="77"/>
      <c r="BY460" s="76"/>
      <c r="BZ460" s="77"/>
      <c r="CA460" s="96"/>
      <c r="CB460" s="2"/>
    </row>
    <row r="461" spans="1:80" ht="12" x14ac:dyDescent="0.2">
      <c r="A461" s="33"/>
      <c r="B461" s="265" t="s">
        <v>975</v>
      </c>
      <c r="C461" s="240" t="str">
        <f>_xlfn.CONCAT(Tabel3[[#This Row],[ID]],Tabel3[[#This Row],[BYGNINGSDELE]])</f>
        <v>457Koblingsledninger (Pexrør) i gulv</v>
      </c>
      <c r="D461" s="24"/>
      <c r="E461" s="24"/>
      <c r="F461" s="24"/>
      <c r="G461" s="24"/>
      <c r="H461" s="24"/>
      <c r="I461" s="24"/>
      <c r="J461" s="61">
        <v>4</v>
      </c>
      <c r="K461" s="62" t="s">
        <v>906</v>
      </c>
      <c r="L461" s="63" t="s">
        <v>892</v>
      </c>
      <c r="M461" s="61" t="str">
        <f>IFERROR(VLOOKUP(Tabel3[[#This Row],[ID-Bygningsdel]],'Data ændringslog'!A:G,7,FALSE),"P")</f>
        <v/>
      </c>
      <c r="N461" s="64" t="s">
        <v>113</v>
      </c>
      <c r="O461" s="188" t="str">
        <f>VLOOKUP(Tabel3[[#This Row],[ID-Bygningsdel]],'Data aktør'!A:H,2,FALSE)</f>
        <v/>
      </c>
      <c r="P461" s="189" t="str">
        <f>VLOOKUP(Tabel3[[#This Row],[ID-Bygningsdel]],'Data aktør'!A:H,3,FALSE)</f>
        <v/>
      </c>
      <c r="Q461" s="190" t="str">
        <f>VLOOKUP(Tabel3[[#This Row],[ID-Bygningsdel]],'Data aktør'!A:H,4,FALSE)</f>
        <v/>
      </c>
      <c r="R461" s="191" t="str">
        <f>VLOOKUP(Tabel3[[#This Row],[ID-Bygningsdel]],'Data aktør'!A:H,5,FALSE)</f>
        <v/>
      </c>
      <c r="S461" s="192" t="str">
        <f>VLOOKUP(Tabel3[[#This Row],[ID-Bygningsdel]],'Data aktør'!A:H,6,FALSE)</f>
        <v/>
      </c>
      <c r="T461" s="193" t="str">
        <f>VLOOKUP(Tabel3[[#This Row],[ID-Bygningsdel]],'Data aktør'!A:H,7,FALSE)</f>
        <v/>
      </c>
      <c r="U461" s="194" t="str">
        <f>VLOOKUP(Tabel3[[#This Row],[ID-Bygningsdel]],'Data aktør'!A:H,8,FALSE)</f>
        <v/>
      </c>
      <c r="V461" s="76"/>
      <c r="W461" s="77"/>
      <c r="X461" s="76"/>
      <c r="Y461" s="77"/>
      <c r="Z461" s="76"/>
      <c r="AA461" s="77"/>
      <c r="AB461" s="76"/>
      <c r="AC461" s="77"/>
      <c r="AD461" s="76"/>
      <c r="AE461" s="77"/>
      <c r="AF461" s="76"/>
      <c r="AG461" s="77"/>
      <c r="AH461" s="76"/>
      <c r="AI461" s="77"/>
      <c r="AJ461" s="76"/>
      <c r="AK461" s="77"/>
      <c r="AL461" s="76"/>
      <c r="AM461" s="77"/>
      <c r="AN461" s="76"/>
      <c r="AO461" s="77"/>
      <c r="AP461" s="76"/>
      <c r="AQ461" s="77"/>
      <c r="AR461" s="76"/>
      <c r="AS461" s="77"/>
      <c r="AT461" s="76"/>
      <c r="AU461" s="77"/>
      <c r="AV461" s="76"/>
      <c r="AW461" s="77"/>
      <c r="AX461" s="76"/>
      <c r="AY461" s="77"/>
      <c r="AZ461" s="76"/>
      <c r="BA461" s="77"/>
      <c r="BB461" s="76"/>
      <c r="BC461" s="77"/>
      <c r="BD461" s="76"/>
      <c r="BE461" s="77"/>
      <c r="BF461" s="76"/>
      <c r="BG461" s="77"/>
      <c r="BH461" s="76"/>
      <c r="BI461" s="77"/>
      <c r="BJ461" s="76"/>
      <c r="BK461" s="77"/>
      <c r="BL461" s="36"/>
      <c r="BM461" s="24"/>
      <c r="BN461" s="76"/>
      <c r="BO461" s="77"/>
      <c r="BP461" s="76"/>
      <c r="BQ461" s="77"/>
      <c r="BR461" s="76"/>
      <c r="BS461" s="77"/>
      <c r="BT461" s="76"/>
      <c r="BU461" s="77"/>
      <c r="BV461" s="24"/>
      <c r="BW461" s="76"/>
      <c r="BX461" s="77"/>
      <c r="BY461" s="76"/>
      <c r="BZ461" s="77"/>
      <c r="CA461" s="96"/>
      <c r="CB461" s="2"/>
    </row>
    <row r="462" spans="1:80" ht="12" x14ac:dyDescent="0.2">
      <c r="A462" s="33"/>
      <c r="B462" s="265" t="s">
        <v>976</v>
      </c>
      <c r="C462" s="240" t="str">
        <f>_xlfn.CONCAT(Tabel3[[#This Row],[ID]],Tabel3[[#This Row],[BYGNINGSDELE]])</f>
        <v>458Koblingsledninger (Pexrør) i vægge</v>
      </c>
      <c r="D462" s="24"/>
      <c r="E462" s="24"/>
      <c r="F462" s="24"/>
      <c r="G462" s="24"/>
      <c r="H462" s="24"/>
      <c r="I462" s="24"/>
      <c r="J462" s="61">
        <v>4</v>
      </c>
      <c r="K462" s="62" t="s">
        <v>908</v>
      </c>
      <c r="L462" s="63" t="s">
        <v>892</v>
      </c>
      <c r="M462" s="61" t="str">
        <f>IFERROR(VLOOKUP(Tabel3[[#This Row],[ID-Bygningsdel]],'Data ændringslog'!A:G,7,FALSE),"P")</f>
        <v/>
      </c>
      <c r="N462" s="64" t="s">
        <v>113</v>
      </c>
      <c r="O462" s="188" t="str">
        <f>VLOOKUP(Tabel3[[#This Row],[ID-Bygningsdel]],'Data aktør'!A:H,2,FALSE)</f>
        <v/>
      </c>
      <c r="P462" s="189" t="str">
        <f>VLOOKUP(Tabel3[[#This Row],[ID-Bygningsdel]],'Data aktør'!A:H,3,FALSE)</f>
        <v/>
      </c>
      <c r="Q462" s="190" t="str">
        <f>VLOOKUP(Tabel3[[#This Row],[ID-Bygningsdel]],'Data aktør'!A:H,4,FALSE)</f>
        <v/>
      </c>
      <c r="R462" s="191" t="str">
        <f>VLOOKUP(Tabel3[[#This Row],[ID-Bygningsdel]],'Data aktør'!A:H,5,FALSE)</f>
        <v/>
      </c>
      <c r="S462" s="192" t="str">
        <f>VLOOKUP(Tabel3[[#This Row],[ID-Bygningsdel]],'Data aktør'!A:H,6,FALSE)</f>
        <v/>
      </c>
      <c r="T462" s="193" t="str">
        <f>VLOOKUP(Tabel3[[#This Row],[ID-Bygningsdel]],'Data aktør'!A:H,7,FALSE)</f>
        <v/>
      </c>
      <c r="U462" s="194" t="str">
        <f>VLOOKUP(Tabel3[[#This Row],[ID-Bygningsdel]],'Data aktør'!A:H,8,FALSE)</f>
        <v/>
      </c>
      <c r="V462" s="76"/>
      <c r="W462" s="77"/>
      <c r="X462" s="76"/>
      <c r="Y462" s="77"/>
      <c r="Z462" s="76"/>
      <c r="AA462" s="77"/>
      <c r="AB462" s="76"/>
      <c r="AC462" s="77"/>
      <c r="AD462" s="76"/>
      <c r="AE462" s="77"/>
      <c r="AF462" s="76"/>
      <c r="AG462" s="77"/>
      <c r="AH462" s="76"/>
      <c r="AI462" s="77"/>
      <c r="AJ462" s="76"/>
      <c r="AK462" s="77"/>
      <c r="AL462" s="76"/>
      <c r="AM462" s="77"/>
      <c r="AN462" s="76"/>
      <c r="AO462" s="77"/>
      <c r="AP462" s="76"/>
      <c r="AQ462" s="77"/>
      <c r="AR462" s="76"/>
      <c r="AS462" s="77"/>
      <c r="AT462" s="76"/>
      <c r="AU462" s="77"/>
      <c r="AV462" s="76"/>
      <c r="AW462" s="77"/>
      <c r="AX462" s="76"/>
      <c r="AY462" s="77"/>
      <c r="AZ462" s="76"/>
      <c r="BA462" s="77"/>
      <c r="BB462" s="76"/>
      <c r="BC462" s="77"/>
      <c r="BD462" s="76"/>
      <c r="BE462" s="77"/>
      <c r="BF462" s="76"/>
      <c r="BG462" s="77"/>
      <c r="BH462" s="76"/>
      <c r="BI462" s="77"/>
      <c r="BJ462" s="76"/>
      <c r="BK462" s="77"/>
      <c r="BL462" s="36"/>
      <c r="BM462" s="24"/>
      <c r="BN462" s="76"/>
      <c r="BO462" s="77"/>
      <c r="BP462" s="76"/>
      <c r="BQ462" s="77"/>
      <c r="BR462" s="76"/>
      <c r="BS462" s="77"/>
      <c r="BT462" s="76"/>
      <c r="BU462" s="77"/>
      <c r="BV462" s="24"/>
      <c r="BW462" s="76"/>
      <c r="BX462" s="77"/>
      <c r="BY462" s="76"/>
      <c r="BZ462" s="77"/>
      <c r="CA462" s="96"/>
      <c r="CB462" s="2"/>
    </row>
    <row r="463" spans="1:80" ht="12" x14ac:dyDescent="0.2">
      <c r="A463" s="33"/>
      <c r="B463" s="265" t="s">
        <v>977</v>
      </c>
      <c r="C463" s="240" t="str">
        <f>_xlfn.CONCAT(Tabel3[[#This Row],[ID]],Tabel3[[#This Row],[BYGNINGSDELE]])</f>
        <v>459Teknisk isolering</v>
      </c>
      <c r="D463" s="24"/>
      <c r="E463" s="24"/>
      <c r="F463" s="24"/>
      <c r="G463" s="24"/>
      <c r="H463" s="24"/>
      <c r="I463" s="24"/>
      <c r="J463" s="61">
        <v>4</v>
      </c>
      <c r="K463" s="62" t="s">
        <v>910</v>
      </c>
      <c r="L463" s="63" t="s">
        <v>892</v>
      </c>
      <c r="M463" s="61" t="str">
        <f>IFERROR(VLOOKUP(Tabel3[[#This Row],[ID-Bygningsdel]],'Data ændringslog'!A:G,7,FALSE),"P")</f>
        <v/>
      </c>
      <c r="N463" s="64" t="s">
        <v>109</v>
      </c>
      <c r="O463" s="188" t="str">
        <f>VLOOKUP(Tabel3[[#This Row],[ID-Bygningsdel]],'Data aktør'!A:H,2,FALSE)</f>
        <v/>
      </c>
      <c r="P463" s="189" t="str">
        <f>VLOOKUP(Tabel3[[#This Row],[ID-Bygningsdel]],'Data aktør'!A:H,3,FALSE)</f>
        <v/>
      </c>
      <c r="Q463" s="190" t="str">
        <f>VLOOKUP(Tabel3[[#This Row],[ID-Bygningsdel]],'Data aktør'!A:H,4,FALSE)</f>
        <v/>
      </c>
      <c r="R463" s="191" t="str">
        <f>VLOOKUP(Tabel3[[#This Row],[ID-Bygningsdel]],'Data aktør'!A:H,5,FALSE)</f>
        <v>X</v>
      </c>
      <c r="S463" s="192" t="str">
        <f>VLOOKUP(Tabel3[[#This Row],[ID-Bygningsdel]],'Data aktør'!A:H,6,FALSE)</f>
        <v/>
      </c>
      <c r="T463" s="193" t="str">
        <f>VLOOKUP(Tabel3[[#This Row],[ID-Bygningsdel]],'Data aktør'!A:H,7,FALSE)</f>
        <v/>
      </c>
      <c r="U463" s="194" t="str">
        <f>VLOOKUP(Tabel3[[#This Row],[ID-Bygningsdel]],'Data aktør'!A:H,8,FALSE)</f>
        <v/>
      </c>
      <c r="V463" s="76"/>
      <c r="W463" s="77"/>
      <c r="X463" s="76"/>
      <c r="Y463" s="77"/>
      <c r="Z463" s="76"/>
      <c r="AA463" s="77"/>
      <c r="AB463" s="76" t="s">
        <v>46</v>
      </c>
      <c r="AC463" s="77">
        <v>200</v>
      </c>
      <c r="AD463" s="76"/>
      <c r="AE463" s="77"/>
      <c r="AF463" s="76"/>
      <c r="AG463" s="77"/>
      <c r="AH463" s="76"/>
      <c r="AI463" s="77"/>
      <c r="AJ463" s="76" t="s">
        <v>46</v>
      </c>
      <c r="AK463" s="77">
        <v>300</v>
      </c>
      <c r="AL463" s="76"/>
      <c r="AM463" s="77"/>
      <c r="AN463" s="76"/>
      <c r="AO463" s="77"/>
      <c r="AP463" s="76"/>
      <c r="AQ463" s="77"/>
      <c r="AR463" s="76"/>
      <c r="AS463" s="77"/>
      <c r="AT463" s="76" t="s">
        <v>46</v>
      </c>
      <c r="AU463" s="77">
        <v>325</v>
      </c>
      <c r="AV463" s="76"/>
      <c r="AW463" s="77"/>
      <c r="AX463" s="76"/>
      <c r="AY463" s="77"/>
      <c r="AZ463" s="76"/>
      <c r="BA463" s="77"/>
      <c r="BB463" s="76" t="s">
        <v>46</v>
      </c>
      <c r="BC463" s="77">
        <v>325</v>
      </c>
      <c r="BD463" s="76"/>
      <c r="BE463" s="77"/>
      <c r="BF463" s="76"/>
      <c r="BG463" s="77"/>
      <c r="BH463" s="76"/>
      <c r="BI463" s="77"/>
      <c r="BJ463" s="76"/>
      <c r="BK463" s="77"/>
      <c r="BL463" s="36"/>
      <c r="BM463" s="24"/>
      <c r="BN463" s="76"/>
      <c r="BO463" s="77"/>
      <c r="BP463" s="76"/>
      <c r="BQ463" s="77"/>
      <c r="BR463" s="76"/>
      <c r="BS463" s="77"/>
      <c r="BT463" s="76"/>
      <c r="BU463" s="77"/>
      <c r="BV463" s="24"/>
      <c r="BW463" s="76"/>
      <c r="BX463" s="77"/>
      <c r="BY463" s="76"/>
      <c r="BZ463" s="77"/>
      <c r="CA463" s="96"/>
      <c r="CB463" s="2"/>
    </row>
    <row r="464" spans="1:80" ht="12" x14ac:dyDescent="0.2">
      <c r="A464" s="33"/>
      <c r="B464" s="265" t="s">
        <v>978</v>
      </c>
      <c r="C464" s="240" t="str">
        <f>_xlfn.CONCAT(Tabel3[[#This Row],[ID]],Tabel3[[#This Row],[BYGNINGSDELE]])</f>
        <v>460Bæringer</v>
      </c>
      <c r="D464" s="24"/>
      <c r="E464" s="24"/>
      <c r="F464" s="24"/>
      <c r="G464" s="24"/>
      <c r="H464" s="24"/>
      <c r="I464" s="24"/>
      <c r="J464" s="61">
        <v>4</v>
      </c>
      <c r="K464" s="62" t="s">
        <v>575</v>
      </c>
      <c r="L464" s="63" t="s">
        <v>113</v>
      </c>
      <c r="M464" s="61" t="str">
        <f>IFERROR(VLOOKUP(Tabel3[[#This Row],[ID-Bygningsdel]],'Data ændringslog'!A:G,7,FALSE),"P")</f>
        <v/>
      </c>
      <c r="N464" s="64" t="s">
        <v>113</v>
      </c>
      <c r="O464" s="188" t="str">
        <f>VLOOKUP(Tabel3[[#This Row],[ID-Bygningsdel]],'Data aktør'!A:H,2,FALSE)</f>
        <v/>
      </c>
      <c r="P464" s="189" t="str">
        <f>VLOOKUP(Tabel3[[#This Row],[ID-Bygningsdel]],'Data aktør'!A:H,3,FALSE)</f>
        <v/>
      </c>
      <c r="Q464" s="190" t="str">
        <f>VLOOKUP(Tabel3[[#This Row],[ID-Bygningsdel]],'Data aktør'!A:H,4,FALSE)</f>
        <v/>
      </c>
      <c r="R464" s="191" t="str">
        <f>VLOOKUP(Tabel3[[#This Row],[ID-Bygningsdel]],'Data aktør'!A:H,5,FALSE)</f>
        <v/>
      </c>
      <c r="S464" s="192" t="str">
        <f>VLOOKUP(Tabel3[[#This Row],[ID-Bygningsdel]],'Data aktør'!A:H,6,FALSE)</f>
        <v/>
      </c>
      <c r="T464" s="193" t="str">
        <f>VLOOKUP(Tabel3[[#This Row],[ID-Bygningsdel]],'Data aktør'!A:H,7,FALSE)</f>
        <v/>
      </c>
      <c r="U464" s="194" t="str">
        <f>VLOOKUP(Tabel3[[#This Row],[ID-Bygningsdel]],'Data aktør'!A:H,8,FALSE)</f>
        <v/>
      </c>
      <c r="V464" s="76"/>
      <c r="W464" s="77"/>
      <c r="X464" s="76"/>
      <c r="Y464" s="77"/>
      <c r="Z464" s="76"/>
      <c r="AA464" s="77"/>
      <c r="AB464" s="76"/>
      <c r="AC464" s="77"/>
      <c r="AD464" s="76"/>
      <c r="AE464" s="77"/>
      <c r="AF464" s="76"/>
      <c r="AG464" s="77"/>
      <c r="AH464" s="76"/>
      <c r="AI464" s="77"/>
      <c r="AJ464" s="76"/>
      <c r="AK464" s="77"/>
      <c r="AL464" s="76"/>
      <c r="AM464" s="77"/>
      <c r="AN464" s="76"/>
      <c r="AO464" s="77"/>
      <c r="AP464" s="76"/>
      <c r="AQ464" s="77"/>
      <c r="AR464" s="76"/>
      <c r="AS464" s="77"/>
      <c r="AT464" s="76"/>
      <c r="AU464" s="77"/>
      <c r="AV464" s="76"/>
      <c r="AW464" s="77"/>
      <c r="AX464" s="76"/>
      <c r="AY464" s="77"/>
      <c r="AZ464" s="76"/>
      <c r="BA464" s="77"/>
      <c r="BB464" s="76"/>
      <c r="BC464" s="77"/>
      <c r="BD464" s="76"/>
      <c r="BE464" s="77"/>
      <c r="BF464" s="76"/>
      <c r="BG464" s="77"/>
      <c r="BH464" s="76"/>
      <c r="BI464" s="77"/>
      <c r="BJ464" s="76"/>
      <c r="BK464" s="77"/>
      <c r="BL464" s="36"/>
      <c r="BM464" s="24"/>
      <c r="BN464" s="76"/>
      <c r="BO464" s="77"/>
      <c r="BP464" s="76"/>
      <c r="BQ464" s="77"/>
      <c r="BR464" s="76"/>
      <c r="BS464" s="77"/>
      <c r="BT464" s="76"/>
      <c r="BU464" s="77"/>
      <c r="BV464" s="24"/>
      <c r="BW464" s="76"/>
      <c r="BX464" s="77"/>
      <c r="BY464" s="76"/>
      <c r="BZ464" s="77"/>
      <c r="CA464" s="96"/>
      <c r="CB464" s="2"/>
    </row>
    <row r="465" spans="1:80" ht="12" x14ac:dyDescent="0.2">
      <c r="A465" s="33"/>
      <c r="B465" s="265" t="s">
        <v>979</v>
      </c>
      <c r="C465" s="240" t="str">
        <f>_xlfn.CONCAT(Tabel3[[#This Row],[ID]],Tabel3[[#This Row],[BYGNINGSDELE]])</f>
        <v>461Konsoller</v>
      </c>
      <c r="D465" s="24"/>
      <c r="E465" s="24"/>
      <c r="F465" s="24"/>
      <c r="G465" s="24"/>
      <c r="H465" s="24"/>
      <c r="I465" s="24"/>
      <c r="J465" s="61">
        <v>4</v>
      </c>
      <c r="K465" s="62" t="s">
        <v>577</v>
      </c>
      <c r="L465" s="63" t="s">
        <v>113</v>
      </c>
      <c r="M465" s="61" t="str">
        <f>IFERROR(VLOOKUP(Tabel3[[#This Row],[ID-Bygningsdel]],'Data ændringslog'!A:G,7,FALSE),"P")</f>
        <v/>
      </c>
      <c r="N465" s="64" t="s">
        <v>113</v>
      </c>
      <c r="O465" s="188" t="str">
        <f>VLOOKUP(Tabel3[[#This Row],[ID-Bygningsdel]],'Data aktør'!A:H,2,FALSE)</f>
        <v/>
      </c>
      <c r="P465" s="189" t="str">
        <f>VLOOKUP(Tabel3[[#This Row],[ID-Bygningsdel]],'Data aktør'!A:H,3,FALSE)</f>
        <v/>
      </c>
      <c r="Q465" s="190" t="str">
        <f>VLOOKUP(Tabel3[[#This Row],[ID-Bygningsdel]],'Data aktør'!A:H,4,FALSE)</f>
        <v/>
      </c>
      <c r="R465" s="191" t="str">
        <f>VLOOKUP(Tabel3[[#This Row],[ID-Bygningsdel]],'Data aktør'!A:H,5,FALSE)</f>
        <v/>
      </c>
      <c r="S465" s="192" t="str">
        <f>VLOOKUP(Tabel3[[#This Row],[ID-Bygningsdel]],'Data aktør'!A:H,6,FALSE)</f>
        <v/>
      </c>
      <c r="T465" s="193" t="str">
        <f>VLOOKUP(Tabel3[[#This Row],[ID-Bygningsdel]],'Data aktør'!A:H,7,FALSE)</f>
        <v/>
      </c>
      <c r="U465" s="194" t="str">
        <f>VLOOKUP(Tabel3[[#This Row],[ID-Bygningsdel]],'Data aktør'!A:H,8,FALSE)</f>
        <v/>
      </c>
      <c r="V465" s="76"/>
      <c r="W465" s="77"/>
      <c r="X465" s="76"/>
      <c r="Y465" s="77"/>
      <c r="Z465" s="76"/>
      <c r="AA465" s="77"/>
      <c r="AB465" s="76"/>
      <c r="AC465" s="77"/>
      <c r="AD465" s="76"/>
      <c r="AE465" s="77"/>
      <c r="AF465" s="76"/>
      <c r="AG465" s="77"/>
      <c r="AH465" s="76"/>
      <c r="AI465" s="77"/>
      <c r="AJ465" s="76"/>
      <c r="AK465" s="77"/>
      <c r="AL465" s="76"/>
      <c r="AM465" s="77"/>
      <c r="AN465" s="76"/>
      <c r="AO465" s="77"/>
      <c r="AP465" s="76"/>
      <c r="AQ465" s="77"/>
      <c r="AR465" s="76"/>
      <c r="AS465" s="77"/>
      <c r="AT465" s="76"/>
      <c r="AU465" s="77"/>
      <c r="AV465" s="76"/>
      <c r="AW465" s="77"/>
      <c r="AX465" s="76"/>
      <c r="AY465" s="77"/>
      <c r="AZ465" s="76"/>
      <c r="BA465" s="77"/>
      <c r="BB465" s="76"/>
      <c r="BC465" s="77"/>
      <c r="BD465" s="76"/>
      <c r="BE465" s="77"/>
      <c r="BF465" s="76"/>
      <c r="BG465" s="77"/>
      <c r="BH465" s="76"/>
      <c r="BI465" s="77"/>
      <c r="BJ465" s="76"/>
      <c r="BK465" s="77"/>
      <c r="BL465" s="36"/>
      <c r="BM465" s="24"/>
      <c r="BN465" s="76"/>
      <c r="BO465" s="77"/>
      <c r="BP465" s="76"/>
      <c r="BQ465" s="77"/>
      <c r="BR465" s="76"/>
      <c r="BS465" s="77"/>
      <c r="BT465" s="76"/>
      <c r="BU465" s="77"/>
      <c r="BV465" s="24"/>
      <c r="BW465" s="76"/>
      <c r="BX465" s="77"/>
      <c r="BY465" s="76"/>
      <c r="BZ465" s="77"/>
      <c r="CA465" s="96"/>
      <c r="CB465" s="2"/>
    </row>
    <row r="466" spans="1:80" ht="12" x14ac:dyDescent="0.2">
      <c r="A466" s="33"/>
      <c r="B466" s="265" t="s">
        <v>980</v>
      </c>
      <c r="C466" s="240" t="str">
        <f>_xlfn.CONCAT(Tabel3[[#This Row],[ID]],Tabel3[[#This Row],[BYGNINGSDELE]])</f>
        <v>462Stativer</v>
      </c>
      <c r="D466" s="24"/>
      <c r="E466" s="24"/>
      <c r="F466" s="24"/>
      <c r="G466" s="24"/>
      <c r="H466" s="24"/>
      <c r="I466" s="24"/>
      <c r="J466" s="61">
        <v>4</v>
      </c>
      <c r="K466" s="62" t="s">
        <v>579</v>
      </c>
      <c r="L466" s="63" t="s">
        <v>113</v>
      </c>
      <c r="M466" s="61" t="str">
        <f>IFERROR(VLOOKUP(Tabel3[[#This Row],[ID-Bygningsdel]],'Data ændringslog'!A:G,7,FALSE),"P")</f>
        <v/>
      </c>
      <c r="N466" s="64" t="s">
        <v>113</v>
      </c>
      <c r="O466" s="188" t="str">
        <f>VLOOKUP(Tabel3[[#This Row],[ID-Bygningsdel]],'Data aktør'!A:H,2,FALSE)</f>
        <v/>
      </c>
      <c r="P466" s="189" t="str">
        <f>VLOOKUP(Tabel3[[#This Row],[ID-Bygningsdel]],'Data aktør'!A:H,3,FALSE)</f>
        <v/>
      </c>
      <c r="Q466" s="190" t="str">
        <f>VLOOKUP(Tabel3[[#This Row],[ID-Bygningsdel]],'Data aktør'!A:H,4,FALSE)</f>
        <v/>
      </c>
      <c r="R466" s="191" t="str">
        <f>VLOOKUP(Tabel3[[#This Row],[ID-Bygningsdel]],'Data aktør'!A:H,5,FALSE)</f>
        <v/>
      </c>
      <c r="S466" s="192" t="str">
        <f>VLOOKUP(Tabel3[[#This Row],[ID-Bygningsdel]],'Data aktør'!A:H,6,FALSE)</f>
        <v/>
      </c>
      <c r="T466" s="193" t="str">
        <f>VLOOKUP(Tabel3[[#This Row],[ID-Bygningsdel]],'Data aktør'!A:H,7,FALSE)</f>
        <v/>
      </c>
      <c r="U466" s="194" t="str">
        <f>VLOOKUP(Tabel3[[#This Row],[ID-Bygningsdel]],'Data aktør'!A:H,8,FALSE)</f>
        <v/>
      </c>
      <c r="V466" s="76"/>
      <c r="W466" s="77"/>
      <c r="X466" s="76"/>
      <c r="Y466" s="77"/>
      <c r="Z466" s="76"/>
      <c r="AA466" s="77"/>
      <c r="AB466" s="76"/>
      <c r="AC466" s="77"/>
      <c r="AD466" s="76"/>
      <c r="AE466" s="77"/>
      <c r="AF466" s="76"/>
      <c r="AG466" s="77"/>
      <c r="AH466" s="76"/>
      <c r="AI466" s="77"/>
      <c r="AJ466" s="76"/>
      <c r="AK466" s="77"/>
      <c r="AL466" s="76"/>
      <c r="AM466" s="77"/>
      <c r="AN466" s="76"/>
      <c r="AO466" s="77"/>
      <c r="AP466" s="76"/>
      <c r="AQ466" s="77"/>
      <c r="AR466" s="76"/>
      <c r="AS466" s="77"/>
      <c r="AT466" s="76"/>
      <c r="AU466" s="77"/>
      <c r="AV466" s="76"/>
      <c r="AW466" s="77"/>
      <c r="AX466" s="76"/>
      <c r="AY466" s="77"/>
      <c r="AZ466" s="76"/>
      <c r="BA466" s="77"/>
      <c r="BB466" s="76"/>
      <c r="BC466" s="77"/>
      <c r="BD466" s="76"/>
      <c r="BE466" s="77"/>
      <c r="BF466" s="76"/>
      <c r="BG466" s="77"/>
      <c r="BH466" s="76"/>
      <c r="BI466" s="77"/>
      <c r="BJ466" s="76"/>
      <c r="BK466" s="77"/>
      <c r="BL466" s="36"/>
      <c r="BM466" s="24"/>
      <c r="BN466" s="76"/>
      <c r="BO466" s="77"/>
      <c r="BP466" s="76"/>
      <c r="BQ466" s="77"/>
      <c r="BR466" s="76"/>
      <c r="BS466" s="77"/>
      <c r="BT466" s="76"/>
      <c r="BU466" s="77"/>
      <c r="BV466" s="24"/>
      <c r="BW466" s="76"/>
      <c r="BX466" s="77"/>
      <c r="BY466" s="76"/>
      <c r="BZ466" s="77"/>
      <c r="CA466" s="96"/>
      <c r="CB466" s="2"/>
    </row>
    <row r="467" spans="1:80" ht="12" x14ac:dyDescent="0.2">
      <c r="A467" s="33"/>
      <c r="B467" s="265" t="s">
        <v>981</v>
      </c>
      <c r="C467" s="240" t="str">
        <f>_xlfn.CONCAT(Tabel3[[#This Row],[ID]],Tabel3[[#This Row],[BYGNINGSDELE]])</f>
        <v>463Hul- og recesobjekter</v>
      </c>
      <c r="D467" s="24"/>
      <c r="E467" s="24"/>
      <c r="F467" s="24"/>
      <c r="G467" s="24"/>
      <c r="H467" s="24"/>
      <c r="I467" s="24"/>
      <c r="J467" s="61">
        <v>4</v>
      </c>
      <c r="K467" s="62" t="s">
        <v>581</v>
      </c>
      <c r="L467" s="63" t="s">
        <v>582</v>
      </c>
      <c r="M467" s="61" t="str">
        <f>IFERROR(VLOOKUP(Tabel3[[#This Row],[ID-Bygningsdel]],'Data ændringslog'!A:G,7,FALSE),"P")</f>
        <v/>
      </c>
      <c r="N467" s="64" t="s">
        <v>113</v>
      </c>
      <c r="O467" s="188" t="str">
        <f>VLOOKUP(Tabel3[[#This Row],[ID-Bygningsdel]],'Data aktør'!A:H,2,FALSE)</f>
        <v/>
      </c>
      <c r="P467" s="189" t="str">
        <f>VLOOKUP(Tabel3[[#This Row],[ID-Bygningsdel]],'Data aktør'!A:H,3,FALSE)</f>
        <v/>
      </c>
      <c r="Q467" s="190" t="str">
        <f>VLOOKUP(Tabel3[[#This Row],[ID-Bygningsdel]],'Data aktør'!A:H,4,FALSE)</f>
        <v/>
      </c>
      <c r="R467" s="191" t="str">
        <f>VLOOKUP(Tabel3[[#This Row],[ID-Bygningsdel]],'Data aktør'!A:H,5,FALSE)</f>
        <v/>
      </c>
      <c r="S467" s="192" t="str">
        <f>VLOOKUP(Tabel3[[#This Row],[ID-Bygningsdel]],'Data aktør'!A:H,6,FALSE)</f>
        <v/>
      </c>
      <c r="T467" s="193" t="str">
        <f>VLOOKUP(Tabel3[[#This Row],[ID-Bygningsdel]],'Data aktør'!A:H,7,FALSE)</f>
        <v/>
      </c>
      <c r="U467" s="194" t="str">
        <f>VLOOKUP(Tabel3[[#This Row],[ID-Bygningsdel]],'Data aktør'!A:H,8,FALSE)</f>
        <v/>
      </c>
      <c r="V467" s="76"/>
      <c r="W467" s="77"/>
      <c r="X467" s="76"/>
      <c r="Y467" s="77"/>
      <c r="Z467" s="76"/>
      <c r="AA467" s="77"/>
      <c r="AB467" s="76"/>
      <c r="AC467" s="77"/>
      <c r="AD467" s="76"/>
      <c r="AE467" s="77"/>
      <c r="AF467" s="76"/>
      <c r="AG467" s="77"/>
      <c r="AH467" s="76"/>
      <c r="AI467" s="77"/>
      <c r="AJ467" s="76"/>
      <c r="AK467" s="77"/>
      <c r="AL467" s="76"/>
      <c r="AM467" s="77"/>
      <c r="AN467" s="76"/>
      <c r="AO467" s="77"/>
      <c r="AP467" s="76"/>
      <c r="AQ467" s="77"/>
      <c r="AR467" s="76"/>
      <c r="AS467" s="77"/>
      <c r="AT467" s="76"/>
      <c r="AU467" s="77"/>
      <c r="AV467" s="76"/>
      <c r="AW467" s="77"/>
      <c r="AX467" s="76"/>
      <c r="AY467" s="77"/>
      <c r="AZ467" s="76"/>
      <c r="BA467" s="77"/>
      <c r="BB467" s="76"/>
      <c r="BC467" s="77"/>
      <c r="BD467" s="76"/>
      <c r="BE467" s="77"/>
      <c r="BF467" s="76"/>
      <c r="BG467" s="77"/>
      <c r="BH467" s="76"/>
      <c r="BI467" s="77"/>
      <c r="BJ467" s="76"/>
      <c r="BK467" s="77"/>
      <c r="BL467" s="36"/>
      <c r="BM467" s="24"/>
      <c r="BN467" s="76"/>
      <c r="BO467" s="77"/>
      <c r="BP467" s="76"/>
      <c r="BQ467" s="77"/>
      <c r="BR467" s="76"/>
      <c r="BS467" s="77"/>
      <c r="BT467" s="76"/>
      <c r="BU467" s="77"/>
      <c r="BV467" s="24"/>
      <c r="BW467" s="76"/>
      <c r="BX467" s="77"/>
      <c r="BY467" s="76"/>
      <c r="BZ467" s="77"/>
      <c r="CA467" s="96"/>
      <c r="CB467" s="2"/>
    </row>
    <row r="468" spans="1:80" ht="12" x14ac:dyDescent="0.2">
      <c r="A468" s="33"/>
      <c r="B468" s="265" t="s">
        <v>982</v>
      </c>
      <c r="C468" s="240" t="str">
        <f>_xlfn.CONCAT(Tabel3[[#This Row],[ID]],Tabel3[[#This Row],[BYGNINGSDELE]])</f>
        <v>464Hullukninger</v>
      </c>
      <c r="D468" s="24"/>
      <c r="E468" s="24"/>
      <c r="F468" s="24"/>
      <c r="G468" s="24"/>
      <c r="H468" s="24"/>
      <c r="I468" s="24"/>
      <c r="J468" s="61">
        <v>4</v>
      </c>
      <c r="K468" s="62" t="s">
        <v>584</v>
      </c>
      <c r="L468" s="63" t="s">
        <v>113</v>
      </c>
      <c r="M468" s="61" t="str">
        <f>IFERROR(VLOOKUP(Tabel3[[#This Row],[ID-Bygningsdel]],'Data ændringslog'!A:G,7,FALSE),"P")</f>
        <v/>
      </c>
      <c r="N468" s="64" t="s">
        <v>113</v>
      </c>
      <c r="O468" s="188" t="str">
        <f>VLOOKUP(Tabel3[[#This Row],[ID-Bygningsdel]],'Data aktør'!A:H,2,FALSE)</f>
        <v/>
      </c>
      <c r="P468" s="189" t="str">
        <f>VLOOKUP(Tabel3[[#This Row],[ID-Bygningsdel]],'Data aktør'!A:H,3,FALSE)</f>
        <v/>
      </c>
      <c r="Q468" s="190" t="str">
        <f>VLOOKUP(Tabel3[[#This Row],[ID-Bygningsdel]],'Data aktør'!A:H,4,FALSE)</f>
        <v/>
      </c>
      <c r="R468" s="191" t="str">
        <f>VLOOKUP(Tabel3[[#This Row],[ID-Bygningsdel]],'Data aktør'!A:H,5,FALSE)</f>
        <v/>
      </c>
      <c r="S468" s="192" t="str">
        <f>VLOOKUP(Tabel3[[#This Row],[ID-Bygningsdel]],'Data aktør'!A:H,6,FALSE)</f>
        <v/>
      </c>
      <c r="T468" s="193" t="str">
        <f>VLOOKUP(Tabel3[[#This Row],[ID-Bygningsdel]],'Data aktør'!A:H,7,FALSE)</f>
        <v/>
      </c>
      <c r="U468" s="194" t="str">
        <f>VLOOKUP(Tabel3[[#This Row],[ID-Bygningsdel]],'Data aktør'!A:H,8,FALSE)</f>
        <v/>
      </c>
      <c r="V468" s="76"/>
      <c r="W468" s="77"/>
      <c r="X468" s="76"/>
      <c r="Y468" s="77"/>
      <c r="Z468" s="76"/>
      <c r="AA468" s="77"/>
      <c r="AB468" s="76"/>
      <c r="AC468" s="77"/>
      <c r="AD468" s="76"/>
      <c r="AE468" s="77"/>
      <c r="AF468" s="76"/>
      <c r="AG468" s="77"/>
      <c r="AH468" s="76"/>
      <c r="AI468" s="77"/>
      <c r="AJ468" s="76"/>
      <c r="AK468" s="77"/>
      <c r="AL468" s="76"/>
      <c r="AM468" s="77"/>
      <c r="AN468" s="76"/>
      <c r="AO468" s="77"/>
      <c r="AP468" s="76"/>
      <c r="AQ468" s="77"/>
      <c r="AR468" s="76"/>
      <c r="AS468" s="77"/>
      <c r="AT468" s="76"/>
      <c r="AU468" s="77"/>
      <c r="AV468" s="76"/>
      <c r="AW468" s="77"/>
      <c r="AX468" s="76"/>
      <c r="AY468" s="77"/>
      <c r="AZ468" s="76"/>
      <c r="BA468" s="77"/>
      <c r="BB468" s="76"/>
      <c r="BC468" s="77"/>
      <c r="BD468" s="76"/>
      <c r="BE468" s="77"/>
      <c r="BF468" s="76"/>
      <c r="BG468" s="77"/>
      <c r="BH468" s="76"/>
      <c r="BI468" s="77"/>
      <c r="BJ468" s="76"/>
      <c r="BK468" s="77"/>
      <c r="BL468" s="36" t="s">
        <v>585</v>
      </c>
      <c r="BM468" s="24"/>
      <c r="BN468" s="76"/>
      <c r="BO468" s="77"/>
      <c r="BP468" s="76"/>
      <c r="BQ468" s="77"/>
      <c r="BR468" s="76"/>
      <c r="BS468" s="77"/>
      <c r="BT468" s="76"/>
      <c r="BU468" s="77"/>
      <c r="BV468" s="24"/>
      <c r="BW468" s="76"/>
      <c r="BX468" s="77"/>
      <c r="BY468" s="76"/>
      <c r="BZ468" s="77"/>
      <c r="CA468" s="96"/>
      <c r="CB468" s="2"/>
    </row>
    <row r="469" spans="1:80" ht="12" x14ac:dyDescent="0.2">
      <c r="A469" s="33"/>
      <c r="B469" s="267" t="s">
        <v>983</v>
      </c>
      <c r="C469" s="242" t="str">
        <f>_xlfn.CONCAT(Tabel3[[#This Row],[ID]],Tabel3[[#This Row],[BYGNINGSDELE]])</f>
        <v>465Sprinkler</v>
      </c>
      <c r="D469" s="23"/>
      <c r="E469" s="23"/>
      <c r="F469" s="23"/>
      <c r="G469" s="23"/>
      <c r="H469" s="23"/>
      <c r="I469" s="24"/>
      <c r="J469" s="65">
        <v>3</v>
      </c>
      <c r="K469" s="66" t="s">
        <v>974</v>
      </c>
      <c r="L469" s="67"/>
      <c r="M469" s="65" t="str">
        <f>IFERROR(VLOOKUP(Tabel3[[#This Row],[ID-Bygningsdel]],'Data ændringslog'!A:G,7,FALSE),"P")</f>
        <v/>
      </c>
      <c r="N469" s="68" t="s">
        <v>109</v>
      </c>
      <c r="O469" s="196" t="str">
        <f>VLOOKUP(Tabel3[[#This Row],[ID-Bygningsdel]],'Data aktør'!A:H,2,FALSE)</f>
        <v/>
      </c>
      <c r="P469" s="197" t="str">
        <f>VLOOKUP(Tabel3[[#This Row],[ID-Bygningsdel]],'Data aktør'!A:H,3,FALSE)</f>
        <v/>
      </c>
      <c r="Q469" s="197" t="str">
        <f>VLOOKUP(Tabel3[[#This Row],[ID-Bygningsdel]],'Data aktør'!A:H,4,FALSE)</f>
        <v/>
      </c>
      <c r="R469" s="197" t="str">
        <f>VLOOKUP(Tabel3[[#This Row],[ID-Bygningsdel]],'Data aktør'!A:H,5,FALSE)</f>
        <v/>
      </c>
      <c r="S469" s="197" t="str">
        <f>VLOOKUP(Tabel3[[#This Row],[ID-Bygningsdel]],'Data aktør'!A:H,6,FALSE)</f>
        <v/>
      </c>
      <c r="T469" s="197" t="str">
        <f>VLOOKUP(Tabel3[[#This Row],[ID-Bygningsdel]],'Data aktør'!A:H,7,FALSE)</f>
        <v/>
      </c>
      <c r="U469" s="197" t="str">
        <f>VLOOKUP(Tabel3[[#This Row],[ID-Bygningsdel]],'Data aktør'!A:H,8,FALSE)</f>
        <v/>
      </c>
      <c r="V469" s="84"/>
      <c r="W469" s="69"/>
      <c r="X469" s="84"/>
      <c r="Y469" s="69"/>
      <c r="Z469" s="84"/>
      <c r="AA469" s="69"/>
      <c r="AB469" s="84"/>
      <c r="AC469" s="69"/>
      <c r="AD469" s="84"/>
      <c r="AE469" s="69"/>
      <c r="AF469" s="84"/>
      <c r="AG469" s="69"/>
      <c r="AH469" s="84"/>
      <c r="AI469" s="69"/>
      <c r="AJ469" s="84"/>
      <c r="AK469" s="69"/>
      <c r="AL469" s="84"/>
      <c r="AM469" s="69"/>
      <c r="AN469" s="84"/>
      <c r="AO469" s="69"/>
      <c r="AP469" s="84"/>
      <c r="AQ469" s="69"/>
      <c r="AR469" s="84"/>
      <c r="AS469" s="69"/>
      <c r="AT469" s="84"/>
      <c r="AU469" s="69"/>
      <c r="AV469" s="84"/>
      <c r="AW469" s="69"/>
      <c r="AX469" s="84"/>
      <c r="AY469" s="69"/>
      <c r="AZ469" s="84"/>
      <c r="BA469" s="69"/>
      <c r="BB469" s="84"/>
      <c r="BC469" s="69"/>
      <c r="BD469" s="84"/>
      <c r="BE469" s="69"/>
      <c r="BF469" s="84"/>
      <c r="BG469" s="69"/>
      <c r="BH469" s="84"/>
      <c r="BI469" s="69"/>
      <c r="BJ469" s="84"/>
      <c r="BK469" s="69"/>
      <c r="BL469" s="38"/>
      <c r="BM469" s="24"/>
      <c r="BN469" s="84"/>
      <c r="BO469" s="69"/>
      <c r="BP469" s="84"/>
      <c r="BQ469" s="69"/>
      <c r="BR469" s="84"/>
      <c r="BS469" s="69"/>
      <c r="BT469" s="84"/>
      <c r="BU469" s="69"/>
      <c r="BV469" s="24"/>
      <c r="BW469" s="84"/>
      <c r="BX469" s="69"/>
      <c r="BY469" s="84"/>
      <c r="BZ469" s="69"/>
      <c r="CA469" s="98"/>
      <c r="CB469" s="2"/>
    </row>
    <row r="470" spans="1:80" ht="12" x14ac:dyDescent="0.2">
      <c r="A470" s="33"/>
      <c r="B470" s="265" t="s">
        <v>984</v>
      </c>
      <c r="C470" s="240" t="str">
        <f>_xlfn.CONCAT(Tabel3[[#This Row],[ID]],Tabel3[[#This Row],[BYGNINGSDELE]])</f>
        <v>466Teknikrum/Teknikområder</v>
      </c>
      <c r="D470" s="24"/>
      <c r="E470" s="24"/>
      <c r="F470" s="24"/>
      <c r="G470" s="24"/>
      <c r="H470" s="24"/>
      <c r="I470" s="24"/>
      <c r="J470" s="61">
        <v>4</v>
      </c>
      <c r="K470" s="62" t="s">
        <v>562</v>
      </c>
      <c r="L470" s="63" t="s">
        <v>892</v>
      </c>
      <c r="M470" s="61" t="str">
        <f>IFERROR(VLOOKUP(Tabel3[[#This Row],[ID-Bygningsdel]],'Data ændringslog'!A:G,7,FALSE),"P")</f>
        <v/>
      </c>
      <c r="N470" s="64" t="s">
        <v>109</v>
      </c>
      <c r="O470" s="188" t="str">
        <f>VLOOKUP(Tabel3[[#This Row],[ID-Bygningsdel]],'Data aktør'!A:H,2,FALSE)</f>
        <v/>
      </c>
      <c r="P470" s="189" t="str">
        <f>VLOOKUP(Tabel3[[#This Row],[ID-Bygningsdel]],'Data aktør'!A:H,3,FALSE)</f>
        <v/>
      </c>
      <c r="Q470" s="190" t="str">
        <f>VLOOKUP(Tabel3[[#This Row],[ID-Bygningsdel]],'Data aktør'!A:H,4,FALSE)</f>
        <v/>
      </c>
      <c r="R470" s="191" t="str">
        <f>VLOOKUP(Tabel3[[#This Row],[ID-Bygningsdel]],'Data aktør'!A:H,5,FALSE)</f>
        <v>X</v>
      </c>
      <c r="S470" s="192" t="str">
        <f>VLOOKUP(Tabel3[[#This Row],[ID-Bygningsdel]],'Data aktør'!A:H,6,FALSE)</f>
        <v/>
      </c>
      <c r="T470" s="193" t="str">
        <f>VLOOKUP(Tabel3[[#This Row],[ID-Bygningsdel]],'Data aktør'!A:H,7,FALSE)</f>
        <v>X</v>
      </c>
      <c r="U470" s="194" t="str">
        <f>VLOOKUP(Tabel3[[#This Row],[ID-Bygningsdel]],'Data aktør'!A:H,8,FALSE)</f>
        <v/>
      </c>
      <c r="V470" s="76"/>
      <c r="W470" s="77"/>
      <c r="X470" s="76"/>
      <c r="Y470" s="77"/>
      <c r="Z470" s="76"/>
      <c r="AA470" s="77"/>
      <c r="AB470" s="76" t="s">
        <v>46</v>
      </c>
      <c r="AC470" s="77">
        <v>200</v>
      </c>
      <c r="AD470" s="76"/>
      <c r="AE470" s="77"/>
      <c r="AF470" s="76"/>
      <c r="AG470" s="77"/>
      <c r="AH470" s="76"/>
      <c r="AI470" s="77"/>
      <c r="AJ470" s="76" t="s">
        <v>46</v>
      </c>
      <c r="AK470" s="77">
        <v>300</v>
      </c>
      <c r="AL470" s="76"/>
      <c r="AM470" s="77"/>
      <c r="AN470" s="76"/>
      <c r="AO470" s="77"/>
      <c r="AP470" s="76"/>
      <c r="AQ470" s="77"/>
      <c r="AR470" s="76"/>
      <c r="AS470" s="77"/>
      <c r="AT470" s="76" t="s">
        <v>46</v>
      </c>
      <c r="AU470" s="77">
        <v>300</v>
      </c>
      <c r="AV470" s="76"/>
      <c r="AW470" s="77"/>
      <c r="AX470" s="76"/>
      <c r="AY470" s="77"/>
      <c r="AZ470" s="76"/>
      <c r="BA470" s="77"/>
      <c r="BB470" s="76" t="s">
        <v>48</v>
      </c>
      <c r="BC470" s="77">
        <v>325</v>
      </c>
      <c r="BD470" s="76"/>
      <c r="BE470" s="77"/>
      <c r="BF470" s="76"/>
      <c r="BG470" s="77"/>
      <c r="BH470" s="76"/>
      <c r="BI470" s="77"/>
      <c r="BJ470" s="76"/>
      <c r="BK470" s="77"/>
      <c r="BL470" s="36"/>
      <c r="BM470" s="24"/>
      <c r="BN470" s="76"/>
      <c r="BO470" s="77"/>
      <c r="BP470" s="76"/>
      <c r="BQ470" s="77"/>
      <c r="BR470" s="76"/>
      <c r="BS470" s="77"/>
      <c r="BT470" s="76"/>
      <c r="BU470" s="77"/>
      <c r="BV470" s="24"/>
      <c r="BW470" s="76"/>
      <c r="BX470" s="77"/>
      <c r="BY470" s="76"/>
      <c r="BZ470" s="77"/>
      <c r="CA470" s="96"/>
      <c r="CB470" s="2"/>
    </row>
    <row r="471" spans="1:80" ht="12" x14ac:dyDescent="0.2">
      <c r="A471" s="33"/>
      <c r="B471" s="265" t="s">
        <v>985</v>
      </c>
      <c r="C471" s="240" t="str">
        <f>_xlfn.CONCAT(Tabel3[[#This Row],[ID]],Tabel3[[#This Row],[BYGNINGSDELE]])</f>
        <v>467Skakte (lodrette hovedføringsveje)</v>
      </c>
      <c r="D471" s="24"/>
      <c r="E471" s="24"/>
      <c r="F471" s="24"/>
      <c r="G471" s="24"/>
      <c r="H471" s="24"/>
      <c r="I471" s="24"/>
      <c r="J471" s="61">
        <v>4</v>
      </c>
      <c r="K471" s="62" t="s">
        <v>565</v>
      </c>
      <c r="L471" s="63" t="s">
        <v>892</v>
      </c>
      <c r="M471" s="61" t="str">
        <f>IFERROR(VLOOKUP(Tabel3[[#This Row],[ID-Bygningsdel]],'Data ændringslog'!A:G,7,FALSE),"P")</f>
        <v/>
      </c>
      <c r="N471" s="64" t="s">
        <v>109</v>
      </c>
      <c r="O471" s="188" t="str">
        <f>VLOOKUP(Tabel3[[#This Row],[ID-Bygningsdel]],'Data aktør'!A:H,2,FALSE)</f>
        <v/>
      </c>
      <c r="P471" s="189" t="str">
        <f>VLOOKUP(Tabel3[[#This Row],[ID-Bygningsdel]],'Data aktør'!A:H,3,FALSE)</f>
        <v/>
      </c>
      <c r="Q471" s="190" t="str">
        <f>VLOOKUP(Tabel3[[#This Row],[ID-Bygningsdel]],'Data aktør'!A:H,4,FALSE)</f>
        <v/>
      </c>
      <c r="R471" s="191" t="str">
        <f>VLOOKUP(Tabel3[[#This Row],[ID-Bygningsdel]],'Data aktør'!A:H,5,FALSE)</f>
        <v>X</v>
      </c>
      <c r="S471" s="192" t="str">
        <f>VLOOKUP(Tabel3[[#This Row],[ID-Bygningsdel]],'Data aktør'!A:H,6,FALSE)</f>
        <v/>
      </c>
      <c r="T471" s="193" t="str">
        <f>VLOOKUP(Tabel3[[#This Row],[ID-Bygningsdel]],'Data aktør'!A:H,7,FALSE)</f>
        <v>X</v>
      </c>
      <c r="U471" s="194" t="str">
        <f>VLOOKUP(Tabel3[[#This Row],[ID-Bygningsdel]],'Data aktør'!A:H,8,FALSE)</f>
        <v/>
      </c>
      <c r="V471" s="76"/>
      <c r="W471" s="77"/>
      <c r="X471" s="76"/>
      <c r="Y471" s="77"/>
      <c r="Z471" s="76"/>
      <c r="AA471" s="77"/>
      <c r="AB471" s="76" t="s">
        <v>46</v>
      </c>
      <c r="AC471" s="77">
        <v>200</v>
      </c>
      <c r="AD471" s="76"/>
      <c r="AE471" s="77"/>
      <c r="AF471" s="76"/>
      <c r="AG471" s="77"/>
      <c r="AH471" s="76"/>
      <c r="AI471" s="77"/>
      <c r="AJ471" s="76" t="s">
        <v>46</v>
      </c>
      <c r="AK471" s="77">
        <v>300</v>
      </c>
      <c r="AL471" s="76"/>
      <c r="AM471" s="77"/>
      <c r="AN471" s="76"/>
      <c r="AO471" s="77"/>
      <c r="AP471" s="76"/>
      <c r="AQ471" s="77"/>
      <c r="AR471" s="76"/>
      <c r="AS471" s="77"/>
      <c r="AT471" s="76" t="s">
        <v>46</v>
      </c>
      <c r="AU471" s="77">
        <v>300</v>
      </c>
      <c r="AV471" s="76"/>
      <c r="AW471" s="77"/>
      <c r="AX471" s="76"/>
      <c r="AY471" s="77"/>
      <c r="AZ471" s="76"/>
      <c r="BA471" s="77"/>
      <c r="BB471" s="76" t="s">
        <v>48</v>
      </c>
      <c r="BC471" s="77">
        <v>325</v>
      </c>
      <c r="BD471" s="76"/>
      <c r="BE471" s="77"/>
      <c r="BF471" s="76"/>
      <c r="BG471" s="77"/>
      <c r="BH471" s="76"/>
      <c r="BI471" s="77"/>
      <c r="BJ471" s="76"/>
      <c r="BK471" s="77"/>
      <c r="BL471" s="36"/>
      <c r="BM471" s="24"/>
      <c r="BN471" s="76"/>
      <c r="BO471" s="77"/>
      <c r="BP471" s="76"/>
      <c r="BQ471" s="77"/>
      <c r="BR471" s="76"/>
      <c r="BS471" s="77"/>
      <c r="BT471" s="76"/>
      <c r="BU471" s="77"/>
      <c r="BV471" s="24"/>
      <c r="BW471" s="76"/>
      <c r="BX471" s="77"/>
      <c r="BY471" s="76"/>
      <c r="BZ471" s="77"/>
      <c r="CA471" s="96"/>
      <c r="CB471" s="2"/>
    </row>
    <row r="472" spans="1:80" ht="12" x14ac:dyDescent="0.2">
      <c r="A472" s="33"/>
      <c r="B472" s="265" t="s">
        <v>987</v>
      </c>
      <c r="C472" s="240" t="str">
        <f>_xlfn.CONCAT(Tabel3[[#This Row],[ID]],Tabel3[[#This Row],[BYGNINGSDELE]])</f>
        <v>468Vandrette hoved- og fordelingsføringsveje</v>
      </c>
      <c r="D472" s="24"/>
      <c r="E472" s="24"/>
      <c r="F472" s="24"/>
      <c r="G472" s="24"/>
      <c r="H472" s="24"/>
      <c r="I472" s="24"/>
      <c r="J472" s="61">
        <v>4</v>
      </c>
      <c r="K472" s="62" t="s">
        <v>567</v>
      </c>
      <c r="L472" s="63" t="s">
        <v>892</v>
      </c>
      <c r="M472" s="61" t="str">
        <f>IFERROR(VLOOKUP(Tabel3[[#This Row],[ID-Bygningsdel]],'Data ændringslog'!A:G,7,FALSE),"P")</f>
        <v/>
      </c>
      <c r="N472" s="64" t="s">
        <v>109</v>
      </c>
      <c r="O472" s="188" t="str">
        <f>VLOOKUP(Tabel3[[#This Row],[ID-Bygningsdel]],'Data aktør'!A:H,2,FALSE)</f>
        <v/>
      </c>
      <c r="P472" s="189" t="str">
        <f>VLOOKUP(Tabel3[[#This Row],[ID-Bygningsdel]],'Data aktør'!A:H,3,FALSE)</f>
        <v/>
      </c>
      <c r="Q472" s="190" t="str">
        <f>VLOOKUP(Tabel3[[#This Row],[ID-Bygningsdel]],'Data aktør'!A:H,4,FALSE)</f>
        <v/>
      </c>
      <c r="R472" s="191" t="str">
        <f>VLOOKUP(Tabel3[[#This Row],[ID-Bygningsdel]],'Data aktør'!A:H,5,FALSE)</f>
        <v>X</v>
      </c>
      <c r="S472" s="192" t="str">
        <f>VLOOKUP(Tabel3[[#This Row],[ID-Bygningsdel]],'Data aktør'!A:H,6,FALSE)</f>
        <v/>
      </c>
      <c r="T472" s="193" t="str">
        <f>VLOOKUP(Tabel3[[#This Row],[ID-Bygningsdel]],'Data aktør'!A:H,7,FALSE)</f>
        <v>X</v>
      </c>
      <c r="U472" s="194" t="str">
        <f>VLOOKUP(Tabel3[[#This Row],[ID-Bygningsdel]],'Data aktør'!A:H,8,FALSE)</f>
        <v/>
      </c>
      <c r="V472" s="76"/>
      <c r="W472" s="77"/>
      <c r="X472" s="76"/>
      <c r="Y472" s="77"/>
      <c r="Z472" s="76"/>
      <c r="AA472" s="77"/>
      <c r="AB472" s="76" t="s">
        <v>46</v>
      </c>
      <c r="AC472" s="77">
        <v>200</v>
      </c>
      <c r="AD472" s="76"/>
      <c r="AE472" s="77"/>
      <c r="AF472" s="76"/>
      <c r="AG472" s="77"/>
      <c r="AH472" s="76"/>
      <c r="AI472" s="77"/>
      <c r="AJ472" s="76" t="s">
        <v>46</v>
      </c>
      <c r="AK472" s="77">
        <v>300</v>
      </c>
      <c r="AL472" s="76"/>
      <c r="AM472" s="77"/>
      <c r="AN472" s="76"/>
      <c r="AO472" s="77"/>
      <c r="AP472" s="76"/>
      <c r="AQ472" s="77"/>
      <c r="AR472" s="76"/>
      <c r="AS472" s="77"/>
      <c r="AT472" s="76" t="s">
        <v>46</v>
      </c>
      <c r="AU472" s="77">
        <v>300</v>
      </c>
      <c r="AV472" s="76"/>
      <c r="AW472" s="77"/>
      <c r="AX472" s="76"/>
      <c r="AY472" s="77"/>
      <c r="AZ472" s="76"/>
      <c r="BA472" s="77"/>
      <c r="BB472" s="76" t="s">
        <v>48</v>
      </c>
      <c r="BC472" s="77">
        <v>325</v>
      </c>
      <c r="BD472" s="76"/>
      <c r="BE472" s="77"/>
      <c r="BF472" s="76"/>
      <c r="BG472" s="77"/>
      <c r="BH472" s="76"/>
      <c r="BI472" s="77"/>
      <c r="BJ472" s="76"/>
      <c r="BK472" s="77"/>
      <c r="BL472" s="36"/>
      <c r="BM472" s="24"/>
      <c r="BN472" s="76"/>
      <c r="BO472" s="77"/>
      <c r="BP472" s="76"/>
      <c r="BQ472" s="77"/>
      <c r="BR472" s="76"/>
      <c r="BS472" s="77"/>
      <c r="BT472" s="76"/>
      <c r="BU472" s="77"/>
      <c r="BV472" s="24"/>
      <c r="BW472" s="76"/>
      <c r="BX472" s="77"/>
      <c r="BY472" s="76"/>
      <c r="BZ472" s="77"/>
      <c r="CA472" s="96"/>
      <c r="CB472" s="2"/>
    </row>
    <row r="473" spans="1:80" ht="12" x14ac:dyDescent="0.2">
      <c r="A473" s="33"/>
      <c r="B473" s="265" t="s">
        <v>989</v>
      </c>
      <c r="C473" s="240" t="str">
        <f>_xlfn.CONCAT(Tabel3[[#This Row],[ID]],Tabel3[[#This Row],[BYGNINGSDELE]])</f>
        <v>469føring til Komponenter og tilslutninger i rum</v>
      </c>
      <c r="D473" s="24"/>
      <c r="E473" s="24"/>
      <c r="F473" s="24"/>
      <c r="G473" s="24"/>
      <c r="H473" s="24"/>
      <c r="I473" s="24"/>
      <c r="J473" s="61">
        <v>4</v>
      </c>
      <c r="K473" s="62" t="s">
        <v>936</v>
      </c>
      <c r="L473" s="63" t="s">
        <v>892</v>
      </c>
      <c r="M473" s="61" t="str">
        <f>IFERROR(VLOOKUP(Tabel3[[#This Row],[ID-Bygningsdel]],'Data ændringslog'!A:G,7,FALSE),"P")</f>
        <v/>
      </c>
      <c r="N473" s="64" t="s">
        <v>113</v>
      </c>
      <c r="O473" s="188" t="str">
        <f>VLOOKUP(Tabel3[[#This Row],[ID-Bygningsdel]],'Data aktør'!A:H,2,FALSE)</f>
        <v/>
      </c>
      <c r="P473" s="189" t="str">
        <f>VLOOKUP(Tabel3[[#This Row],[ID-Bygningsdel]],'Data aktør'!A:H,3,FALSE)</f>
        <v/>
      </c>
      <c r="Q473" s="190" t="str">
        <f>VLOOKUP(Tabel3[[#This Row],[ID-Bygningsdel]],'Data aktør'!A:H,4,FALSE)</f>
        <v/>
      </c>
      <c r="R473" s="191" t="str">
        <f>VLOOKUP(Tabel3[[#This Row],[ID-Bygningsdel]],'Data aktør'!A:H,5,FALSE)</f>
        <v/>
      </c>
      <c r="S473" s="192" t="str">
        <f>VLOOKUP(Tabel3[[#This Row],[ID-Bygningsdel]],'Data aktør'!A:H,6,FALSE)</f>
        <v/>
      </c>
      <c r="T473" s="193" t="str">
        <f>VLOOKUP(Tabel3[[#This Row],[ID-Bygningsdel]],'Data aktør'!A:H,7,FALSE)</f>
        <v/>
      </c>
      <c r="U473" s="194" t="str">
        <f>VLOOKUP(Tabel3[[#This Row],[ID-Bygningsdel]],'Data aktør'!A:H,8,FALSE)</f>
        <v/>
      </c>
      <c r="V473" s="76"/>
      <c r="W473" s="77"/>
      <c r="X473" s="76"/>
      <c r="Y473" s="77"/>
      <c r="Z473" s="76"/>
      <c r="AA473" s="77"/>
      <c r="AB473" s="76"/>
      <c r="AC473" s="77"/>
      <c r="AD473" s="76"/>
      <c r="AE473" s="77"/>
      <c r="AF473" s="76"/>
      <c r="AG473" s="77"/>
      <c r="AH473" s="76"/>
      <c r="AI473" s="77"/>
      <c r="AJ473" s="76"/>
      <c r="AK473" s="77"/>
      <c r="AL473" s="76"/>
      <c r="AM473" s="77"/>
      <c r="AN473" s="76"/>
      <c r="AO473" s="77"/>
      <c r="AP473" s="76"/>
      <c r="AQ473" s="77"/>
      <c r="AR473" s="76"/>
      <c r="AS473" s="77"/>
      <c r="AT473" s="76"/>
      <c r="AU473" s="77"/>
      <c r="AV473" s="76"/>
      <c r="AW473" s="77"/>
      <c r="AX473" s="76"/>
      <c r="AY473" s="77"/>
      <c r="AZ473" s="76"/>
      <c r="BA473" s="77"/>
      <c r="BB473" s="76"/>
      <c r="BC473" s="77"/>
      <c r="BD473" s="76"/>
      <c r="BE473" s="77"/>
      <c r="BF473" s="76"/>
      <c r="BG473" s="77"/>
      <c r="BH473" s="76"/>
      <c r="BI473" s="77"/>
      <c r="BJ473" s="76"/>
      <c r="BK473" s="77"/>
      <c r="BL473" s="36"/>
      <c r="BM473" s="24"/>
      <c r="BN473" s="76"/>
      <c r="BO473" s="77"/>
      <c r="BP473" s="76"/>
      <c r="BQ473" s="77"/>
      <c r="BR473" s="76"/>
      <c r="BS473" s="77"/>
      <c r="BT473" s="76"/>
      <c r="BU473" s="77"/>
      <c r="BV473" s="24"/>
      <c r="BW473" s="76"/>
      <c r="BX473" s="77"/>
      <c r="BY473" s="76"/>
      <c r="BZ473" s="77"/>
      <c r="CA473" s="96"/>
      <c r="CB473" s="2"/>
    </row>
    <row r="474" spans="1:80" ht="12" x14ac:dyDescent="0.2">
      <c r="A474" s="33"/>
      <c r="B474" s="265" t="s">
        <v>992</v>
      </c>
      <c r="C474" s="240" t="str">
        <f>_xlfn.CONCAT(Tabel3[[#This Row],[ID]],Tabel3[[#This Row],[BYGNINGSDELE]])</f>
        <v>470Teknisk isolering</v>
      </c>
      <c r="D474" s="24"/>
      <c r="E474" s="24"/>
      <c r="F474" s="24"/>
      <c r="G474" s="24"/>
      <c r="H474" s="24"/>
      <c r="I474" s="24"/>
      <c r="J474" s="61">
        <v>4</v>
      </c>
      <c r="K474" s="62" t="s">
        <v>910</v>
      </c>
      <c r="L474" s="63" t="s">
        <v>892</v>
      </c>
      <c r="M474" s="61" t="str">
        <f>IFERROR(VLOOKUP(Tabel3[[#This Row],[ID-Bygningsdel]],'Data ændringslog'!A:G,7,FALSE),"P")</f>
        <v/>
      </c>
      <c r="N474" s="64" t="s">
        <v>109</v>
      </c>
      <c r="O474" s="188" t="str">
        <f>VLOOKUP(Tabel3[[#This Row],[ID-Bygningsdel]],'Data aktør'!A:H,2,FALSE)</f>
        <v/>
      </c>
      <c r="P474" s="189" t="str">
        <f>VLOOKUP(Tabel3[[#This Row],[ID-Bygningsdel]],'Data aktør'!A:H,3,FALSE)</f>
        <v/>
      </c>
      <c r="Q474" s="190" t="str">
        <f>VLOOKUP(Tabel3[[#This Row],[ID-Bygningsdel]],'Data aktør'!A:H,4,FALSE)</f>
        <v/>
      </c>
      <c r="R474" s="191" t="str">
        <f>VLOOKUP(Tabel3[[#This Row],[ID-Bygningsdel]],'Data aktør'!A:H,5,FALSE)</f>
        <v>X</v>
      </c>
      <c r="S474" s="192" t="str">
        <f>VLOOKUP(Tabel3[[#This Row],[ID-Bygningsdel]],'Data aktør'!A:H,6,FALSE)</f>
        <v/>
      </c>
      <c r="T474" s="193" t="str">
        <f>VLOOKUP(Tabel3[[#This Row],[ID-Bygningsdel]],'Data aktør'!A:H,7,FALSE)</f>
        <v>X</v>
      </c>
      <c r="U474" s="194" t="str">
        <f>VLOOKUP(Tabel3[[#This Row],[ID-Bygningsdel]],'Data aktør'!A:H,8,FALSE)</f>
        <v/>
      </c>
      <c r="V474" s="76"/>
      <c r="W474" s="77"/>
      <c r="X474" s="76"/>
      <c r="Y474" s="77"/>
      <c r="Z474" s="76"/>
      <c r="AA474" s="77"/>
      <c r="AB474" s="76" t="s">
        <v>46</v>
      </c>
      <c r="AC474" s="77">
        <v>200</v>
      </c>
      <c r="AD474" s="76"/>
      <c r="AE474" s="77"/>
      <c r="AF474" s="76"/>
      <c r="AG474" s="77"/>
      <c r="AH474" s="76"/>
      <c r="AI474" s="77"/>
      <c r="AJ474" s="76" t="s">
        <v>46</v>
      </c>
      <c r="AK474" s="77">
        <v>300</v>
      </c>
      <c r="AL474" s="76"/>
      <c r="AM474" s="77"/>
      <c r="AN474" s="76"/>
      <c r="AO474" s="77"/>
      <c r="AP474" s="76"/>
      <c r="AQ474" s="77"/>
      <c r="AR474" s="76"/>
      <c r="AS474" s="77"/>
      <c r="AT474" s="76" t="s">
        <v>46</v>
      </c>
      <c r="AU474" s="77">
        <v>300</v>
      </c>
      <c r="AV474" s="76"/>
      <c r="AW474" s="77"/>
      <c r="AX474" s="76"/>
      <c r="AY474" s="77"/>
      <c r="AZ474" s="76"/>
      <c r="BA474" s="77"/>
      <c r="BB474" s="76" t="s">
        <v>48</v>
      </c>
      <c r="BC474" s="77">
        <v>325</v>
      </c>
      <c r="BD474" s="76"/>
      <c r="BE474" s="77"/>
      <c r="BF474" s="76"/>
      <c r="BG474" s="77"/>
      <c r="BH474" s="76"/>
      <c r="BI474" s="77"/>
      <c r="BJ474" s="76"/>
      <c r="BK474" s="77"/>
      <c r="BL474" s="36"/>
      <c r="BM474" s="24"/>
      <c r="BN474" s="76"/>
      <c r="BO474" s="77"/>
      <c r="BP474" s="76"/>
      <c r="BQ474" s="77"/>
      <c r="BR474" s="76"/>
      <c r="BS474" s="77"/>
      <c r="BT474" s="76"/>
      <c r="BU474" s="77"/>
      <c r="BV474" s="24"/>
      <c r="BW474" s="76"/>
      <c r="BX474" s="77"/>
      <c r="BY474" s="76"/>
      <c r="BZ474" s="77"/>
      <c r="CA474" s="96"/>
      <c r="CB474" s="2"/>
    </row>
    <row r="475" spans="1:80" ht="12" x14ac:dyDescent="0.2">
      <c r="A475" s="33"/>
      <c r="B475" s="265" t="s">
        <v>994</v>
      </c>
      <c r="C475" s="240" t="str">
        <f>_xlfn.CONCAT(Tabel3[[#This Row],[ID]],Tabel3[[#This Row],[BYGNINGSDELE]])</f>
        <v>471Bæringer</v>
      </c>
      <c r="D475" s="24"/>
      <c r="E475" s="24"/>
      <c r="F475" s="24"/>
      <c r="G475" s="24"/>
      <c r="H475" s="24"/>
      <c r="I475" s="24"/>
      <c r="J475" s="61">
        <v>4</v>
      </c>
      <c r="K475" s="62" t="s">
        <v>575</v>
      </c>
      <c r="L475" s="63" t="s">
        <v>113</v>
      </c>
      <c r="M475" s="61" t="str">
        <f>IFERROR(VLOOKUP(Tabel3[[#This Row],[ID-Bygningsdel]],'Data ændringslog'!A:G,7,FALSE),"P")</f>
        <v/>
      </c>
      <c r="N475" s="64" t="s">
        <v>113</v>
      </c>
      <c r="O475" s="188" t="str">
        <f>VLOOKUP(Tabel3[[#This Row],[ID-Bygningsdel]],'Data aktør'!A:H,2,FALSE)</f>
        <v/>
      </c>
      <c r="P475" s="189" t="str">
        <f>VLOOKUP(Tabel3[[#This Row],[ID-Bygningsdel]],'Data aktør'!A:H,3,FALSE)</f>
        <v/>
      </c>
      <c r="Q475" s="190" t="str">
        <f>VLOOKUP(Tabel3[[#This Row],[ID-Bygningsdel]],'Data aktør'!A:H,4,FALSE)</f>
        <v/>
      </c>
      <c r="R475" s="191" t="str">
        <f>VLOOKUP(Tabel3[[#This Row],[ID-Bygningsdel]],'Data aktør'!A:H,5,FALSE)</f>
        <v/>
      </c>
      <c r="S475" s="192" t="str">
        <f>VLOOKUP(Tabel3[[#This Row],[ID-Bygningsdel]],'Data aktør'!A:H,6,FALSE)</f>
        <v/>
      </c>
      <c r="T475" s="193" t="str">
        <f>VLOOKUP(Tabel3[[#This Row],[ID-Bygningsdel]],'Data aktør'!A:H,7,FALSE)</f>
        <v/>
      </c>
      <c r="U475" s="194" t="str">
        <f>VLOOKUP(Tabel3[[#This Row],[ID-Bygningsdel]],'Data aktør'!A:H,8,FALSE)</f>
        <v/>
      </c>
      <c r="V475" s="76"/>
      <c r="W475" s="77"/>
      <c r="X475" s="76"/>
      <c r="Y475" s="77"/>
      <c r="Z475" s="76"/>
      <c r="AA475" s="77"/>
      <c r="AB475" s="76"/>
      <c r="AC475" s="77"/>
      <c r="AD475" s="76"/>
      <c r="AE475" s="77"/>
      <c r="AF475" s="76"/>
      <c r="AG475" s="77"/>
      <c r="AH475" s="76"/>
      <c r="AI475" s="77"/>
      <c r="AJ475" s="76"/>
      <c r="AK475" s="77"/>
      <c r="AL475" s="76"/>
      <c r="AM475" s="77"/>
      <c r="AN475" s="76"/>
      <c r="AO475" s="77"/>
      <c r="AP475" s="76"/>
      <c r="AQ475" s="77"/>
      <c r="AR475" s="76"/>
      <c r="AS475" s="77"/>
      <c r="AT475" s="76"/>
      <c r="AU475" s="77"/>
      <c r="AV475" s="76"/>
      <c r="AW475" s="77"/>
      <c r="AX475" s="76"/>
      <c r="AY475" s="77"/>
      <c r="AZ475" s="76"/>
      <c r="BA475" s="77"/>
      <c r="BB475" s="76"/>
      <c r="BC475" s="77"/>
      <c r="BD475" s="76"/>
      <c r="BE475" s="77"/>
      <c r="BF475" s="76"/>
      <c r="BG475" s="77"/>
      <c r="BH475" s="76"/>
      <c r="BI475" s="77"/>
      <c r="BJ475" s="76"/>
      <c r="BK475" s="77"/>
      <c r="BL475" s="36"/>
      <c r="BM475" s="24"/>
      <c r="BN475" s="76"/>
      <c r="BO475" s="77"/>
      <c r="BP475" s="76"/>
      <c r="BQ475" s="77"/>
      <c r="BR475" s="76"/>
      <c r="BS475" s="77"/>
      <c r="BT475" s="76"/>
      <c r="BU475" s="77"/>
      <c r="BV475" s="24"/>
      <c r="BW475" s="76"/>
      <c r="BX475" s="77"/>
      <c r="BY475" s="76"/>
      <c r="BZ475" s="77"/>
      <c r="CA475" s="96"/>
      <c r="CB475" s="2"/>
    </row>
    <row r="476" spans="1:80" ht="12" x14ac:dyDescent="0.2">
      <c r="A476" s="33"/>
      <c r="B476" s="265" t="s">
        <v>996</v>
      </c>
      <c r="C476" s="240" t="str">
        <f>_xlfn.CONCAT(Tabel3[[#This Row],[ID]],Tabel3[[#This Row],[BYGNINGSDELE]])</f>
        <v>472Konsoller</v>
      </c>
      <c r="D476" s="24"/>
      <c r="E476" s="24"/>
      <c r="F476" s="24"/>
      <c r="G476" s="24"/>
      <c r="H476" s="24"/>
      <c r="I476" s="24"/>
      <c r="J476" s="61">
        <v>4</v>
      </c>
      <c r="K476" s="62" t="s">
        <v>577</v>
      </c>
      <c r="L476" s="63" t="s">
        <v>113</v>
      </c>
      <c r="M476" s="61" t="str">
        <f>IFERROR(VLOOKUP(Tabel3[[#This Row],[ID-Bygningsdel]],'Data ændringslog'!A:G,7,FALSE),"P")</f>
        <v/>
      </c>
      <c r="N476" s="64" t="s">
        <v>113</v>
      </c>
      <c r="O476" s="188" t="str">
        <f>VLOOKUP(Tabel3[[#This Row],[ID-Bygningsdel]],'Data aktør'!A:H,2,FALSE)</f>
        <v/>
      </c>
      <c r="P476" s="189" t="str">
        <f>VLOOKUP(Tabel3[[#This Row],[ID-Bygningsdel]],'Data aktør'!A:H,3,FALSE)</f>
        <v/>
      </c>
      <c r="Q476" s="190" t="str">
        <f>VLOOKUP(Tabel3[[#This Row],[ID-Bygningsdel]],'Data aktør'!A:H,4,FALSE)</f>
        <v/>
      </c>
      <c r="R476" s="191" t="str">
        <f>VLOOKUP(Tabel3[[#This Row],[ID-Bygningsdel]],'Data aktør'!A:H,5,FALSE)</f>
        <v/>
      </c>
      <c r="S476" s="192" t="str">
        <f>VLOOKUP(Tabel3[[#This Row],[ID-Bygningsdel]],'Data aktør'!A:H,6,FALSE)</f>
        <v/>
      </c>
      <c r="T476" s="193" t="str">
        <f>VLOOKUP(Tabel3[[#This Row],[ID-Bygningsdel]],'Data aktør'!A:H,7,FALSE)</f>
        <v/>
      </c>
      <c r="U476" s="194" t="str">
        <f>VLOOKUP(Tabel3[[#This Row],[ID-Bygningsdel]],'Data aktør'!A:H,8,FALSE)</f>
        <v/>
      </c>
      <c r="V476" s="76"/>
      <c r="W476" s="77"/>
      <c r="X476" s="76"/>
      <c r="Y476" s="77"/>
      <c r="Z476" s="76"/>
      <c r="AA476" s="77"/>
      <c r="AB476" s="76"/>
      <c r="AC476" s="77"/>
      <c r="AD476" s="76"/>
      <c r="AE476" s="77"/>
      <c r="AF476" s="76"/>
      <c r="AG476" s="77"/>
      <c r="AH476" s="76"/>
      <c r="AI476" s="77"/>
      <c r="AJ476" s="76"/>
      <c r="AK476" s="77"/>
      <c r="AL476" s="76"/>
      <c r="AM476" s="77"/>
      <c r="AN476" s="76"/>
      <c r="AO476" s="77"/>
      <c r="AP476" s="76"/>
      <c r="AQ476" s="77"/>
      <c r="AR476" s="76"/>
      <c r="AS476" s="77"/>
      <c r="AT476" s="76"/>
      <c r="AU476" s="77"/>
      <c r="AV476" s="76"/>
      <c r="AW476" s="77"/>
      <c r="AX476" s="76"/>
      <c r="AY476" s="77"/>
      <c r="AZ476" s="76"/>
      <c r="BA476" s="77"/>
      <c r="BB476" s="76"/>
      <c r="BC476" s="77"/>
      <c r="BD476" s="76"/>
      <c r="BE476" s="77"/>
      <c r="BF476" s="76"/>
      <c r="BG476" s="77"/>
      <c r="BH476" s="76"/>
      <c r="BI476" s="77"/>
      <c r="BJ476" s="76"/>
      <c r="BK476" s="77"/>
      <c r="BL476" s="36"/>
      <c r="BM476" s="24"/>
      <c r="BN476" s="76"/>
      <c r="BO476" s="77"/>
      <c r="BP476" s="76"/>
      <c r="BQ476" s="77"/>
      <c r="BR476" s="76"/>
      <c r="BS476" s="77"/>
      <c r="BT476" s="76"/>
      <c r="BU476" s="77"/>
      <c r="BV476" s="24"/>
      <c r="BW476" s="76"/>
      <c r="BX476" s="77"/>
      <c r="BY476" s="76"/>
      <c r="BZ476" s="77"/>
      <c r="CA476" s="96"/>
      <c r="CB476" s="2"/>
    </row>
    <row r="477" spans="1:80" ht="12" x14ac:dyDescent="0.2">
      <c r="A477" s="33"/>
      <c r="B477" s="265" t="s">
        <v>998</v>
      </c>
      <c r="C477" s="240" t="str">
        <f>_xlfn.CONCAT(Tabel3[[#This Row],[ID]],Tabel3[[#This Row],[BYGNINGSDELE]])</f>
        <v>473Stativer</v>
      </c>
      <c r="D477" s="24"/>
      <c r="E477" s="24"/>
      <c r="F477" s="24"/>
      <c r="G477" s="24"/>
      <c r="H477" s="24"/>
      <c r="I477" s="24"/>
      <c r="J477" s="61">
        <v>4</v>
      </c>
      <c r="K477" s="62" t="s">
        <v>579</v>
      </c>
      <c r="L477" s="63" t="s">
        <v>113</v>
      </c>
      <c r="M477" s="61" t="str">
        <f>IFERROR(VLOOKUP(Tabel3[[#This Row],[ID-Bygningsdel]],'Data ændringslog'!A:G,7,FALSE),"P")</f>
        <v/>
      </c>
      <c r="N477" s="64" t="s">
        <v>113</v>
      </c>
      <c r="O477" s="188" t="str">
        <f>VLOOKUP(Tabel3[[#This Row],[ID-Bygningsdel]],'Data aktør'!A:H,2,FALSE)</f>
        <v/>
      </c>
      <c r="P477" s="189" t="str">
        <f>VLOOKUP(Tabel3[[#This Row],[ID-Bygningsdel]],'Data aktør'!A:H,3,FALSE)</f>
        <v/>
      </c>
      <c r="Q477" s="190" t="str">
        <f>VLOOKUP(Tabel3[[#This Row],[ID-Bygningsdel]],'Data aktør'!A:H,4,FALSE)</f>
        <v/>
      </c>
      <c r="R477" s="191" t="str">
        <f>VLOOKUP(Tabel3[[#This Row],[ID-Bygningsdel]],'Data aktør'!A:H,5,FALSE)</f>
        <v/>
      </c>
      <c r="S477" s="192" t="str">
        <f>VLOOKUP(Tabel3[[#This Row],[ID-Bygningsdel]],'Data aktør'!A:H,6,FALSE)</f>
        <v/>
      </c>
      <c r="T477" s="193" t="str">
        <f>VLOOKUP(Tabel3[[#This Row],[ID-Bygningsdel]],'Data aktør'!A:H,7,FALSE)</f>
        <v/>
      </c>
      <c r="U477" s="194" t="str">
        <f>VLOOKUP(Tabel3[[#This Row],[ID-Bygningsdel]],'Data aktør'!A:H,8,FALSE)</f>
        <v/>
      </c>
      <c r="V477" s="76"/>
      <c r="W477" s="77"/>
      <c r="X477" s="76"/>
      <c r="Y477" s="77"/>
      <c r="Z477" s="76"/>
      <c r="AA477" s="77"/>
      <c r="AB477" s="76"/>
      <c r="AC477" s="77"/>
      <c r="AD477" s="76"/>
      <c r="AE477" s="77"/>
      <c r="AF477" s="76"/>
      <c r="AG477" s="77"/>
      <c r="AH477" s="76"/>
      <c r="AI477" s="77"/>
      <c r="AJ477" s="76"/>
      <c r="AK477" s="77"/>
      <c r="AL477" s="76"/>
      <c r="AM477" s="77"/>
      <c r="AN477" s="76"/>
      <c r="AO477" s="77"/>
      <c r="AP477" s="76"/>
      <c r="AQ477" s="77"/>
      <c r="AR477" s="76"/>
      <c r="AS477" s="77"/>
      <c r="AT477" s="76"/>
      <c r="AU477" s="77"/>
      <c r="AV477" s="76"/>
      <c r="AW477" s="77"/>
      <c r="AX477" s="76"/>
      <c r="AY477" s="77"/>
      <c r="AZ477" s="76"/>
      <c r="BA477" s="77"/>
      <c r="BB477" s="76"/>
      <c r="BC477" s="77"/>
      <c r="BD477" s="76"/>
      <c r="BE477" s="77"/>
      <c r="BF477" s="76"/>
      <c r="BG477" s="77"/>
      <c r="BH477" s="76"/>
      <c r="BI477" s="77"/>
      <c r="BJ477" s="76"/>
      <c r="BK477" s="77"/>
      <c r="BL477" s="36"/>
      <c r="BM477" s="24"/>
      <c r="BN477" s="76"/>
      <c r="BO477" s="77"/>
      <c r="BP477" s="76"/>
      <c r="BQ477" s="77"/>
      <c r="BR477" s="76"/>
      <c r="BS477" s="77"/>
      <c r="BT477" s="76"/>
      <c r="BU477" s="77"/>
      <c r="BV477" s="24"/>
      <c r="BW477" s="76"/>
      <c r="BX477" s="77"/>
      <c r="BY477" s="76"/>
      <c r="BZ477" s="77"/>
      <c r="CA477" s="96"/>
      <c r="CB477" s="2"/>
    </row>
    <row r="478" spans="1:80" ht="12" x14ac:dyDescent="0.2">
      <c r="A478" s="33"/>
      <c r="B478" s="265" t="s">
        <v>1000</v>
      </c>
      <c r="C478" s="240" t="str">
        <f>_xlfn.CONCAT(Tabel3[[#This Row],[ID]],Tabel3[[#This Row],[BYGNINGSDELE]])</f>
        <v>474Hul- og recesobjekter</v>
      </c>
      <c r="D478" s="24"/>
      <c r="E478" s="24"/>
      <c r="F478" s="24"/>
      <c r="G478" s="24"/>
      <c r="H478" s="24"/>
      <c r="I478" s="24"/>
      <c r="J478" s="61">
        <v>4</v>
      </c>
      <c r="K478" s="62" t="s">
        <v>581</v>
      </c>
      <c r="L478" s="63" t="s">
        <v>582</v>
      </c>
      <c r="M478" s="61" t="str">
        <f>IFERROR(VLOOKUP(Tabel3[[#This Row],[ID-Bygningsdel]],'Data ændringslog'!A:G,7,FALSE),"P")</f>
        <v/>
      </c>
      <c r="N478" s="64" t="s">
        <v>113</v>
      </c>
      <c r="O478" s="188" t="str">
        <f>VLOOKUP(Tabel3[[#This Row],[ID-Bygningsdel]],'Data aktør'!A:H,2,FALSE)</f>
        <v/>
      </c>
      <c r="P478" s="189" t="str">
        <f>VLOOKUP(Tabel3[[#This Row],[ID-Bygningsdel]],'Data aktør'!A:H,3,FALSE)</f>
        <v/>
      </c>
      <c r="Q478" s="190" t="str">
        <f>VLOOKUP(Tabel3[[#This Row],[ID-Bygningsdel]],'Data aktør'!A:H,4,FALSE)</f>
        <v/>
      </c>
      <c r="R478" s="191" t="str">
        <f>VLOOKUP(Tabel3[[#This Row],[ID-Bygningsdel]],'Data aktør'!A:H,5,FALSE)</f>
        <v/>
      </c>
      <c r="S478" s="192" t="str">
        <f>VLOOKUP(Tabel3[[#This Row],[ID-Bygningsdel]],'Data aktør'!A:H,6,FALSE)</f>
        <v/>
      </c>
      <c r="T478" s="193" t="str">
        <f>VLOOKUP(Tabel3[[#This Row],[ID-Bygningsdel]],'Data aktør'!A:H,7,FALSE)</f>
        <v/>
      </c>
      <c r="U478" s="194" t="str">
        <f>VLOOKUP(Tabel3[[#This Row],[ID-Bygningsdel]],'Data aktør'!A:H,8,FALSE)</f>
        <v/>
      </c>
      <c r="V478" s="76"/>
      <c r="W478" s="77"/>
      <c r="X478" s="76"/>
      <c r="Y478" s="77"/>
      <c r="Z478" s="76"/>
      <c r="AA478" s="77"/>
      <c r="AB478" s="76"/>
      <c r="AC478" s="77"/>
      <c r="AD478" s="76"/>
      <c r="AE478" s="77"/>
      <c r="AF478" s="76"/>
      <c r="AG478" s="77"/>
      <c r="AH478" s="76"/>
      <c r="AI478" s="77"/>
      <c r="AJ478" s="76"/>
      <c r="AK478" s="77"/>
      <c r="AL478" s="76"/>
      <c r="AM478" s="77"/>
      <c r="AN478" s="76"/>
      <c r="AO478" s="77"/>
      <c r="AP478" s="76"/>
      <c r="AQ478" s="77"/>
      <c r="AR478" s="76"/>
      <c r="AS478" s="77"/>
      <c r="AT478" s="76"/>
      <c r="AU478" s="77"/>
      <c r="AV478" s="76"/>
      <c r="AW478" s="77"/>
      <c r="AX478" s="76"/>
      <c r="AY478" s="77"/>
      <c r="AZ478" s="76"/>
      <c r="BA478" s="77"/>
      <c r="BB478" s="76"/>
      <c r="BC478" s="77"/>
      <c r="BD478" s="76"/>
      <c r="BE478" s="77"/>
      <c r="BF478" s="76"/>
      <c r="BG478" s="77"/>
      <c r="BH478" s="76"/>
      <c r="BI478" s="77"/>
      <c r="BJ478" s="76"/>
      <c r="BK478" s="77"/>
      <c r="BL478" s="36"/>
      <c r="BM478" s="24"/>
      <c r="BN478" s="76"/>
      <c r="BO478" s="77"/>
      <c r="BP478" s="76"/>
      <c r="BQ478" s="77"/>
      <c r="BR478" s="76"/>
      <c r="BS478" s="77"/>
      <c r="BT478" s="76"/>
      <c r="BU478" s="77"/>
      <c r="BV478" s="24"/>
      <c r="BW478" s="76"/>
      <c r="BX478" s="77"/>
      <c r="BY478" s="76"/>
      <c r="BZ478" s="77"/>
      <c r="CA478" s="96"/>
      <c r="CB478" s="2"/>
    </row>
    <row r="479" spans="1:80" ht="12" x14ac:dyDescent="0.2">
      <c r="A479" s="33"/>
      <c r="B479" s="265" t="s">
        <v>1002</v>
      </c>
      <c r="C479" s="240" t="str">
        <f>_xlfn.CONCAT(Tabel3[[#This Row],[ID]],Tabel3[[#This Row],[BYGNINGSDELE]])</f>
        <v>475Hullukninger</v>
      </c>
      <c r="D479" s="24"/>
      <c r="E479" s="24"/>
      <c r="F479" s="24"/>
      <c r="G479" s="24"/>
      <c r="H479" s="24"/>
      <c r="I479" s="24"/>
      <c r="J479" s="61">
        <v>4</v>
      </c>
      <c r="K479" s="62" t="s">
        <v>584</v>
      </c>
      <c r="L479" s="63" t="s">
        <v>113</v>
      </c>
      <c r="M479" s="61" t="str">
        <f>IFERROR(VLOOKUP(Tabel3[[#This Row],[ID-Bygningsdel]],'Data ændringslog'!A:G,7,FALSE),"P")</f>
        <v/>
      </c>
      <c r="N479" s="64" t="s">
        <v>113</v>
      </c>
      <c r="O479" s="188" t="str">
        <f>VLOOKUP(Tabel3[[#This Row],[ID-Bygningsdel]],'Data aktør'!A:H,2,FALSE)</f>
        <v/>
      </c>
      <c r="P479" s="189" t="str">
        <f>VLOOKUP(Tabel3[[#This Row],[ID-Bygningsdel]],'Data aktør'!A:H,3,FALSE)</f>
        <v/>
      </c>
      <c r="Q479" s="190" t="str">
        <f>VLOOKUP(Tabel3[[#This Row],[ID-Bygningsdel]],'Data aktør'!A:H,4,FALSE)</f>
        <v/>
      </c>
      <c r="R479" s="191" t="str">
        <f>VLOOKUP(Tabel3[[#This Row],[ID-Bygningsdel]],'Data aktør'!A:H,5,FALSE)</f>
        <v/>
      </c>
      <c r="S479" s="192" t="str">
        <f>VLOOKUP(Tabel3[[#This Row],[ID-Bygningsdel]],'Data aktør'!A:H,6,FALSE)</f>
        <v/>
      </c>
      <c r="T479" s="193" t="str">
        <f>VLOOKUP(Tabel3[[#This Row],[ID-Bygningsdel]],'Data aktør'!A:H,7,FALSE)</f>
        <v/>
      </c>
      <c r="U479" s="194" t="str">
        <f>VLOOKUP(Tabel3[[#This Row],[ID-Bygningsdel]],'Data aktør'!A:H,8,FALSE)</f>
        <v/>
      </c>
      <c r="V479" s="76"/>
      <c r="W479" s="77"/>
      <c r="X479" s="76"/>
      <c r="Y479" s="77"/>
      <c r="Z479" s="76"/>
      <c r="AA479" s="77"/>
      <c r="AB479" s="85"/>
      <c r="AC479" s="86"/>
      <c r="AD479" s="76"/>
      <c r="AE479" s="77"/>
      <c r="AF479" s="76"/>
      <c r="AG479" s="77"/>
      <c r="AH479" s="76"/>
      <c r="AI479" s="77"/>
      <c r="AJ479" s="85"/>
      <c r="AK479" s="86"/>
      <c r="AL479" s="85"/>
      <c r="AM479" s="86"/>
      <c r="AN479" s="76"/>
      <c r="AO479" s="77"/>
      <c r="AP479" s="76"/>
      <c r="AQ479" s="77"/>
      <c r="AR479" s="76"/>
      <c r="AS479" s="77"/>
      <c r="AT479" s="85"/>
      <c r="AU479" s="86"/>
      <c r="AV479" s="76"/>
      <c r="AW479" s="77"/>
      <c r="AX479" s="76"/>
      <c r="AY479" s="77"/>
      <c r="AZ479" s="76"/>
      <c r="BA479" s="77"/>
      <c r="BB479" s="85"/>
      <c r="BC479" s="86"/>
      <c r="BD479" s="76"/>
      <c r="BE479" s="77"/>
      <c r="BF479" s="76"/>
      <c r="BG479" s="77"/>
      <c r="BH479" s="76"/>
      <c r="BI479" s="77"/>
      <c r="BJ479" s="85"/>
      <c r="BK479" s="86"/>
      <c r="BL479" s="36" t="s">
        <v>585</v>
      </c>
      <c r="BM479" s="256"/>
      <c r="BN479" s="76"/>
      <c r="BO479" s="77"/>
      <c r="BP479" s="76"/>
      <c r="BQ479" s="77"/>
      <c r="BR479" s="76"/>
      <c r="BS479" s="77"/>
      <c r="BT479" s="85"/>
      <c r="BU479" s="86"/>
      <c r="BV479" s="24"/>
      <c r="BW479" s="76"/>
      <c r="BX479" s="77"/>
      <c r="BY479" s="76"/>
      <c r="BZ479" s="77"/>
      <c r="CA479" s="96"/>
      <c r="CB479" s="2"/>
    </row>
    <row r="480" spans="1:80" ht="14.25" x14ac:dyDescent="0.2">
      <c r="A480" s="33"/>
      <c r="B480" s="264" t="s">
        <v>1004</v>
      </c>
      <c r="C480" s="239" t="str">
        <f>_xlfn.CONCAT(Tabel3[[#This Row],[ID]],Tabel3[[#This Row],[BYGNINGSDELE]])</f>
        <v>476Mekanisk udstyr</v>
      </c>
      <c r="D480" s="27"/>
      <c r="E480" s="27"/>
      <c r="F480" s="27"/>
      <c r="G480" s="27"/>
      <c r="H480" s="27"/>
      <c r="I480" s="24"/>
      <c r="J480" s="58">
        <v>2</v>
      </c>
      <c r="K480" s="59" t="s">
        <v>986</v>
      </c>
      <c r="L480" s="287"/>
      <c r="M480" s="290" t="str">
        <f>IFERROR(VLOOKUP(Tabel3[[#This Row],[ID-Bygningsdel]],'Data ændringslog'!A:G,7,FALSE),"P")</f>
        <v/>
      </c>
      <c r="N480" s="60"/>
      <c r="O480" s="221" t="s">
        <v>109</v>
      </c>
      <c r="P480" s="222" t="s">
        <v>109</v>
      </c>
      <c r="Q480" s="222" t="s">
        <v>109</v>
      </c>
      <c r="R480" s="222" t="s">
        <v>109</v>
      </c>
      <c r="S480" s="222" t="s">
        <v>109</v>
      </c>
      <c r="T480" s="222" t="s">
        <v>109</v>
      </c>
      <c r="U480" s="223" t="s">
        <v>109</v>
      </c>
      <c r="V480" s="78"/>
      <c r="W480" s="79"/>
      <c r="X480" s="78"/>
      <c r="Y480" s="79"/>
      <c r="Z480" s="78"/>
      <c r="AA480" s="79"/>
      <c r="AB480" s="225"/>
      <c r="AC480" s="226"/>
      <c r="AD480" s="78"/>
      <c r="AE480" s="79"/>
      <c r="AF480" s="78"/>
      <c r="AG480" s="79"/>
      <c r="AH480" s="78"/>
      <c r="AI480" s="79"/>
      <c r="AJ480" s="225"/>
      <c r="AK480" s="226"/>
      <c r="AL480" s="225"/>
      <c r="AM480" s="226"/>
      <c r="AN480" s="78"/>
      <c r="AO480" s="79"/>
      <c r="AP480" s="78"/>
      <c r="AQ480" s="79"/>
      <c r="AR480" s="78"/>
      <c r="AS480" s="79"/>
      <c r="AT480" s="225"/>
      <c r="AU480" s="226"/>
      <c r="AV480" s="78"/>
      <c r="AW480" s="79"/>
      <c r="AX480" s="78"/>
      <c r="AY480" s="79"/>
      <c r="AZ480" s="78"/>
      <c r="BA480" s="79"/>
      <c r="BB480" s="225"/>
      <c r="BC480" s="226"/>
      <c r="BD480" s="78"/>
      <c r="BE480" s="79"/>
      <c r="BF480" s="78"/>
      <c r="BG480" s="79"/>
      <c r="BH480" s="78"/>
      <c r="BI480" s="79"/>
      <c r="BJ480" s="225"/>
      <c r="BK480" s="226"/>
      <c r="BL480" s="37"/>
      <c r="BM480" s="245"/>
      <c r="BN480" s="78"/>
      <c r="BO480" s="79"/>
      <c r="BP480" s="78"/>
      <c r="BQ480" s="79"/>
      <c r="BR480" s="78"/>
      <c r="BS480" s="79"/>
      <c r="BT480" s="225"/>
      <c r="BU480" s="226"/>
      <c r="BV480" s="24"/>
      <c r="BW480" s="78"/>
      <c r="BX480" s="79"/>
      <c r="BY480" s="78"/>
      <c r="BZ480" s="79"/>
      <c r="CA480" s="97"/>
      <c r="CB480" s="2"/>
    </row>
    <row r="481" spans="1:80" ht="12" x14ac:dyDescent="0.2">
      <c r="A481" s="33"/>
      <c r="B481" s="267" t="s">
        <v>1005</v>
      </c>
      <c r="C481" s="242" t="str">
        <f>_xlfn.CONCAT(Tabel3[[#This Row],[ID]],Tabel3[[#This Row],[BYGNINGSDELE]])</f>
        <v>477Kloak / LAR systemer undenfor fundament</v>
      </c>
      <c r="D481" s="23"/>
      <c r="E481" s="23"/>
      <c r="F481" s="23"/>
      <c r="G481" s="23"/>
      <c r="H481" s="23"/>
      <c r="I481" s="24"/>
      <c r="J481" s="65">
        <v>3</v>
      </c>
      <c r="K481" s="66" t="s">
        <v>988</v>
      </c>
      <c r="L481" s="67"/>
      <c r="M481" s="65" t="str">
        <f>IFERROR(VLOOKUP(Tabel3[[#This Row],[ID-Bygningsdel]],'Data ændringslog'!A:G,7,FALSE),"P")</f>
        <v/>
      </c>
      <c r="N481" s="68" t="s">
        <v>113</v>
      </c>
      <c r="O481" s="196" t="str">
        <f>VLOOKUP(Tabel3[[#This Row],[ID-Bygningsdel]],'Data aktør'!A:H,2,FALSE)</f>
        <v/>
      </c>
      <c r="P481" s="197" t="str">
        <f>VLOOKUP(Tabel3[[#This Row],[ID-Bygningsdel]],'Data aktør'!A:H,3,FALSE)</f>
        <v/>
      </c>
      <c r="Q481" s="197" t="str">
        <f>VLOOKUP(Tabel3[[#This Row],[ID-Bygningsdel]],'Data aktør'!A:H,4,FALSE)</f>
        <v/>
      </c>
      <c r="R481" s="197" t="str">
        <f>VLOOKUP(Tabel3[[#This Row],[ID-Bygningsdel]],'Data aktør'!A:H,5,FALSE)</f>
        <v/>
      </c>
      <c r="S481" s="197" t="str">
        <f>VLOOKUP(Tabel3[[#This Row],[ID-Bygningsdel]],'Data aktør'!A:H,6,FALSE)</f>
        <v/>
      </c>
      <c r="T481" s="197" t="str">
        <f>VLOOKUP(Tabel3[[#This Row],[ID-Bygningsdel]],'Data aktør'!A:H,7,FALSE)</f>
        <v/>
      </c>
      <c r="U481" s="197" t="str">
        <f>VLOOKUP(Tabel3[[#This Row],[ID-Bygningsdel]],'Data aktør'!A:H,8,FALSE)</f>
        <v/>
      </c>
      <c r="V481" s="84"/>
      <c r="W481" s="69"/>
      <c r="X481" s="84"/>
      <c r="Y481" s="69"/>
      <c r="Z481" s="84"/>
      <c r="AA481" s="69"/>
      <c r="AB481" s="224"/>
      <c r="AC481" s="231"/>
      <c r="AD481" s="84"/>
      <c r="AE481" s="69"/>
      <c r="AF481" s="84"/>
      <c r="AG481" s="69"/>
      <c r="AH481" s="84"/>
      <c r="AI481" s="69"/>
      <c r="AJ481" s="224"/>
      <c r="AK481" s="231"/>
      <c r="AL481" s="224"/>
      <c r="AM481" s="231"/>
      <c r="AN481" s="84"/>
      <c r="AO481" s="69"/>
      <c r="AP481" s="84"/>
      <c r="AQ481" s="69"/>
      <c r="AR481" s="84"/>
      <c r="AS481" s="69"/>
      <c r="AT481" s="224"/>
      <c r="AU481" s="231"/>
      <c r="AV481" s="84"/>
      <c r="AW481" s="69"/>
      <c r="AX481" s="84"/>
      <c r="AY481" s="69"/>
      <c r="AZ481" s="84"/>
      <c r="BA481" s="69"/>
      <c r="BB481" s="224"/>
      <c r="BC481" s="231"/>
      <c r="BD481" s="84"/>
      <c r="BE481" s="69"/>
      <c r="BF481" s="84"/>
      <c r="BG481" s="69"/>
      <c r="BH481" s="84"/>
      <c r="BI481" s="69"/>
      <c r="BJ481" s="224"/>
      <c r="BK481" s="231"/>
      <c r="BL481" s="38"/>
      <c r="BM481" s="113"/>
      <c r="BN481" s="84"/>
      <c r="BO481" s="69"/>
      <c r="BP481" s="84"/>
      <c r="BQ481" s="69"/>
      <c r="BR481" s="84"/>
      <c r="BS481" s="69"/>
      <c r="BT481" s="224"/>
      <c r="BU481" s="231"/>
      <c r="BV481" s="24"/>
      <c r="BW481" s="84"/>
      <c r="BX481" s="69"/>
      <c r="BY481" s="84"/>
      <c r="BZ481" s="69"/>
      <c r="CA481" s="98"/>
      <c r="CB481" s="2"/>
    </row>
    <row r="482" spans="1:80" ht="12" x14ac:dyDescent="0.2">
      <c r="A482" s="33"/>
      <c r="B482" s="265" t="s">
        <v>1006</v>
      </c>
      <c r="C482" s="240" t="str">
        <f>_xlfn.CONCAT(Tabel3[[#This Row],[ID]],Tabel3[[#This Row],[BYGNINGSDELE]])</f>
        <v>478Brønde</v>
      </c>
      <c r="D482" s="24"/>
      <c r="E482" s="24"/>
      <c r="F482" s="24"/>
      <c r="G482" s="24"/>
      <c r="H482" s="24"/>
      <c r="I482" s="24"/>
      <c r="J482" s="61">
        <v>4</v>
      </c>
      <c r="K482" s="62" t="s">
        <v>990</v>
      </c>
      <c r="L482" s="63" t="s">
        <v>991</v>
      </c>
      <c r="M482" s="61" t="str">
        <f>IFERROR(VLOOKUP(Tabel3[[#This Row],[ID-Bygningsdel]],'Data ændringslog'!A:G,7,FALSE),"P")</f>
        <v/>
      </c>
      <c r="N482" s="64" t="s">
        <v>113</v>
      </c>
      <c r="O482" s="188" t="str">
        <f>VLOOKUP(Tabel3[[#This Row],[ID-Bygningsdel]],'Data aktør'!A:H,2,FALSE)</f>
        <v/>
      </c>
      <c r="P482" s="189" t="str">
        <f>VLOOKUP(Tabel3[[#This Row],[ID-Bygningsdel]],'Data aktør'!A:H,3,FALSE)</f>
        <v/>
      </c>
      <c r="Q482" s="190" t="str">
        <f>VLOOKUP(Tabel3[[#This Row],[ID-Bygningsdel]],'Data aktør'!A:H,4,FALSE)</f>
        <v/>
      </c>
      <c r="R482" s="191" t="str">
        <f>VLOOKUP(Tabel3[[#This Row],[ID-Bygningsdel]],'Data aktør'!A:H,5,FALSE)</f>
        <v/>
      </c>
      <c r="S482" s="192" t="str">
        <f>VLOOKUP(Tabel3[[#This Row],[ID-Bygningsdel]],'Data aktør'!A:H,6,FALSE)</f>
        <v/>
      </c>
      <c r="T482" s="193" t="str">
        <f>VLOOKUP(Tabel3[[#This Row],[ID-Bygningsdel]],'Data aktør'!A:H,7,FALSE)</f>
        <v/>
      </c>
      <c r="U482" s="194" t="str">
        <f>VLOOKUP(Tabel3[[#This Row],[ID-Bygningsdel]],'Data aktør'!A:H,8,FALSE)</f>
        <v/>
      </c>
      <c r="V482" s="76"/>
      <c r="W482" s="77"/>
      <c r="X482" s="76"/>
      <c r="Y482" s="77"/>
      <c r="Z482" s="76"/>
      <c r="AA482" s="77"/>
      <c r="AB482" s="76"/>
      <c r="AC482" s="77"/>
      <c r="AD482" s="76"/>
      <c r="AE482" s="77"/>
      <c r="AF482" s="76"/>
      <c r="AG482" s="77"/>
      <c r="AH482" s="76"/>
      <c r="AI482" s="77"/>
      <c r="AJ482" s="76"/>
      <c r="AK482" s="77"/>
      <c r="AL482" s="76"/>
      <c r="AM482" s="77"/>
      <c r="AN482" s="76"/>
      <c r="AO482" s="77"/>
      <c r="AP482" s="76"/>
      <c r="AQ482" s="77"/>
      <c r="AR482" s="76"/>
      <c r="AS482" s="77"/>
      <c r="AT482" s="76"/>
      <c r="AU482" s="77"/>
      <c r="AV482" s="76"/>
      <c r="AW482" s="77"/>
      <c r="AX482" s="76"/>
      <c r="AY482" s="77"/>
      <c r="AZ482" s="76"/>
      <c r="BA482" s="77"/>
      <c r="BB482" s="76"/>
      <c r="BC482" s="77"/>
      <c r="BD482" s="76"/>
      <c r="BE482" s="77"/>
      <c r="BF482" s="76"/>
      <c r="BG482" s="77"/>
      <c r="BH482" s="76"/>
      <c r="BI482" s="77"/>
      <c r="BJ482" s="76"/>
      <c r="BK482" s="77"/>
      <c r="BL482" s="36"/>
      <c r="BM482" s="24"/>
      <c r="BN482" s="76"/>
      <c r="BO482" s="77"/>
      <c r="BP482" s="76"/>
      <c r="BQ482" s="77"/>
      <c r="BR482" s="76"/>
      <c r="BS482" s="77"/>
      <c r="BT482" s="76"/>
      <c r="BU482" s="77"/>
      <c r="BV482" s="24"/>
      <c r="BW482" s="76"/>
      <c r="BX482" s="77"/>
      <c r="BY482" s="76"/>
      <c r="BZ482" s="77"/>
      <c r="CA482" s="96"/>
      <c r="CB482" s="2"/>
    </row>
    <row r="483" spans="1:80" ht="12" x14ac:dyDescent="0.2">
      <c r="A483" s="33"/>
      <c r="B483" s="265" t="s">
        <v>1007</v>
      </c>
      <c r="C483" s="240" t="str">
        <f>_xlfn.CONCAT(Tabel3[[#This Row],[ID]],Tabel3[[#This Row],[BYGNINGSDELE]])</f>
        <v>479Udskillere (Olie, fedt, benzin o.l.)</v>
      </c>
      <c r="D483" s="24"/>
      <c r="E483" s="24"/>
      <c r="F483" s="24"/>
      <c r="G483" s="24"/>
      <c r="H483" s="24"/>
      <c r="I483" s="24"/>
      <c r="J483" s="61">
        <v>4</v>
      </c>
      <c r="K483" s="62" t="s">
        <v>993</v>
      </c>
      <c r="L483" s="63" t="s">
        <v>991</v>
      </c>
      <c r="M483" s="61" t="str">
        <f>IFERROR(VLOOKUP(Tabel3[[#This Row],[ID-Bygningsdel]],'Data ændringslog'!A:G,7,FALSE),"P")</f>
        <v/>
      </c>
      <c r="N483" s="64" t="s">
        <v>113</v>
      </c>
      <c r="O483" s="188" t="str">
        <f>VLOOKUP(Tabel3[[#This Row],[ID-Bygningsdel]],'Data aktør'!A:H,2,FALSE)</f>
        <v/>
      </c>
      <c r="P483" s="189" t="str">
        <f>VLOOKUP(Tabel3[[#This Row],[ID-Bygningsdel]],'Data aktør'!A:H,3,FALSE)</f>
        <v/>
      </c>
      <c r="Q483" s="190" t="str">
        <f>VLOOKUP(Tabel3[[#This Row],[ID-Bygningsdel]],'Data aktør'!A:H,4,FALSE)</f>
        <v/>
      </c>
      <c r="R483" s="191" t="str">
        <f>VLOOKUP(Tabel3[[#This Row],[ID-Bygningsdel]],'Data aktør'!A:H,5,FALSE)</f>
        <v/>
      </c>
      <c r="S483" s="192" t="str">
        <f>VLOOKUP(Tabel3[[#This Row],[ID-Bygningsdel]],'Data aktør'!A:H,6,FALSE)</f>
        <v/>
      </c>
      <c r="T483" s="193" t="str">
        <f>VLOOKUP(Tabel3[[#This Row],[ID-Bygningsdel]],'Data aktør'!A:H,7,FALSE)</f>
        <v/>
      </c>
      <c r="U483" s="194" t="str">
        <f>VLOOKUP(Tabel3[[#This Row],[ID-Bygningsdel]],'Data aktør'!A:H,8,FALSE)</f>
        <v/>
      </c>
      <c r="V483" s="76"/>
      <c r="W483" s="77"/>
      <c r="X483" s="76"/>
      <c r="Y483" s="77"/>
      <c r="Z483" s="76"/>
      <c r="AA483" s="77"/>
      <c r="AB483" s="76"/>
      <c r="AC483" s="77"/>
      <c r="AD483" s="76"/>
      <c r="AE483" s="77"/>
      <c r="AF483" s="76"/>
      <c r="AG483" s="77"/>
      <c r="AH483" s="76"/>
      <c r="AI483" s="77"/>
      <c r="AJ483" s="76"/>
      <c r="AK483" s="77"/>
      <c r="AL483" s="76"/>
      <c r="AM483" s="77"/>
      <c r="AN483" s="76"/>
      <c r="AO483" s="77"/>
      <c r="AP483" s="76"/>
      <c r="AQ483" s="77"/>
      <c r="AR483" s="76"/>
      <c r="AS483" s="77"/>
      <c r="AT483" s="76"/>
      <c r="AU483" s="77"/>
      <c r="AV483" s="76"/>
      <c r="AW483" s="77"/>
      <c r="AX483" s="76"/>
      <c r="AY483" s="77"/>
      <c r="AZ483" s="76"/>
      <c r="BA483" s="77"/>
      <c r="BB483" s="76"/>
      <c r="BC483" s="77"/>
      <c r="BD483" s="76"/>
      <c r="BE483" s="77"/>
      <c r="BF483" s="76"/>
      <c r="BG483" s="77"/>
      <c r="BH483" s="76"/>
      <c r="BI483" s="77"/>
      <c r="BJ483" s="76"/>
      <c r="BK483" s="77"/>
      <c r="BL483" s="36"/>
      <c r="BM483" s="24"/>
      <c r="BN483" s="76"/>
      <c r="BO483" s="77"/>
      <c r="BP483" s="76"/>
      <c r="BQ483" s="77"/>
      <c r="BR483" s="76"/>
      <c r="BS483" s="77"/>
      <c r="BT483" s="76"/>
      <c r="BU483" s="77"/>
      <c r="BV483" s="24"/>
      <c r="BW483" s="76"/>
      <c r="BX483" s="77"/>
      <c r="BY483" s="76"/>
      <c r="BZ483" s="77"/>
      <c r="CA483" s="96"/>
      <c r="CB483" s="2"/>
    </row>
    <row r="484" spans="1:80" ht="12" x14ac:dyDescent="0.2">
      <c r="A484" s="33"/>
      <c r="B484" s="265" t="s">
        <v>1009</v>
      </c>
      <c r="C484" s="240" t="str">
        <f>_xlfn.CONCAT(Tabel3[[#This Row],[ID]],Tabel3[[#This Row],[BYGNINGSDELE]])</f>
        <v>480Bassiner</v>
      </c>
      <c r="D484" s="24"/>
      <c r="E484" s="24"/>
      <c r="F484" s="24"/>
      <c r="G484" s="24"/>
      <c r="H484" s="24"/>
      <c r="I484" s="24"/>
      <c r="J484" s="61">
        <v>4</v>
      </c>
      <c r="K484" s="62" t="s">
        <v>995</v>
      </c>
      <c r="L484" s="63" t="s">
        <v>113</v>
      </c>
      <c r="M484" s="61" t="str">
        <f>IFERROR(VLOOKUP(Tabel3[[#This Row],[ID-Bygningsdel]],'Data ændringslog'!A:G,7,FALSE),"P")</f>
        <v/>
      </c>
      <c r="N484" s="64" t="s">
        <v>113</v>
      </c>
      <c r="O484" s="188" t="str">
        <f>VLOOKUP(Tabel3[[#This Row],[ID-Bygningsdel]],'Data aktør'!A:H,2,FALSE)</f>
        <v/>
      </c>
      <c r="P484" s="189" t="str">
        <f>VLOOKUP(Tabel3[[#This Row],[ID-Bygningsdel]],'Data aktør'!A:H,3,FALSE)</f>
        <v/>
      </c>
      <c r="Q484" s="190" t="str">
        <f>VLOOKUP(Tabel3[[#This Row],[ID-Bygningsdel]],'Data aktør'!A:H,4,FALSE)</f>
        <v/>
      </c>
      <c r="R484" s="191" t="str">
        <f>VLOOKUP(Tabel3[[#This Row],[ID-Bygningsdel]],'Data aktør'!A:H,5,FALSE)</f>
        <v/>
      </c>
      <c r="S484" s="192" t="str">
        <f>VLOOKUP(Tabel3[[#This Row],[ID-Bygningsdel]],'Data aktør'!A:H,6,FALSE)</f>
        <v/>
      </c>
      <c r="T484" s="193" t="str">
        <f>VLOOKUP(Tabel3[[#This Row],[ID-Bygningsdel]],'Data aktør'!A:H,7,FALSE)</f>
        <v/>
      </c>
      <c r="U484" s="194" t="str">
        <f>VLOOKUP(Tabel3[[#This Row],[ID-Bygningsdel]],'Data aktør'!A:H,8,FALSE)</f>
        <v/>
      </c>
      <c r="V484" s="76"/>
      <c r="W484" s="77"/>
      <c r="X484" s="76"/>
      <c r="Y484" s="77"/>
      <c r="Z484" s="76"/>
      <c r="AA484" s="77"/>
      <c r="AB484" s="76"/>
      <c r="AC484" s="77"/>
      <c r="AD484" s="76"/>
      <c r="AE484" s="77"/>
      <c r="AF484" s="76"/>
      <c r="AG484" s="77"/>
      <c r="AH484" s="76"/>
      <c r="AI484" s="77"/>
      <c r="AJ484" s="76"/>
      <c r="AK484" s="77"/>
      <c r="AL484" s="76"/>
      <c r="AM484" s="77"/>
      <c r="AN484" s="76"/>
      <c r="AO484" s="77"/>
      <c r="AP484" s="76"/>
      <c r="AQ484" s="77"/>
      <c r="AR484" s="76"/>
      <c r="AS484" s="77"/>
      <c r="AT484" s="76"/>
      <c r="AU484" s="77"/>
      <c r="AV484" s="76"/>
      <c r="AW484" s="77"/>
      <c r="AX484" s="76"/>
      <c r="AY484" s="77"/>
      <c r="AZ484" s="76"/>
      <c r="BA484" s="77"/>
      <c r="BB484" s="76"/>
      <c r="BC484" s="77"/>
      <c r="BD484" s="76"/>
      <c r="BE484" s="77"/>
      <c r="BF484" s="76"/>
      <c r="BG484" s="77"/>
      <c r="BH484" s="76"/>
      <c r="BI484" s="77"/>
      <c r="BJ484" s="76"/>
      <c r="BK484" s="77"/>
      <c r="BL484" s="36"/>
      <c r="BM484" s="24"/>
      <c r="BN484" s="76"/>
      <c r="BO484" s="77"/>
      <c r="BP484" s="76"/>
      <c r="BQ484" s="77"/>
      <c r="BR484" s="76"/>
      <c r="BS484" s="77"/>
      <c r="BT484" s="76"/>
      <c r="BU484" s="77"/>
      <c r="BV484" s="24"/>
      <c r="BW484" s="76"/>
      <c r="BX484" s="77"/>
      <c r="BY484" s="76"/>
      <c r="BZ484" s="77"/>
      <c r="CA484" s="96"/>
      <c r="CB484" s="2"/>
    </row>
    <row r="485" spans="1:80" ht="12" x14ac:dyDescent="0.2">
      <c r="A485" s="33"/>
      <c r="B485" s="265" t="s">
        <v>1011</v>
      </c>
      <c r="C485" s="240" t="str">
        <f>_xlfn.CONCAT(Tabel3[[#This Row],[ID]],Tabel3[[#This Row],[BYGNINGSDELE]])</f>
        <v>481Spejlbassiner</v>
      </c>
      <c r="D485" s="24"/>
      <c r="E485" s="24"/>
      <c r="F485" s="24"/>
      <c r="G485" s="24"/>
      <c r="H485" s="24"/>
      <c r="I485" s="24"/>
      <c r="J485" s="61">
        <v>4</v>
      </c>
      <c r="K485" s="62" t="s">
        <v>997</v>
      </c>
      <c r="L485" s="63" t="s">
        <v>113</v>
      </c>
      <c r="M485" s="61" t="str">
        <f>IFERROR(VLOOKUP(Tabel3[[#This Row],[ID-Bygningsdel]],'Data ændringslog'!A:G,7,FALSE),"P")</f>
        <v/>
      </c>
      <c r="N485" s="64" t="s">
        <v>113</v>
      </c>
      <c r="O485" s="188" t="str">
        <f>VLOOKUP(Tabel3[[#This Row],[ID-Bygningsdel]],'Data aktør'!A:H,2,FALSE)</f>
        <v/>
      </c>
      <c r="P485" s="189" t="str">
        <f>VLOOKUP(Tabel3[[#This Row],[ID-Bygningsdel]],'Data aktør'!A:H,3,FALSE)</f>
        <v/>
      </c>
      <c r="Q485" s="190" t="str">
        <f>VLOOKUP(Tabel3[[#This Row],[ID-Bygningsdel]],'Data aktør'!A:H,4,FALSE)</f>
        <v/>
      </c>
      <c r="R485" s="191" t="str">
        <f>VLOOKUP(Tabel3[[#This Row],[ID-Bygningsdel]],'Data aktør'!A:H,5,FALSE)</f>
        <v/>
      </c>
      <c r="S485" s="192" t="str">
        <f>VLOOKUP(Tabel3[[#This Row],[ID-Bygningsdel]],'Data aktør'!A:H,6,FALSE)</f>
        <v/>
      </c>
      <c r="T485" s="193" t="str">
        <f>VLOOKUP(Tabel3[[#This Row],[ID-Bygningsdel]],'Data aktør'!A:H,7,FALSE)</f>
        <v/>
      </c>
      <c r="U485" s="194" t="str">
        <f>VLOOKUP(Tabel3[[#This Row],[ID-Bygningsdel]],'Data aktør'!A:H,8,FALSE)</f>
        <v/>
      </c>
      <c r="V485" s="76"/>
      <c r="W485" s="77"/>
      <c r="X485" s="76"/>
      <c r="Y485" s="77"/>
      <c r="Z485" s="76"/>
      <c r="AA485" s="77"/>
      <c r="AB485" s="76"/>
      <c r="AC485" s="77"/>
      <c r="AD485" s="76"/>
      <c r="AE485" s="77"/>
      <c r="AF485" s="76"/>
      <c r="AG485" s="77"/>
      <c r="AH485" s="76"/>
      <c r="AI485" s="77"/>
      <c r="AJ485" s="76"/>
      <c r="AK485" s="77"/>
      <c r="AL485" s="76"/>
      <c r="AM485" s="77"/>
      <c r="AN485" s="76"/>
      <c r="AO485" s="77"/>
      <c r="AP485" s="76"/>
      <c r="AQ485" s="77"/>
      <c r="AR485" s="76"/>
      <c r="AS485" s="77"/>
      <c r="AT485" s="76"/>
      <c r="AU485" s="77"/>
      <c r="AV485" s="76"/>
      <c r="AW485" s="77"/>
      <c r="AX485" s="76"/>
      <c r="AY485" s="77"/>
      <c r="AZ485" s="76"/>
      <c r="BA485" s="77"/>
      <c r="BB485" s="76"/>
      <c r="BC485" s="77"/>
      <c r="BD485" s="76"/>
      <c r="BE485" s="77"/>
      <c r="BF485" s="76"/>
      <c r="BG485" s="77"/>
      <c r="BH485" s="76"/>
      <c r="BI485" s="77"/>
      <c r="BJ485" s="76"/>
      <c r="BK485" s="77"/>
      <c r="BL485" s="36"/>
      <c r="BM485" s="24"/>
      <c r="BN485" s="76"/>
      <c r="BO485" s="77"/>
      <c r="BP485" s="76"/>
      <c r="BQ485" s="77"/>
      <c r="BR485" s="76"/>
      <c r="BS485" s="77"/>
      <c r="BT485" s="76"/>
      <c r="BU485" s="77"/>
      <c r="BV485" s="24"/>
      <c r="BW485" s="76"/>
      <c r="BX485" s="77"/>
      <c r="BY485" s="76"/>
      <c r="BZ485" s="77"/>
      <c r="CA485" s="96"/>
      <c r="CB485" s="2"/>
    </row>
    <row r="486" spans="1:80" ht="12" x14ac:dyDescent="0.2">
      <c r="A486" s="33"/>
      <c r="B486" s="265" t="s">
        <v>1013</v>
      </c>
      <c r="C486" s="240" t="str">
        <f>_xlfn.CONCAT(Tabel3[[#This Row],[ID]],Tabel3[[#This Row],[BYGNINGSDELE]])</f>
        <v>482Overløbsbassiner</v>
      </c>
      <c r="D486" s="24"/>
      <c r="E486" s="24"/>
      <c r="F486" s="24"/>
      <c r="G486" s="24"/>
      <c r="H486" s="24"/>
      <c r="I486" s="24"/>
      <c r="J486" s="61">
        <v>4</v>
      </c>
      <c r="K486" s="62" t="s">
        <v>999</v>
      </c>
      <c r="L486" s="63" t="s">
        <v>113</v>
      </c>
      <c r="M486" s="61" t="str">
        <f>IFERROR(VLOOKUP(Tabel3[[#This Row],[ID-Bygningsdel]],'Data ændringslog'!A:G,7,FALSE),"P")</f>
        <v/>
      </c>
      <c r="N486" s="64" t="s">
        <v>113</v>
      </c>
      <c r="O486" s="188" t="str">
        <f>VLOOKUP(Tabel3[[#This Row],[ID-Bygningsdel]],'Data aktør'!A:H,2,FALSE)</f>
        <v/>
      </c>
      <c r="P486" s="189" t="str">
        <f>VLOOKUP(Tabel3[[#This Row],[ID-Bygningsdel]],'Data aktør'!A:H,3,FALSE)</f>
        <v/>
      </c>
      <c r="Q486" s="190" t="str">
        <f>VLOOKUP(Tabel3[[#This Row],[ID-Bygningsdel]],'Data aktør'!A:H,4,FALSE)</f>
        <v/>
      </c>
      <c r="R486" s="191" t="str">
        <f>VLOOKUP(Tabel3[[#This Row],[ID-Bygningsdel]],'Data aktør'!A:H,5,FALSE)</f>
        <v/>
      </c>
      <c r="S486" s="192" t="str">
        <f>VLOOKUP(Tabel3[[#This Row],[ID-Bygningsdel]],'Data aktør'!A:H,6,FALSE)</f>
        <v/>
      </c>
      <c r="T486" s="193" t="str">
        <f>VLOOKUP(Tabel3[[#This Row],[ID-Bygningsdel]],'Data aktør'!A:H,7,FALSE)</f>
        <v/>
      </c>
      <c r="U486" s="194" t="str">
        <f>VLOOKUP(Tabel3[[#This Row],[ID-Bygningsdel]],'Data aktør'!A:H,8,FALSE)</f>
        <v/>
      </c>
      <c r="V486" s="76"/>
      <c r="W486" s="77"/>
      <c r="X486" s="76"/>
      <c r="Y486" s="77"/>
      <c r="Z486" s="76"/>
      <c r="AA486" s="77"/>
      <c r="AB486" s="76"/>
      <c r="AC486" s="77"/>
      <c r="AD486" s="76"/>
      <c r="AE486" s="77"/>
      <c r="AF486" s="76"/>
      <c r="AG486" s="77"/>
      <c r="AH486" s="76"/>
      <c r="AI486" s="77"/>
      <c r="AJ486" s="76"/>
      <c r="AK486" s="77"/>
      <c r="AL486" s="76"/>
      <c r="AM486" s="77"/>
      <c r="AN486" s="76"/>
      <c r="AO486" s="77"/>
      <c r="AP486" s="76"/>
      <c r="AQ486" s="77"/>
      <c r="AR486" s="76"/>
      <c r="AS486" s="77"/>
      <c r="AT486" s="76"/>
      <c r="AU486" s="77"/>
      <c r="AV486" s="76"/>
      <c r="AW486" s="77"/>
      <c r="AX486" s="76"/>
      <c r="AY486" s="77"/>
      <c r="AZ486" s="76"/>
      <c r="BA486" s="77"/>
      <c r="BB486" s="76"/>
      <c r="BC486" s="77"/>
      <c r="BD486" s="76"/>
      <c r="BE486" s="77"/>
      <c r="BF486" s="76"/>
      <c r="BG486" s="77"/>
      <c r="BH486" s="76"/>
      <c r="BI486" s="77"/>
      <c r="BJ486" s="76"/>
      <c r="BK486" s="77"/>
      <c r="BL486" s="36"/>
      <c r="BM486" s="24"/>
      <c r="BN486" s="76"/>
      <c r="BO486" s="77"/>
      <c r="BP486" s="76"/>
      <c r="BQ486" s="77"/>
      <c r="BR486" s="76"/>
      <c r="BS486" s="77"/>
      <c r="BT486" s="76"/>
      <c r="BU486" s="77"/>
      <c r="BV486" s="24"/>
      <c r="BW486" s="76"/>
      <c r="BX486" s="77"/>
      <c r="BY486" s="76"/>
      <c r="BZ486" s="77"/>
      <c r="CA486" s="96"/>
      <c r="CB486" s="2"/>
    </row>
    <row r="487" spans="1:80" ht="12" x14ac:dyDescent="0.2">
      <c r="A487" s="33"/>
      <c r="B487" s="265" t="s">
        <v>1015</v>
      </c>
      <c r="C487" s="240" t="str">
        <f>_xlfn.CONCAT(Tabel3[[#This Row],[ID]],Tabel3[[#This Row],[BYGNINGSDELE]])</f>
        <v>483Springvand</v>
      </c>
      <c r="D487" s="24"/>
      <c r="E487" s="24"/>
      <c r="F487" s="24"/>
      <c r="G487" s="24"/>
      <c r="H487" s="24"/>
      <c r="I487" s="24"/>
      <c r="J487" s="61">
        <v>4</v>
      </c>
      <c r="K487" s="62" t="s">
        <v>1001</v>
      </c>
      <c r="L487" s="63" t="s">
        <v>113</v>
      </c>
      <c r="M487" s="61" t="str">
        <f>IFERROR(VLOOKUP(Tabel3[[#This Row],[ID-Bygningsdel]],'Data ændringslog'!A:G,7,FALSE),"P")</f>
        <v/>
      </c>
      <c r="N487" s="64" t="s">
        <v>113</v>
      </c>
      <c r="O487" s="188" t="str">
        <f>VLOOKUP(Tabel3[[#This Row],[ID-Bygningsdel]],'Data aktør'!A:H,2,FALSE)</f>
        <v/>
      </c>
      <c r="P487" s="189" t="str">
        <f>VLOOKUP(Tabel3[[#This Row],[ID-Bygningsdel]],'Data aktør'!A:H,3,FALSE)</f>
        <v/>
      </c>
      <c r="Q487" s="190" t="str">
        <f>VLOOKUP(Tabel3[[#This Row],[ID-Bygningsdel]],'Data aktør'!A:H,4,FALSE)</f>
        <v/>
      </c>
      <c r="R487" s="191" t="str">
        <f>VLOOKUP(Tabel3[[#This Row],[ID-Bygningsdel]],'Data aktør'!A:H,5,FALSE)</f>
        <v/>
      </c>
      <c r="S487" s="192" t="str">
        <f>VLOOKUP(Tabel3[[#This Row],[ID-Bygningsdel]],'Data aktør'!A:H,6,FALSE)</f>
        <v/>
      </c>
      <c r="T487" s="193" t="str">
        <f>VLOOKUP(Tabel3[[#This Row],[ID-Bygningsdel]],'Data aktør'!A:H,7,FALSE)</f>
        <v/>
      </c>
      <c r="U487" s="194" t="str">
        <f>VLOOKUP(Tabel3[[#This Row],[ID-Bygningsdel]],'Data aktør'!A:H,8,FALSE)</f>
        <v/>
      </c>
      <c r="V487" s="76"/>
      <c r="W487" s="77"/>
      <c r="X487" s="76"/>
      <c r="Y487" s="77"/>
      <c r="Z487" s="76"/>
      <c r="AA487" s="77"/>
      <c r="AB487" s="76"/>
      <c r="AC487" s="77"/>
      <c r="AD487" s="76"/>
      <c r="AE487" s="77"/>
      <c r="AF487" s="76"/>
      <c r="AG487" s="77"/>
      <c r="AH487" s="76"/>
      <c r="AI487" s="77"/>
      <c r="AJ487" s="76"/>
      <c r="AK487" s="77"/>
      <c r="AL487" s="76"/>
      <c r="AM487" s="77"/>
      <c r="AN487" s="76"/>
      <c r="AO487" s="77"/>
      <c r="AP487" s="76"/>
      <c r="AQ487" s="77"/>
      <c r="AR487" s="76"/>
      <c r="AS487" s="77"/>
      <c r="AT487" s="76"/>
      <c r="AU487" s="77"/>
      <c r="AV487" s="76"/>
      <c r="AW487" s="77"/>
      <c r="AX487" s="76"/>
      <c r="AY487" s="77"/>
      <c r="AZ487" s="76"/>
      <c r="BA487" s="77"/>
      <c r="BB487" s="76"/>
      <c r="BC487" s="77"/>
      <c r="BD487" s="76"/>
      <c r="BE487" s="77"/>
      <c r="BF487" s="76"/>
      <c r="BG487" s="77"/>
      <c r="BH487" s="76"/>
      <c r="BI487" s="77"/>
      <c r="BJ487" s="76"/>
      <c r="BK487" s="77"/>
      <c r="BL487" s="36"/>
      <c r="BM487" s="24"/>
      <c r="BN487" s="76"/>
      <c r="BO487" s="77"/>
      <c r="BP487" s="76"/>
      <c r="BQ487" s="77"/>
      <c r="BR487" s="76"/>
      <c r="BS487" s="77"/>
      <c r="BT487" s="76"/>
      <c r="BU487" s="77"/>
      <c r="BV487" s="24"/>
      <c r="BW487" s="76"/>
      <c r="BX487" s="77"/>
      <c r="BY487" s="76"/>
      <c r="BZ487" s="77"/>
      <c r="CA487" s="96"/>
      <c r="CB487" s="2"/>
    </row>
    <row r="488" spans="1:80" ht="24" x14ac:dyDescent="0.2">
      <c r="A488" s="33"/>
      <c r="B488" s="267" t="s">
        <v>1017</v>
      </c>
      <c r="C488" s="242" t="str">
        <f>_xlfn.CONCAT(Tabel3[[#This Row],[ID]],Tabel3[[#This Row],[BYGNINGSDELE]])</f>
        <v>484Kloak / LAR systemer under bygning (Fra terrændæk og ned)</v>
      </c>
      <c r="D488" s="23"/>
      <c r="E488" s="23"/>
      <c r="F488" s="23"/>
      <c r="G488" s="23"/>
      <c r="H488" s="23"/>
      <c r="I488" s="24"/>
      <c r="J488" s="65">
        <v>3</v>
      </c>
      <c r="K488" s="66" t="s">
        <v>1003</v>
      </c>
      <c r="L488" s="67"/>
      <c r="M488" s="65" t="str">
        <f>IFERROR(VLOOKUP(Tabel3[[#This Row],[ID-Bygningsdel]],'Data ændringslog'!A:G,7,FALSE),"P")</f>
        <v/>
      </c>
      <c r="N488" s="68" t="s">
        <v>109</v>
      </c>
      <c r="O488" s="196" t="str">
        <f>VLOOKUP(Tabel3[[#This Row],[ID-Bygningsdel]],'Data aktør'!A:H,2,FALSE)</f>
        <v/>
      </c>
      <c r="P488" s="197" t="str">
        <f>VLOOKUP(Tabel3[[#This Row],[ID-Bygningsdel]],'Data aktør'!A:H,3,FALSE)</f>
        <v/>
      </c>
      <c r="Q488" s="197" t="str">
        <f>VLOOKUP(Tabel3[[#This Row],[ID-Bygningsdel]],'Data aktør'!A:H,4,FALSE)</f>
        <v/>
      </c>
      <c r="R488" s="197" t="str">
        <f>VLOOKUP(Tabel3[[#This Row],[ID-Bygningsdel]],'Data aktør'!A:H,5,FALSE)</f>
        <v/>
      </c>
      <c r="S488" s="197" t="str">
        <f>VLOOKUP(Tabel3[[#This Row],[ID-Bygningsdel]],'Data aktør'!A:H,6,FALSE)</f>
        <v/>
      </c>
      <c r="T488" s="197" t="str">
        <f>VLOOKUP(Tabel3[[#This Row],[ID-Bygningsdel]],'Data aktør'!A:H,7,FALSE)</f>
        <v/>
      </c>
      <c r="U488" s="197" t="str">
        <f>VLOOKUP(Tabel3[[#This Row],[ID-Bygningsdel]],'Data aktør'!A:H,8,FALSE)</f>
        <v/>
      </c>
      <c r="V488" s="84"/>
      <c r="W488" s="69"/>
      <c r="X488" s="84"/>
      <c r="Y488" s="69"/>
      <c r="Z488" s="84"/>
      <c r="AA488" s="69"/>
      <c r="AB488" s="84"/>
      <c r="AC488" s="69"/>
      <c r="AD488" s="84"/>
      <c r="AE488" s="69"/>
      <c r="AF488" s="84"/>
      <c r="AG488" s="69"/>
      <c r="AH488" s="84"/>
      <c r="AI488" s="69"/>
      <c r="AJ488" s="84"/>
      <c r="AK488" s="69"/>
      <c r="AL488" s="84"/>
      <c r="AM488" s="69"/>
      <c r="AN488" s="84"/>
      <c r="AO488" s="69"/>
      <c r="AP488" s="84"/>
      <c r="AQ488" s="69"/>
      <c r="AR488" s="84"/>
      <c r="AS488" s="69"/>
      <c r="AT488" s="84"/>
      <c r="AU488" s="69"/>
      <c r="AV488" s="84"/>
      <c r="AW488" s="69"/>
      <c r="AX488" s="84"/>
      <c r="AY488" s="69"/>
      <c r="AZ488" s="84"/>
      <c r="BA488" s="69"/>
      <c r="BB488" s="84"/>
      <c r="BC488" s="69"/>
      <c r="BD488" s="84"/>
      <c r="BE488" s="69"/>
      <c r="BF488" s="84"/>
      <c r="BG488" s="69"/>
      <c r="BH488" s="84"/>
      <c r="BI488" s="69"/>
      <c r="BJ488" s="84"/>
      <c r="BK488" s="69"/>
      <c r="BL488" s="38"/>
      <c r="BM488" s="24"/>
      <c r="BN488" s="84"/>
      <c r="BO488" s="69"/>
      <c r="BP488" s="84"/>
      <c r="BQ488" s="69"/>
      <c r="BR488" s="84"/>
      <c r="BS488" s="69"/>
      <c r="BT488" s="84"/>
      <c r="BU488" s="69"/>
      <c r="BV488" s="24"/>
      <c r="BW488" s="84"/>
      <c r="BX488" s="69"/>
      <c r="BY488" s="84"/>
      <c r="BZ488" s="69"/>
      <c r="CA488" s="98"/>
      <c r="CB488" s="2"/>
    </row>
    <row r="489" spans="1:80" ht="12" x14ac:dyDescent="0.2">
      <c r="A489" s="33"/>
      <c r="B489" s="265" t="s">
        <v>1019</v>
      </c>
      <c r="C489" s="240" t="str">
        <f>_xlfn.CONCAT(Tabel3[[#This Row],[ID]],Tabel3[[#This Row],[BYGNINGSDELE]])</f>
        <v>485Brønde</v>
      </c>
      <c r="D489" s="24"/>
      <c r="E489" s="24"/>
      <c r="F489" s="24"/>
      <c r="G489" s="24"/>
      <c r="H489" s="24"/>
      <c r="I489" s="24"/>
      <c r="J489" s="61">
        <v>4</v>
      </c>
      <c r="K489" s="62" t="s">
        <v>990</v>
      </c>
      <c r="L489" s="63" t="s">
        <v>991</v>
      </c>
      <c r="M489" s="61" t="str">
        <f>IFERROR(VLOOKUP(Tabel3[[#This Row],[ID-Bygningsdel]],'Data ændringslog'!A:G,7,FALSE),"P")</f>
        <v/>
      </c>
      <c r="N489" s="64" t="s">
        <v>109</v>
      </c>
      <c r="O489" s="188" t="str">
        <f>VLOOKUP(Tabel3[[#This Row],[ID-Bygningsdel]],'Data aktør'!A:H,2,FALSE)</f>
        <v/>
      </c>
      <c r="P489" s="189" t="str">
        <f>VLOOKUP(Tabel3[[#This Row],[ID-Bygningsdel]],'Data aktør'!A:H,3,FALSE)</f>
        <v/>
      </c>
      <c r="Q489" s="190" t="str">
        <f>VLOOKUP(Tabel3[[#This Row],[ID-Bygningsdel]],'Data aktør'!A:H,4,FALSE)</f>
        <v/>
      </c>
      <c r="R489" s="191" t="str">
        <f>VLOOKUP(Tabel3[[#This Row],[ID-Bygningsdel]],'Data aktør'!A:H,5,FALSE)</f>
        <v>X</v>
      </c>
      <c r="S489" s="192" t="str">
        <f>VLOOKUP(Tabel3[[#This Row],[ID-Bygningsdel]],'Data aktør'!A:H,6,FALSE)</f>
        <v/>
      </c>
      <c r="T489" s="193" t="str">
        <f>VLOOKUP(Tabel3[[#This Row],[ID-Bygningsdel]],'Data aktør'!A:H,7,FALSE)</f>
        <v/>
      </c>
      <c r="U489" s="194" t="str">
        <f>VLOOKUP(Tabel3[[#This Row],[ID-Bygningsdel]],'Data aktør'!A:H,8,FALSE)</f>
        <v/>
      </c>
      <c r="V489" s="76"/>
      <c r="W489" s="77"/>
      <c r="X489" s="76"/>
      <c r="Y489" s="77"/>
      <c r="Z489" s="76"/>
      <c r="AA489" s="77"/>
      <c r="AB489" s="76" t="s">
        <v>46</v>
      </c>
      <c r="AC489" s="77">
        <v>200</v>
      </c>
      <c r="AD489" s="76"/>
      <c r="AE489" s="77"/>
      <c r="AF489" s="76"/>
      <c r="AG489" s="77"/>
      <c r="AH489" s="76"/>
      <c r="AI489" s="77"/>
      <c r="AJ489" s="76" t="s">
        <v>46</v>
      </c>
      <c r="AK489" s="77">
        <v>300</v>
      </c>
      <c r="AL489" s="76"/>
      <c r="AM489" s="77"/>
      <c r="AN489" s="76"/>
      <c r="AO489" s="77"/>
      <c r="AP489" s="76"/>
      <c r="AQ489" s="77"/>
      <c r="AR489" s="76"/>
      <c r="AS489" s="77"/>
      <c r="AT489" s="76" t="s">
        <v>46</v>
      </c>
      <c r="AU489" s="77">
        <v>325</v>
      </c>
      <c r="AV489" s="76"/>
      <c r="AW489" s="77"/>
      <c r="AX489" s="76"/>
      <c r="AY489" s="77"/>
      <c r="AZ489" s="76"/>
      <c r="BA489" s="77"/>
      <c r="BB489" s="76" t="s">
        <v>46</v>
      </c>
      <c r="BC489" s="77">
        <v>325</v>
      </c>
      <c r="BD489" s="76"/>
      <c r="BE489" s="77"/>
      <c r="BF489" s="76"/>
      <c r="BG489" s="77"/>
      <c r="BH489" s="76"/>
      <c r="BI489" s="77"/>
      <c r="BJ489" s="76"/>
      <c r="BK489" s="77"/>
      <c r="BL489" s="36"/>
      <c r="BM489" s="24"/>
      <c r="BN489" s="76"/>
      <c r="BO489" s="77"/>
      <c r="BP489" s="76"/>
      <c r="BQ489" s="77"/>
      <c r="BR489" s="76"/>
      <c r="BS489" s="77"/>
      <c r="BT489" s="76"/>
      <c r="BU489" s="77"/>
      <c r="BV489" s="24"/>
      <c r="BW489" s="76"/>
      <c r="BX489" s="77"/>
      <c r="BY489" s="76"/>
      <c r="BZ489" s="77"/>
      <c r="CA489" s="96"/>
      <c r="CB489" s="2"/>
    </row>
    <row r="490" spans="1:80" ht="12" x14ac:dyDescent="0.2">
      <c r="A490" s="33"/>
      <c r="B490" s="265" t="s">
        <v>1021</v>
      </c>
      <c r="C490" s="240" t="str">
        <f>_xlfn.CONCAT(Tabel3[[#This Row],[ID]],Tabel3[[#This Row],[BYGNINGSDELE]])</f>
        <v>486Udskillere (Olie, fedt, benzin o.l.)</v>
      </c>
      <c r="D490" s="24"/>
      <c r="E490" s="24"/>
      <c r="F490" s="24"/>
      <c r="G490" s="24"/>
      <c r="H490" s="24"/>
      <c r="I490" s="24"/>
      <c r="J490" s="61">
        <v>4</v>
      </c>
      <c r="K490" s="62" t="s">
        <v>993</v>
      </c>
      <c r="L490" s="63" t="s">
        <v>991</v>
      </c>
      <c r="M490" s="61" t="str">
        <f>IFERROR(VLOOKUP(Tabel3[[#This Row],[ID-Bygningsdel]],'Data ændringslog'!A:G,7,FALSE),"P")</f>
        <v/>
      </c>
      <c r="N490" s="64" t="s">
        <v>109</v>
      </c>
      <c r="O490" s="188" t="str">
        <f>VLOOKUP(Tabel3[[#This Row],[ID-Bygningsdel]],'Data aktør'!A:H,2,FALSE)</f>
        <v/>
      </c>
      <c r="P490" s="189" t="str">
        <f>VLOOKUP(Tabel3[[#This Row],[ID-Bygningsdel]],'Data aktør'!A:H,3,FALSE)</f>
        <v/>
      </c>
      <c r="Q490" s="190" t="str">
        <f>VLOOKUP(Tabel3[[#This Row],[ID-Bygningsdel]],'Data aktør'!A:H,4,FALSE)</f>
        <v/>
      </c>
      <c r="R490" s="191" t="str">
        <f>VLOOKUP(Tabel3[[#This Row],[ID-Bygningsdel]],'Data aktør'!A:H,5,FALSE)</f>
        <v>X</v>
      </c>
      <c r="S490" s="192" t="str">
        <f>VLOOKUP(Tabel3[[#This Row],[ID-Bygningsdel]],'Data aktør'!A:H,6,FALSE)</f>
        <v/>
      </c>
      <c r="T490" s="193" t="str">
        <f>VLOOKUP(Tabel3[[#This Row],[ID-Bygningsdel]],'Data aktør'!A:H,7,FALSE)</f>
        <v/>
      </c>
      <c r="U490" s="194" t="str">
        <f>VLOOKUP(Tabel3[[#This Row],[ID-Bygningsdel]],'Data aktør'!A:H,8,FALSE)</f>
        <v/>
      </c>
      <c r="V490" s="76"/>
      <c r="W490" s="77"/>
      <c r="X490" s="76"/>
      <c r="Y490" s="77"/>
      <c r="Z490" s="76"/>
      <c r="AA490" s="77"/>
      <c r="AB490" s="76" t="s">
        <v>46</v>
      </c>
      <c r="AC490" s="77">
        <v>200</v>
      </c>
      <c r="AD490" s="76"/>
      <c r="AE490" s="77"/>
      <c r="AF490" s="76"/>
      <c r="AG490" s="77"/>
      <c r="AH490" s="76"/>
      <c r="AI490" s="77"/>
      <c r="AJ490" s="76" t="s">
        <v>46</v>
      </c>
      <c r="AK490" s="77">
        <v>300</v>
      </c>
      <c r="AL490" s="76"/>
      <c r="AM490" s="77"/>
      <c r="AN490" s="76"/>
      <c r="AO490" s="77"/>
      <c r="AP490" s="76"/>
      <c r="AQ490" s="77"/>
      <c r="AR490" s="76"/>
      <c r="AS490" s="77"/>
      <c r="AT490" s="76" t="s">
        <v>46</v>
      </c>
      <c r="AU490" s="77">
        <v>325</v>
      </c>
      <c r="AV490" s="76"/>
      <c r="AW490" s="77"/>
      <c r="AX490" s="76"/>
      <c r="AY490" s="77"/>
      <c r="AZ490" s="76"/>
      <c r="BA490" s="77"/>
      <c r="BB490" s="76" t="s">
        <v>46</v>
      </c>
      <c r="BC490" s="77">
        <v>325</v>
      </c>
      <c r="BD490" s="76"/>
      <c r="BE490" s="77"/>
      <c r="BF490" s="76"/>
      <c r="BG490" s="77"/>
      <c r="BH490" s="76"/>
      <c r="BI490" s="77"/>
      <c r="BJ490" s="76"/>
      <c r="BK490" s="77"/>
      <c r="BL490" s="36"/>
      <c r="BM490" s="24"/>
      <c r="BN490" s="76"/>
      <c r="BO490" s="77"/>
      <c r="BP490" s="76"/>
      <c r="BQ490" s="77"/>
      <c r="BR490" s="76"/>
      <c r="BS490" s="77"/>
      <c r="BT490" s="76"/>
      <c r="BU490" s="77"/>
      <c r="BV490" s="24"/>
      <c r="BW490" s="76"/>
      <c r="BX490" s="77"/>
      <c r="BY490" s="76"/>
      <c r="BZ490" s="77"/>
      <c r="CA490" s="96"/>
      <c r="CB490" s="2"/>
    </row>
    <row r="491" spans="1:80" ht="12" x14ac:dyDescent="0.2">
      <c r="A491" s="33"/>
      <c r="B491" s="267" t="s">
        <v>1022</v>
      </c>
      <c r="C491" s="242" t="str">
        <f>_xlfn.CONCAT(Tabel3[[#This Row],[ID]],Tabel3[[#This Row],[BYGNINGSDELE]])</f>
        <v>487Vand</v>
      </c>
      <c r="D491" s="23"/>
      <c r="E491" s="23"/>
      <c r="F491" s="23"/>
      <c r="G491" s="23"/>
      <c r="H491" s="23"/>
      <c r="I491" s="24"/>
      <c r="J491" s="65">
        <v>3</v>
      </c>
      <c r="K491" s="66" t="s">
        <v>917</v>
      </c>
      <c r="L491" s="67"/>
      <c r="M491" s="65" t="str">
        <f>IFERROR(VLOOKUP(Tabel3[[#This Row],[ID-Bygningsdel]],'Data ændringslog'!A:G,7,FALSE),"P")</f>
        <v/>
      </c>
      <c r="N491" s="68" t="s">
        <v>109</v>
      </c>
      <c r="O491" s="196" t="str">
        <f>VLOOKUP(Tabel3[[#This Row],[ID-Bygningsdel]],'Data aktør'!A:H,2,FALSE)</f>
        <v/>
      </c>
      <c r="P491" s="197" t="str">
        <f>VLOOKUP(Tabel3[[#This Row],[ID-Bygningsdel]],'Data aktør'!A:H,3,FALSE)</f>
        <v/>
      </c>
      <c r="Q491" s="197" t="str">
        <f>VLOOKUP(Tabel3[[#This Row],[ID-Bygningsdel]],'Data aktør'!A:H,4,FALSE)</f>
        <v/>
      </c>
      <c r="R491" s="197" t="str">
        <f>VLOOKUP(Tabel3[[#This Row],[ID-Bygningsdel]],'Data aktør'!A:H,5,FALSE)</f>
        <v/>
      </c>
      <c r="S491" s="197" t="str">
        <f>VLOOKUP(Tabel3[[#This Row],[ID-Bygningsdel]],'Data aktør'!A:H,6,FALSE)</f>
        <v/>
      </c>
      <c r="T491" s="197" t="str">
        <f>VLOOKUP(Tabel3[[#This Row],[ID-Bygningsdel]],'Data aktør'!A:H,7,FALSE)</f>
        <v/>
      </c>
      <c r="U491" s="197" t="str">
        <f>VLOOKUP(Tabel3[[#This Row],[ID-Bygningsdel]],'Data aktør'!A:H,8,FALSE)</f>
        <v/>
      </c>
      <c r="V491" s="84"/>
      <c r="W491" s="69"/>
      <c r="X491" s="84"/>
      <c r="Y491" s="69"/>
      <c r="Z491" s="84"/>
      <c r="AA491" s="69"/>
      <c r="AB491" s="84"/>
      <c r="AC491" s="69"/>
      <c r="AD491" s="84"/>
      <c r="AE491" s="69"/>
      <c r="AF491" s="84"/>
      <c r="AG491" s="69"/>
      <c r="AH491" s="84"/>
      <c r="AI491" s="69"/>
      <c r="AJ491" s="84"/>
      <c r="AK491" s="69"/>
      <c r="AL491" s="84"/>
      <c r="AM491" s="69"/>
      <c r="AN491" s="84"/>
      <c r="AO491" s="69"/>
      <c r="AP491" s="84"/>
      <c r="AQ491" s="69"/>
      <c r="AR491" s="84"/>
      <c r="AS491" s="69"/>
      <c r="AT491" s="84"/>
      <c r="AU491" s="69"/>
      <c r="AV491" s="84"/>
      <c r="AW491" s="69"/>
      <c r="AX491" s="84"/>
      <c r="AY491" s="69"/>
      <c r="AZ491" s="84"/>
      <c r="BA491" s="69"/>
      <c r="BB491" s="84"/>
      <c r="BC491" s="69"/>
      <c r="BD491" s="84"/>
      <c r="BE491" s="69"/>
      <c r="BF491" s="84"/>
      <c r="BG491" s="69"/>
      <c r="BH491" s="84"/>
      <c r="BI491" s="69"/>
      <c r="BJ491" s="84"/>
      <c r="BK491" s="69"/>
      <c r="BL491" s="38"/>
      <c r="BM491" s="24"/>
      <c r="BN491" s="84"/>
      <c r="BO491" s="69"/>
      <c r="BP491" s="84"/>
      <c r="BQ491" s="69"/>
      <c r="BR491" s="84"/>
      <c r="BS491" s="69"/>
      <c r="BT491" s="84"/>
      <c r="BU491" s="69"/>
      <c r="BV491" s="24"/>
      <c r="BW491" s="84"/>
      <c r="BX491" s="69"/>
      <c r="BY491" s="84"/>
      <c r="BZ491" s="69"/>
      <c r="CA491" s="98"/>
      <c r="CB491" s="2"/>
    </row>
    <row r="492" spans="1:80" ht="12" x14ac:dyDescent="0.2">
      <c r="A492" s="33"/>
      <c r="B492" s="265" t="s">
        <v>1024</v>
      </c>
      <c r="C492" s="240" t="str">
        <f>_xlfn.CONCAT(Tabel3[[#This Row],[ID]],Tabel3[[#This Row],[BYGNINGSDELE]])</f>
        <v>488Målerarrangement</v>
      </c>
      <c r="D492" s="24"/>
      <c r="E492" s="24"/>
      <c r="F492" s="24"/>
      <c r="G492" s="24"/>
      <c r="H492" s="24"/>
      <c r="I492" s="24"/>
      <c r="J492" s="61">
        <v>4</v>
      </c>
      <c r="K492" s="62" t="s">
        <v>1008</v>
      </c>
      <c r="L492" s="63" t="s">
        <v>991</v>
      </c>
      <c r="M492" s="61" t="str">
        <f>IFERROR(VLOOKUP(Tabel3[[#This Row],[ID-Bygningsdel]],'Data ændringslog'!A:G,7,FALSE),"P")</f>
        <v/>
      </c>
      <c r="N492" s="64" t="s">
        <v>109</v>
      </c>
      <c r="O492" s="188" t="str">
        <f>VLOOKUP(Tabel3[[#This Row],[ID-Bygningsdel]],'Data aktør'!A:H,2,FALSE)</f>
        <v/>
      </c>
      <c r="P492" s="189" t="str">
        <f>VLOOKUP(Tabel3[[#This Row],[ID-Bygningsdel]],'Data aktør'!A:H,3,FALSE)</f>
        <v/>
      </c>
      <c r="Q492" s="190" t="str">
        <f>VLOOKUP(Tabel3[[#This Row],[ID-Bygningsdel]],'Data aktør'!A:H,4,FALSE)</f>
        <v/>
      </c>
      <c r="R492" s="191" t="str">
        <f>VLOOKUP(Tabel3[[#This Row],[ID-Bygningsdel]],'Data aktør'!A:H,5,FALSE)</f>
        <v>X</v>
      </c>
      <c r="S492" s="192" t="str">
        <f>VLOOKUP(Tabel3[[#This Row],[ID-Bygningsdel]],'Data aktør'!A:H,6,FALSE)</f>
        <v/>
      </c>
      <c r="T492" s="193" t="str">
        <f>VLOOKUP(Tabel3[[#This Row],[ID-Bygningsdel]],'Data aktør'!A:H,7,FALSE)</f>
        <v/>
      </c>
      <c r="U492" s="194" t="str">
        <f>VLOOKUP(Tabel3[[#This Row],[ID-Bygningsdel]],'Data aktør'!A:H,8,FALSE)</f>
        <v/>
      </c>
      <c r="V492" s="76"/>
      <c r="W492" s="77"/>
      <c r="X492" s="76"/>
      <c r="Y492" s="77"/>
      <c r="Z492" s="76"/>
      <c r="AA492" s="77"/>
      <c r="AB492" s="76" t="s">
        <v>46</v>
      </c>
      <c r="AC492" s="77">
        <v>200</v>
      </c>
      <c r="AD492" s="76"/>
      <c r="AE492" s="77"/>
      <c r="AF492" s="76"/>
      <c r="AG492" s="77"/>
      <c r="AH492" s="76"/>
      <c r="AI492" s="77"/>
      <c r="AJ492" s="76" t="s">
        <v>46</v>
      </c>
      <c r="AK492" s="77">
        <v>300</v>
      </c>
      <c r="AL492" s="76"/>
      <c r="AM492" s="77"/>
      <c r="AN492" s="76"/>
      <c r="AO492" s="77"/>
      <c r="AP492" s="76"/>
      <c r="AQ492" s="77"/>
      <c r="AR492" s="76"/>
      <c r="AS492" s="77"/>
      <c r="AT492" s="76" t="s">
        <v>46</v>
      </c>
      <c r="AU492" s="77">
        <v>325</v>
      </c>
      <c r="AV492" s="76"/>
      <c r="AW492" s="77"/>
      <c r="AX492" s="76"/>
      <c r="AY492" s="77"/>
      <c r="AZ492" s="76"/>
      <c r="BA492" s="77"/>
      <c r="BB492" s="76" t="s">
        <v>46</v>
      </c>
      <c r="BC492" s="77">
        <v>325</v>
      </c>
      <c r="BD492" s="76"/>
      <c r="BE492" s="77"/>
      <c r="BF492" s="76"/>
      <c r="BG492" s="77"/>
      <c r="BH492" s="76"/>
      <c r="BI492" s="77"/>
      <c r="BJ492" s="76"/>
      <c r="BK492" s="77"/>
      <c r="BL492" s="36"/>
      <c r="BM492" s="24"/>
      <c r="BN492" s="76"/>
      <c r="BO492" s="77"/>
      <c r="BP492" s="76"/>
      <c r="BQ492" s="77"/>
      <c r="BR492" s="76"/>
      <c r="BS492" s="77"/>
      <c r="BT492" s="76"/>
      <c r="BU492" s="77"/>
      <c r="BV492" s="24"/>
      <c r="BW492" s="76"/>
      <c r="BX492" s="77"/>
      <c r="BY492" s="76"/>
      <c r="BZ492" s="77"/>
      <c r="CA492" s="96"/>
      <c r="CB492" s="2"/>
    </row>
    <row r="493" spans="1:80" ht="12" x14ac:dyDescent="0.2">
      <c r="A493" s="33"/>
      <c r="B493" s="265" t="s">
        <v>1026</v>
      </c>
      <c r="C493" s="240" t="str">
        <f>_xlfn.CONCAT(Tabel3[[#This Row],[ID]],Tabel3[[#This Row],[BYGNINGSDELE]])</f>
        <v>489Cirkulationspumper</v>
      </c>
      <c r="D493" s="24"/>
      <c r="E493" s="24"/>
      <c r="F493" s="24"/>
      <c r="G493" s="24"/>
      <c r="H493" s="24"/>
      <c r="I493" s="24"/>
      <c r="J493" s="61">
        <v>4</v>
      </c>
      <c r="K493" s="62" t="s">
        <v>1010</v>
      </c>
      <c r="L493" s="63" t="s">
        <v>991</v>
      </c>
      <c r="M493" s="61" t="str">
        <f>IFERROR(VLOOKUP(Tabel3[[#This Row],[ID-Bygningsdel]],'Data ændringslog'!A:G,7,FALSE),"P")</f>
        <v/>
      </c>
      <c r="N493" s="64" t="s">
        <v>113</v>
      </c>
      <c r="O493" s="188" t="str">
        <f>VLOOKUP(Tabel3[[#This Row],[ID-Bygningsdel]],'Data aktør'!A:H,2,FALSE)</f>
        <v/>
      </c>
      <c r="P493" s="189" t="str">
        <f>VLOOKUP(Tabel3[[#This Row],[ID-Bygningsdel]],'Data aktør'!A:H,3,FALSE)</f>
        <v/>
      </c>
      <c r="Q493" s="190" t="str">
        <f>VLOOKUP(Tabel3[[#This Row],[ID-Bygningsdel]],'Data aktør'!A:H,4,FALSE)</f>
        <v/>
      </c>
      <c r="R493" s="191" t="str">
        <f>VLOOKUP(Tabel3[[#This Row],[ID-Bygningsdel]],'Data aktør'!A:H,5,FALSE)</f>
        <v/>
      </c>
      <c r="S493" s="192" t="str">
        <f>VLOOKUP(Tabel3[[#This Row],[ID-Bygningsdel]],'Data aktør'!A:H,6,FALSE)</f>
        <v/>
      </c>
      <c r="T493" s="193" t="str">
        <f>VLOOKUP(Tabel3[[#This Row],[ID-Bygningsdel]],'Data aktør'!A:H,7,FALSE)</f>
        <v/>
      </c>
      <c r="U493" s="194" t="str">
        <f>VLOOKUP(Tabel3[[#This Row],[ID-Bygningsdel]],'Data aktør'!A:H,8,FALSE)</f>
        <v/>
      </c>
      <c r="V493" s="76"/>
      <c r="W493" s="77"/>
      <c r="X493" s="76"/>
      <c r="Y493" s="77"/>
      <c r="Z493" s="76"/>
      <c r="AA493" s="77"/>
      <c r="AB493" s="76"/>
      <c r="AC493" s="77"/>
      <c r="AD493" s="76"/>
      <c r="AE493" s="77"/>
      <c r="AF493" s="76"/>
      <c r="AG493" s="77"/>
      <c r="AH493" s="76"/>
      <c r="AI493" s="77"/>
      <c r="AJ493" s="76"/>
      <c r="AK493" s="77"/>
      <c r="AL493" s="76"/>
      <c r="AM493" s="77"/>
      <c r="AN493" s="76"/>
      <c r="AO493" s="77"/>
      <c r="AP493" s="76"/>
      <c r="AQ493" s="77"/>
      <c r="AR493" s="76"/>
      <c r="AS493" s="77"/>
      <c r="AT493" s="76"/>
      <c r="AU493" s="77"/>
      <c r="AV493" s="76"/>
      <c r="AW493" s="77"/>
      <c r="AX493" s="76"/>
      <c r="AY493" s="77"/>
      <c r="AZ493" s="76"/>
      <c r="BA493" s="77"/>
      <c r="BB493" s="76"/>
      <c r="BC493" s="77"/>
      <c r="BD493" s="76"/>
      <c r="BE493" s="77"/>
      <c r="BF493" s="76"/>
      <c r="BG493" s="77"/>
      <c r="BH493" s="76"/>
      <c r="BI493" s="77"/>
      <c r="BJ493" s="76"/>
      <c r="BK493" s="77"/>
      <c r="BL493" s="36"/>
      <c r="BM493" s="24"/>
      <c r="BN493" s="76"/>
      <c r="BO493" s="77"/>
      <c r="BP493" s="76"/>
      <c r="BQ493" s="77"/>
      <c r="BR493" s="76"/>
      <c r="BS493" s="77"/>
      <c r="BT493" s="76"/>
      <c r="BU493" s="77"/>
      <c r="BV493" s="24"/>
      <c r="BW493" s="76"/>
      <c r="BX493" s="77"/>
      <c r="BY493" s="76"/>
      <c r="BZ493" s="77"/>
      <c r="CA493" s="96"/>
      <c r="CB493" s="2"/>
    </row>
    <row r="494" spans="1:80" ht="12" x14ac:dyDescent="0.2">
      <c r="A494" s="33"/>
      <c r="B494" s="265" t="s">
        <v>1028</v>
      </c>
      <c r="C494" s="240" t="str">
        <f>_xlfn.CONCAT(Tabel3[[#This Row],[ID]],Tabel3[[#This Row],[BYGNINGSDELE]])</f>
        <v>490Fordelerrør til vand</v>
      </c>
      <c r="D494" s="24"/>
      <c r="E494" s="24"/>
      <c r="F494" s="24"/>
      <c r="G494" s="24"/>
      <c r="H494" s="24"/>
      <c r="I494" s="24"/>
      <c r="J494" s="61">
        <v>4</v>
      </c>
      <c r="K494" s="62" t="s">
        <v>1012</v>
      </c>
      <c r="L494" s="63" t="s">
        <v>991</v>
      </c>
      <c r="M494" s="61" t="str">
        <f>IFERROR(VLOOKUP(Tabel3[[#This Row],[ID-Bygningsdel]],'Data ændringslog'!A:G,7,FALSE),"P")</f>
        <v/>
      </c>
      <c r="N494" s="64" t="s">
        <v>109</v>
      </c>
      <c r="O494" s="188" t="str">
        <f>VLOOKUP(Tabel3[[#This Row],[ID-Bygningsdel]],'Data aktør'!A:H,2,FALSE)</f>
        <v/>
      </c>
      <c r="P494" s="189" t="str">
        <f>VLOOKUP(Tabel3[[#This Row],[ID-Bygningsdel]],'Data aktør'!A:H,3,FALSE)</f>
        <v/>
      </c>
      <c r="Q494" s="190" t="str">
        <f>VLOOKUP(Tabel3[[#This Row],[ID-Bygningsdel]],'Data aktør'!A:H,4,FALSE)</f>
        <v/>
      </c>
      <c r="R494" s="191" t="str">
        <f>VLOOKUP(Tabel3[[#This Row],[ID-Bygningsdel]],'Data aktør'!A:H,5,FALSE)</f>
        <v>X</v>
      </c>
      <c r="S494" s="192" t="str">
        <f>VLOOKUP(Tabel3[[#This Row],[ID-Bygningsdel]],'Data aktør'!A:H,6,FALSE)</f>
        <v/>
      </c>
      <c r="T494" s="193" t="str">
        <f>VLOOKUP(Tabel3[[#This Row],[ID-Bygningsdel]],'Data aktør'!A:H,7,FALSE)</f>
        <v/>
      </c>
      <c r="U494" s="194" t="str">
        <f>VLOOKUP(Tabel3[[#This Row],[ID-Bygningsdel]],'Data aktør'!A:H,8,FALSE)</f>
        <v/>
      </c>
      <c r="V494" s="76"/>
      <c r="W494" s="77"/>
      <c r="X494" s="76"/>
      <c r="Y494" s="77"/>
      <c r="Z494" s="76"/>
      <c r="AA494" s="77"/>
      <c r="AB494" s="76"/>
      <c r="AC494" s="77"/>
      <c r="AD494" s="76"/>
      <c r="AE494" s="77"/>
      <c r="AF494" s="76"/>
      <c r="AG494" s="77"/>
      <c r="AH494" s="76"/>
      <c r="AI494" s="77"/>
      <c r="AJ494" s="76"/>
      <c r="AK494" s="77"/>
      <c r="AL494" s="76"/>
      <c r="AM494" s="77"/>
      <c r="AN494" s="76"/>
      <c r="AO494" s="77"/>
      <c r="AP494" s="76"/>
      <c r="AQ494" s="77"/>
      <c r="AR494" s="76"/>
      <c r="AS494" s="77"/>
      <c r="AT494" s="76" t="s">
        <v>46</v>
      </c>
      <c r="AU494" s="77">
        <v>325</v>
      </c>
      <c r="AV494" s="76"/>
      <c r="AW494" s="77"/>
      <c r="AX494" s="76"/>
      <c r="AY494" s="77"/>
      <c r="AZ494" s="76"/>
      <c r="BA494" s="77"/>
      <c r="BB494" s="76" t="s">
        <v>46</v>
      </c>
      <c r="BC494" s="77">
        <v>325</v>
      </c>
      <c r="BD494" s="76"/>
      <c r="BE494" s="77"/>
      <c r="BF494" s="76"/>
      <c r="BG494" s="77"/>
      <c r="BH494" s="76"/>
      <c r="BI494" s="77"/>
      <c r="BJ494" s="76"/>
      <c r="BK494" s="77"/>
      <c r="BL494" s="36"/>
      <c r="BM494" s="24"/>
      <c r="BN494" s="76"/>
      <c r="BO494" s="77"/>
      <c r="BP494" s="76"/>
      <c r="BQ494" s="77"/>
      <c r="BR494" s="76"/>
      <c r="BS494" s="77"/>
      <c r="BT494" s="76"/>
      <c r="BU494" s="77"/>
      <c r="BV494" s="24"/>
      <c r="BW494" s="76"/>
      <c r="BX494" s="77"/>
      <c r="BY494" s="76"/>
      <c r="BZ494" s="77"/>
      <c r="CA494" s="96"/>
      <c r="CB494" s="2"/>
    </row>
    <row r="495" spans="1:80" ht="12" x14ac:dyDescent="0.2">
      <c r="A495" s="33"/>
      <c r="B495" s="265" t="s">
        <v>1030</v>
      </c>
      <c r="C495" s="240" t="str">
        <f>_xlfn.CONCAT(Tabel3[[#This Row],[ID]],Tabel3[[#This Row],[BYGNINGSDELE]])</f>
        <v>491Trykforøgeranlæg</v>
      </c>
      <c r="D495" s="24"/>
      <c r="E495" s="24"/>
      <c r="F495" s="24"/>
      <c r="G495" s="24"/>
      <c r="H495" s="24"/>
      <c r="I495" s="24"/>
      <c r="J495" s="61">
        <v>4</v>
      </c>
      <c r="K495" s="62" t="s">
        <v>1014</v>
      </c>
      <c r="L495" s="63" t="s">
        <v>991</v>
      </c>
      <c r="M495" s="61" t="str">
        <f>IFERROR(VLOOKUP(Tabel3[[#This Row],[ID-Bygningsdel]],'Data ændringslog'!A:G,7,FALSE),"P")</f>
        <v/>
      </c>
      <c r="N495" s="64" t="s">
        <v>109</v>
      </c>
      <c r="O495" s="188" t="str">
        <f>VLOOKUP(Tabel3[[#This Row],[ID-Bygningsdel]],'Data aktør'!A:H,2,FALSE)</f>
        <v/>
      </c>
      <c r="P495" s="189" t="str">
        <f>VLOOKUP(Tabel3[[#This Row],[ID-Bygningsdel]],'Data aktør'!A:H,3,FALSE)</f>
        <v/>
      </c>
      <c r="Q495" s="190" t="str">
        <f>VLOOKUP(Tabel3[[#This Row],[ID-Bygningsdel]],'Data aktør'!A:H,4,FALSE)</f>
        <v/>
      </c>
      <c r="R495" s="191" t="str">
        <f>VLOOKUP(Tabel3[[#This Row],[ID-Bygningsdel]],'Data aktør'!A:H,5,FALSE)</f>
        <v>X</v>
      </c>
      <c r="S495" s="192" t="str">
        <f>VLOOKUP(Tabel3[[#This Row],[ID-Bygningsdel]],'Data aktør'!A:H,6,FALSE)</f>
        <v/>
      </c>
      <c r="T495" s="193" t="str">
        <f>VLOOKUP(Tabel3[[#This Row],[ID-Bygningsdel]],'Data aktør'!A:H,7,FALSE)</f>
        <v/>
      </c>
      <c r="U495" s="194" t="str">
        <f>VLOOKUP(Tabel3[[#This Row],[ID-Bygningsdel]],'Data aktør'!A:H,8,FALSE)</f>
        <v/>
      </c>
      <c r="V495" s="76"/>
      <c r="W495" s="77"/>
      <c r="X495" s="76"/>
      <c r="Y495" s="77"/>
      <c r="Z495" s="76"/>
      <c r="AA495" s="77"/>
      <c r="AB495" s="76" t="s">
        <v>46</v>
      </c>
      <c r="AC495" s="77">
        <v>200</v>
      </c>
      <c r="AD495" s="76"/>
      <c r="AE495" s="77"/>
      <c r="AF495" s="76"/>
      <c r="AG495" s="77"/>
      <c r="AH495" s="76"/>
      <c r="AI495" s="77"/>
      <c r="AJ495" s="76" t="s">
        <v>46</v>
      </c>
      <c r="AK495" s="77">
        <v>300</v>
      </c>
      <c r="AL495" s="76"/>
      <c r="AM495" s="77"/>
      <c r="AN495" s="76"/>
      <c r="AO495" s="77"/>
      <c r="AP495" s="76"/>
      <c r="AQ495" s="77"/>
      <c r="AR495" s="76"/>
      <c r="AS495" s="77"/>
      <c r="AT495" s="76" t="s">
        <v>46</v>
      </c>
      <c r="AU495" s="77">
        <v>325</v>
      </c>
      <c r="AV495" s="76"/>
      <c r="AW495" s="77"/>
      <c r="AX495" s="76"/>
      <c r="AY495" s="77"/>
      <c r="AZ495" s="76"/>
      <c r="BA495" s="77"/>
      <c r="BB495" s="76" t="s">
        <v>46</v>
      </c>
      <c r="BC495" s="77">
        <v>325</v>
      </c>
      <c r="BD495" s="76"/>
      <c r="BE495" s="77"/>
      <c r="BF495" s="76"/>
      <c r="BG495" s="77"/>
      <c r="BH495" s="76"/>
      <c r="BI495" s="77"/>
      <c r="BJ495" s="76"/>
      <c r="BK495" s="77"/>
      <c r="BL495" s="36"/>
      <c r="BM495" s="24"/>
      <c r="BN495" s="76"/>
      <c r="BO495" s="77"/>
      <c r="BP495" s="76"/>
      <c r="BQ495" s="77"/>
      <c r="BR495" s="76"/>
      <c r="BS495" s="77"/>
      <c r="BT495" s="76"/>
      <c r="BU495" s="77"/>
      <c r="BV495" s="24"/>
      <c r="BW495" s="76"/>
      <c r="BX495" s="77"/>
      <c r="BY495" s="76"/>
      <c r="BZ495" s="77"/>
      <c r="CA495" s="96"/>
      <c r="CB495" s="2"/>
    </row>
    <row r="496" spans="1:80" ht="12" x14ac:dyDescent="0.2">
      <c r="A496" s="33"/>
      <c r="B496" s="265" t="s">
        <v>1032</v>
      </c>
      <c r="C496" s="240" t="str">
        <f>_xlfn.CONCAT(Tabel3[[#This Row],[ID]],Tabel3[[#This Row],[BYGNINGSDELE]])</f>
        <v>492Produktionsanlæg</v>
      </c>
      <c r="D496" s="24"/>
      <c r="E496" s="24"/>
      <c r="F496" s="24"/>
      <c r="G496" s="24"/>
      <c r="H496" s="24"/>
      <c r="I496" s="24"/>
      <c r="J496" s="61">
        <v>4</v>
      </c>
      <c r="K496" s="62" t="s">
        <v>1016</v>
      </c>
      <c r="L496" s="63" t="s">
        <v>991</v>
      </c>
      <c r="M496" s="61" t="str">
        <f>IFERROR(VLOOKUP(Tabel3[[#This Row],[ID-Bygningsdel]],'Data ændringslog'!A:G,7,FALSE),"P")</f>
        <v/>
      </c>
      <c r="N496" s="64" t="s">
        <v>109</v>
      </c>
      <c r="O496" s="188" t="str">
        <f>VLOOKUP(Tabel3[[#This Row],[ID-Bygningsdel]],'Data aktør'!A:H,2,FALSE)</f>
        <v/>
      </c>
      <c r="P496" s="189" t="str">
        <f>VLOOKUP(Tabel3[[#This Row],[ID-Bygningsdel]],'Data aktør'!A:H,3,FALSE)</f>
        <v/>
      </c>
      <c r="Q496" s="190" t="str">
        <f>VLOOKUP(Tabel3[[#This Row],[ID-Bygningsdel]],'Data aktør'!A:H,4,FALSE)</f>
        <v/>
      </c>
      <c r="R496" s="191" t="str">
        <f>VLOOKUP(Tabel3[[#This Row],[ID-Bygningsdel]],'Data aktør'!A:H,5,FALSE)</f>
        <v>X</v>
      </c>
      <c r="S496" s="192" t="str">
        <f>VLOOKUP(Tabel3[[#This Row],[ID-Bygningsdel]],'Data aktør'!A:H,6,FALSE)</f>
        <v/>
      </c>
      <c r="T496" s="193" t="str">
        <f>VLOOKUP(Tabel3[[#This Row],[ID-Bygningsdel]],'Data aktør'!A:H,7,FALSE)</f>
        <v/>
      </c>
      <c r="U496" s="194" t="str">
        <f>VLOOKUP(Tabel3[[#This Row],[ID-Bygningsdel]],'Data aktør'!A:H,8,FALSE)</f>
        <v/>
      </c>
      <c r="V496" s="76"/>
      <c r="W496" s="77"/>
      <c r="X496" s="76"/>
      <c r="Y496" s="77"/>
      <c r="Z496" s="76"/>
      <c r="AA496" s="77"/>
      <c r="AB496" s="76" t="s">
        <v>46</v>
      </c>
      <c r="AC496" s="77">
        <v>200</v>
      </c>
      <c r="AD496" s="76"/>
      <c r="AE496" s="77"/>
      <c r="AF496" s="76"/>
      <c r="AG496" s="77"/>
      <c r="AH496" s="76"/>
      <c r="AI496" s="77"/>
      <c r="AJ496" s="76" t="s">
        <v>46</v>
      </c>
      <c r="AK496" s="77">
        <v>300</v>
      </c>
      <c r="AL496" s="76"/>
      <c r="AM496" s="77"/>
      <c r="AN496" s="76"/>
      <c r="AO496" s="77"/>
      <c r="AP496" s="76"/>
      <c r="AQ496" s="77"/>
      <c r="AR496" s="76"/>
      <c r="AS496" s="77"/>
      <c r="AT496" s="76" t="s">
        <v>46</v>
      </c>
      <c r="AU496" s="77">
        <v>325</v>
      </c>
      <c r="AV496" s="76"/>
      <c r="AW496" s="77"/>
      <c r="AX496" s="76"/>
      <c r="AY496" s="77"/>
      <c r="AZ496" s="76"/>
      <c r="BA496" s="77"/>
      <c r="BB496" s="76" t="s">
        <v>46</v>
      </c>
      <c r="BC496" s="77">
        <v>325</v>
      </c>
      <c r="BD496" s="76"/>
      <c r="BE496" s="77"/>
      <c r="BF496" s="76"/>
      <c r="BG496" s="77"/>
      <c r="BH496" s="76"/>
      <c r="BI496" s="77"/>
      <c r="BJ496" s="76"/>
      <c r="BK496" s="77"/>
      <c r="BL496" s="36"/>
      <c r="BM496" s="24"/>
      <c r="BN496" s="76"/>
      <c r="BO496" s="77"/>
      <c r="BP496" s="76"/>
      <c r="BQ496" s="77"/>
      <c r="BR496" s="76"/>
      <c r="BS496" s="77"/>
      <c r="BT496" s="76"/>
      <c r="BU496" s="77"/>
      <c r="BV496" s="24"/>
      <c r="BW496" s="76"/>
      <c r="BX496" s="77"/>
      <c r="BY496" s="76"/>
      <c r="BZ496" s="77"/>
      <c r="CA496" s="96"/>
      <c r="CB496" s="2"/>
    </row>
    <row r="497" spans="1:80" ht="12" x14ac:dyDescent="0.2">
      <c r="A497" s="33"/>
      <c r="B497" s="265" t="s">
        <v>1034</v>
      </c>
      <c r="C497" s="240" t="str">
        <f>_xlfn.CONCAT(Tabel3[[#This Row],[ID]],Tabel3[[#This Row],[BYGNINGSDELE]])</f>
        <v>493Filtreringsanlæg</v>
      </c>
      <c r="D497" s="24"/>
      <c r="E497" s="24"/>
      <c r="F497" s="24"/>
      <c r="G497" s="24"/>
      <c r="H497" s="24"/>
      <c r="I497" s="24"/>
      <c r="J497" s="61">
        <v>4</v>
      </c>
      <c r="K497" s="62" t="s">
        <v>1018</v>
      </c>
      <c r="L497" s="63" t="s">
        <v>991</v>
      </c>
      <c r="M497" s="61" t="str">
        <f>IFERROR(VLOOKUP(Tabel3[[#This Row],[ID-Bygningsdel]],'Data ændringslog'!A:G,7,FALSE),"P")</f>
        <v/>
      </c>
      <c r="N497" s="64" t="s">
        <v>109</v>
      </c>
      <c r="O497" s="188" t="str">
        <f>VLOOKUP(Tabel3[[#This Row],[ID-Bygningsdel]],'Data aktør'!A:H,2,FALSE)</f>
        <v/>
      </c>
      <c r="P497" s="189" t="str">
        <f>VLOOKUP(Tabel3[[#This Row],[ID-Bygningsdel]],'Data aktør'!A:H,3,FALSE)</f>
        <v/>
      </c>
      <c r="Q497" s="190" t="str">
        <f>VLOOKUP(Tabel3[[#This Row],[ID-Bygningsdel]],'Data aktør'!A:H,4,FALSE)</f>
        <v/>
      </c>
      <c r="R497" s="191" t="str">
        <f>VLOOKUP(Tabel3[[#This Row],[ID-Bygningsdel]],'Data aktør'!A:H,5,FALSE)</f>
        <v>X</v>
      </c>
      <c r="S497" s="192" t="str">
        <f>VLOOKUP(Tabel3[[#This Row],[ID-Bygningsdel]],'Data aktør'!A:H,6,FALSE)</f>
        <v/>
      </c>
      <c r="T497" s="193" t="str">
        <f>VLOOKUP(Tabel3[[#This Row],[ID-Bygningsdel]],'Data aktør'!A:H,7,FALSE)</f>
        <v/>
      </c>
      <c r="U497" s="194" t="str">
        <f>VLOOKUP(Tabel3[[#This Row],[ID-Bygningsdel]],'Data aktør'!A:H,8,FALSE)</f>
        <v/>
      </c>
      <c r="V497" s="76"/>
      <c r="W497" s="77"/>
      <c r="X497" s="76"/>
      <c r="Y497" s="77"/>
      <c r="Z497" s="76"/>
      <c r="AA497" s="77"/>
      <c r="AB497" s="76" t="s">
        <v>46</v>
      </c>
      <c r="AC497" s="77">
        <v>200</v>
      </c>
      <c r="AD497" s="76"/>
      <c r="AE497" s="77"/>
      <c r="AF497" s="76"/>
      <c r="AG497" s="77"/>
      <c r="AH497" s="76"/>
      <c r="AI497" s="77"/>
      <c r="AJ497" s="76" t="s">
        <v>46</v>
      </c>
      <c r="AK497" s="77">
        <v>300</v>
      </c>
      <c r="AL497" s="76"/>
      <c r="AM497" s="77"/>
      <c r="AN497" s="76"/>
      <c r="AO497" s="77"/>
      <c r="AP497" s="76"/>
      <c r="AQ497" s="77"/>
      <c r="AR497" s="76"/>
      <c r="AS497" s="77"/>
      <c r="AT497" s="76" t="s">
        <v>46</v>
      </c>
      <c r="AU497" s="77">
        <v>325</v>
      </c>
      <c r="AV497" s="76"/>
      <c r="AW497" s="77"/>
      <c r="AX497" s="76"/>
      <c r="AY497" s="77"/>
      <c r="AZ497" s="76"/>
      <c r="BA497" s="77"/>
      <c r="BB497" s="76" t="s">
        <v>46</v>
      </c>
      <c r="BC497" s="77">
        <v>325</v>
      </c>
      <c r="BD497" s="76"/>
      <c r="BE497" s="77"/>
      <c r="BF497" s="76"/>
      <c r="BG497" s="77"/>
      <c r="BH497" s="76"/>
      <c r="BI497" s="77"/>
      <c r="BJ497" s="76"/>
      <c r="BK497" s="77"/>
      <c r="BL497" s="36"/>
      <c r="BM497" s="24"/>
      <c r="BN497" s="76"/>
      <c r="BO497" s="77"/>
      <c r="BP497" s="76"/>
      <c r="BQ497" s="77"/>
      <c r="BR497" s="76"/>
      <c r="BS497" s="77"/>
      <c r="BT497" s="76"/>
      <c r="BU497" s="77"/>
      <c r="BV497" s="24"/>
      <c r="BW497" s="76"/>
      <c r="BX497" s="77"/>
      <c r="BY497" s="76"/>
      <c r="BZ497" s="77"/>
      <c r="CA497" s="96"/>
      <c r="CB497" s="2"/>
    </row>
    <row r="498" spans="1:80" ht="12" x14ac:dyDescent="0.2">
      <c r="A498" s="33"/>
      <c r="B498" s="265" t="s">
        <v>1036</v>
      </c>
      <c r="C498" s="240" t="str">
        <f>_xlfn.CONCAT(Tabel3[[#This Row],[ID]],Tabel3[[#This Row],[BYGNINGSDELE]])</f>
        <v>494Vandbehandlingsanlæg</v>
      </c>
      <c r="D498" s="24"/>
      <c r="E498" s="24"/>
      <c r="F498" s="24"/>
      <c r="G498" s="24"/>
      <c r="H498" s="24"/>
      <c r="I498" s="24"/>
      <c r="J498" s="61">
        <v>4</v>
      </c>
      <c r="K498" s="62" t="s">
        <v>1020</v>
      </c>
      <c r="L498" s="63" t="s">
        <v>991</v>
      </c>
      <c r="M498" s="61" t="str">
        <f>IFERROR(VLOOKUP(Tabel3[[#This Row],[ID-Bygningsdel]],'Data ændringslog'!A:G,7,FALSE),"P")</f>
        <v/>
      </c>
      <c r="N498" s="64" t="s">
        <v>109</v>
      </c>
      <c r="O498" s="188" t="str">
        <f>VLOOKUP(Tabel3[[#This Row],[ID-Bygningsdel]],'Data aktør'!A:H,2,FALSE)</f>
        <v/>
      </c>
      <c r="P498" s="189" t="str">
        <f>VLOOKUP(Tabel3[[#This Row],[ID-Bygningsdel]],'Data aktør'!A:H,3,FALSE)</f>
        <v/>
      </c>
      <c r="Q498" s="190" t="str">
        <f>VLOOKUP(Tabel3[[#This Row],[ID-Bygningsdel]],'Data aktør'!A:H,4,FALSE)</f>
        <v/>
      </c>
      <c r="R498" s="191" t="str">
        <f>VLOOKUP(Tabel3[[#This Row],[ID-Bygningsdel]],'Data aktør'!A:H,5,FALSE)</f>
        <v>X</v>
      </c>
      <c r="S498" s="192" t="str">
        <f>VLOOKUP(Tabel3[[#This Row],[ID-Bygningsdel]],'Data aktør'!A:H,6,FALSE)</f>
        <v/>
      </c>
      <c r="T498" s="193" t="str">
        <f>VLOOKUP(Tabel3[[#This Row],[ID-Bygningsdel]],'Data aktør'!A:H,7,FALSE)</f>
        <v/>
      </c>
      <c r="U498" s="194" t="str">
        <f>VLOOKUP(Tabel3[[#This Row],[ID-Bygningsdel]],'Data aktør'!A:H,8,FALSE)</f>
        <v/>
      </c>
      <c r="V498" s="76"/>
      <c r="W498" s="77"/>
      <c r="X498" s="76"/>
      <c r="Y498" s="77"/>
      <c r="Z498" s="76"/>
      <c r="AA498" s="77"/>
      <c r="AB498" s="76" t="s">
        <v>46</v>
      </c>
      <c r="AC498" s="77">
        <v>200</v>
      </c>
      <c r="AD498" s="76"/>
      <c r="AE498" s="77"/>
      <c r="AF498" s="76"/>
      <c r="AG498" s="77"/>
      <c r="AH498" s="76"/>
      <c r="AI498" s="77"/>
      <c r="AJ498" s="76" t="s">
        <v>46</v>
      </c>
      <c r="AK498" s="77">
        <v>300</v>
      </c>
      <c r="AL498" s="76"/>
      <c r="AM498" s="77"/>
      <c r="AN498" s="76"/>
      <c r="AO498" s="77"/>
      <c r="AP498" s="76"/>
      <c r="AQ498" s="77"/>
      <c r="AR498" s="76"/>
      <c r="AS498" s="77"/>
      <c r="AT498" s="76" t="s">
        <v>46</v>
      </c>
      <c r="AU498" s="77">
        <v>325</v>
      </c>
      <c r="AV498" s="76"/>
      <c r="AW498" s="77"/>
      <c r="AX498" s="76"/>
      <c r="AY498" s="77"/>
      <c r="AZ498" s="76"/>
      <c r="BA498" s="77"/>
      <c r="BB498" s="76" t="s">
        <v>46</v>
      </c>
      <c r="BC498" s="77">
        <v>325</v>
      </c>
      <c r="BD498" s="76"/>
      <c r="BE498" s="77"/>
      <c r="BF498" s="76"/>
      <c r="BG498" s="77"/>
      <c r="BH498" s="76"/>
      <c r="BI498" s="77"/>
      <c r="BJ498" s="76"/>
      <c r="BK498" s="77"/>
      <c r="BL498" s="36"/>
      <c r="BM498" s="24"/>
      <c r="BN498" s="76"/>
      <c r="BO498" s="77"/>
      <c r="BP498" s="76"/>
      <c r="BQ498" s="77"/>
      <c r="BR498" s="76"/>
      <c r="BS498" s="77"/>
      <c r="BT498" s="76"/>
      <c r="BU498" s="77"/>
      <c r="BV498" s="24"/>
      <c r="BW498" s="76"/>
      <c r="BX498" s="77"/>
      <c r="BY498" s="76"/>
      <c r="BZ498" s="77"/>
      <c r="CA498" s="96"/>
      <c r="CB498" s="2"/>
    </row>
    <row r="499" spans="1:80" ht="12" x14ac:dyDescent="0.2">
      <c r="A499" s="33"/>
      <c r="B499" s="267" t="s">
        <v>1038</v>
      </c>
      <c r="C499" s="242" t="str">
        <f>_xlfn.CONCAT(Tabel3[[#This Row],[ID]],Tabel3[[#This Row],[BYGNINGSDELE]])</f>
        <v>495Luftarter</v>
      </c>
      <c r="D499" s="23"/>
      <c r="E499" s="23"/>
      <c r="F499" s="23"/>
      <c r="G499" s="23"/>
      <c r="H499" s="23"/>
      <c r="I499" s="24"/>
      <c r="J499" s="65">
        <v>3</v>
      </c>
      <c r="K499" s="66" t="s">
        <v>931</v>
      </c>
      <c r="L499" s="67"/>
      <c r="M499" s="65" t="str">
        <f>IFERROR(VLOOKUP(Tabel3[[#This Row],[ID-Bygningsdel]],'Data ændringslog'!A:G,7,FALSE),"P")</f>
        <v/>
      </c>
      <c r="N499" s="68" t="s">
        <v>109</v>
      </c>
      <c r="O499" s="196" t="str">
        <f>VLOOKUP(Tabel3[[#This Row],[ID-Bygningsdel]],'Data aktør'!A:H,2,FALSE)</f>
        <v/>
      </c>
      <c r="P499" s="197" t="str">
        <f>VLOOKUP(Tabel3[[#This Row],[ID-Bygningsdel]],'Data aktør'!A:H,3,FALSE)</f>
        <v/>
      </c>
      <c r="Q499" s="197" t="str">
        <f>VLOOKUP(Tabel3[[#This Row],[ID-Bygningsdel]],'Data aktør'!A:H,4,FALSE)</f>
        <v/>
      </c>
      <c r="R499" s="197" t="str">
        <f>VLOOKUP(Tabel3[[#This Row],[ID-Bygningsdel]],'Data aktør'!A:H,5,FALSE)</f>
        <v/>
      </c>
      <c r="S499" s="197" t="str">
        <f>VLOOKUP(Tabel3[[#This Row],[ID-Bygningsdel]],'Data aktør'!A:H,6,FALSE)</f>
        <v/>
      </c>
      <c r="T499" s="197" t="str">
        <f>VLOOKUP(Tabel3[[#This Row],[ID-Bygningsdel]],'Data aktør'!A:H,7,FALSE)</f>
        <v/>
      </c>
      <c r="U499" s="197" t="str">
        <f>VLOOKUP(Tabel3[[#This Row],[ID-Bygningsdel]],'Data aktør'!A:H,8,FALSE)</f>
        <v/>
      </c>
      <c r="V499" s="84"/>
      <c r="W499" s="69"/>
      <c r="X499" s="84"/>
      <c r="Y499" s="69"/>
      <c r="Z499" s="84"/>
      <c r="AA499" s="69"/>
      <c r="AB499" s="84"/>
      <c r="AC499" s="69"/>
      <c r="AD499" s="84"/>
      <c r="AE499" s="69"/>
      <c r="AF499" s="84"/>
      <c r="AG499" s="69"/>
      <c r="AH499" s="84"/>
      <c r="AI499" s="69"/>
      <c r="AJ499" s="84"/>
      <c r="AK499" s="69"/>
      <c r="AL499" s="84"/>
      <c r="AM499" s="69"/>
      <c r="AN499" s="84"/>
      <c r="AO499" s="69"/>
      <c r="AP499" s="84"/>
      <c r="AQ499" s="69"/>
      <c r="AR499" s="84"/>
      <c r="AS499" s="69"/>
      <c r="AT499" s="84"/>
      <c r="AU499" s="69"/>
      <c r="AV499" s="84"/>
      <c r="AW499" s="69"/>
      <c r="AX499" s="84"/>
      <c r="AY499" s="69"/>
      <c r="AZ499" s="84"/>
      <c r="BA499" s="69"/>
      <c r="BB499" s="84"/>
      <c r="BC499" s="69"/>
      <c r="BD499" s="84"/>
      <c r="BE499" s="69"/>
      <c r="BF499" s="84"/>
      <c r="BG499" s="69"/>
      <c r="BH499" s="84"/>
      <c r="BI499" s="69"/>
      <c r="BJ499" s="84"/>
      <c r="BK499" s="69"/>
      <c r="BL499" s="38"/>
      <c r="BM499" s="24"/>
      <c r="BN499" s="84"/>
      <c r="BO499" s="69"/>
      <c r="BP499" s="84"/>
      <c r="BQ499" s="69"/>
      <c r="BR499" s="84"/>
      <c r="BS499" s="69"/>
      <c r="BT499" s="84"/>
      <c r="BU499" s="69"/>
      <c r="BV499" s="24"/>
      <c r="BW499" s="84"/>
      <c r="BX499" s="69"/>
      <c r="BY499" s="84"/>
      <c r="BZ499" s="69"/>
      <c r="CA499" s="98"/>
      <c r="CB499" s="2"/>
    </row>
    <row r="500" spans="1:80" ht="12" x14ac:dyDescent="0.2">
      <c r="A500" s="33"/>
      <c r="B500" s="265" t="s">
        <v>1040</v>
      </c>
      <c r="C500" s="240" t="str">
        <f>_xlfn.CONCAT(Tabel3[[#This Row],[ID]],Tabel3[[#This Row],[BYGNINGSDELE]])</f>
        <v xml:space="preserve">496Overvågningsenheder </v>
      </c>
      <c r="D500" s="24"/>
      <c r="E500" s="24"/>
      <c r="F500" s="24"/>
      <c r="G500" s="24"/>
      <c r="H500" s="24"/>
      <c r="I500" s="24"/>
      <c r="J500" s="61">
        <v>4</v>
      </c>
      <c r="K500" s="62" t="s">
        <v>1023</v>
      </c>
      <c r="L500" s="63" t="s">
        <v>991</v>
      </c>
      <c r="M500" s="61" t="str">
        <f>IFERROR(VLOOKUP(Tabel3[[#This Row],[ID-Bygningsdel]],'Data ændringslog'!A:G,7,FALSE),"P")</f>
        <v/>
      </c>
      <c r="N500" s="64" t="s">
        <v>109</v>
      </c>
      <c r="O500" s="188" t="str">
        <f>VLOOKUP(Tabel3[[#This Row],[ID-Bygningsdel]],'Data aktør'!A:H,2,FALSE)</f>
        <v/>
      </c>
      <c r="P500" s="189" t="str">
        <f>VLOOKUP(Tabel3[[#This Row],[ID-Bygningsdel]],'Data aktør'!A:H,3,FALSE)</f>
        <v/>
      </c>
      <c r="Q500" s="190" t="str">
        <f>VLOOKUP(Tabel3[[#This Row],[ID-Bygningsdel]],'Data aktør'!A:H,4,FALSE)</f>
        <v/>
      </c>
      <c r="R500" s="191" t="str">
        <f>VLOOKUP(Tabel3[[#This Row],[ID-Bygningsdel]],'Data aktør'!A:H,5,FALSE)</f>
        <v>X</v>
      </c>
      <c r="S500" s="192" t="str">
        <f>VLOOKUP(Tabel3[[#This Row],[ID-Bygningsdel]],'Data aktør'!A:H,6,FALSE)</f>
        <v/>
      </c>
      <c r="T500" s="193" t="str">
        <f>VLOOKUP(Tabel3[[#This Row],[ID-Bygningsdel]],'Data aktør'!A:H,7,FALSE)</f>
        <v/>
      </c>
      <c r="U500" s="194" t="str">
        <f>VLOOKUP(Tabel3[[#This Row],[ID-Bygningsdel]],'Data aktør'!A:H,8,FALSE)</f>
        <v/>
      </c>
      <c r="V500" s="76"/>
      <c r="W500" s="77"/>
      <c r="X500" s="76"/>
      <c r="Y500" s="77"/>
      <c r="Z500" s="76"/>
      <c r="AA500" s="77"/>
      <c r="AB500" s="76"/>
      <c r="AC500" s="77"/>
      <c r="AD500" s="76"/>
      <c r="AE500" s="77"/>
      <c r="AF500" s="76"/>
      <c r="AG500" s="77"/>
      <c r="AH500" s="76"/>
      <c r="AI500" s="77"/>
      <c r="AJ500" s="76" t="s">
        <v>46</v>
      </c>
      <c r="AK500" s="77">
        <v>300</v>
      </c>
      <c r="AL500" s="76"/>
      <c r="AM500" s="77"/>
      <c r="AN500" s="76"/>
      <c r="AO500" s="77"/>
      <c r="AP500" s="76"/>
      <c r="AQ500" s="77"/>
      <c r="AR500" s="76"/>
      <c r="AS500" s="77"/>
      <c r="AT500" s="76" t="s">
        <v>46</v>
      </c>
      <c r="AU500" s="77">
        <v>325</v>
      </c>
      <c r="AV500" s="76"/>
      <c r="AW500" s="77"/>
      <c r="AX500" s="76"/>
      <c r="AY500" s="77"/>
      <c r="AZ500" s="76"/>
      <c r="BA500" s="77"/>
      <c r="BB500" s="76" t="s">
        <v>46</v>
      </c>
      <c r="BC500" s="77">
        <v>325</v>
      </c>
      <c r="BD500" s="76"/>
      <c r="BE500" s="77"/>
      <c r="BF500" s="76"/>
      <c r="BG500" s="77"/>
      <c r="BH500" s="76"/>
      <c r="BI500" s="77"/>
      <c r="BJ500" s="76"/>
      <c r="BK500" s="77"/>
      <c r="BL500" s="36"/>
      <c r="BM500" s="24"/>
      <c r="BN500" s="76"/>
      <c r="BO500" s="77"/>
      <c r="BP500" s="76"/>
      <c r="BQ500" s="77"/>
      <c r="BR500" s="76"/>
      <c r="BS500" s="77"/>
      <c r="BT500" s="76"/>
      <c r="BU500" s="77"/>
      <c r="BV500" s="24"/>
      <c r="BW500" s="76"/>
      <c r="BX500" s="77"/>
      <c r="BY500" s="76"/>
      <c r="BZ500" s="77"/>
      <c r="CA500" s="96"/>
      <c r="CB500" s="2"/>
    </row>
    <row r="501" spans="1:80" ht="12" x14ac:dyDescent="0.2">
      <c r="A501" s="33"/>
      <c r="B501" s="265" t="s">
        <v>1042</v>
      </c>
      <c r="C501" s="240" t="str">
        <f>_xlfn.CONCAT(Tabel3[[#This Row],[ID]],Tabel3[[#This Row],[BYGNINGSDELE]])</f>
        <v xml:space="preserve">497Nødafspærringsbokse </v>
      </c>
      <c r="D501" s="24"/>
      <c r="E501" s="24"/>
      <c r="F501" s="24"/>
      <c r="G501" s="24"/>
      <c r="H501" s="24"/>
      <c r="I501" s="24"/>
      <c r="J501" s="61">
        <v>4</v>
      </c>
      <c r="K501" s="62" t="s">
        <v>1025</v>
      </c>
      <c r="L501" s="63" t="s">
        <v>991</v>
      </c>
      <c r="M501" s="61" t="str">
        <f>IFERROR(VLOOKUP(Tabel3[[#This Row],[ID-Bygningsdel]],'Data ændringslog'!A:G,7,FALSE),"P")</f>
        <v/>
      </c>
      <c r="N501" s="64" t="s">
        <v>109</v>
      </c>
      <c r="O501" s="188" t="str">
        <f>VLOOKUP(Tabel3[[#This Row],[ID-Bygningsdel]],'Data aktør'!A:H,2,FALSE)</f>
        <v/>
      </c>
      <c r="P501" s="189" t="str">
        <f>VLOOKUP(Tabel3[[#This Row],[ID-Bygningsdel]],'Data aktør'!A:H,3,FALSE)</f>
        <v/>
      </c>
      <c r="Q501" s="190" t="str">
        <f>VLOOKUP(Tabel3[[#This Row],[ID-Bygningsdel]],'Data aktør'!A:H,4,FALSE)</f>
        <v/>
      </c>
      <c r="R501" s="191" t="str">
        <f>VLOOKUP(Tabel3[[#This Row],[ID-Bygningsdel]],'Data aktør'!A:H,5,FALSE)</f>
        <v>X</v>
      </c>
      <c r="S501" s="192" t="str">
        <f>VLOOKUP(Tabel3[[#This Row],[ID-Bygningsdel]],'Data aktør'!A:H,6,FALSE)</f>
        <v/>
      </c>
      <c r="T501" s="193" t="str">
        <f>VLOOKUP(Tabel3[[#This Row],[ID-Bygningsdel]],'Data aktør'!A:H,7,FALSE)</f>
        <v/>
      </c>
      <c r="U501" s="194" t="str">
        <f>VLOOKUP(Tabel3[[#This Row],[ID-Bygningsdel]],'Data aktør'!A:H,8,FALSE)</f>
        <v/>
      </c>
      <c r="V501" s="76"/>
      <c r="W501" s="77"/>
      <c r="X501" s="76"/>
      <c r="Y501" s="77"/>
      <c r="Z501" s="76"/>
      <c r="AA501" s="77"/>
      <c r="AB501" s="76"/>
      <c r="AC501" s="77"/>
      <c r="AD501" s="76"/>
      <c r="AE501" s="77"/>
      <c r="AF501" s="76"/>
      <c r="AG501" s="77"/>
      <c r="AH501" s="76"/>
      <c r="AI501" s="77"/>
      <c r="AJ501" s="76" t="s">
        <v>46</v>
      </c>
      <c r="AK501" s="77">
        <v>300</v>
      </c>
      <c r="AL501" s="76"/>
      <c r="AM501" s="77"/>
      <c r="AN501" s="76"/>
      <c r="AO501" s="77"/>
      <c r="AP501" s="76"/>
      <c r="AQ501" s="77"/>
      <c r="AR501" s="76"/>
      <c r="AS501" s="77"/>
      <c r="AT501" s="76" t="s">
        <v>46</v>
      </c>
      <c r="AU501" s="77">
        <v>325</v>
      </c>
      <c r="AV501" s="76"/>
      <c r="AW501" s="77"/>
      <c r="AX501" s="76"/>
      <c r="AY501" s="77"/>
      <c r="AZ501" s="76"/>
      <c r="BA501" s="77"/>
      <c r="BB501" s="76" t="s">
        <v>46</v>
      </c>
      <c r="BC501" s="77">
        <v>325</v>
      </c>
      <c r="BD501" s="76"/>
      <c r="BE501" s="77"/>
      <c r="BF501" s="76"/>
      <c r="BG501" s="77"/>
      <c r="BH501" s="76"/>
      <c r="BI501" s="77"/>
      <c r="BJ501" s="76"/>
      <c r="BK501" s="77"/>
      <c r="BL501" s="36"/>
      <c r="BM501" s="24"/>
      <c r="BN501" s="76"/>
      <c r="BO501" s="77"/>
      <c r="BP501" s="76"/>
      <c r="BQ501" s="77"/>
      <c r="BR501" s="76"/>
      <c r="BS501" s="77"/>
      <c r="BT501" s="76"/>
      <c r="BU501" s="77"/>
      <c r="BV501" s="24"/>
      <c r="BW501" s="76"/>
      <c r="BX501" s="77"/>
      <c r="BY501" s="76"/>
      <c r="BZ501" s="77"/>
      <c r="CA501" s="96"/>
      <c r="CB501" s="2"/>
    </row>
    <row r="502" spans="1:80" ht="12" x14ac:dyDescent="0.2">
      <c r="A502" s="33"/>
      <c r="B502" s="265" t="s">
        <v>1044</v>
      </c>
      <c r="C502" s="240" t="str">
        <f>_xlfn.CONCAT(Tabel3[[#This Row],[ID]],Tabel3[[#This Row],[BYGNINGSDELE]])</f>
        <v xml:space="preserve">498Nødforsyningsenheder </v>
      </c>
      <c r="D502" s="24"/>
      <c r="E502" s="24"/>
      <c r="F502" s="24"/>
      <c r="G502" s="24"/>
      <c r="H502" s="24"/>
      <c r="I502" s="24"/>
      <c r="J502" s="61">
        <v>4</v>
      </c>
      <c r="K502" s="62" t="s">
        <v>1027</v>
      </c>
      <c r="L502" s="63" t="s">
        <v>991</v>
      </c>
      <c r="M502" s="61" t="str">
        <f>IFERROR(VLOOKUP(Tabel3[[#This Row],[ID-Bygningsdel]],'Data ændringslog'!A:G,7,FALSE),"P")</f>
        <v/>
      </c>
      <c r="N502" s="64" t="s">
        <v>109</v>
      </c>
      <c r="O502" s="188" t="str">
        <f>VLOOKUP(Tabel3[[#This Row],[ID-Bygningsdel]],'Data aktør'!A:H,2,FALSE)</f>
        <v/>
      </c>
      <c r="P502" s="189" t="str">
        <f>VLOOKUP(Tabel3[[#This Row],[ID-Bygningsdel]],'Data aktør'!A:H,3,FALSE)</f>
        <v/>
      </c>
      <c r="Q502" s="190" t="str">
        <f>VLOOKUP(Tabel3[[#This Row],[ID-Bygningsdel]],'Data aktør'!A:H,4,FALSE)</f>
        <v/>
      </c>
      <c r="R502" s="191" t="str">
        <f>VLOOKUP(Tabel3[[#This Row],[ID-Bygningsdel]],'Data aktør'!A:H,5,FALSE)</f>
        <v>X</v>
      </c>
      <c r="S502" s="192" t="str">
        <f>VLOOKUP(Tabel3[[#This Row],[ID-Bygningsdel]],'Data aktør'!A:H,6,FALSE)</f>
        <v/>
      </c>
      <c r="T502" s="193" t="str">
        <f>VLOOKUP(Tabel3[[#This Row],[ID-Bygningsdel]],'Data aktør'!A:H,7,FALSE)</f>
        <v/>
      </c>
      <c r="U502" s="194" t="str">
        <f>VLOOKUP(Tabel3[[#This Row],[ID-Bygningsdel]],'Data aktør'!A:H,8,FALSE)</f>
        <v/>
      </c>
      <c r="V502" s="76"/>
      <c r="W502" s="77"/>
      <c r="X502" s="76"/>
      <c r="Y502" s="77"/>
      <c r="Z502" s="76"/>
      <c r="AA502" s="77"/>
      <c r="AB502" s="76"/>
      <c r="AC502" s="77"/>
      <c r="AD502" s="76"/>
      <c r="AE502" s="77"/>
      <c r="AF502" s="76"/>
      <c r="AG502" s="77"/>
      <c r="AH502" s="76"/>
      <c r="AI502" s="77"/>
      <c r="AJ502" s="76" t="s">
        <v>46</v>
      </c>
      <c r="AK502" s="77">
        <v>300</v>
      </c>
      <c r="AL502" s="76"/>
      <c r="AM502" s="77"/>
      <c r="AN502" s="76"/>
      <c r="AO502" s="77"/>
      <c r="AP502" s="76"/>
      <c r="AQ502" s="77"/>
      <c r="AR502" s="76"/>
      <c r="AS502" s="77"/>
      <c r="AT502" s="76" t="s">
        <v>46</v>
      </c>
      <c r="AU502" s="77">
        <v>325</v>
      </c>
      <c r="AV502" s="76"/>
      <c r="AW502" s="77"/>
      <c r="AX502" s="76"/>
      <c r="AY502" s="77"/>
      <c r="AZ502" s="76"/>
      <c r="BA502" s="77"/>
      <c r="BB502" s="76" t="s">
        <v>46</v>
      </c>
      <c r="BC502" s="77">
        <v>325</v>
      </c>
      <c r="BD502" s="76"/>
      <c r="BE502" s="77"/>
      <c r="BF502" s="76"/>
      <c r="BG502" s="77"/>
      <c r="BH502" s="76"/>
      <c r="BI502" s="77"/>
      <c r="BJ502" s="76"/>
      <c r="BK502" s="77"/>
      <c r="BL502" s="36"/>
      <c r="BM502" s="24"/>
      <c r="BN502" s="76"/>
      <c r="BO502" s="77"/>
      <c r="BP502" s="76"/>
      <c r="BQ502" s="77"/>
      <c r="BR502" s="76"/>
      <c r="BS502" s="77"/>
      <c r="BT502" s="76"/>
      <c r="BU502" s="77"/>
      <c r="BV502" s="24"/>
      <c r="BW502" s="76"/>
      <c r="BX502" s="77"/>
      <c r="BY502" s="76"/>
      <c r="BZ502" s="77"/>
      <c r="CA502" s="96"/>
      <c r="CB502" s="2"/>
    </row>
    <row r="503" spans="1:80" ht="12" x14ac:dyDescent="0.2">
      <c r="A503" s="33"/>
      <c r="B503" s="265" t="s">
        <v>1045</v>
      </c>
      <c r="C503" s="240" t="str">
        <f>_xlfn.CONCAT(Tabel3[[#This Row],[ID]],Tabel3[[#This Row],[BYGNINGSDELE]])</f>
        <v xml:space="preserve">499Gasregulatorer </v>
      </c>
      <c r="D503" s="24"/>
      <c r="E503" s="24"/>
      <c r="F503" s="24"/>
      <c r="G503" s="24"/>
      <c r="H503" s="24"/>
      <c r="I503" s="24"/>
      <c r="J503" s="61">
        <v>4</v>
      </c>
      <c r="K503" s="62" t="s">
        <v>1029</v>
      </c>
      <c r="L503" s="63" t="s">
        <v>991</v>
      </c>
      <c r="M503" s="61" t="str">
        <f>IFERROR(VLOOKUP(Tabel3[[#This Row],[ID-Bygningsdel]],'Data ændringslog'!A:G,7,FALSE),"P")</f>
        <v/>
      </c>
      <c r="N503" s="64" t="s">
        <v>109</v>
      </c>
      <c r="O503" s="188" t="str">
        <f>VLOOKUP(Tabel3[[#This Row],[ID-Bygningsdel]],'Data aktør'!A:H,2,FALSE)</f>
        <v/>
      </c>
      <c r="P503" s="189" t="str">
        <f>VLOOKUP(Tabel3[[#This Row],[ID-Bygningsdel]],'Data aktør'!A:H,3,FALSE)</f>
        <v/>
      </c>
      <c r="Q503" s="190" t="str">
        <f>VLOOKUP(Tabel3[[#This Row],[ID-Bygningsdel]],'Data aktør'!A:H,4,FALSE)</f>
        <v/>
      </c>
      <c r="R503" s="191" t="str">
        <f>VLOOKUP(Tabel3[[#This Row],[ID-Bygningsdel]],'Data aktør'!A:H,5,FALSE)</f>
        <v>X</v>
      </c>
      <c r="S503" s="192" t="str">
        <f>VLOOKUP(Tabel3[[#This Row],[ID-Bygningsdel]],'Data aktør'!A:H,6,FALSE)</f>
        <v/>
      </c>
      <c r="T503" s="193" t="str">
        <f>VLOOKUP(Tabel3[[#This Row],[ID-Bygningsdel]],'Data aktør'!A:H,7,FALSE)</f>
        <v/>
      </c>
      <c r="U503" s="194" t="str">
        <f>VLOOKUP(Tabel3[[#This Row],[ID-Bygningsdel]],'Data aktør'!A:H,8,FALSE)</f>
        <v/>
      </c>
      <c r="V503" s="76"/>
      <c r="W503" s="77"/>
      <c r="X503" s="76"/>
      <c r="Y503" s="77"/>
      <c r="Z503" s="76"/>
      <c r="AA503" s="77"/>
      <c r="AB503" s="76"/>
      <c r="AC503" s="77"/>
      <c r="AD503" s="76"/>
      <c r="AE503" s="77"/>
      <c r="AF503" s="76"/>
      <c r="AG503" s="77"/>
      <c r="AH503" s="76"/>
      <c r="AI503" s="77"/>
      <c r="AJ503" s="76"/>
      <c r="AK503" s="77"/>
      <c r="AL503" s="76"/>
      <c r="AM503" s="77"/>
      <c r="AN503" s="76"/>
      <c r="AO503" s="77"/>
      <c r="AP503" s="76"/>
      <c r="AQ503" s="77"/>
      <c r="AR503" s="76"/>
      <c r="AS503" s="77"/>
      <c r="AT503" s="76" t="s">
        <v>46</v>
      </c>
      <c r="AU503" s="77">
        <v>325</v>
      </c>
      <c r="AV503" s="76"/>
      <c r="AW503" s="77"/>
      <c r="AX503" s="76"/>
      <c r="AY503" s="77"/>
      <c r="AZ503" s="76"/>
      <c r="BA503" s="77"/>
      <c r="BB503" s="76" t="s">
        <v>46</v>
      </c>
      <c r="BC503" s="77">
        <v>325</v>
      </c>
      <c r="BD503" s="76"/>
      <c r="BE503" s="77"/>
      <c r="BF503" s="76"/>
      <c r="BG503" s="77"/>
      <c r="BH503" s="76"/>
      <c r="BI503" s="77"/>
      <c r="BJ503" s="76"/>
      <c r="BK503" s="77"/>
      <c r="BL503" s="36"/>
      <c r="BM503" s="24"/>
      <c r="BN503" s="76"/>
      <c r="BO503" s="77"/>
      <c r="BP503" s="76"/>
      <c r="BQ503" s="77"/>
      <c r="BR503" s="76"/>
      <c r="BS503" s="77"/>
      <c r="BT503" s="76"/>
      <c r="BU503" s="77"/>
      <c r="BV503" s="24"/>
      <c r="BW503" s="76"/>
      <c r="BX503" s="77"/>
      <c r="BY503" s="76"/>
      <c r="BZ503" s="77"/>
      <c r="CA503" s="96"/>
      <c r="CB503" s="2"/>
    </row>
    <row r="504" spans="1:80" ht="12" x14ac:dyDescent="0.2">
      <c r="A504" s="33"/>
      <c r="B504" s="265" t="s">
        <v>1046</v>
      </c>
      <c r="C504" s="240" t="str">
        <f>_xlfn.CONCAT(Tabel3[[#This Row],[ID]],Tabel3[[#This Row],[BYGNINGSDELE]])</f>
        <v>500Målerarrangementer</v>
      </c>
      <c r="D504" s="24"/>
      <c r="E504" s="24"/>
      <c r="F504" s="24"/>
      <c r="G504" s="24"/>
      <c r="H504" s="24"/>
      <c r="I504" s="24"/>
      <c r="J504" s="61">
        <v>4</v>
      </c>
      <c r="K504" s="62" t="s">
        <v>1031</v>
      </c>
      <c r="L504" s="63" t="s">
        <v>991</v>
      </c>
      <c r="M504" s="61" t="str">
        <f>IFERROR(VLOOKUP(Tabel3[[#This Row],[ID-Bygningsdel]],'Data ændringslog'!A:G,7,FALSE),"P")</f>
        <v/>
      </c>
      <c r="N504" s="64" t="s">
        <v>109</v>
      </c>
      <c r="O504" s="188" t="str">
        <f>VLOOKUP(Tabel3[[#This Row],[ID-Bygningsdel]],'Data aktør'!A:H,2,FALSE)</f>
        <v/>
      </c>
      <c r="P504" s="189" t="str">
        <f>VLOOKUP(Tabel3[[#This Row],[ID-Bygningsdel]],'Data aktør'!A:H,3,FALSE)</f>
        <v/>
      </c>
      <c r="Q504" s="190" t="str">
        <f>VLOOKUP(Tabel3[[#This Row],[ID-Bygningsdel]],'Data aktør'!A:H,4,FALSE)</f>
        <v/>
      </c>
      <c r="R504" s="191" t="str">
        <f>VLOOKUP(Tabel3[[#This Row],[ID-Bygningsdel]],'Data aktør'!A:H,5,FALSE)</f>
        <v>X</v>
      </c>
      <c r="S504" s="192" t="str">
        <f>VLOOKUP(Tabel3[[#This Row],[ID-Bygningsdel]],'Data aktør'!A:H,6,FALSE)</f>
        <v/>
      </c>
      <c r="T504" s="193" t="str">
        <f>VLOOKUP(Tabel3[[#This Row],[ID-Bygningsdel]],'Data aktør'!A:H,7,FALSE)</f>
        <v/>
      </c>
      <c r="U504" s="194" t="str">
        <f>VLOOKUP(Tabel3[[#This Row],[ID-Bygningsdel]],'Data aktør'!A:H,8,FALSE)</f>
        <v/>
      </c>
      <c r="V504" s="76"/>
      <c r="W504" s="77"/>
      <c r="X504" s="76"/>
      <c r="Y504" s="77"/>
      <c r="Z504" s="76"/>
      <c r="AA504" s="77"/>
      <c r="AB504" s="76" t="s">
        <v>46</v>
      </c>
      <c r="AC504" s="77">
        <v>200</v>
      </c>
      <c r="AD504" s="76"/>
      <c r="AE504" s="77"/>
      <c r="AF504" s="76"/>
      <c r="AG504" s="77"/>
      <c r="AH504" s="76"/>
      <c r="AI504" s="77"/>
      <c r="AJ504" s="76" t="s">
        <v>46</v>
      </c>
      <c r="AK504" s="77">
        <v>300</v>
      </c>
      <c r="AL504" s="76"/>
      <c r="AM504" s="77"/>
      <c r="AN504" s="76"/>
      <c r="AO504" s="77"/>
      <c r="AP504" s="76"/>
      <c r="AQ504" s="77"/>
      <c r="AR504" s="76"/>
      <c r="AS504" s="77"/>
      <c r="AT504" s="76" t="s">
        <v>46</v>
      </c>
      <c r="AU504" s="77">
        <v>325</v>
      </c>
      <c r="AV504" s="76"/>
      <c r="AW504" s="77"/>
      <c r="AX504" s="76"/>
      <c r="AY504" s="77"/>
      <c r="AZ504" s="76"/>
      <c r="BA504" s="77"/>
      <c r="BB504" s="76" t="s">
        <v>46</v>
      </c>
      <c r="BC504" s="77">
        <v>325</v>
      </c>
      <c r="BD504" s="76"/>
      <c r="BE504" s="77"/>
      <c r="BF504" s="76"/>
      <c r="BG504" s="77"/>
      <c r="BH504" s="76"/>
      <c r="BI504" s="77"/>
      <c r="BJ504" s="76"/>
      <c r="BK504" s="77"/>
      <c r="BL504" s="36"/>
      <c r="BM504" s="24"/>
      <c r="BN504" s="76"/>
      <c r="BO504" s="77"/>
      <c r="BP504" s="76"/>
      <c r="BQ504" s="77"/>
      <c r="BR504" s="76"/>
      <c r="BS504" s="77"/>
      <c r="BT504" s="76"/>
      <c r="BU504" s="77"/>
      <c r="BV504" s="24"/>
      <c r="BW504" s="76"/>
      <c r="BX504" s="77"/>
      <c r="BY504" s="76"/>
      <c r="BZ504" s="77"/>
      <c r="CA504" s="96"/>
      <c r="CB504" s="2"/>
    </row>
    <row r="505" spans="1:80" ht="12" x14ac:dyDescent="0.2">
      <c r="A505" s="33"/>
      <c r="B505" s="265" t="s">
        <v>1048</v>
      </c>
      <c r="C505" s="240" t="str">
        <f>_xlfn.CONCAT(Tabel3[[#This Row],[ID]],Tabel3[[#This Row],[BYGNINGSDELE]])</f>
        <v xml:space="preserve">501Trykluftskompressorer </v>
      </c>
      <c r="D505" s="24"/>
      <c r="E505" s="24"/>
      <c r="F505" s="24"/>
      <c r="G505" s="24"/>
      <c r="H505" s="24"/>
      <c r="I505" s="24"/>
      <c r="J505" s="61">
        <v>4</v>
      </c>
      <c r="K505" s="62" t="s">
        <v>1033</v>
      </c>
      <c r="L505" s="63" t="s">
        <v>991</v>
      </c>
      <c r="M505" s="61" t="str">
        <f>IFERROR(VLOOKUP(Tabel3[[#This Row],[ID-Bygningsdel]],'Data ændringslog'!A:G,7,FALSE),"P")</f>
        <v/>
      </c>
      <c r="N505" s="64" t="s">
        <v>109</v>
      </c>
      <c r="O505" s="188" t="str">
        <f>VLOOKUP(Tabel3[[#This Row],[ID-Bygningsdel]],'Data aktør'!A:H,2,FALSE)</f>
        <v/>
      </c>
      <c r="P505" s="189" t="str">
        <f>VLOOKUP(Tabel3[[#This Row],[ID-Bygningsdel]],'Data aktør'!A:H,3,FALSE)</f>
        <v/>
      </c>
      <c r="Q505" s="190" t="str">
        <f>VLOOKUP(Tabel3[[#This Row],[ID-Bygningsdel]],'Data aktør'!A:H,4,FALSE)</f>
        <v/>
      </c>
      <c r="R505" s="191" t="str">
        <f>VLOOKUP(Tabel3[[#This Row],[ID-Bygningsdel]],'Data aktør'!A:H,5,FALSE)</f>
        <v>X</v>
      </c>
      <c r="S505" s="192" t="str">
        <f>VLOOKUP(Tabel3[[#This Row],[ID-Bygningsdel]],'Data aktør'!A:H,6,FALSE)</f>
        <v/>
      </c>
      <c r="T505" s="193" t="str">
        <f>VLOOKUP(Tabel3[[#This Row],[ID-Bygningsdel]],'Data aktør'!A:H,7,FALSE)</f>
        <v/>
      </c>
      <c r="U505" s="194" t="str">
        <f>VLOOKUP(Tabel3[[#This Row],[ID-Bygningsdel]],'Data aktør'!A:H,8,FALSE)</f>
        <v/>
      </c>
      <c r="V505" s="76"/>
      <c r="W505" s="77"/>
      <c r="X505" s="76"/>
      <c r="Y505" s="77"/>
      <c r="Z505" s="76"/>
      <c r="AA505" s="77"/>
      <c r="AB505" s="76" t="s">
        <v>46</v>
      </c>
      <c r="AC505" s="77">
        <v>200</v>
      </c>
      <c r="AD505" s="76"/>
      <c r="AE505" s="77"/>
      <c r="AF505" s="76"/>
      <c r="AG505" s="77"/>
      <c r="AH505" s="76"/>
      <c r="AI505" s="77"/>
      <c r="AJ505" s="76" t="s">
        <v>46</v>
      </c>
      <c r="AK505" s="77">
        <v>300</v>
      </c>
      <c r="AL505" s="76"/>
      <c r="AM505" s="77"/>
      <c r="AN505" s="76"/>
      <c r="AO505" s="77"/>
      <c r="AP505" s="76"/>
      <c r="AQ505" s="77"/>
      <c r="AR505" s="76"/>
      <c r="AS505" s="77"/>
      <c r="AT505" s="76" t="s">
        <v>46</v>
      </c>
      <c r="AU505" s="77">
        <v>325</v>
      </c>
      <c r="AV505" s="76"/>
      <c r="AW505" s="77"/>
      <c r="AX505" s="76"/>
      <c r="AY505" s="77"/>
      <c r="AZ505" s="76"/>
      <c r="BA505" s="77"/>
      <c r="BB505" s="76" t="s">
        <v>46</v>
      </c>
      <c r="BC505" s="77">
        <v>325</v>
      </c>
      <c r="BD505" s="76"/>
      <c r="BE505" s="77"/>
      <c r="BF505" s="76"/>
      <c r="BG505" s="77"/>
      <c r="BH505" s="76"/>
      <c r="BI505" s="77"/>
      <c r="BJ505" s="76"/>
      <c r="BK505" s="77"/>
      <c r="BL505" s="36"/>
      <c r="BM505" s="24"/>
      <c r="BN505" s="76"/>
      <c r="BO505" s="77"/>
      <c r="BP505" s="76"/>
      <c r="BQ505" s="77"/>
      <c r="BR505" s="76"/>
      <c r="BS505" s="77"/>
      <c r="BT505" s="76"/>
      <c r="BU505" s="77"/>
      <c r="BV505" s="24"/>
      <c r="BW505" s="76"/>
      <c r="BX505" s="77"/>
      <c r="BY505" s="76"/>
      <c r="BZ505" s="77"/>
      <c r="CA505" s="96"/>
      <c r="CB505" s="2"/>
    </row>
    <row r="506" spans="1:80" ht="12" x14ac:dyDescent="0.2">
      <c r="A506" s="33"/>
      <c r="B506" s="265" t="s">
        <v>1050</v>
      </c>
      <c r="C506" s="240" t="str">
        <f>_xlfn.CONCAT(Tabel3[[#This Row],[ID]],Tabel3[[#This Row],[BYGNINGSDELE]])</f>
        <v>502Vakumanlæg</v>
      </c>
      <c r="D506" s="24"/>
      <c r="E506" s="24"/>
      <c r="F506" s="24"/>
      <c r="G506" s="24"/>
      <c r="H506" s="24"/>
      <c r="I506" s="24"/>
      <c r="J506" s="61">
        <v>4</v>
      </c>
      <c r="K506" s="62" t="s">
        <v>1035</v>
      </c>
      <c r="L506" s="63" t="s">
        <v>991</v>
      </c>
      <c r="M506" s="61" t="str">
        <f>IFERROR(VLOOKUP(Tabel3[[#This Row],[ID-Bygningsdel]],'Data ændringslog'!A:G,7,FALSE),"P")</f>
        <v/>
      </c>
      <c r="N506" s="64" t="s">
        <v>109</v>
      </c>
      <c r="O506" s="188" t="str">
        <f>VLOOKUP(Tabel3[[#This Row],[ID-Bygningsdel]],'Data aktør'!A:H,2,FALSE)</f>
        <v/>
      </c>
      <c r="P506" s="189" t="str">
        <f>VLOOKUP(Tabel3[[#This Row],[ID-Bygningsdel]],'Data aktør'!A:H,3,FALSE)</f>
        <v/>
      </c>
      <c r="Q506" s="190" t="str">
        <f>VLOOKUP(Tabel3[[#This Row],[ID-Bygningsdel]],'Data aktør'!A:H,4,FALSE)</f>
        <v/>
      </c>
      <c r="R506" s="191" t="str">
        <f>VLOOKUP(Tabel3[[#This Row],[ID-Bygningsdel]],'Data aktør'!A:H,5,FALSE)</f>
        <v>X</v>
      </c>
      <c r="S506" s="192" t="str">
        <f>VLOOKUP(Tabel3[[#This Row],[ID-Bygningsdel]],'Data aktør'!A:H,6,FALSE)</f>
        <v/>
      </c>
      <c r="T506" s="193" t="str">
        <f>VLOOKUP(Tabel3[[#This Row],[ID-Bygningsdel]],'Data aktør'!A:H,7,FALSE)</f>
        <v/>
      </c>
      <c r="U506" s="194" t="str">
        <f>VLOOKUP(Tabel3[[#This Row],[ID-Bygningsdel]],'Data aktør'!A:H,8,FALSE)</f>
        <v/>
      </c>
      <c r="V506" s="76"/>
      <c r="W506" s="77"/>
      <c r="X506" s="76"/>
      <c r="Y506" s="77"/>
      <c r="Z506" s="76"/>
      <c r="AA506" s="77"/>
      <c r="AB506" s="76" t="s">
        <v>46</v>
      </c>
      <c r="AC506" s="77">
        <v>200</v>
      </c>
      <c r="AD506" s="76"/>
      <c r="AE506" s="77"/>
      <c r="AF506" s="76"/>
      <c r="AG506" s="77"/>
      <c r="AH506" s="76"/>
      <c r="AI506" s="77"/>
      <c r="AJ506" s="76" t="s">
        <v>46</v>
      </c>
      <c r="AK506" s="77">
        <v>300</v>
      </c>
      <c r="AL506" s="76"/>
      <c r="AM506" s="77"/>
      <c r="AN506" s="76"/>
      <c r="AO506" s="77"/>
      <c r="AP506" s="76"/>
      <c r="AQ506" s="77"/>
      <c r="AR506" s="76"/>
      <c r="AS506" s="77"/>
      <c r="AT506" s="76" t="s">
        <v>46</v>
      </c>
      <c r="AU506" s="77">
        <v>325</v>
      </c>
      <c r="AV506" s="76"/>
      <c r="AW506" s="77"/>
      <c r="AX506" s="76"/>
      <c r="AY506" s="77"/>
      <c r="AZ506" s="76"/>
      <c r="BA506" s="77"/>
      <c r="BB506" s="76" t="s">
        <v>46</v>
      </c>
      <c r="BC506" s="77">
        <v>325</v>
      </c>
      <c r="BD506" s="76"/>
      <c r="BE506" s="77"/>
      <c r="BF506" s="76"/>
      <c r="BG506" s="77"/>
      <c r="BH506" s="76"/>
      <c r="BI506" s="77"/>
      <c r="BJ506" s="76"/>
      <c r="BK506" s="77"/>
      <c r="BL506" s="36"/>
      <c r="BM506" s="24"/>
      <c r="BN506" s="76"/>
      <c r="BO506" s="77"/>
      <c r="BP506" s="76"/>
      <c r="BQ506" s="77"/>
      <c r="BR506" s="76"/>
      <c r="BS506" s="77"/>
      <c r="BT506" s="76"/>
      <c r="BU506" s="77"/>
      <c r="BV506" s="24"/>
      <c r="BW506" s="76"/>
      <c r="BX506" s="77"/>
      <c r="BY506" s="76"/>
      <c r="BZ506" s="77"/>
      <c r="CA506" s="96"/>
      <c r="CB506" s="2"/>
    </row>
    <row r="507" spans="1:80" ht="12" x14ac:dyDescent="0.2">
      <c r="A507" s="33"/>
      <c r="B507" s="265" t="s">
        <v>1052</v>
      </c>
      <c r="C507" s="240" t="str">
        <f>_xlfn.CONCAT(Tabel3[[#This Row],[ID]],Tabel3[[#This Row],[BYGNINGSDELE]])</f>
        <v>503Gasflasker</v>
      </c>
      <c r="D507" s="24"/>
      <c r="E507" s="24"/>
      <c r="F507" s="24"/>
      <c r="G507" s="24"/>
      <c r="H507" s="24"/>
      <c r="I507" s="24"/>
      <c r="J507" s="61">
        <v>4</v>
      </c>
      <c r="K507" s="62" t="s">
        <v>1037</v>
      </c>
      <c r="L507" s="63" t="s">
        <v>991</v>
      </c>
      <c r="M507" s="61" t="str">
        <f>IFERROR(VLOOKUP(Tabel3[[#This Row],[ID-Bygningsdel]],'Data ændringslog'!A:G,7,FALSE),"P")</f>
        <v/>
      </c>
      <c r="N507" s="64" t="s">
        <v>109</v>
      </c>
      <c r="O507" s="188" t="str">
        <f>VLOOKUP(Tabel3[[#This Row],[ID-Bygningsdel]],'Data aktør'!A:H,2,FALSE)</f>
        <v/>
      </c>
      <c r="P507" s="189" t="str">
        <f>VLOOKUP(Tabel3[[#This Row],[ID-Bygningsdel]],'Data aktør'!A:H,3,FALSE)</f>
        <v/>
      </c>
      <c r="Q507" s="190" t="str">
        <f>VLOOKUP(Tabel3[[#This Row],[ID-Bygningsdel]],'Data aktør'!A:H,4,FALSE)</f>
        <v/>
      </c>
      <c r="R507" s="191" t="str">
        <f>VLOOKUP(Tabel3[[#This Row],[ID-Bygningsdel]],'Data aktør'!A:H,5,FALSE)</f>
        <v>X</v>
      </c>
      <c r="S507" s="192" t="str">
        <f>VLOOKUP(Tabel3[[#This Row],[ID-Bygningsdel]],'Data aktør'!A:H,6,FALSE)</f>
        <v/>
      </c>
      <c r="T507" s="193" t="str">
        <f>VLOOKUP(Tabel3[[#This Row],[ID-Bygningsdel]],'Data aktør'!A:H,7,FALSE)</f>
        <v/>
      </c>
      <c r="U507" s="194" t="str">
        <f>VLOOKUP(Tabel3[[#This Row],[ID-Bygningsdel]],'Data aktør'!A:H,8,FALSE)</f>
        <v/>
      </c>
      <c r="V507" s="76"/>
      <c r="W507" s="77"/>
      <c r="X507" s="76"/>
      <c r="Y507" s="77"/>
      <c r="Z507" s="76"/>
      <c r="AA507" s="77"/>
      <c r="AB507" s="76"/>
      <c r="AC507" s="77"/>
      <c r="AD507" s="76"/>
      <c r="AE507" s="77"/>
      <c r="AF507" s="76"/>
      <c r="AG507" s="77"/>
      <c r="AH507" s="76"/>
      <c r="AI507" s="77"/>
      <c r="AJ507" s="76"/>
      <c r="AK507" s="77"/>
      <c r="AL507" s="76"/>
      <c r="AM507" s="77"/>
      <c r="AN507" s="76"/>
      <c r="AO507" s="77"/>
      <c r="AP507" s="76"/>
      <c r="AQ507" s="77"/>
      <c r="AR507" s="76"/>
      <c r="AS507" s="77"/>
      <c r="AT507" s="76" t="s">
        <v>46</v>
      </c>
      <c r="AU507" s="77">
        <v>325</v>
      </c>
      <c r="AV507" s="76"/>
      <c r="AW507" s="77"/>
      <c r="AX507" s="76"/>
      <c r="AY507" s="77"/>
      <c r="AZ507" s="76"/>
      <c r="BA507" s="77"/>
      <c r="BB507" s="76" t="s">
        <v>46</v>
      </c>
      <c r="BC507" s="77">
        <v>325</v>
      </c>
      <c r="BD507" s="76"/>
      <c r="BE507" s="77"/>
      <c r="BF507" s="76"/>
      <c r="BG507" s="77"/>
      <c r="BH507" s="76"/>
      <c r="BI507" s="77"/>
      <c r="BJ507" s="76"/>
      <c r="BK507" s="77"/>
      <c r="BL507" s="36"/>
      <c r="BM507" s="24"/>
      <c r="BN507" s="76"/>
      <c r="BO507" s="77"/>
      <c r="BP507" s="76"/>
      <c r="BQ507" s="77"/>
      <c r="BR507" s="76"/>
      <c r="BS507" s="77"/>
      <c r="BT507" s="76"/>
      <c r="BU507" s="77"/>
      <c r="BV507" s="24"/>
      <c r="BW507" s="76"/>
      <c r="BX507" s="77"/>
      <c r="BY507" s="76"/>
      <c r="BZ507" s="77"/>
      <c r="CA507" s="96"/>
      <c r="CB507" s="2"/>
    </row>
    <row r="508" spans="1:80" ht="12" x14ac:dyDescent="0.2">
      <c r="A508" s="33"/>
      <c r="B508" s="265" t="s">
        <v>1054</v>
      </c>
      <c r="C508" s="240" t="str">
        <f>_xlfn.CONCAT(Tabel3[[#This Row],[ID]],Tabel3[[#This Row],[BYGNINGSDELE]])</f>
        <v>504Tanke</v>
      </c>
      <c r="D508" s="24"/>
      <c r="E508" s="24"/>
      <c r="F508" s="24"/>
      <c r="G508" s="24"/>
      <c r="H508" s="24"/>
      <c r="I508" s="24"/>
      <c r="J508" s="61">
        <v>4</v>
      </c>
      <c r="K508" s="62" t="s">
        <v>1039</v>
      </c>
      <c r="L508" s="63" t="s">
        <v>991</v>
      </c>
      <c r="M508" s="61" t="str">
        <f>IFERROR(VLOOKUP(Tabel3[[#This Row],[ID-Bygningsdel]],'Data ændringslog'!A:G,7,FALSE),"P")</f>
        <v/>
      </c>
      <c r="N508" s="64" t="s">
        <v>109</v>
      </c>
      <c r="O508" s="188" t="str">
        <f>VLOOKUP(Tabel3[[#This Row],[ID-Bygningsdel]],'Data aktør'!A:H,2,FALSE)</f>
        <v/>
      </c>
      <c r="P508" s="189" t="str">
        <f>VLOOKUP(Tabel3[[#This Row],[ID-Bygningsdel]],'Data aktør'!A:H,3,FALSE)</f>
        <v/>
      </c>
      <c r="Q508" s="190" t="str">
        <f>VLOOKUP(Tabel3[[#This Row],[ID-Bygningsdel]],'Data aktør'!A:H,4,FALSE)</f>
        <v/>
      </c>
      <c r="R508" s="191" t="str">
        <f>VLOOKUP(Tabel3[[#This Row],[ID-Bygningsdel]],'Data aktør'!A:H,5,FALSE)</f>
        <v>X</v>
      </c>
      <c r="S508" s="192" t="str">
        <f>VLOOKUP(Tabel3[[#This Row],[ID-Bygningsdel]],'Data aktør'!A:H,6,FALSE)</f>
        <v/>
      </c>
      <c r="T508" s="193" t="str">
        <f>VLOOKUP(Tabel3[[#This Row],[ID-Bygningsdel]],'Data aktør'!A:H,7,FALSE)</f>
        <v/>
      </c>
      <c r="U508" s="194" t="str">
        <f>VLOOKUP(Tabel3[[#This Row],[ID-Bygningsdel]],'Data aktør'!A:H,8,FALSE)</f>
        <v/>
      </c>
      <c r="V508" s="76"/>
      <c r="W508" s="77"/>
      <c r="X508" s="76"/>
      <c r="Y508" s="77"/>
      <c r="Z508" s="76"/>
      <c r="AA508" s="77"/>
      <c r="AB508" s="76" t="s">
        <v>46</v>
      </c>
      <c r="AC508" s="77">
        <v>200</v>
      </c>
      <c r="AD508" s="76"/>
      <c r="AE508" s="77"/>
      <c r="AF508" s="76"/>
      <c r="AG508" s="77"/>
      <c r="AH508" s="76"/>
      <c r="AI508" s="77"/>
      <c r="AJ508" s="76" t="s">
        <v>46</v>
      </c>
      <c r="AK508" s="77">
        <v>300</v>
      </c>
      <c r="AL508" s="76"/>
      <c r="AM508" s="77"/>
      <c r="AN508" s="76"/>
      <c r="AO508" s="77"/>
      <c r="AP508" s="76"/>
      <c r="AQ508" s="77"/>
      <c r="AR508" s="76"/>
      <c r="AS508" s="77"/>
      <c r="AT508" s="76" t="s">
        <v>46</v>
      </c>
      <c r="AU508" s="77">
        <v>325</v>
      </c>
      <c r="AV508" s="76"/>
      <c r="AW508" s="77"/>
      <c r="AX508" s="76"/>
      <c r="AY508" s="77"/>
      <c r="AZ508" s="76"/>
      <c r="BA508" s="77"/>
      <c r="BB508" s="76" t="s">
        <v>46</v>
      </c>
      <c r="BC508" s="77">
        <v>325</v>
      </c>
      <c r="BD508" s="76"/>
      <c r="BE508" s="77"/>
      <c r="BF508" s="76"/>
      <c r="BG508" s="77"/>
      <c r="BH508" s="76"/>
      <c r="BI508" s="77"/>
      <c r="BJ508" s="76"/>
      <c r="BK508" s="77"/>
      <c r="BL508" s="36"/>
      <c r="BM508" s="24"/>
      <c r="BN508" s="76"/>
      <c r="BO508" s="77"/>
      <c r="BP508" s="76"/>
      <c r="BQ508" s="77"/>
      <c r="BR508" s="76"/>
      <c r="BS508" s="77"/>
      <c r="BT508" s="76"/>
      <c r="BU508" s="77"/>
      <c r="BV508" s="24"/>
      <c r="BW508" s="76"/>
      <c r="BX508" s="77"/>
      <c r="BY508" s="76"/>
      <c r="BZ508" s="77"/>
      <c r="CA508" s="96"/>
      <c r="CB508" s="2"/>
    </row>
    <row r="509" spans="1:80" ht="12" x14ac:dyDescent="0.2">
      <c r="A509" s="33"/>
      <c r="B509" s="265" t="s">
        <v>1056</v>
      </c>
      <c r="C509" s="240" t="str">
        <f>_xlfn.CONCAT(Tabel3[[#This Row],[ID]],Tabel3[[#This Row],[BYGNINGSDELE]])</f>
        <v>505Kedler</v>
      </c>
      <c r="D509" s="24"/>
      <c r="E509" s="24"/>
      <c r="F509" s="24"/>
      <c r="G509" s="24"/>
      <c r="H509" s="24"/>
      <c r="I509" s="24"/>
      <c r="J509" s="61">
        <v>4</v>
      </c>
      <c r="K509" s="62" t="s">
        <v>1041</v>
      </c>
      <c r="L509" s="63" t="s">
        <v>991</v>
      </c>
      <c r="M509" s="61" t="str">
        <f>IFERROR(VLOOKUP(Tabel3[[#This Row],[ID-Bygningsdel]],'Data ændringslog'!A:G,7,FALSE),"P")</f>
        <v/>
      </c>
      <c r="N509" s="64" t="s">
        <v>109</v>
      </c>
      <c r="O509" s="188" t="str">
        <f>VLOOKUP(Tabel3[[#This Row],[ID-Bygningsdel]],'Data aktør'!A:H,2,FALSE)</f>
        <v/>
      </c>
      <c r="P509" s="189" t="str">
        <f>VLOOKUP(Tabel3[[#This Row],[ID-Bygningsdel]],'Data aktør'!A:H,3,FALSE)</f>
        <v/>
      </c>
      <c r="Q509" s="190" t="str">
        <f>VLOOKUP(Tabel3[[#This Row],[ID-Bygningsdel]],'Data aktør'!A:H,4,FALSE)</f>
        <v/>
      </c>
      <c r="R509" s="191" t="str">
        <f>VLOOKUP(Tabel3[[#This Row],[ID-Bygningsdel]],'Data aktør'!A:H,5,FALSE)</f>
        <v>X</v>
      </c>
      <c r="S509" s="192" t="str">
        <f>VLOOKUP(Tabel3[[#This Row],[ID-Bygningsdel]],'Data aktør'!A:H,6,FALSE)</f>
        <v/>
      </c>
      <c r="T509" s="193" t="str">
        <f>VLOOKUP(Tabel3[[#This Row],[ID-Bygningsdel]],'Data aktør'!A:H,7,FALSE)</f>
        <v/>
      </c>
      <c r="U509" s="194" t="str">
        <f>VLOOKUP(Tabel3[[#This Row],[ID-Bygningsdel]],'Data aktør'!A:H,8,FALSE)</f>
        <v/>
      </c>
      <c r="V509" s="76"/>
      <c r="W509" s="77"/>
      <c r="X509" s="76"/>
      <c r="Y509" s="77"/>
      <c r="Z509" s="76"/>
      <c r="AA509" s="77"/>
      <c r="AB509" s="76" t="s">
        <v>46</v>
      </c>
      <c r="AC509" s="77">
        <v>200</v>
      </c>
      <c r="AD509" s="76"/>
      <c r="AE509" s="77"/>
      <c r="AF509" s="76"/>
      <c r="AG509" s="77"/>
      <c r="AH509" s="76"/>
      <c r="AI509" s="77"/>
      <c r="AJ509" s="76" t="s">
        <v>46</v>
      </c>
      <c r="AK509" s="77">
        <v>300</v>
      </c>
      <c r="AL509" s="76"/>
      <c r="AM509" s="77"/>
      <c r="AN509" s="76"/>
      <c r="AO509" s="77"/>
      <c r="AP509" s="76"/>
      <c r="AQ509" s="77"/>
      <c r="AR509" s="76"/>
      <c r="AS509" s="77"/>
      <c r="AT509" s="76" t="s">
        <v>46</v>
      </c>
      <c r="AU509" s="77">
        <v>325</v>
      </c>
      <c r="AV509" s="76"/>
      <c r="AW509" s="77"/>
      <c r="AX509" s="76"/>
      <c r="AY509" s="77"/>
      <c r="AZ509" s="76"/>
      <c r="BA509" s="77"/>
      <c r="BB509" s="76" t="s">
        <v>46</v>
      </c>
      <c r="BC509" s="77">
        <v>325</v>
      </c>
      <c r="BD509" s="76"/>
      <c r="BE509" s="77"/>
      <c r="BF509" s="76"/>
      <c r="BG509" s="77"/>
      <c r="BH509" s="76"/>
      <c r="BI509" s="77"/>
      <c r="BJ509" s="76"/>
      <c r="BK509" s="77"/>
      <c r="BL509" s="36"/>
      <c r="BM509" s="24"/>
      <c r="BN509" s="76"/>
      <c r="BO509" s="77"/>
      <c r="BP509" s="76"/>
      <c r="BQ509" s="77"/>
      <c r="BR509" s="76"/>
      <c r="BS509" s="77"/>
      <c r="BT509" s="76"/>
      <c r="BU509" s="77"/>
      <c r="BV509" s="24"/>
      <c r="BW509" s="76"/>
      <c r="BX509" s="77"/>
      <c r="BY509" s="76"/>
      <c r="BZ509" s="77"/>
      <c r="CA509" s="96"/>
      <c r="CB509" s="2"/>
    </row>
    <row r="510" spans="1:80" ht="12" x14ac:dyDescent="0.2">
      <c r="A510" s="33"/>
      <c r="B510" s="265" t="s">
        <v>1058</v>
      </c>
      <c r="C510" s="240" t="str">
        <f>_xlfn.CONCAT(Tabel3[[#This Row],[ID]],Tabel3[[#This Row],[BYGNINGSDELE]])</f>
        <v>506Kondensater</v>
      </c>
      <c r="D510" s="24"/>
      <c r="E510" s="24"/>
      <c r="F510" s="24"/>
      <c r="G510" s="24"/>
      <c r="H510" s="24"/>
      <c r="I510" s="24"/>
      <c r="J510" s="61">
        <v>4</v>
      </c>
      <c r="K510" s="62" t="s">
        <v>1043</v>
      </c>
      <c r="L510" s="63" t="s">
        <v>991</v>
      </c>
      <c r="M510" s="61" t="str">
        <f>IFERROR(VLOOKUP(Tabel3[[#This Row],[ID-Bygningsdel]],'Data ændringslog'!A:G,7,FALSE),"P")</f>
        <v/>
      </c>
      <c r="N510" s="64" t="s">
        <v>109</v>
      </c>
      <c r="O510" s="188" t="str">
        <f>VLOOKUP(Tabel3[[#This Row],[ID-Bygningsdel]],'Data aktør'!A:H,2,FALSE)</f>
        <v/>
      </c>
      <c r="P510" s="189" t="str">
        <f>VLOOKUP(Tabel3[[#This Row],[ID-Bygningsdel]],'Data aktør'!A:H,3,FALSE)</f>
        <v/>
      </c>
      <c r="Q510" s="190" t="str">
        <f>VLOOKUP(Tabel3[[#This Row],[ID-Bygningsdel]],'Data aktør'!A:H,4,FALSE)</f>
        <v/>
      </c>
      <c r="R510" s="191" t="str">
        <f>VLOOKUP(Tabel3[[#This Row],[ID-Bygningsdel]],'Data aktør'!A:H,5,FALSE)</f>
        <v>X</v>
      </c>
      <c r="S510" s="192" t="str">
        <f>VLOOKUP(Tabel3[[#This Row],[ID-Bygningsdel]],'Data aktør'!A:H,6,FALSE)</f>
        <v/>
      </c>
      <c r="T510" s="193" t="str">
        <f>VLOOKUP(Tabel3[[#This Row],[ID-Bygningsdel]],'Data aktør'!A:H,7,FALSE)</f>
        <v/>
      </c>
      <c r="U510" s="194" t="str">
        <f>VLOOKUP(Tabel3[[#This Row],[ID-Bygningsdel]],'Data aktør'!A:H,8,FALSE)</f>
        <v/>
      </c>
      <c r="V510" s="76"/>
      <c r="W510" s="77"/>
      <c r="X510" s="76"/>
      <c r="Y510" s="77"/>
      <c r="Z510" s="76"/>
      <c r="AA510" s="77"/>
      <c r="AB510" s="76" t="s">
        <v>46</v>
      </c>
      <c r="AC510" s="77">
        <v>200</v>
      </c>
      <c r="AD510" s="76"/>
      <c r="AE510" s="77"/>
      <c r="AF510" s="76"/>
      <c r="AG510" s="77"/>
      <c r="AH510" s="76"/>
      <c r="AI510" s="77"/>
      <c r="AJ510" s="76" t="s">
        <v>46</v>
      </c>
      <c r="AK510" s="77">
        <v>300</v>
      </c>
      <c r="AL510" s="76"/>
      <c r="AM510" s="77"/>
      <c r="AN510" s="76"/>
      <c r="AO510" s="77"/>
      <c r="AP510" s="76"/>
      <c r="AQ510" s="77"/>
      <c r="AR510" s="76"/>
      <c r="AS510" s="77"/>
      <c r="AT510" s="76" t="s">
        <v>46</v>
      </c>
      <c r="AU510" s="77">
        <v>325</v>
      </c>
      <c r="AV510" s="76"/>
      <c r="AW510" s="77"/>
      <c r="AX510" s="76"/>
      <c r="AY510" s="77"/>
      <c r="AZ510" s="76"/>
      <c r="BA510" s="77"/>
      <c r="BB510" s="76" t="s">
        <v>46</v>
      </c>
      <c r="BC510" s="77">
        <v>325</v>
      </c>
      <c r="BD510" s="76"/>
      <c r="BE510" s="77"/>
      <c r="BF510" s="76"/>
      <c r="BG510" s="77"/>
      <c r="BH510" s="76"/>
      <c r="BI510" s="77"/>
      <c r="BJ510" s="76"/>
      <c r="BK510" s="77"/>
      <c r="BL510" s="36"/>
      <c r="BM510" s="24"/>
      <c r="BN510" s="76"/>
      <c r="BO510" s="77"/>
      <c r="BP510" s="76"/>
      <c r="BQ510" s="77"/>
      <c r="BR510" s="76"/>
      <c r="BS510" s="77"/>
      <c r="BT510" s="76"/>
      <c r="BU510" s="77"/>
      <c r="BV510" s="24"/>
      <c r="BW510" s="76"/>
      <c r="BX510" s="77"/>
      <c r="BY510" s="76"/>
      <c r="BZ510" s="77"/>
      <c r="CA510" s="96"/>
      <c r="CB510" s="2"/>
    </row>
    <row r="511" spans="1:80" ht="12" x14ac:dyDescent="0.2">
      <c r="A511" s="33"/>
      <c r="B511" s="267" t="s">
        <v>1060</v>
      </c>
      <c r="C511" s="242" t="str">
        <f>_xlfn.CONCAT(Tabel3[[#This Row],[ID]],Tabel3[[#This Row],[BYGNINGSDELE]])</f>
        <v>507Køling</v>
      </c>
      <c r="D511" s="23"/>
      <c r="E511" s="23"/>
      <c r="F511" s="23"/>
      <c r="G511" s="23"/>
      <c r="H511" s="23"/>
      <c r="I511" s="24"/>
      <c r="J511" s="65">
        <v>3</v>
      </c>
      <c r="K511" s="66" t="s">
        <v>946</v>
      </c>
      <c r="L511" s="67"/>
      <c r="M511" s="65" t="str">
        <f>IFERROR(VLOOKUP(Tabel3[[#This Row],[ID-Bygningsdel]],'Data ændringslog'!A:G,7,FALSE),"P")</f>
        <v/>
      </c>
      <c r="N511" s="68" t="s">
        <v>109</v>
      </c>
      <c r="O511" s="196" t="str">
        <f>VLOOKUP(Tabel3[[#This Row],[ID-Bygningsdel]],'Data aktør'!A:H,2,FALSE)</f>
        <v/>
      </c>
      <c r="P511" s="197" t="str">
        <f>VLOOKUP(Tabel3[[#This Row],[ID-Bygningsdel]],'Data aktør'!A:H,3,FALSE)</f>
        <v/>
      </c>
      <c r="Q511" s="197" t="str">
        <f>VLOOKUP(Tabel3[[#This Row],[ID-Bygningsdel]],'Data aktør'!A:H,4,FALSE)</f>
        <v/>
      </c>
      <c r="R511" s="197" t="str">
        <f>VLOOKUP(Tabel3[[#This Row],[ID-Bygningsdel]],'Data aktør'!A:H,5,FALSE)</f>
        <v/>
      </c>
      <c r="S511" s="197" t="str">
        <f>VLOOKUP(Tabel3[[#This Row],[ID-Bygningsdel]],'Data aktør'!A:H,6,FALSE)</f>
        <v/>
      </c>
      <c r="T511" s="197" t="str">
        <f>VLOOKUP(Tabel3[[#This Row],[ID-Bygningsdel]],'Data aktør'!A:H,7,FALSE)</f>
        <v/>
      </c>
      <c r="U511" s="197" t="str">
        <f>VLOOKUP(Tabel3[[#This Row],[ID-Bygningsdel]],'Data aktør'!A:H,8,FALSE)</f>
        <v/>
      </c>
      <c r="V511" s="84"/>
      <c r="W511" s="69"/>
      <c r="X511" s="84"/>
      <c r="Y511" s="69"/>
      <c r="Z511" s="84"/>
      <c r="AA511" s="69"/>
      <c r="AB511" s="84"/>
      <c r="AC511" s="69"/>
      <c r="AD511" s="84"/>
      <c r="AE511" s="69"/>
      <c r="AF511" s="84"/>
      <c r="AG511" s="69"/>
      <c r="AH511" s="84"/>
      <c r="AI511" s="69"/>
      <c r="AJ511" s="84"/>
      <c r="AK511" s="69"/>
      <c r="AL511" s="84"/>
      <c r="AM511" s="69"/>
      <c r="AN511" s="84"/>
      <c r="AO511" s="69"/>
      <c r="AP511" s="84"/>
      <c r="AQ511" s="69"/>
      <c r="AR511" s="84"/>
      <c r="AS511" s="69"/>
      <c r="AT511" s="84"/>
      <c r="AU511" s="69"/>
      <c r="AV511" s="84"/>
      <c r="AW511" s="69"/>
      <c r="AX511" s="84"/>
      <c r="AY511" s="69"/>
      <c r="AZ511" s="84"/>
      <c r="BA511" s="69"/>
      <c r="BB511" s="84"/>
      <c r="BC511" s="69"/>
      <c r="BD511" s="84"/>
      <c r="BE511" s="69"/>
      <c r="BF511" s="84"/>
      <c r="BG511" s="69"/>
      <c r="BH511" s="84"/>
      <c r="BI511" s="69"/>
      <c r="BJ511" s="84"/>
      <c r="BK511" s="69"/>
      <c r="BL511" s="38"/>
      <c r="BM511" s="24"/>
      <c r="BN511" s="84"/>
      <c r="BO511" s="69"/>
      <c r="BP511" s="84"/>
      <c r="BQ511" s="69"/>
      <c r="BR511" s="84"/>
      <c r="BS511" s="69"/>
      <c r="BT511" s="84"/>
      <c r="BU511" s="69"/>
      <c r="BV511" s="24"/>
      <c r="BW511" s="84"/>
      <c r="BX511" s="69"/>
      <c r="BY511" s="84"/>
      <c r="BZ511" s="69"/>
      <c r="CA511" s="98"/>
      <c r="CB511" s="2"/>
    </row>
    <row r="512" spans="1:80" ht="12" x14ac:dyDescent="0.2">
      <c r="A512" s="33"/>
      <c r="B512" s="265" t="s">
        <v>1062</v>
      </c>
      <c r="C512" s="240" t="str">
        <f>_xlfn.CONCAT(Tabel3[[#This Row],[ID]],Tabel3[[#This Row],[BYGNINGSDELE]])</f>
        <v>508Målerarrangement</v>
      </c>
      <c r="D512" s="24"/>
      <c r="E512" s="24"/>
      <c r="F512" s="24"/>
      <c r="G512" s="24"/>
      <c r="H512" s="24"/>
      <c r="I512" s="24"/>
      <c r="J512" s="61">
        <v>4</v>
      </c>
      <c r="K512" s="62" t="s">
        <v>1008</v>
      </c>
      <c r="L512" s="63" t="s">
        <v>991</v>
      </c>
      <c r="M512" s="61" t="str">
        <f>IFERROR(VLOOKUP(Tabel3[[#This Row],[ID-Bygningsdel]],'Data ændringslog'!A:G,7,FALSE),"P")</f>
        <v/>
      </c>
      <c r="N512" s="64" t="s">
        <v>109</v>
      </c>
      <c r="O512" s="188" t="str">
        <f>VLOOKUP(Tabel3[[#This Row],[ID-Bygningsdel]],'Data aktør'!A:H,2,FALSE)</f>
        <v/>
      </c>
      <c r="P512" s="189" t="str">
        <f>VLOOKUP(Tabel3[[#This Row],[ID-Bygningsdel]],'Data aktør'!A:H,3,FALSE)</f>
        <v/>
      </c>
      <c r="Q512" s="190" t="str">
        <f>VLOOKUP(Tabel3[[#This Row],[ID-Bygningsdel]],'Data aktør'!A:H,4,FALSE)</f>
        <v/>
      </c>
      <c r="R512" s="191" t="str">
        <f>VLOOKUP(Tabel3[[#This Row],[ID-Bygningsdel]],'Data aktør'!A:H,5,FALSE)</f>
        <v>X</v>
      </c>
      <c r="S512" s="192" t="str">
        <f>VLOOKUP(Tabel3[[#This Row],[ID-Bygningsdel]],'Data aktør'!A:H,6,FALSE)</f>
        <v/>
      </c>
      <c r="T512" s="193" t="str">
        <f>VLOOKUP(Tabel3[[#This Row],[ID-Bygningsdel]],'Data aktør'!A:H,7,FALSE)</f>
        <v/>
      </c>
      <c r="U512" s="194" t="str">
        <f>VLOOKUP(Tabel3[[#This Row],[ID-Bygningsdel]],'Data aktør'!A:H,8,FALSE)</f>
        <v/>
      </c>
      <c r="V512" s="76"/>
      <c r="W512" s="77"/>
      <c r="X512" s="76"/>
      <c r="Y512" s="77"/>
      <c r="Z512" s="76"/>
      <c r="AA512" s="77"/>
      <c r="AB512" s="76" t="s">
        <v>46</v>
      </c>
      <c r="AC512" s="77">
        <v>200</v>
      </c>
      <c r="AD512" s="76"/>
      <c r="AE512" s="77"/>
      <c r="AF512" s="76"/>
      <c r="AG512" s="77"/>
      <c r="AH512" s="76"/>
      <c r="AI512" s="77"/>
      <c r="AJ512" s="76" t="s">
        <v>46</v>
      </c>
      <c r="AK512" s="77">
        <v>300</v>
      </c>
      <c r="AL512" s="76"/>
      <c r="AM512" s="77"/>
      <c r="AN512" s="76"/>
      <c r="AO512" s="77"/>
      <c r="AP512" s="76"/>
      <c r="AQ512" s="77"/>
      <c r="AR512" s="76"/>
      <c r="AS512" s="77"/>
      <c r="AT512" s="76" t="s">
        <v>46</v>
      </c>
      <c r="AU512" s="77">
        <v>325</v>
      </c>
      <c r="AV512" s="76"/>
      <c r="AW512" s="77"/>
      <c r="AX512" s="76"/>
      <c r="AY512" s="77"/>
      <c r="AZ512" s="76"/>
      <c r="BA512" s="77"/>
      <c r="BB512" s="76" t="s">
        <v>46</v>
      </c>
      <c r="BC512" s="77">
        <v>325</v>
      </c>
      <c r="BD512" s="76"/>
      <c r="BE512" s="77"/>
      <c r="BF512" s="76"/>
      <c r="BG512" s="77"/>
      <c r="BH512" s="76"/>
      <c r="BI512" s="77"/>
      <c r="BJ512" s="76"/>
      <c r="BK512" s="77"/>
      <c r="BL512" s="36"/>
      <c r="BM512" s="24"/>
      <c r="BN512" s="76"/>
      <c r="BO512" s="77"/>
      <c r="BP512" s="76"/>
      <c r="BQ512" s="77"/>
      <c r="BR512" s="76"/>
      <c r="BS512" s="77"/>
      <c r="BT512" s="76"/>
      <c r="BU512" s="77"/>
      <c r="BV512" s="24"/>
      <c r="BW512" s="76"/>
      <c r="BX512" s="77"/>
      <c r="BY512" s="76"/>
      <c r="BZ512" s="77"/>
      <c r="CA512" s="96"/>
      <c r="CB512" s="2"/>
    </row>
    <row r="513" spans="1:80" ht="12" x14ac:dyDescent="0.2">
      <c r="A513" s="33"/>
      <c r="B513" s="265" t="s">
        <v>1064</v>
      </c>
      <c r="C513" s="240" t="str">
        <f>_xlfn.CONCAT(Tabel3[[#This Row],[ID]],Tabel3[[#This Row],[BYGNINGSDELE]])</f>
        <v xml:space="preserve">509Cirkulationspumper </v>
      </c>
      <c r="D513" s="24"/>
      <c r="E513" s="24"/>
      <c r="F513" s="24"/>
      <c r="G513" s="24"/>
      <c r="H513" s="24"/>
      <c r="I513" s="24"/>
      <c r="J513" s="61">
        <v>4</v>
      </c>
      <c r="K513" s="62" t="s">
        <v>1047</v>
      </c>
      <c r="L513" s="63" t="s">
        <v>991</v>
      </c>
      <c r="M513" s="61" t="str">
        <f>IFERROR(VLOOKUP(Tabel3[[#This Row],[ID-Bygningsdel]],'Data ændringslog'!A:G,7,FALSE),"P")</f>
        <v/>
      </c>
      <c r="N513" s="64" t="s">
        <v>113</v>
      </c>
      <c r="O513" s="188" t="str">
        <f>VLOOKUP(Tabel3[[#This Row],[ID-Bygningsdel]],'Data aktør'!A:H,2,FALSE)</f>
        <v/>
      </c>
      <c r="P513" s="189" t="str">
        <f>VLOOKUP(Tabel3[[#This Row],[ID-Bygningsdel]],'Data aktør'!A:H,3,FALSE)</f>
        <v/>
      </c>
      <c r="Q513" s="190" t="str">
        <f>VLOOKUP(Tabel3[[#This Row],[ID-Bygningsdel]],'Data aktør'!A:H,4,FALSE)</f>
        <v/>
      </c>
      <c r="R513" s="191" t="str">
        <f>VLOOKUP(Tabel3[[#This Row],[ID-Bygningsdel]],'Data aktør'!A:H,5,FALSE)</f>
        <v/>
      </c>
      <c r="S513" s="192" t="str">
        <f>VLOOKUP(Tabel3[[#This Row],[ID-Bygningsdel]],'Data aktør'!A:H,6,FALSE)</f>
        <v/>
      </c>
      <c r="T513" s="193" t="str">
        <f>VLOOKUP(Tabel3[[#This Row],[ID-Bygningsdel]],'Data aktør'!A:H,7,FALSE)</f>
        <v/>
      </c>
      <c r="U513" s="194" t="str">
        <f>VLOOKUP(Tabel3[[#This Row],[ID-Bygningsdel]],'Data aktør'!A:H,8,FALSE)</f>
        <v/>
      </c>
      <c r="V513" s="76"/>
      <c r="W513" s="77"/>
      <c r="X513" s="76"/>
      <c r="Y513" s="77"/>
      <c r="Z513" s="76"/>
      <c r="AA513" s="77"/>
      <c r="AB513" s="76"/>
      <c r="AC513" s="77"/>
      <c r="AD513" s="76"/>
      <c r="AE513" s="77"/>
      <c r="AF513" s="76"/>
      <c r="AG513" s="77"/>
      <c r="AH513" s="76"/>
      <c r="AI513" s="77"/>
      <c r="AJ513" s="76"/>
      <c r="AK513" s="77"/>
      <c r="AL513" s="76"/>
      <c r="AM513" s="77"/>
      <c r="AN513" s="76"/>
      <c r="AO513" s="77"/>
      <c r="AP513" s="76"/>
      <c r="AQ513" s="77"/>
      <c r="AR513" s="76"/>
      <c r="AS513" s="77"/>
      <c r="AT513" s="76"/>
      <c r="AU513" s="77"/>
      <c r="AV513" s="76"/>
      <c r="AW513" s="77"/>
      <c r="AX513" s="76"/>
      <c r="AY513" s="77"/>
      <c r="AZ513" s="76"/>
      <c r="BA513" s="77"/>
      <c r="BB513" s="76"/>
      <c r="BC513" s="77"/>
      <c r="BD513" s="76"/>
      <c r="BE513" s="77"/>
      <c r="BF513" s="76"/>
      <c r="BG513" s="77"/>
      <c r="BH513" s="76"/>
      <c r="BI513" s="77"/>
      <c r="BJ513" s="76"/>
      <c r="BK513" s="77"/>
      <c r="BL513" s="36"/>
      <c r="BM513" s="24"/>
      <c r="BN513" s="76"/>
      <c r="BO513" s="77"/>
      <c r="BP513" s="76"/>
      <c r="BQ513" s="77"/>
      <c r="BR513" s="76"/>
      <c r="BS513" s="77"/>
      <c r="BT513" s="76"/>
      <c r="BU513" s="77"/>
      <c r="BV513" s="24"/>
      <c r="BW513" s="76"/>
      <c r="BX513" s="77"/>
      <c r="BY513" s="76"/>
      <c r="BZ513" s="77"/>
      <c r="CA513" s="96"/>
      <c r="CB513" s="2"/>
    </row>
    <row r="514" spans="1:80" ht="12" x14ac:dyDescent="0.2">
      <c r="A514" s="33"/>
      <c r="B514" s="265" t="s">
        <v>1066</v>
      </c>
      <c r="C514" s="240" t="str">
        <f>_xlfn.CONCAT(Tabel3[[#This Row],[ID]],Tabel3[[#This Row],[BYGNINGSDELE]])</f>
        <v xml:space="preserve">510Fordelerrør til køling </v>
      </c>
      <c r="D514" s="24"/>
      <c r="E514" s="24"/>
      <c r="F514" s="24"/>
      <c r="G514" s="24"/>
      <c r="H514" s="24"/>
      <c r="I514" s="24"/>
      <c r="J514" s="61">
        <v>4</v>
      </c>
      <c r="K514" s="62" t="s">
        <v>1049</v>
      </c>
      <c r="L514" s="63" t="s">
        <v>991</v>
      </c>
      <c r="M514" s="61" t="str">
        <f>IFERROR(VLOOKUP(Tabel3[[#This Row],[ID-Bygningsdel]],'Data ændringslog'!A:G,7,FALSE),"P")</f>
        <v/>
      </c>
      <c r="N514" s="64" t="s">
        <v>109</v>
      </c>
      <c r="O514" s="188" t="str">
        <f>VLOOKUP(Tabel3[[#This Row],[ID-Bygningsdel]],'Data aktør'!A:H,2,FALSE)</f>
        <v/>
      </c>
      <c r="P514" s="189" t="str">
        <f>VLOOKUP(Tabel3[[#This Row],[ID-Bygningsdel]],'Data aktør'!A:H,3,FALSE)</f>
        <v/>
      </c>
      <c r="Q514" s="190" t="str">
        <f>VLOOKUP(Tabel3[[#This Row],[ID-Bygningsdel]],'Data aktør'!A:H,4,FALSE)</f>
        <v/>
      </c>
      <c r="R514" s="191" t="str">
        <f>VLOOKUP(Tabel3[[#This Row],[ID-Bygningsdel]],'Data aktør'!A:H,5,FALSE)</f>
        <v>X</v>
      </c>
      <c r="S514" s="192" t="str">
        <f>VLOOKUP(Tabel3[[#This Row],[ID-Bygningsdel]],'Data aktør'!A:H,6,FALSE)</f>
        <v/>
      </c>
      <c r="T514" s="193" t="str">
        <f>VLOOKUP(Tabel3[[#This Row],[ID-Bygningsdel]],'Data aktør'!A:H,7,FALSE)</f>
        <v/>
      </c>
      <c r="U514" s="194" t="str">
        <f>VLOOKUP(Tabel3[[#This Row],[ID-Bygningsdel]],'Data aktør'!A:H,8,FALSE)</f>
        <v/>
      </c>
      <c r="V514" s="76"/>
      <c r="W514" s="77"/>
      <c r="X514" s="76"/>
      <c r="Y514" s="77"/>
      <c r="Z514" s="76"/>
      <c r="AA514" s="77"/>
      <c r="AB514" s="76"/>
      <c r="AC514" s="77"/>
      <c r="AD514" s="76"/>
      <c r="AE514" s="77"/>
      <c r="AF514" s="76"/>
      <c r="AG514" s="77"/>
      <c r="AH514" s="76"/>
      <c r="AI514" s="77"/>
      <c r="AJ514" s="76"/>
      <c r="AK514" s="77"/>
      <c r="AL514" s="76"/>
      <c r="AM514" s="77"/>
      <c r="AN514" s="76"/>
      <c r="AO514" s="77"/>
      <c r="AP514" s="76"/>
      <c r="AQ514" s="77"/>
      <c r="AR514" s="76"/>
      <c r="AS514" s="77"/>
      <c r="AT514" s="76" t="s">
        <v>46</v>
      </c>
      <c r="AU514" s="77">
        <v>325</v>
      </c>
      <c r="AV514" s="76"/>
      <c r="AW514" s="77"/>
      <c r="AX514" s="76"/>
      <c r="AY514" s="77"/>
      <c r="AZ514" s="76"/>
      <c r="BA514" s="77"/>
      <c r="BB514" s="76" t="s">
        <v>46</v>
      </c>
      <c r="BC514" s="77">
        <v>325</v>
      </c>
      <c r="BD514" s="76"/>
      <c r="BE514" s="77"/>
      <c r="BF514" s="76"/>
      <c r="BG514" s="77"/>
      <c r="BH514" s="76"/>
      <c r="BI514" s="77"/>
      <c r="BJ514" s="76"/>
      <c r="BK514" s="77"/>
      <c r="BL514" s="36"/>
      <c r="BM514" s="24"/>
      <c r="BN514" s="76"/>
      <c r="BO514" s="77"/>
      <c r="BP514" s="76"/>
      <c r="BQ514" s="77"/>
      <c r="BR514" s="76"/>
      <c r="BS514" s="77"/>
      <c r="BT514" s="76"/>
      <c r="BU514" s="77"/>
      <c r="BV514" s="24"/>
      <c r="BW514" s="76"/>
      <c r="BX514" s="77"/>
      <c r="BY514" s="76"/>
      <c r="BZ514" s="77"/>
      <c r="CA514" s="96"/>
      <c r="CB514" s="2"/>
    </row>
    <row r="515" spans="1:80" ht="12" x14ac:dyDescent="0.2">
      <c r="A515" s="33"/>
      <c r="B515" s="265" t="s">
        <v>1067</v>
      </c>
      <c r="C515" s="240" t="str">
        <f>_xlfn.CONCAT(Tabel3[[#This Row],[ID]],Tabel3[[#This Row],[BYGNINGSDELE]])</f>
        <v>511Køleblandesløjfer</v>
      </c>
      <c r="D515" s="24"/>
      <c r="E515" s="24"/>
      <c r="F515" s="24"/>
      <c r="G515" s="24"/>
      <c r="H515" s="24"/>
      <c r="I515" s="24"/>
      <c r="J515" s="61">
        <v>4</v>
      </c>
      <c r="K515" s="62" t="s">
        <v>1051</v>
      </c>
      <c r="L515" s="63" t="s">
        <v>991</v>
      </c>
      <c r="M515" s="61" t="str">
        <f>IFERROR(VLOOKUP(Tabel3[[#This Row],[ID-Bygningsdel]],'Data ændringslog'!A:G,7,FALSE),"P")</f>
        <v/>
      </c>
      <c r="N515" s="64" t="s">
        <v>109</v>
      </c>
      <c r="O515" s="188" t="str">
        <f>VLOOKUP(Tabel3[[#This Row],[ID-Bygningsdel]],'Data aktør'!A:H,2,FALSE)</f>
        <v/>
      </c>
      <c r="P515" s="189" t="str">
        <f>VLOOKUP(Tabel3[[#This Row],[ID-Bygningsdel]],'Data aktør'!A:H,3,FALSE)</f>
        <v/>
      </c>
      <c r="Q515" s="190" t="str">
        <f>VLOOKUP(Tabel3[[#This Row],[ID-Bygningsdel]],'Data aktør'!A:H,4,FALSE)</f>
        <v/>
      </c>
      <c r="R515" s="191" t="str">
        <f>VLOOKUP(Tabel3[[#This Row],[ID-Bygningsdel]],'Data aktør'!A:H,5,FALSE)</f>
        <v>X</v>
      </c>
      <c r="S515" s="192" t="str">
        <f>VLOOKUP(Tabel3[[#This Row],[ID-Bygningsdel]],'Data aktør'!A:H,6,FALSE)</f>
        <v/>
      </c>
      <c r="T515" s="193" t="str">
        <f>VLOOKUP(Tabel3[[#This Row],[ID-Bygningsdel]],'Data aktør'!A:H,7,FALSE)</f>
        <v/>
      </c>
      <c r="U515" s="194" t="str">
        <f>VLOOKUP(Tabel3[[#This Row],[ID-Bygningsdel]],'Data aktør'!A:H,8,FALSE)</f>
        <v/>
      </c>
      <c r="V515" s="76"/>
      <c r="W515" s="77"/>
      <c r="X515" s="76"/>
      <c r="Y515" s="77"/>
      <c r="Z515" s="76"/>
      <c r="AA515" s="77"/>
      <c r="AB515" s="76" t="s">
        <v>46</v>
      </c>
      <c r="AC515" s="77">
        <v>200</v>
      </c>
      <c r="AD515" s="76"/>
      <c r="AE515" s="77"/>
      <c r="AF515" s="76"/>
      <c r="AG515" s="77"/>
      <c r="AH515" s="76"/>
      <c r="AI515" s="77"/>
      <c r="AJ515" s="76" t="s">
        <v>46</v>
      </c>
      <c r="AK515" s="77">
        <v>300</v>
      </c>
      <c r="AL515" s="76"/>
      <c r="AM515" s="77"/>
      <c r="AN515" s="76"/>
      <c r="AO515" s="77"/>
      <c r="AP515" s="76"/>
      <c r="AQ515" s="77"/>
      <c r="AR515" s="76"/>
      <c r="AS515" s="77"/>
      <c r="AT515" s="76" t="s">
        <v>46</v>
      </c>
      <c r="AU515" s="77">
        <v>325</v>
      </c>
      <c r="AV515" s="76"/>
      <c r="AW515" s="77"/>
      <c r="AX515" s="76"/>
      <c r="AY515" s="77"/>
      <c r="AZ515" s="76"/>
      <c r="BA515" s="77"/>
      <c r="BB515" s="76" t="s">
        <v>46</v>
      </c>
      <c r="BC515" s="77">
        <v>325</v>
      </c>
      <c r="BD515" s="76"/>
      <c r="BE515" s="77"/>
      <c r="BF515" s="76"/>
      <c r="BG515" s="77"/>
      <c r="BH515" s="76"/>
      <c r="BI515" s="77"/>
      <c r="BJ515" s="76"/>
      <c r="BK515" s="77"/>
      <c r="BL515" s="36"/>
      <c r="BM515" s="24"/>
      <c r="BN515" s="76"/>
      <c r="BO515" s="77"/>
      <c r="BP515" s="76"/>
      <c r="BQ515" s="77"/>
      <c r="BR515" s="76"/>
      <c r="BS515" s="77"/>
      <c r="BT515" s="76"/>
      <c r="BU515" s="77"/>
      <c r="BV515" s="24"/>
      <c r="BW515" s="76"/>
      <c r="BX515" s="77"/>
      <c r="BY515" s="76"/>
      <c r="BZ515" s="77"/>
      <c r="CA515" s="96"/>
      <c r="CB515" s="2"/>
    </row>
    <row r="516" spans="1:80" ht="12" x14ac:dyDescent="0.2">
      <c r="A516" s="33"/>
      <c r="B516" s="265" t="s">
        <v>1068</v>
      </c>
      <c r="C516" s="240" t="str">
        <f>_xlfn.CONCAT(Tabel3[[#This Row],[ID]],Tabel3[[#This Row],[BYGNINGSDELE]])</f>
        <v>512Kølevekslere</v>
      </c>
      <c r="D516" s="24"/>
      <c r="E516" s="24"/>
      <c r="F516" s="24"/>
      <c r="G516" s="24"/>
      <c r="H516" s="24"/>
      <c r="I516" s="24"/>
      <c r="J516" s="61">
        <v>4</v>
      </c>
      <c r="K516" s="62" t="s">
        <v>1053</v>
      </c>
      <c r="L516" s="63" t="s">
        <v>991</v>
      </c>
      <c r="M516" s="61" t="str">
        <f>IFERROR(VLOOKUP(Tabel3[[#This Row],[ID-Bygningsdel]],'Data ændringslog'!A:G,7,FALSE),"P")</f>
        <v/>
      </c>
      <c r="N516" s="64" t="s">
        <v>109</v>
      </c>
      <c r="O516" s="188" t="str">
        <f>VLOOKUP(Tabel3[[#This Row],[ID-Bygningsdel]],'Data aktør'!A:H,2,FALSE)</f>
        <v/>
      </c>
      <c r="P516" s="189" t="str">
        <f>VLOOKUP(Tabel3[[#This Row],[ID-Bygningsdel]],'Data aktør'!A:H,3,FALSE)</f>
        <v/>
      </c>
      <c r="Q516" s="190" t="str">
        <f>VLOOKUP(Tabel3[[#This Row],[ID-Bygningsdel]],'Data aktør'!A:H,4,FALSE)</f>
        <v/>
      </c>
      <c r="R516" s="191" t="str">
        <f>VLOOKUP(Tabel3[[#This Row],[ID-Bygningsdel]],'Data aktør'!A:H,5,FALSE)</f>
        <v>X</v>
      </c>
      <c r="S516" s="192" t="str">
        <f>VLOOKUP(Tabel3[[#This Row],[ID-Bygningsdel]],'Data aktør'!A:H,6,FALSE)</f>
        <v/>
      </c>
      <c r="T516" s="193" t="str">
        <f>VLOOKUP(Tabel3[[#This Row],[ID-Bygningsdel]],'Data aktør'!A:H,7,FALSE)</f>
        <v/>
      </c>
      <c r="U516" s="194" t="str">
        <f>VLOOKUP(Tabel3[[#This Row],[ID-Bygningsdel]],'Data aktør'!A:H,8,FALSE)</f>
        <v/>
      </c>
      <c r="V516" s="76"/>
      <c r="W516" s="77"/>
      <c r="X516" s="76"/>
      <c r="Y516" s="77"/>
      <c r="Z516" s="76"/>
      <c r="AA516" s="77"/>
      <c r="AB516" s="76" t="s">
        <v>46</v>
      </c>
      <c r="AC516" s="77">
        <v>200</v>
      </c>
      <c r="AD516" s="76"/>
      <c r="AE516" s="77"/>
      <c r="AF516" s="76"/>
      <c r="AG516" s="77"/>
      <c r="AH516" s="76"/>
      <c r="AI516" s="77"/>
      <c r="AJ516" s="76" t="s">
        <v>46</v>
      </c>
      <c r="AK516" s="77">
        <v>300</v>
      </c>
      <c r="AL516" s="76"/>
      <c r="AM516" s="77"/>
      <c r="AN516" s="76"/>
      <c r="AO516" s="77"/>
      <c r="AP516" s="76"/>
      <c r="AQ516" s="77"/>
      <c r="AR516" s="76"/>
      <c r="AS516" s="77"/>
      <c r="AT516" s="76" t="s">
        <v>46</v>
      </c>
      <c r="AU516" s="77">
        <v>325</v>
      </c>
      <c r="AV516" s="76"/>
      <c r="AW516" s="77"/>
      <c r="AX516" s="76"/>
      <c r="AY516" s="77"/>
      <c r="AZ516" s="76"/>
      <c r="BA516" s="77"/>
      <c r="BB516" s="76" t="s">
        <v>46</v>
      </c>
      <c r="BC516" s="77">
        <v>325</v>
      </c>
      <c r="BD516" s="76"/>
      <c r="BE516" s="77"/>
      <c r="BF516" s="76"/>
      <c r="BG516" s="77"/>
      <c r="BH516" s="76"/>
      <c r="BI516" s="77"/>
      <c r="BJ516" s="76"/>
      <c r="BK516" s="77"/>
      <c r="BL516" s="36"/>
      <c r="BM516" s="24"/>
      <c r="BN516" s="76"/>
      <c r="BO516" s="77"/>
      <c r="BP516" s="76"/>
      <c r="BQ516" s="77"/>
      <c r="BR516" s="76"/>
      <c r="BS516" s="77"/>
      <c r="BT516" s="76"/>
      <c r="BU516" s="77"/>
      <c r="BV516" s="24"/>
      <c r="BW516" s="76"/>
      <c r="BX516" s="77"/>
      <c r="BY516" s="76"/>
      <c r="BZ516" s="77"/>
      <c r="CA516" s="96"/>
      <c r="CB516" s="2"/>
    </row>
    <row r="517" spans="1:80" ht="12" x14ac:dyDescent="0.2">
      <c r="A517" s="33"/>
      <c r="B517" s="265" t="s">
        <v>1070</v>
      </c>
      <c r="C517" s="240" t="str">
        <f>_xlfn.CONCAT(Tabel3[[#This Row],[ID]],Tabel3[[#This Row],[BYGNINGSDELE]])</f>
        <v>513Beholdere/Tanke</v>
      </c>
      <c r="D517" s="24"/>
      <c r="E517" s="24"/>
      <c r="F517" s="24"/>
      <c r="G517" s="24"/>
      <c r="H517" s="24"/>
      <c r="I517" s="24"/>
      <c r="J517" s="61">
        <v>4</v>
      </c>
      <c r="K517" s="62" t="s">
        <v>1055</v>
      </c>
      <c r="L517" s="63" t="s">
        <v>991</v>
      </c>
      <c r="M517" s="61" t="str">
        <f>IFERROR(VLOOKUP(Tabel3[[#This Row],[ID-Bygningsdel]],'Data ændringslog'!A:G,7,FALSE),"P")</f>
        <v/>
      </c>
      <c r="N517" s="64" t="s">
        <v>109</v>
      </c>
      <c r="O517" s="188" t="str">
        <f>VLOOKUP(Tabel3[[#This Row],[ID-Bygningsdel]],'Data aktør'!A:H,2,FALSE)</f>
        <v/>
      </c>
      <c r="P517" s="189" t="str">
        <f>VLOOKUP(Tabel3[[#This Row],[ID-Bygningsdel]],'Data aktør'!A:H,3,FALSE)</f>
        <v/>
      </c>
      <c r="Q517" s="190" t="str">
        <f>VLOOKUP(Tabel3[[#This Row],[ID-Bygningsdel]],'Data aktør'!A:H,4,FALSE)</f>
        <v/>
      </c>
      <c r="R517" s="191" t="str">
        <f>VLOOKUP(Tabel3[[#This Row],[ID-Bygningsdel]],'Data aktør'!A:H,5,FALSE)</f>
        <v>X</v>
      </c>
      <c r="S517" s="192" t="str">
        <f>VLOOKUP(Tabel3[[#This Row],[ID-Bygningsdel]],'Data aktør'!A:H,6,FALSE)</f>
        <v/>
      </c>
      <c r="T517" s="193" t="str">
        <f>VLOOKUP(Tabel3[[#This Row],[ID-Bygningsdel]],'Data aktør'!A:H,7,FALSE)</f>
        <v/>
      </c>
      <c r="U517" s="194" t="str">
        <f>VLOOKUP(Tabel3[[#This Row],[ID-Bygningsdel]],'Data aktør'!A:H,8,FALSE)</f>
        <v/>
      </c>
      <c r="V517" s="76"/>
      <c r="W517" s="77"/>
      <c r="X517" s="76"/>
      <c r="Y517" s="77"/>
      <c r="Z517" s="76"/>
      <c r="AA517" s="77"/>
      <c r="AB517" s="76" t="s">
        <v>46</v>
      </c>
      <c r="AC517" s="77">
        <v>200</v>
      </c>
      <c r="AD517" s="76"/>
      <c r="AE517" s="77"/>
      <c r="AF517" s="76"/>
      <c r="AG517" s="77"/>
      <c r="AH517" s="76"/>
      <c r="AI517" s="77"/>
      <c r="AJ517" s="76" t="s">
        <v>46</v>
      </c>
      <c r="AK517" s="77">
        <v>300</v>
      </c>
      <c r="AL517" s="76"/>
      <c r="AM517" s="77"/>
      <c r="AN517" s="76"/>
      <c r="AO517" s="77"/>
      <c r="AP517" s="76"/>
      <c r="AQ517" s="77"/>
      <c r="AR517" s="76"/>
      <c r="AS517" s="77"/>
      <c r="AT517" s="76" t="s">
        <v>46</v>
      </c>
      <c r="AU517" s="77">
        <v>325</v>
      </c>
      <c r="AV517" s="76"/>
      <c r="AW517" s="77"/>
      <c r="AX517" s="76"/>
      <c r="AY517" s="77"/>
      <c r="AZ517" s="76"/>
      <c r="BA517" s="77"/>
      <c r="BB517" s="76" t="s">
        <v>46</v>
      </c>
      <c r="BC517" s="77">
        <v>325</v>
      </c>
      <c r="BD517" s="76"/>
      <c r="BE517" s="77"/>
      <c r="BF517" s="76"/>
      <c r="BG517" s="77"/>
      <c r="BH517" s="76"/>
      <c r="BI517" s="77"/>
      <c r="BJ517" s="76"/>
      <c r="BK517" s="77"/>
      <c r="BL517" s="36"/>
      <c r="BM517" s="24"/>
      <c r="BN517" s="76"/>
      <c r="BO517" s="77"/>
      <c r="BP517" s="76"/>
      <c r="BQ517" s="77"/>
      <c r="BR517" s="76"/>
      <c r="BS517" s="77"/>
      <c r="BT517" s="76"/>
      <c r="BU517" s="77"/>
      <c r="BV517" s="24"/>
      <c r="BW517" s="76"/>
      <c r="BX517" s="77"/>
      <c r="BY517" s="76"/>
      <c r="BZ517" s="77"/>
      <c r="CA517" s="96"/>
      <c r="CB517" s="2"/>
    </row>
    <row r="518" spans="1:80" ht="12" x14ac:dyDescent="0.2">
      <c r="A518" s="33"/>
      <c r="B518" s="265" t="s">
        <v>1072</v>
      </c>
      <c r="C518" s="240" t="str">
        <f>_xlfn.CONCAT(Tabel3[[#This Row],[ID]],Tabel3[[#This Row],[BYGNINGSDELE]])</f>
        <v xml:space="preserve">514Kølecentraler </v>
      </c>
      <c r="D518" s="24"/>
      <c r="E518" s="24"/>
      <c r="F518" s="24"/>
      <c r="G518" s="24"/>
      <c r="H518" s="24"/>
      <c r="I518" s="24"/>
      <c r="J518" s="61">
        <v>4</v>
      </c>
      <c r="K518" s="62" t="s">
        <v>1057</v>
      </c>
      <c r="L518" s="63" t="s">
        <v>991</v>
      </c>
      <c r="M518" s="61" t="str">
        <f>IFERROR(VLOOKUP(Tabel3[[#This Row],[ID-Bygningsdel]],'Data ændringslog'!A:G,7,FALSE),"P")</f>
        <v/>
      </c>
      <c r="N518" s="64" t="s">
        <v>109</v>
      </c>
      <c r="O518" s="188" t="str">
        <f>VLOOKUP(Tabel3[[#This Row],[ID-Bygningsdel]],'Data aktør'!A:H,2,FALSE)</f>
        <v/>
      </c>
      <c r="P518" s="189" t="str">
        <f>VLOOKUP(Tabel3[[#This Row],[ID-Bygningsdel]],'Data aktør'!A:H,3,FALSE)</f>
        <v/>
      </c>
      <c r="Q518" s="190" t="str">
        <f>VLOOKUP(Tabel3[[#This Row],[ID-Bygningsdel]],'Data aktør'!A:H,4,FALSE)</f>
        <v/>
      </c>
      <c r="R518" s="191" t="str">
        <f>VLOOKUP(Tabel3[[#This Row],[ID-Bygningsdel]],'Data aktør'!A:H,5,FALSE)</f>
        <v>X</v>
      </c>
      <c r="S518" s="192" t="str">
        <f>VLOOKUP(Tabel3[[#This Row],[ID-Bygningsdel]],'Data aktør'!A:H,6,FALSE)</f>
        <v/>
      </c>
      <c r="T518" s="193" t="str">
        <f>VLOOKUP(Tabel3[[#This Row],[ID-Bygningsdel]],'Data aktør'!A:H,7,FALSE)</f>
        <v/>
      </c>
      <c r="U518" s="194" t="str">
        <f>VLOOKUP(Tabel3[[#This Row],[ID-Bygningsdel]],'Data aktør'!A:H,8,FALSE)</f>
        <v/>
      </c>
      <c r="V518" s="76"/>
      <c r="W518" s="77"/>
      <c r="X518" s="76"/>
      <c r="Y518" s="77"/>
      <c r="Z518" s="76"/>
      <c r="AA518" s="77"/>
      <c r="AB518" s="76" t="s">
        <v>46</v>
      </c>
      <c r="AC518" s="77">
        <v>200</v>
      </c>
      <c r="AD518" s="76"/>
      <c r="AE518" s="77"/>
      <c r="AF518" s="76"/>
      <c r="AG518" s="77"/>
      <c r="AH518" s="76"/>
      <c r="AI518" s="77"/>
      <c r="AJ518" s="76" t="s">
        <v>46</v>
      </c>
      <c r="AK518" s="77">
        <v>300</v>
      </c>
      <c r="AL518" s="76"/>
      <c r="AM518" s="77"/>
      <c r="AN518" s="76"/>
      <c r="AO518" s="77"/>
      <c r="AP518" s="76"/>
      <c r="AQ518" s="77"/>
      <c r="AR518" s="76"/>
      <c r="AS518" s="77"/>
      <c r="AT518" s="76" t="s">
        <v>46</v>
      </c>
      <c r="AU518" s="77">
        <v>325</v>
      </c>
      <c r="AV518" s="76"/>
      <c r="AW518" s="77"/>
      <c r="AX518" s="76"/>
      <c r="AY518" s="77"/>
      <c r="AZ518" s="76"/>
      <c r="BA518" s="77"/>
      <c r="BB518" s="76" t="s">
        <v>46</v>
      </c>
      <c r="BC518" s="77">
        <v>325</v>
      </c>
      <c r="BD518" s="76"/>
      <c r="BE518" s="77"/>
      <c r="BF518" s="76"/>
      <c r="BG518" s="77"/>
      <c r="BH518" s="76"/>
      <c r="BI518" s="77"/>
      <c r="BJ518" s="76"/>
      <c r="BK518" s="77"/>
      <c r="BL518" s="36"/>
      <c r="BM518" s="24"/>
      <c r="BN518" s="76"/>
      <c r="BO518" s="77"/>
      <c r="BP518" s="76"/>
      <c r="BQ518" s="77"/>
      <c r="BR518" s="76"/>
      <c r="BS518" s="77"/>
      <c r="BT518" s="76"/>
      <c r="BU518" s="77"/>
      <c r="BV518" s="24"/>
      <c r="BW518" s="76"/>
      <c r="BX518" s="77"/>
      <c r="BY518" s="76"/>
      <c r="BZ518" s="77"/>
      <c r="CA518" s="96"/>
      <c r="CB518" s="2"/>
    </row>
    <row r="519" spans="1:80" ht="12" x14ac:dyDescent="0.2">
      <c r="A519" s="33"/>
      <c r="B519" s="265" t="s">
        <v>1074</v>
      </c>
      <c r="C519" s="240" t="str">
        <f>_xlfn.CONCAT(Tabel3[[#This Row],[ID]],Tabel3[[#This Row],[BYGNINGSDELE]])</f>
        <v>515Chillere</v>
      </c>
      <c r="D519" s="24"/>
      <c r="E519" s="24"/>
      <c r="F519" s="24"/>
      <c r="G519" s="24"/>
      <c r="H519" s="24"/>
      <c r="I519" s="24"/>
      <c r="J519" s="61">
        <v>4</v>
      </c>
      <c r="K519" s="62" t="s">
        <v>1059</v>
      </c>
      <c r="L519" s="63" t="s">
        <v>991</v>
      </c>
      <c r="M519" s="61" t="str">
        <f>IFERROR(VLOOKUP(Tabel3[[#This Row],[ID-Bygningsdel]],'Data ændringslog'!A:G,7,FALSE),"P")</f>
        <v/>
      </c>
      <c r="N519" s="64" t="s">
        <v>109</v>
      </c>
      <c r="O519" s="188" t="str">
        <f>VLOOKUP(Tabel3[[#This Row],[ID-Bygningsdel]],'Data aktør'!A:H,2,FALSE)</f>
        <v/>
      </c>
      <c r="P519" s="189" t="str">
        <f>VLOOKUP(Tabel3[[#This Row],[ID-Bygningsdel]],'Data aktør'!A:H,3,FALSE)</f>
        <v/>
      </c>
      <c r="Q519" s="190" t="str">
        <f>VLOOKUP(Tabel3[[#This Row],[ID-Bygningsdel]],'Data aktør'!A:H,4,FALSE)</f>
        <v/>
      </c>
      <c r="R519" s="191" t="str">
        <f>VLOOKUP(Tabel3[[#This Row],[ID-Bygningsdel]],'Data aktør'!A:H,5,FALSE)</f>
        <v>X</v>
      </c>
      <c r="S519" s="192" t="str">
        <f>VLOOKUP(Tabel3[[#This Row],[ID-Bygningsdel]],'Data aktør'!A:H,6,FALSE)</f>
        <v/>
      </c>
      <c r="T519" s="193" t="str">
        <f>VLOOKUP(Tabel3[[#This Row],[ID-Bygningsdel]],'Data aktør'!A:H,7,FALSE)</f>
        <v/>
      </c>
      <c r="U519" s="194" t="str">
        <f>VLOOKUP(Tabel3[[#This Row],[ID-Bygningsdel]],'Data aktør'!A:H,8,FALSE)</f>
        <v/>
      </c>
      <c r="V519" s="76"/>
      <c r="W519" s="77"/>
      <c r="X519" s="76"/>
      <c r="Y519" s="77"/>
      <c r="Z519" s="76"/>
      <c r="AA519" s="77"/>
      <c r="AB519" s="76" t="s">
        <v>46</v>
      </c>
      <c r="AC519" s="77">
        <v>200</v>
      </c>
      <c r="AD519" s="76"/>
      <c r="AE519" s="77"/>
      <c r="AF519" s="76"/>
      <c r="AG519" s="77"/>
      <c r="AH519" s="76"/>
      <c r="AI519" s="77"/>
      <c r="AJ519" s="76" t="s">
        <v>46</v>
      </c>
      <c r="AK519" s="77">
        <v>300</v>
      </c>
      <c r="AL519" s="76"/>
      <c r="AM519" s="77"/>
      <c r="AN519" s="76"/>
      <c r="AO519" s="77"/>
      <c r="AP519" s="76"/>
      <c r="AQ519" s="77"/>
      <c r="AR519" s="76"/>
      <c r="AS519" s="77"/>
      <c r="AT519" s="76" t="s">
        <v>46</v>
      </c>
      <c r="AU519" s="77">
        <v>325</v>
      </c>
      <c r="AV519" s="76"/>
      <c r="AW519" s="77"/>
      <c r="AX519" s="76"/>
      <c r="AY519" s="77"/>
      <c r="AZ519" s="76"/>
      <c r="BA519" s="77"/>
      <c r="BB519" s="76" t="s">
        <v>46</v>
      </c>
      <c r="BC519" s="77">
        <v>325</v>
      </c>
      <c r="BD519" s="76"/>
      <c r="BE519" s="77"/>
      <c r="BF519" s="76"/>
      <c r="BG519" s="77"/>
      <c r="BH519" s="76"/>
      <c r="BI519" s="77"/>
      <c r="BJ519" s="76"/>
      <c r="BK519" s="77"/>
      <c r="BL519" s="36"/>
      <c r="BM519" s="24"/>
      <c r="BN519" s="76"/>
      <c r="BO519" s="77"/>
      <c r="BP519" s="76"/>
      <c r="BQ519" s="77"/>
      <c r="BR519" s="76"/>
      <c r="BS519" s="77"/>
      <c r="BT519" s="76"/>
      <c r="BU519" s="77"/>
      <c r="BV519" s="24"/>
      <c r="BW519" s="76"/>
      <c r="BX519" s="77"/>
      <c r="BY519" s="76"/>
      <c r="BZ519" s="77"/>
      <c r="CA519" s="96"/>
      <c r="CB519" s="2"/>
    </row>
    <row r="520" spans="1:80" ht="12" x14ac:dyDescent="0.2">
      <c r="A520" s="33"/>
      <c r="B520" s="265" t="s">
        <v>1076</v>
      </c>
      <c r="C520" s="240" t="str">
        <f>_xlfn.CONCAT(Tabel3[[#This Row],[ID]],Tabel3[[#This Row],[BYGNINGSDELE]])</f>
        <v>516Frikølere</v>
      </c>
      <c r="D520" s="24"/>
      <c r="E520" s="24"/>
      <c r="F520" s="24"/>
      <c r="G520" s="24"/>
      <c r="H520" s="24"/>
      <c r="I520" s="24"/>
      <c r="J520" s="61">
        <v>4</v>
      </c>
      <c r="K520" s="62" t="s">
        <v>1061</v>
      </c>
      <c r="L520" s="63" t="s">
        <v>991</v>
      </c>
      <c r="M520" s="61" t="str">
        <f>IFERROR(VLOOKUP(Tabel3[[#This Row],[ID-Bygningsdel]],'Data ændringslog'!A:G,7,FALSE),"P")</f>
        <v/>
      </c>
      <c r="N520" s="64" t="s">
        <v>109</v>
      </c>
      <c r="O520" s="188" t="str">
        <f>VLOOKUP(Tabel3[[#This Row],[ID-Bygningsdel]],'Data aktør'!A:H,2,FALSE)</f>
        <v/>
      </c>
      <c r="P520" s="189" t="str">
        <f>VLOOKUP(Tabel3[[#This Row],[ID-Bygningsdel]],'Data aktør'!A:H,3,FALSE)</f>
        <v/>
      </c>
      <c r="Q520" s="190" t="str">
        <f>VLOOKUP(Tabel3[[#This Row],[ID-Bygningsdel]],'Data aktør'!A:H,4,FALSE)</f>
        <v/>
      </c>
      <c r="R520" s="191" t="str">
        <f>VLOOKUP(Tabel3[[#This Row],[ID-Bygningsdel]],'Data aktør'!A:H,5,FALSE)</f>
        <v>X</v>
      </c>
      <c r="S520" s="192" t="str">
        <f>VLOOKUP(Tabel3[[#This Row],[ID-Bygningsdel]],'Data aktør'!A:H,6,FALSE)</f>
        <v/>
      </c>
      <c r="T520" s="193" t="str">
        <f>VLOOKUP(Tabel3[[#This Row],[ID-Bygningsdel]],'Data aktør'!A:H,7,FALSE)</f>
        <v/>
      </c>
      <c r="U520" s="194" t="str">
        <f>VLOOKUP(Tabel3[[#This Row],[ID-Bygningsdel]],'Data aktør'!A:H,8,FALSE)</f>
        <v/>
      </c>
      <c r="V520" s="76"/>
      <c r="W520" s="77"/>
      <c r="X520" s="76"/>
      <c r="Y520" s="77"/>
      <c r="Z520" s="76"/>
      <c r="AA520" s="77"/>
      <c r="AB520" s="76" t="s">
        <v>46</v>
      </c>
      <c r="AC520" s="77">
        <v>200</v>
      </c>
      <c r="AD520" s="76"/>
      <c r="AE520" s="77"/>
      <c r="AF520" s="76"/>
      <c r="AG520" s="77"/>
      <c r="AH520" s="76"/>
      <c r="AI520" s="77"/>
      <c r="AJ520" s="76" t="s">
        <v>46</v>
      </c>
      <c r="AK520" s="77">
        <v>300</v>
      </c>
      <c r="AL520" s="76"/>
      <c r="AM520" s="77"/>
      <c r="AN520" s="76"/>
      <c r="AO520" s="77"/>
      <c r="AP520" s="76"/>
      <c r="AQ520" s="77"/>
      <c r="AR520" s="76"/>
      <c r="AS520" s="77"/>
      <c r="AT520" s="76" t="s">
        <v>46</v>
      </c>
      <c r="AU520" s="77">
        <v>325</v>
      </c>
      <c r="AV520" s="76"/>
      <c r="AW520" s="77"/>
      <c r="AX520" s="76"/>
      <c r="AY520" s="77"/>
      <c r="AZ520" s="76"/>
      <c r="BA520" s="77"/>
      <c r="BB520" s="76" t="s">
        <v>46</v>
      </c>
      <c r="BC520" s="77">
        <v>325</v>
      </c>
      <c r="BD520" s="76"/>
      <c r="BE520" s="77"/>
      <c r="BF520" s="76"/>
      <c r="BG520" s="77"/>
      <c r="BH520" s="76"/>
      <c r="BI520" s="77"/>
      <c r="BJ520" s="76"/>
      <c r="BK520" s="77"/>
      <c r="BL520" s="36"/>
      <c r="BM520" s="24"/>
      <c r="BN520" s="76"/>
      <c r="BO520" s="77"/>
      <c r="BP520" s="76"/>
      <c r="BQ520" s="77"/>
      <c r="BR520" s="76"/>
      <c r="BS520" s="77"/>
      <c r="BT520" s="76"/>
      <c r="BU520" s="77"/>
      <c r="BV520" s="24"/>
      <c r="BW520" s="76"/>
      <c r="BX520" s="77"/>
      <c r="BY520" s="76"/>
      <c r="BZ520" s="77"/>
      <c r="CA520" s="96"/>
      <c r="CB520" s="2"/>
    </row>
    <row r="521" spans="1:80" ht="12" x14ac:dyDescent="0.2">
      <c r="A521" s="33"/>
      <c r="B521" s="265" t="s">
        <v>1078</v>
      </c>
      <c r="C521" s="240" t="str">
        <f>_xlfn.CONCAT(Tabel3[[#This Row],[ID]],Tabel3[[#This Row],[BYGNINGSDELE]])</f>
        <v>517Tørkølere</v>
      </c>
      <c r="D521" s="24"/>
      <c r="E521" s="24"/>
      <c r="F521" s="24"/>
      <c r="G521" s="24"/>
      <c r="H521" s="24"/>
      <c r="I521" s="24"/>
      <c r="J521" s="61">
        <v>4</v>
      </c>
      <c r="K521" s="62" t="s">
        <v>1063</v>
      </c>
      <c r="L521" s="63" t="s">
        <v>991</v>
      </c>
      <c r="M521" s="61" t="str">
        <f>IFERROR(VLOOKUP(Tabel3[[#This Row],[ID-Bygningsdel]],'Data ændringslog'!A:G,7,FALSE),"P")</f>
        <v/>
      </c>
      <c r="N521" s="64" t="s">
        <v>109</v>
      </c>
      <c r="O521" s="188" t="str">
        <f>VLOOKUP(Tabel3[[#This Row],[ID-Bygningsdel]],'Data aktør'!A:H,2,FALSE)</f>
        <v/>
      </c>
      <c r="P521" s="189" t="str">
        <f>VLOOKUP(Tabel3[[#This Row],[ID-Bygningsdel]],'Data aktør'!A:H,3,FALSE)</f>
        <v/>
      </c>
      <c r="Q521" s="190" t="str">
        <f>VLOOKUP(Tabel3[[#This Row],[ID-Bygningsdel]],'Data aktør'!A:H,4,FALSE)</f>
        <v/>
      </c>
      <c r="R521" s="191" t="str">
        <f>VLOOKUP(Tabel3[[#This Row],[ID-Bygningsdel]],'Data aktør'!A:H,5,FALSE)</f>
        <v>X</v>
      </c>
      <c r="S521" s="192" t="str">
        <f>VLOOKUP(Tabel3[[#This Row],[ID-Bygningsdel]],'Data aktør'!A:H,6,FALSE)</f>
        <v/>
      </c>
      <c r="T521" s="193" t="str">
        <f>VLOOKUP(Tabel3[[#This Row],[ID-Bygningsdel]],'Data aktør'!A:H,7,FALSE)</f>
        <v/>
      </c>
      <c r="U521" s="194" t="str">
        <f>VLOOKUP(Tabel3[[#This Row],[ID-Bygningsdel]],'Data aktør'!A:H,8,FALSE)</f>
        <v/>
      </c>
      <c r="V521" s="76"/>
      <c r="W521" s="77"/>
      <c r="X521" s="76"/>
      <c r="Y521" s="77"/>
      <c r="Z521" s="76"/>
      <c r="AA521" s="77"/>
      <c r="AB521" s="76" t="s">
        <v>46</v>
      </c>
      <c r="AC521" s="77">
        <v>200</v>
      </c>
      <c r="AD521" s="76"/>
      <c r="AE521" s="77"/>
      <c r="AF521" s="76"/>
      <c r="AG521" s="77"/>
      <c r="AH521" s="76"/>
      <c r="AI521" s="77"/>
      <c r="AJ521" s="76" t="s">
        <v>46</v>
      </c>
      <c r="AK521" s="77">
        <v>300</v>
      </c>
      <c r="AL521" s="76"/>
      <c r="AM521" s="77"/>
      <c r="AN521" s="76"/>
      <c r="AO521" s="77"/>
      <c r="AP521" s="76"/>
      <c r="AQ521" s="77"/>
      <c r="AR521" s="76"/>
      <c r="AS521" s="77"/>
      <c r="AT521" s="76" t="s">
        <v>46</v>
      </c>
      <c r="AU521" s="77">
        <v>325</v>
      </c>
      <c r="AV521" s="76"/>
      <c r="AW521" s="77"/>
      <c r="AX521" s="76"/>
      <c r="AY521" s="77"/>
      <c r="AZ521" s="76"/>
      <c r="BA521" s="77"/>
      <c r="BB521" s="76" t="s">
        <v>46</v>
      </c>
      <c r="BC521" s="77">
        <v>325</v>
      </c>
      <c r="BD521" s="76"/>
      <c r="BE521" s="77"/>
      <c r="BF521" s="76"/>
      <c r="BG521" s="77"/>
      <c r="BH521" s="76"/>
      <c r="BI521" s="77"/>
      <c r="BJ521" s="76"/>
      <c r="BK521" s="77"/>
      <c r="BL521" s="36"/>
      <c r="BM521" s="24"/>
      <c r="BN521" s="76"/>
      <c r="BO521" s="77"/>
      <c r="BP521" s="76"/>
      <c r="BQ521" s="77"/>
      <c r="BR521" s="76"/>
      <c r="BS521" s="77"/>
      <c r="BT521" s="76"/>
      <c r="BU521" s="77"/>
      <c r="BV521" s="24"/>
      <c r="BW521" s="76"/>
      <c r="BX521" s="77"/>
      <c r="BY521" s="76"/>
      <c r="BZ521" s="77"/>
      <c r="CA521" s="96"/>
      <c r="CB521" s="2"/>
    </row>
    <row r="522" spans="1:80" ht="12" x14ac:dyDescent="0.2">
      <c r="A522" s="33"/>
      <c r="B522" s="265" t="s">
        <v>1080</v>
      </c>
      <c r="C522" s="240" t="str">
        <f>_xlfn.CONCAT(Tabel3[[#This Row],[ID]],Tabel3[[#This Row],[BYGNINGSDELE]])</f>
        <v>518Kølekompressorer</v>
      </c>
      <c r="D522" s="24"/>
      <c r="E522" s="24"/>
      <c r="F522" s="24"/>
      <c r="G522" s="24"/>
      <c r="H522" s="24"/>
      <c r="I522" s="24"/>
      <c r="J522" s="61">
        <v>4</v>
      </c>
      <c r="K522" s="62" t="s">
        <v>1065</v>
      </c>
      <c r="L522" s="63" t="s">
        <v>991</v>
      </c>
      <c r="M522" s="61" t="str">
        <f>IFERROR(VLOOKUP(Tabel3[[#This Row],[ID-Bygningsdel]],'Data ændringslog'!A:G,7,FALSE),"P")</f>
        <v/>
      </c>
      <c r="N522" s="64" t="s">
        <v>109</v>
      </c>
      <c r="O522" s="188" t="str">
        <f>VLOOKUP(Tabel3[[#This Row],[ID-Bygningsdel]],'Data aktør'!A:H,2,FALSE)</f>
        <v/>
      </c>
      <c r="P522" s="189" t="str">
        <f>VLOOKUP(Tabel3[[#This Row],[ID-Bygningsdel]],'Data aktør'!A:H,3,FALSE)</f>
        <v/>
      </c>
      <c r="Q522" s="190" t="str">
        <f>VLOOKUP(Tabel3[[#This Row],[ID-Bygningsdel]],'Data aktør'!A:H,4,FALSE)</f>
        <v/>
      </c>
      <c r="R522" s="191" t="str">
        <f>VLOOKUP(Tabel3[[#This Row],[ID-Bygningsdel]],'Data aktør'!A:H,5,FALSE)</f>
        <v>X</v>
      </c>
      <c r="S522" s="192" t="str">
        <f>VLOOKUP(Tabel3[[#This Row],[ID-Bygningsdel]],'Data aktør'!A:H,6,FALSE)</f>
        <v/>
      </c>
      <c r="T522" s="193" t="str">
        <f>VLOOKUP(Tabel3[[#This Row],[ID-Bygningsdel]],'Data aktør'!A:H,7,FALSE)</f>
        <v/>
      </c>
      <c r="U522" s="194" t="str">
        <f>VLOOKUP(Tabel3[[#This Row],[ID-Bygningsdel]],'Data aktør'!A:H,8,FALSE)</f>
        <v/>
      </c>
      <c r="V522" s="76"/>
      <c r="W522" s="77"/>
      <c r="X522" s="76"/>
      <c r="Y522" s="77"/>
      <c r="Z522" s="76"/>
      <c r="AA522" s="77"/>
      <c r="AB522" s="76" t="s">
        <v>46</v>
      </c>
      <c r="AC522" s="77">
        <v>200</v>
      </c>
      <c r="AD522" s="76"/>
      <c r="AE522" s="77"/>
      <c r="AF522" s="76"/>
      <c r="AG522" s="77"/>
      <c r="AH522" s="76"/>
      <c r="AI522" s="77"/>
      <c r="AJ522" s="76" t="s">
        <v>46</v>
      </c>
      <c r="AK522" s="77">
        <v>300</v>
      </c>
      <c r="AL522" s="76"/>
      <c r="AM522" s="77"/>
      <c r="AN522" s="76"/>
      <c r="AO522" s="77"/>
      <c r="AP522" s="76"/>
      <c r="AQ522" s="77"/>
      <c r="AR522" s="76"/>
      <c r="AS522" s="77"/>
      <c r="AT522" s="76" t="s">
        <v>46</v>
      </c>
      <c r="AU522" s="77">
        <v>325</v>
      </c>
      <c r="AV522" s="76"/>
      <c r="AW522" s="77"/>
      <c r="AX522" s="76"/>
      <c r="AY522" s="77"/>
      <c r="AZ522" s="76"/>
      <c r="BA522" s="77"/>
      <c r="BB522" s="76" t="s">
        <v>46</v>
      </c>
      <c r="BC522" s="77">
        <v>325</v>
      </c>
      <c r="BD522" s="76"/>
      <c r="BE522" s="77"/>
      <c r="BF522" s="76"/>
      <c r="BG522" s="77"/>
      <c r="BH522" s="76"/>
      <c r="BI522" s="77"/>
      <c r="BJ522" s="76"/>
      <c r="BK522" s="77"/>
      <c r="BL522" s="36"/>
      <c r="BM522" s="24"/>
      <c r="BN522" s="76"/>
      <c r="BO522" s="77"/>
      <c r="BP522" s="76"/>
      <c r="BQ522" s="77"/>
      <c r="BR522" s="76"/>
      <c r="BS522" s="77"/>
      <c r="BT522" s="76"/>
      <c r="BU522" s="77"/>
      <c r="BV522" s="24"/>
      <c r="BW522" s="76"/>
      <c r="BX522" s="77"/>
      <c r="BY522" s="76"/>
      <c r="BZ522" s="77"/>
      <c r="CA522" s="96"/>
      <c r="CB522" s="2"/>
    </row>
    <row r="523" spans="1:80" ht="12" x14ac:dyDescent="0.2">
      <c r="A523" s="33"/>
      <c r="B523" s="267" t="s">
        <v>1082</v>
      </c>
      <c r="C523" s="242" t="str">
        <f>_xlfn.CONCAT(Tabel3[[#This Row],[ID]],Tabel3[[#This Row],[BYGNINGSDELE]])</f>
        <v>519Varme</v>
      </c>
      <c r="D523" s="23"/>
      <c r="E523" s="23"/>
      <c r="F523" s="23"/>
      <c r="G523" s="23"/>
      <c r="H523" s="23"/>
      <c r="I523" s="24"/>
      <c r="J523" s="65">
        <v>3</v>
      </c>
      <c r="K523" s="66" t="s">
        <v>960</v>
      </c>
      <c r="L523" s="67"/>
      <c r="M523" s="65" t="str">
        <f>IFERROR(VLOOKUP(Tabel3[[#This Row],[ID-Bygningsdel]],'Data ændringslog'!A:G,7,FALSE),"P")</f>
        <v/>
      </c>
      <c r="N523" s="68" t="s">
        <v>109</v>
      </c>
      <c r="O523" s="196" t="str">
        <f>VLOOKUP(Tabel3[[#This Row],[ID-Bygningsdel]],'Data aktør'!A:H,2,FALSE)</f>
        <v/>
      </c>
      <c r="P523" s="197" t="str">
        <f>VLOOKUP(Tabel3[[#This Row],[ID-Bygningsdel]],'Data aktør'!A:H,3,FALSE)</f>
        <v/>
      </c>
      <c r="Q523" s="197" t="str">
        <f>VLOOKUP(Tabel3[[#This Row],[ID-Bygningsdel]],'Data aktør'!A:H,4,FALSE)</f>
        <v/>
      </c>
      <c r="R523" s="197" t="str">
        <f>VLOOKUP(Tabel3[[#This Row],[ID-Bygningsdel]],'Data aktør'!A:H,5,FALSE)</f>
        <v/>
      </c>
      <c r="S523" s="197" t="str">
        <f>VLOOKUP(Tabel3[[#This Row],[ID-Bygningsdel]],'Data aktør'!A:H,6,FALSE)</f>
        <v/>
      </c>
      <c r="T523" s="197" t="str">
        <f>VLOOKUP(Tabel3[[#This Row],[ID-Bygningsdel]],'Data aktør'!A:H,7,FALSE)</f>
        <v/>
      </c>
      <c r="U523" s="197" t="str">
        <f>VLOOKUP(Tabel3[[#This Row],[ID-Bygningsdel]],'Data aktør'!A:H,8,FALSE)</f>
        <v/>
      </c>
      <c r="V523" s="84"/>
      <c r="W523" s="69"/>
      <c r="X523" s="84"/>
      <c r="Y523" s="69"/>
      <c r="Z523" s="84"/>
      <c r="AA523" s="69"/>
      <c r="AB523" s="84"/>
      <c r="AC523" s="69"/>
      <c r="AD523" s="84"/>
      <c r="AE523" s="69"/>
      <c r="AF523" s="84"/>
      <c r="AG523" s="69"/>
      <c r="AH523" s="84"/>
      <c r="AI523" s="69"/>
      <c r="AJ523" s="84"/>
      <c r="AK523" s="69"/>
      <c r="AL523" s="84"/>
      <c r="AM523" s="69"/>
      <c r="AN523" s="84"/>
      <c r="AO523" s="69"/>
      <c r="AP523" s="84"/>
      <c r="AQ523" s="69"/>
      <c r="AR523" s="84"/>
      <c r="AS523" s="69"/>
      <c r="AT523" s="84"/>
      <c r="AU523" s="69"/>
      <c r="AV523" s="84"/>
      <c r="AW523" s="69"/>
      <c r="AX523" s="84"/>
      <c r="AY523" s="69"/>
      <c r="AZ523" s="84"/>
      <c r="BA523" s="69"/>
      <c r="BB523" s="84"/>
      <c r="BC523" s="69"/>
      <c r="BD523" s="84"/>
      <c r="BE523" s="69"/>
      <c r="BF523" s="84"/>
      <c r="BG523" s="69"/>
      <c r="BH523" s="84"/>
      <c r="BI523" s="69"/>
      <c r="BJ523" s="84"/>
      <c r="BK523" s="69"/>
      <c r="BL523" s="38"/>
      <c r="BM523" s="24"/>
      <c r="BN523" s="84"/>
      <c r="BO523" s="69"/>
      <c r="BP523" s="84"/>
      <c r="BQ523" s="69"/>
      <c r="BR523" s="84"/>
      <c r="BS523" s="69"/>
      <c r="BT523" s="84"/>
      <c r="BU523" s="69"/>
      <c r="BV523" s="24"/>
      <c r="BW523" s="84"/>
      <c r="BX523" s="69"/>
      <c r="BY523" s="84"/>
      <c r="BZ523" s="69"/>
      <c r="CA523" s="98"/>
      <c r="CB523" s="2"/>
    </row>
    <row r="524" spans="1:80" ht="12" x14ac:dyDescent="0.2">
      <c r="A524" s="33"/>
      <c r="B524" s="265" t="s">
        <v>1084</v>
      </c>
      <c r="C524" s="240" t="str">
        <f>_xlfn.CONCAT(Tabel3[[#This Row],[ID]],Tabel3[[#This Row],[BYGNINGSDELE]])</f>
        <v>520Målerarrangement</v>
      </c>
      <c r="D524" s="24"/>
      <c r="E524" s="24"/>
      <c r="F524" s="24"/>
      <c r="G524" s="24"/>
      <c r="H524" s="24"/>
      <c r="I524" s="24"/>
      <c r="J524" s="61">
        <v>4</v>
      </c>
      <c r="K524" s="62" t="s">
        <v>1008</v>
      </c>
      <c r="L524" s="63" t="s">
        <v>991</v>
      </c>
      <c r="M524" s="61" t="str">
        <f>IFERROR(VLOOKUP(Tabel3[[#This Row],[ID-Bygningsdel]],'Data ændringslog'!A:G,7,FALSE),"P")</f>
        <v/>
      </c>
      <c r="N524" s="64" t="s">
        <v>109</v>
      </c>
      <c r="O524" s="188" t="str">
        <f>VLOOKUP(Tabel3[[#This Row],[ID-Bygningsdel]],'Data aktør'!A:H,2,FALSE)</f>
        <v/>
      </c>
      <c r="P524" s="189" t="str">
        <f>VLOOKUP(Tabel3[[#This Row],[ID-Bygningsdel]],'Data aktør'!A:H,3,FALSE)</f>
        <v/>
      </c>
      <c r="Q524" s="190" t="str">
        <f>VLOOKUP(Tabel3[[#This Row],[ID-Bygningsdel]],'Data aktør'!A:H,4,FALSE)</f>
        <v/>
      </c>
      <c r="R524" s="191" t="str">
        <f>VLOOKUP(Tabel3[[#This Row],[ID-Bygningsdel]],'Data aktør'!A:H,5,FALSE)</f>
        <v>X</v>
      </c>
      <c r="S524" s="192" t="str">
        <f>VLOOKUP(Tabel3[[#This Row],[ID-Bygningsdel]],'Data aktør'!A:H,6,FALSE)</f>
        <v/>
      </c>
      <c r="T524" s="193" t="str">
        <f>VLOOKUP(Tabel3[[#This Row],[ID-Bygningsdel]],'Data aktør'!A:H,7,FALSE)</f>
        <v/>
      </c>
      <c r="U524" s="194" t="str">
        <f>VLOOKUP(Tabel3[[#This Row],[ID-Bygningsdel]],'Data aktør'!A:H,8,FALSE)</f>
        <v/>
      </c>
      <c r="V524" s="76"/>
      <c r="W524" s="77"/>
      <c r="X524" s="76"/>
      <c r="Y524" s="77"/>
      <c r="Z524" s="76"/>
      <c r="AA524" s="77"/>
      <c r="AB524" s="76" t="s">
        <v>46</v>
      </c>
      <c r="AC524" s="77">
        <v>200</v>
      </c>
      <c r="AD524" s="76"/>
      <c r="AE524" s="77"/>
      <c r="AF524" s="76"/>
      <c r="AG524" s="77"/>
      <c r="AH524" s="76"/>
      <c r="AI524" s="77"/>
      <c r="AJ524" s="76" t="s">
        <v>46</v>
      </c>
      <c r="AK524" s="77">
        <v>300</v>
      </c>
      <c r="AL524" s="76"/>
      <c r="AM524" s="77"/>
      <c r="AN524" s="76"/>
      <c r="AO524" s="77"/>
      <c r="AP524" s="76"/>
      <c r="AQ524" s="77"/>
      <c r="AR524" s="76"/>
      <c r="AS524" s="77"/>
      <c r="AT524" s="76" t="s">
        <v>46</v>
      </c>
      <c r="AU524" s="77">
        <v>325</v>
      </c>
      <c r="AV524" s="76"/>
      <c r="AW524" s="77"/>
      <c r="AX524" s="76"/>
      <c r="AY524" s="77"/>
      <c r="AZ524" s="76"/>
      <c r="BA524" s="77"/>
      <c r="BB524" s="76" t="s">
        <v>46</v>
      </c>
      <c r="BC524" s="77">
        <v>325</v>
      </c>
      <c r="BD524" s="76"/>
      <c r="BE524" s="77"/>
      <c r="BF524" s="76"/>
      <c r="BG524" s="77"/>
      <c r="BH524" s="76"/>
      <c r="BI524" s="77"/>
      <c r="BJ524" s="76"/>
      <c r="BK524" s="77"/>
      <c r="BL524" s="36"/>
      <c r="BM524" s="24"/>
      <c r="BN524" s="76"/>
      <c r="BO524" s="77"/>
      <c r="BP524" s="76"/>
      <c r="BQ524" s="77"/>
      <c r="BR524" s="76"/>
      <c r="BS524" s="77"/>
      <c r="BT524" s="76"/>
      <c r="BU524" s="77"/>
      <c r="BV524" s="24"/>
      <c r="BW524" s="76"/>
      <c r="BX524" s="77"/>
      <c r="BY524" s="76"/>
      <c r="BZ524" s="77"/>
      <c r="CA524" s="96"/>
      <c r="CB524" s="2"/>
    </row>
    <row r="525" spans="1:80" ht="12" x14ac:dyDescent="0.2">
      <c r="A525" s="33"/>
      <c r="B525" s="265" t="s">
        <v>1086</v>
      </c>
      <c r="C525" s="240" t="str">
        <f>_xlfn.CONCAT(Tabel3[[#This Row],[ID]],Tabel3[[#This Row],[BYGNINGSDELE]])</f>
        <v>521Pumper</v>
      </c>
      <c r="D525" s="24"/>
      <c r="E525" s="24"/>
      <c r="F525" s="24"/>
      <c r="G525" s="24"/>
      <c r="H525" s="24"/>
      <c r="I525" s="24"/>
      <c r="J525" s="61">
        <v>4</v>
      </c>
      <c r="K525" s="62" t="s">
        <v>1069</v>
      </c>
      <c r="L525" s="63" t="s">
        <v>991</v>
      </c>
      <c r="M525" s="61" t="str">
        <f>IFERROR(VLOOKUP(Tabel3[[#This Row],[ID-Bygningsdel]],'Data ændringslog'!A:G,7,FALSE),"P")</f>
        <v/>
      </c>
      <c r="N525" s="64" t="s">
        <v>113</v>
      </c>
      <c r="O525" s="188" t="str">
        <f>VLOOKUP(Tabel3[[#This Row],[ID-Bygningsdel]],'Data aktør'!A:H,2,FALSE)</f>
        <v/>
      </c>
      <c r="P525" s="189" t="str">
        <f>VLOOKUP(Tabel3[[#This Row],[ID-Bygningsdel]],'Data aktør'!A:H,3,FALSE)</f>
        <v/>
      </c>
      <c r="Q525" s="190" t="str">
        <f>VLOOKUP(Tabel3[[#This Row],[ID-Bygningsdel]],'Data aktør'!A:H,4,FALSE)</f>
        <v/>
      </c>
      <c r="R525" s="191" t="str">
        <f>VLOOKUP(Tabel3[[#This Row],[ID-Bygningsdel]],'Data aktør'!A:H,5,FALSE)</f>
        <v/>
      </c>
      <c r="S525" s="192" t="str">
        <f>VLOOKUP(Tabel3[[#This Row],[ID-Bygningsdel]],'Data aktør'!A:H,6,FALSE)</f>
        <v/>
      </c>
      <c r="T525" s="193" t="str">
        <f>VLOOKUP(Tabel3[[#This Row],[ID-Bygningsdel]],'Data aktør'!A:H,7,FALSE)</f>
        <v/>
      </c>
      <c r="U525" s="194" t="str">
        <f>VLOOKUP(Tabel3[[#This Row],[ID-Bygningsdel]],'Data aktør'!A:H,8,FALSE)</f>
        <v/>
      </c>
      <c r="V525" s="76"/>
      <c r="W525" s="77"/>
      <c r="X525" s="76"/>
      <c r="Y525" s="77"/>
      <c r="Z525" s="76"/>
      <c r="AA525" s="77"/>
      <c r="AB525" s="76"/>
      <c r="AC525" s="77"/>
      <c r="AD525" s="76"/>
      <c r="AE525" s="77"/>
      <c r="AF525" s="76"/>
      <c r="AG525" s="77"/>
      <c r="AH525" s="76"/>
      <c r="AI525" s="77"/>
      <c r="AJ525" s="76"/>
      <c r="AK525" s="77"/>
      <c r="AL525" s="76"/>
      <c r="AM525" s="77"/>
      <c r="AN525" s="76"/>
      <c r="AO525" s="77"/>
      <c r="AP525" s="76"/>
      <c r="AQ525" s="77"/>
      <c r="AR525" s="76"/>
      <c r="AS525" s="77"/>
      <c r="AT525" s="76"/>
      <c r="AU525" s="77"/>
      <c r="AV525" s="76"/>
      <c r="AW525" s="77"/>
      <c r="AX525" s="76"/>
      <c r="AY525" s="77"/>
      <c r="AZ525" s="76"/>
      <c r="BA525" s="77"/>
      <c r="BB525" s="76"/>
      <c r="BC525" s="77"/>
      <c r="BD525" s="76"/>
      <c r="BE525" s="77"/>
      <c r="BF525" s="76"/>
      <c r="BG525" s="77"/>
      <c r="BH525" s="76"/>
      <c r="BI525" s="77"/>
      <c r="BJ525" s="76"/>
      <c r="BK525" s="77"/>
      <c r="BL525" s="36"/>
      <c r="BM525" s="24"/>
      <c r="BN525" s="76"/>
      <c r="BO525" s="77"/>
      <c r="BP525" s="76"/>
      <c r="BQ525" s="77"/>
      <c r="BR525" s="76"/>
      <c r="BS525" s="77"/>
      <c r="BT525" s="76"/>
      <c r="BU525" s="77"/>
      <c r="BV525" s="24"/>
      <c r="BW525" s="76"/>
      <c r="BX525" s="77"/>
      <c r="BY525" s="76"/>
      <c r="BZ525" s="77"/>
      <c r="CA525" s="96"/>
      <c r="CB525" s="2"/>
    </row>
    <row r="526" spans="1:80" ht="12" x14ac:dyDescent="0.2">
      <c r="A526" s="33"/>
      <c r="B526" s="265" t="s">
        <v>1088</v>
      </c>
      <c r="C526" s="240" t="str">
        <f>_xlfn.CONCAT(Tabel3[[#This Row],[ID]],Tabel3[[#This Row],[BYGNINGSDELE]])</f>
        <v xml:space="preserve">522Fordelerrør til varme/Gulvvarmeshunt o.l. </v>
      </c>
      <c r="D526" s="24"/>
      <c r="E526" s="24"/>
      <c r="F526" s="24"/>
      <c r="G526" s="24"/>
      <c r="H526" s="24"/>
      <c r="I526" s="24"/>
      <c r="J526" s="61">
        <v>4</v>
      </c>
      <c r="K526" s="62" t="s">
        <v>1071</v>
      </c>
      <c r="L526" s="63" t="s">
        <v>991</v>
      </c>
      <c r="M526" s="61" t="str">
        <f>IFERROR(VLOOKUP(Tabel3[[#This Row],[ID-Bygningsdel]],'Data ændringslog'!A:G,7,FALSE),"P")</f>
        <v/>
      </c>
      <c r="N526" s="64" t="s">
        <v>109</v>
      </c>
      <c r="O526" s="188" t="str">
        <f>VLOOKUP(Tabel3[[#This Row],[ID-Bygningsdel]],'Data aktør'!A:H,2,FALSE)</f>
        <v/>
      </c>
      <c r="P526" s="189" t="str">
        <f>VLOOKUP(Tabel3[[#This Row],[ID-Bygningsdel]],'Data aktør'!A:H,3,FALSE)</f>
        <v/>
      </c>
      <c r="Q526" s="190" t="str">
        <f>VLOOKUP(Tabel3[[#This Row],[ID-Bygningsdel]],'Data aktør'!A:H,4,FALSE)</f>
        <v/>
      </c>
      <c r="R526" s="191" t="str">
        <f>VLOOKUP(Tabel3[[#This Row],[ID-Bygningsdel]],'Data aktør'!A:H,5,FALSE)</f>
        <v>X</v>
      </c>
      <c r="S526" s="192" t="str">
        <f>VLOOKUP(Tabel3[[#This Row],[ID-Bygningsdel]],'Data aktør'!A:H,6,FALSE)</f>
        <v/>
      </c>
      <c r="T526" s="193" t="str">
        <f>VLOOKUP(Tabel3[[#This Row],[ID-Bygningsdel]],'Data aktør'!A:H,7,FALSE)</f>
        <v/>
      </c>
      <c r="U526" s="194" t="str">
        <f>VLOOKUP(Tabel3[[#This Row],[ID-Bygningsdel]],'Data aktør'!A:H,8,FALSE)</f>
        <v/>
      </c>
      <c r="V526" s="76"/>
      <c r="W526" s="77"/>
      <c r="X526" s="76"/>
      <c r="Y526" s="77"/>
      <c r="Z526" s="76"/>
      <c r="AA526" s="77"/>
      <c r="AB526" s="76"/>
      <c r="AC526" s="77"/>
      <c r="AD526" s="76"/>
      <c r="AE526" s="77"/>
      <c r="AF526" s="76"/>
      <c r="AG526" s="77"/>
      <c r="AH526" s="76"/>
      <c r="AI526" s="77"/>
      <c r="AJ526" s="76"/>
      <c r="AK526" s="77"/>
      <c r="AL526" s="76"/>
      <c r="AM526" s="77"/>
      <c r="AN526" s="76"/>
      <c r="AO526" s="77"/>
      <c r="AP526" s="76"/>
      <c r="AQ526" s="77"/>
      <c r="AR526" s="76"/>
      <c r="AS526" s="77"/>
      <c r="AT526" s="76" t="s">
        <v>46</v>
      </c>
      <c r="AU526" s="77">
        <v>325</v>
      </c>
      <c r="AV526" s="76"/>
      <c r="AW526" s="77"/>
      <c r="AX526" s="76"/>
      <c r="AY526" s="77"/>
      <c r="AZ526" s="76"/>
      <c r="BA526" s="77"/>
      <c r="BB526" s="76" t="s">
        <v>46</v>
      </c>
      <c r="BC526" s="77">
        <v>325</v>
      </c>
      <c r="BD526" s="76"/>
      <c r="BE526" s="77"/>
      <c r="BF526" s="76"/>
      <c r="BG526" s="77"/>
      <c r="BH526" s="76"/>
      <c r="BI526" s="77"/>
      <c r="BJ526" s="76"/>
      <c r="BK526" s="77"/>
      <c r="BL526" s="36"/>
      <c r="BM526" s="24"/>
      <c r="BN526" s="76"/>
      <c r="BO526" s="77"/>
      <c r="BP526" s="76"/>
      <c r="BQ526" s="77"/>
      <c r="BR526" s="76"/>
      <c r="BS526" s="77"/>
      <c r="BT526" s="76"/>
      <c r="BU526" s="77"/>
      <c r="BV526" s="24"/>
      <c r="BW526" s="76"/>
      <c r="BX526" s="77"/>
      <c r="BY526" s="76"/>
      <c r="BZ526" s="77"/>
      <c r="CA526" s="96"/>
      <c r="CB526" s="2"/>
    </row>
    <row r="527" spans="1:80" ht="12" x14ac:dyDescent="0.2">
      <c r="A527" s="33"/>
      <c r="B527" s="265" t="s">
        <v>1090</v>
      </c>
      <c r="C527" s="240" t="str">
        <f>_xlfn.CONCAT(Tabel3[[#This Row],[ID]],Tabel3[[#This Row],[BYGNINGSDELE]])</f>
        <v>523Varmeblandesløjfer</v>
      </c>
      <c r="D527" s="24"/>
      <c r="E527" s="24"/>
      <c r="F527" s="24"/>
      <c r="G527" s="24"/>
      <c r="H527" s="24"/>
      <c r="I527" s="24"/>
      <c r="J527" s="61">
        <v>4</v>
      </c>
      <c r="K527" s="62" t="s">
        <v>1073</v>
      </c>
      <c r="L527" s="63" t="s">
        <v>991</v>
      </c>
      <c r="M527" s="61" t="str">
        <f>IFERROR(VLOOKUP(Tabel3[[#This Row],[ID-Bygningsdel]],'Data ændringslog'!A:G,7,FALSE),"P")</f>
        <v/>
      </c>
      <c r="N527" s="64" t="s">
        <v>109</v>
      </c>
      <c r="O527" s="188" t="str">
        <f>VLOOKUP(Tabel3[[#This Row],[ID-Bygningsdel]],'Data aktør'!A:H,2,FALSE)</f>
        <v/>
      </c>
      <c r="P527" s="189" t="str">
        <f>VLOOKUP(Tabel3[[#This Row],[ID-Bygningsdel]],'Data aktør'!A:H,3,FALSE)</f>
        <v/>
      </c>
      <c r="Q527" s="190" t="str">
        <f>VLOOKUP(Tabel3[[#This Row],[ID-Bygningsdel]],'Data aktør'!A:H,4,FALSE)</f>
        <v/>
      </c>
      <c r="R527" s="191" t="str">
        <f>VLOOKUP(Tabel3[[#This Row],[ID-Bygningsdel]],'Data aktør'!A:H,5,FALSE)</f>
        <v>X</v>
      </c>
      <c r="S527" s="192" t="str">
        <f>VLOOKUP(Tabel3[[#This Row],[ID-Bygningsdel]],'Data aktør'!A:H,6,FALSE)</f>
        <v/>
      </c>
      <c r="T527" s="193" t="str">
        <f>VLOOKUP(Tabel3[[#This Row],[ID-Bygningsdel]],'Data aktør'!A:H,7,FALSE)</f>
        <v/>
      </c>
      <c r="U527" s="194" t="str">
        <f>VLOOKUP(Tabel3[[#This Row],[ID-Bygningsdel]],'Data aktør'!A:H,8,FALSE)</f>
        <v/>
      </c>
      <c r="V527" s="76"/>
      <c r="W527" s="77"/>
      <c r="X527" s="76"/>
      <c r="Y527" s="77"/>
      <c r="Z527" s="76"/>
      <c r="AA527" s="77"/>
      <c r="AB527" s="76" t="s">
        <v>46</v>
      </c>
      <c r="AC527" s="77">
        <v>200</v>
      </c>
      <c r="AD527" s="76"/>
      <c r="AE527" s="77"/>
      <c r="AF527" s="76"/>
      <c r="AG527" s="77"/>
      <c r="AH527" s="76"/>
      <c r="AI527" s="77"/>
      <c r="AJ527" s="76" t="s">
        <v>46</v>
      </c>
      <c r="AK527" s="77">
        <v>300</v>
      </c>
      <c r="AL527" s="76"/>
      <c r="AM527" s="77"/>
      <c r="AN527" s="76"/>
      <c r="AO527" s="77"/>
      <c r="AP527" s="76"/>
      <c r="AQ527" s="77"/>
      <c r="AR527" s="76"/>
      <c r="AS527" s="77"/>
      <c r="AT527" s="76" t="s">
        <v>46</v>
      </c>
      <c r="AU527" s="77">
        <v>325</v>
      </c>
      <c r="AV527" s="76"/>
      <c r="AW527" s="77"/>
      <c r="AX527" s="76"/>
      <c r="AY527" s="77"/>
      <c r="AZ527" s="76"/>
      <c r="BA527" s="77"/>
      <c r="BB527" s="76" t="s">
        <v>46</v>
      </c>
      <c r="BC527" s="77">
        <v>325</v>
      </c>
      <c r="BD527" s="76"/>
      <c r="BE527" s="77"/>
      <c r="BF527" s="76"/>
      <c r="BG527" s="77"/>
      <c r="BH527" s="76"/>
      <c r="BI527" s="77"/>
      <c r="BJ527" s="76"/>
      <c r="BK527" s="77"/>
      <c r="BL527" s="36"/>
      <c r="BM527" s="24"/>
      <c r="BN527" s="76"/>
      <c r="BO527" s="77"/>
      <c r="BP527" s="76"/>
      <c r="BQ527" s="77"/>
      <c r="BR527" s="76"/>
      <c r="BS527" s="77"/>
      <c r="BT527" s="76"/>
      <c r="BU527" s="77"/>
      <c r="BV527" s="24"/>
      <c r="BW527" s="76"/>
      <c r="BX527" s="77"/>
      <c r="BY527" s="76"/>
      <c r="BZ527" s="77"/>
      <c r="CA527" s="96"/>
      <c r="CB527" s="2"/>
    </row>
    <row r="528" spans="1:80" ht="12" x14ac:dyDescent="0.2">
      <c r="A528" s="33"/>
      <c r="B528" s="265" t="s">
        <v>1092</v>
      </c>
      <c r="C528" s="240" t="str">
        <f>_xlfn.CONCAT(Tabel3[[#This Row],[ID]],Tabel3[[#This Row],[BYGNINGSDELE]])</f>
        <v>524Varmevekslere</v>
      </c>
      <c r="D528" s="24"/>
      <c r="E528" s="24"/>
      <c r="F528" s="24"/>
      <c r="G528" s="24"/>
      <c r="H528" s="24"/>
      <c r="I528" s="24"/>
      <c r="J528" s="61">
        <v>4</v>
      </c>
      <c r="K528" s="62" t="s">
        <v>1075</v>
      </c>
      <c r="L528" s="63" t="s">
        <v>991</v>
      </c>
      <c r="M528" s="61" t="str">
        <f>IFERROR(VLOOKUP(Tabel3[[#This Row],[ID-Bygningsdel]],'Data ændringslog'!A:G,7,FALSE),"P")</f>
        <v/>
      </c>
      <c r="N528" s="64" t="s">
        <v>109</v>
      </c>
      <c r="O528" s="188" t="str">
        <f>VLOOKUP(Tabel3[[#This Row],[ID-Bygningsdel]],'Data aktør'!A:H,2,FALSE)</f>
        <v/>
      </c>
      <c r="P528" s="189" t="str">
        <f>VLOOKUP(Tabel3[[#This Row],[ID-Bygningsdel]],'Data aktør'!A:H,3,FALSE)</f>
        <v/>
      </c>
      <c r="Q528" s="190" t="str">
        <f>VLOOKUP(Tabel3[[#This Row],[ID-Bygningsdel]],'Data aktør'!A:H,4,FALSE)</f>
        <v/>
      </c>
      <c r="R528" s="191" t="str">
        <f>VLOOKUP(Tabel3[[#This Row],[ID-Bygningsdel]],'Data aktør'!A:H,5,FALSE)</f>
        <v>X</v>
      </c>
      <c r="S528" s="192" t="str">
        <f>VLOOKUP(Tabel3[[#This Row],[ID-Bygningsdel]],'Data aktør'!A:H,6,FALSE)</f>
        <v/>
      </c>
      <c r="T528" s="193" t="str">
        <f>VLOOKUP(Tabel3[[#This Row],[ID-Bygningsdel]],'Data aktør'!A:H,7,FALSE)</f>
        <v/>
      </c>
      <c r="U528" s="194" t="str">
        <f>VLOOKUP(Tabel3[[#This Row],[ID-Bygningsdel]],'Data aktør'!A:H,8,FALSE)</f>
        <v/>
      </c>
      <c r="V528" s="76"/>
      <c r="W528" s="77"/>
      <c r="X528" s="76"/>
      <c r="Y528" s="77"/>
      <c r="Z528" s="76"/>
      <c r="AA528" s="77"/>
      <c r="AB528" s="76" t="s">
        <v>46</v>
      </c>
      <c r="AC528" s="77">
        <v>200</v>
      </c>
      <c r="AD528" s="76"/>
      <c r="AE528" s="77"/>
      <c r="AF528" s="76"/>
      <c r="AG528" s="77"/>
      <c r="AH528" s="76"/>
      <c r="AI528" s="77"/>
      <c r="AJ528" s="76" t="s">
        <v>46</v>
      </c>
      <c r="AK528" s="77">
        <v>300</v>
      </c>
      <c r="AL528" s="76"/>
      <c r="AM528" s="77"/>
      <c r="AN528" s="76"/>
      <c r="AO528" s="77"/>
      <c r="AP528" s="76"/>
      <c r="AQ528" s="77"/>
      <c r="AR528" s="76"/>
      <c r="AS528" s="77"/>
      <c r="AT528" s="76" t="s">
        <v>46</v>
      </c>
      <c r="AU528" s="77">
        <v>325</v>
      </c>
      <c r="AV528" s="76"/>
      <c r="AW528" s="77"/>
      <c r="AX528" s="76"/>
      <c r="AY528" s="77"/>
      <c r="AZ528" s="76"/>
      <c r="BA528" s="77"/>
      <c r="BB528" s="76" t="s">
        <v>46</v>
      </c>
      <c r="BC528" s="77">
        <v>325</v>
      </c>
      <c r="BD528" s="76"/>
      <c r="BE528" s="77"/>
      <c r="BF528" s="76"/>
      <c r="BG528" s="77"/>
      <c r="BH528" s="76"/>
      <c r="BI528" s="77"/>
      <c r="BJ528" s="76"/>
      <c r="BK528" s="77"/>
      <c r="BL528" s="36"/>
      <c r="BM528" s="24"/>
      <c r="BN528" s="76"/>
      <c r="BO528" s="77"/>
      <c r="BP528" s="76"/>
      <c r="BQ528" s="77"/>
      <c r="BR528" s="76"/>
      <c r="BS528" s="77"/>
      <c r="BT528" s="76"/>
      <c r="BU528" s="77"/>
      <c r="BV528" s="24"/>
      <c r="BW528" s="76"/>
      <c r="BX528" s="77"/>
      <c r="BY528" s="76"/>
      <c r="BZ528" s="77"/>
      <c r="CA528" s="96"/>
      <c r="CB528" s="2"/>
    </row>
    <row r="529" spans="1:80" ht="12" x14ac:dyDescent="0.2">
      <c r="A529" s="33"/>
      <c r="B529" s="265" t="s">
        <v>1093</v>
      </c>
      <c r="C529" s="240" t="str">
        <f>_xlfn.CONCAT(Tabel3[[#This Row],[ID]],Tabel3[[#This Row],[BYGNINGSDELE]])</f>
        <v>525Ekspansionsbeholdere</v>
      </c>
      <c r="D529" s="24"/>
      <c r="E529" s="24"/>
      <c r="F529" s="24"/>
      <c r="G529" s="24"/>
      <c r="H529" s="24"/>
      <c r="I529" s="24"/>
      <c r="J529" s="61">
        <v>4</v>
      </c>
      <c r="K529" s="62" t="s">
        <v>1077</v>
      </c>
      <c r="L529" s="63" t="s">
        <v>991</v>
      </c>
      <c r="M529" s="61" t="str">
        <f>IFERROR(VLOOKUP(Tabel3[[#This Row],[ID-Bygningsdel]],'Data ændringslog'!A:G,7,FALSE),"P")</f>
        <v/>
      </c>
      <c r="N529" s="64" t="s">
        <v>109</v>
      </c>
      <c r="O529" s="188" t="str">
        <f>VLOOKUP(Tabel3[[#This Row],[ID-Bygningsdel]],'Data aktør'!A:H,2,FALSE)</f>
        <v/>
      </c>
      <c r="P529" s="189" t="str">
        <f>VLOOKUP(Tabel3[[#This Row],[ID-Bygningsdel]],'Data aktør'!A:H,3,FALSE)</f>
        <v/>
      </c>
      <c r="Q529" s="190" t="str">
        <f>VLOOKUP(Tabel3[[#This Row],[ID-Bygningsdel]],'Data aktør'!A:H,4,FALSE)</f>
        <v/>
      </c>
      <c r="R529" s="191" t="str">
        <f>VLOOKUP(Tabel3[[#This Row],[ID-Bygningsdel]],'Data aktør'!A:H,5,FALSE)</f>
        <v>X</v>
      </c>
      <c r="S529" s="192" t="str">
        <f>VLOOKUP(Tabel3[[#This Row],[ID-Bygningsdel]],'Data aktør'!A:H,6,FALSE)</f>
        <v/>
      </c>
      <c r="T529" s="193" t="str">
        <f>VLOOKUP(Tabel3[[#This Row],[ID-Bygningsdel]],'Data aktør'!A:H,7,FALSE)</f>
        <v/>
      </c>
      <c r="U529" s="194" t="str">
        <f>VLOOKUP(Tabel3[[#This Row],[ID-Bygningsdel]],'Data aktør'!A:H,8,FALSE)</f>
        <v/>
      </c>
      <c r="V529" s="76"/>
      <c r="W529" s="77"/>
      <c r="X529" s="76"/>
      <c r="Y529" s="77"/>
      <c r="Z529" s="76"/>
      <c r="AA529" s="77"/>
      <c r="AB529" s="76" t="s">
        <v>46</v>
      </c>
      <c r="AC529" s="77">
        <v>200</v>
      </c>
      <c r="AD529" s="76"/>
      <c r="AE529" s="77"/>
      <c r="AF529" s="76"/>
      <c r="AG529" s="77"/>
      <c r="AH529" s="76"/>
      <c r="AI529" s="77"/>
      <c r="AJ529" s="76" t="s">
        <v>46</v>
      </c>
      <c r="AK529" s="77">
        <v>300</v>
      </c>
      <c r="AL529" s="76"/>
      <c r="AM529" s="77"/>
      <c r="AN529" s="76"/>
      <c r="AO529" s="77"/>
      <c r="AP529" s="76"/>
      <c r="AQ529" s="77"/>
      <c r="AR529" s="76"/>
      <c r="AS529" s="77"/>
      <c r="AT529" s="76" t="s">
        <v>46</v>
      </c>
      <c r="AU529" s="77">
        <v>325</v>
      </c>
      <c r="AV529" s="76"/>
      <c r="AW529" s="77"/>
      <c r="AX529" s="76"/>
      <c r="AY529" s="77"/>
      <c r="AZ529" s="76"/>
      <c r="BA529" s="77"/>
      <c r="BB529" s="76" t="s">
        <v>46</v>
      </c>
      <c r="BC529" s="77">
        <v>325</v>
      </c>
      <c r="BD529" s="76"/>
      <c r="BE529" s="77"/>
      <c r="BF529" s="76"/>
      <c r="BG529" s="77"/>
      <c r="BH529" s="76"/>
      <c r="BI529" s="77"/>
      <c r="BJ529" s="76"/>
      <c r="BK529" s="77"/>
      <c r="BL529" s="36"/>
      <c r="BM529" s="24"/>
      <c r="BN529" s="76"/>
      <c r="BO529" s="77"/>
      <c r="BP529" s="76"/>
      <c r="BQ529" s="77"/>
      <c r="BR529" s="76"/>
      <c r="BS529" s="77"/>
      <c r="BT529" s="76"/>
      <c r="BU529" s="77"/>
      <c r="BV529" s="24"/>
      <c r="BW529" s="76"/>
      <c r="BX529" s="77"/>
      <c r="BY529" s="76"/>
      <c r="BZ529" s="77"/>
      <c r="CA529" s="96"/>
      <c r="CB529" s="2"/>
    </row>
    <row r="530" spans="1:80" ht="12" x14ac:dyDescent="0.2">
      <c r="A530" s="33"/>
      <c r="B530" s="265" t="s">
        <v>1095</v>
      </c>
      <c r="C530" s="240" t="str">
        <f>_xlfn.CONCAT(Tabel3[[#This Row],[ID]],Tabel3[[#This Row],[BYGNINGSDELE]])</f>
        <v>526Brugsvandvekslere</v>
      </c>
      <c r="D530" s="24"/>
      <c r="E530" s="24"/>
      <c r="F530" s="24"/>
      <c r="G530" s="24"/>
      <c r="H530" s="24"/>
      <c r="I530" s="24"/>
      <c r="J530" s="61">
        <v>4</v>
      </c>
      <c r="K530" s="62" t="s">
        <v>1079</v>
      </c>
      <c r="L530" s="63" t="s">
        <v>991</v>
      </c>
      <c r="M530" s="61" t="str">
        <f>IFERROR(VLOOKUP(Tabel3[[#This Row],[ID-Bygningsdel]],'Data ændringslog'!A:G,7,FALSE),"P")</f>
        <v/>
      </c>
      <c r="N530" s="64" t="s">
        <v>109</v>
      </c>
      <c r="O530" s="188" t="str">
        <f>VLOOKUP(Tabel3[[#This Row],[ID-Bygningsdel]],'Data aktør'!A:H,2,FALSE)</f>
        <v/>
      </c>
      <c r="P530" s="189" t="str">
        <f>VLOOKUP(Tabel3[[#This Row],[ID-Bygningsdel]],'Data aktør'!A:H,3,FALSE)</f>
        <v/>
      </c>
      <c r="Q530" s="190" t="str">
        <f>VLOOKUP(Tabel3[[#This Row],[ID-Bygningsdel]],'Data aktør'!A:H,4,FALSE)</f>
        <v/>
      </c>
      <c r="R530" s="191" t="str">
        <f>VLOOKUP(Tabel3[[#This Row],[ID-Bygningsdel]],'Data aktør'!A:H,5,FALSE)</f>
        <v>X</v>
      </c>
      <c r="S530" s="192" t="str">
        <f>VLOOKUP(Tabel3[[#This Row],[ID-Bygningsdel]],'Data aktør'!A:H,6,FALSE)</f>
        <v/>
      </c>
      <c r="T530" s="193" t="str">
        <f>VLOOKUP(Tabel3[[#This Row],[ID-Bygningsdel]],'Data aktør'!A:H,7,FALSE)</f>
        <v/>
      </c>
      <c r="U530" s="194" t="str">
        <f>VLOOKUP(Tabel3[[#This Row],[ID-Bygningsdel]],'Data aktør'!A:H,8,FALSE)</f>
        <v/>
      </c>
      <c r="V530" s="76"/>
      <c r="W530" s="77"/>
      <c r="X530" s="76"/>
      <c r="Y530" s="77"/>
      <c r="Z530" s="76"/>
      <c r="AA530" s="77"/>
      <c r="AB530" s="76" t="s">
        <v>46</v>
      </c>
      <c r="AC530" s="77">
        <v>200</v>
      </c>
      <c r="AD530" s="76"/>
      <c r="AE530" s="77"/>
      <c r="AF530" s="76"/>
      <c r="AG530" s="77"/>
      <c r="AH530" s="76"/>
      <c r="AI530" s="77"/>
      <c r="AJ530" s="76" t="s">
        <v>46</v>
      </c>
      <c r="AK530" s="77">
        <v>300</v>
      </c>
      <c r="AL530" s="76"/>
      <c r="AM530" s="77"/>
      <c r="AN530" s="76"/>
      <c r="AO530" s="77"/>
      <c r="AP530" s="76"/>
      <c r="AQ530" s="77"/>
      <c r="AR530" s="76"/>
      <c r="AS530" s="77"/>
      <c r="AT530" s="76" t="s">
        <v>46</v>
      </c>
      <c r="AU530" s="77">
        <v>325</v>
      </c>
      <c r="AV530" s="76"/>
      <c r="AW530" s="77"/>
      <c r="AX530" s="76"/>
      <c r="AY530" s="77"/>
      <c r="AZ530" s="76"/>
      <c r="BA530" s="77"/>
      <c r="BB530" s="76" t="s">
        <v>46</v>
      </c>
      <c r="BC530" s="77">
        <v>325</v>
      </c>
      <c r="BD530" s="76"/>
      <c r="BE530" s="77"/>
      <c r="BF530" s="76"/>
      <c r="BG530" s="77"/>
      <c r="BH530" s="76"/>
      <c r="BI530" s="77"/>
      <c r="BJ530" s="76"/>
      <c r="BK530" s="77"/>
      <c r="BL530" s="36"/>
      <c r="BM530" s="24"/>
      <c r="BN530" s="76"/>
      <c r="BO530" s="77"/>
      <c r="BP530" s="76"/>
      <c r="BQ530" s="77"/>
      <c r="BR530" s="76"/>
      <c r="BS530" s="77"/>
      <c r="BT530" s="76"/>
      <c r="BU530" s="77"/>
      <c r="BV530" s="24"/>
      <c r="BW530" s="76"/>
      <c r="BX530" s="77"/>
      <c r="BY530" s="76"/>
      <c r="BZ530" s="77"/>
      <c r="CA530" s="96"/>
      <c r="CB530" s="2"/>
    </row>
    <row r="531" spans="1:80" ht="12" x14ac:dyDescent="0.2">
      <c r="A531" s="33"/>
      <c r="B531" s="265" t="s">
        <v>1097</v>
      </c>
      <c r="C531" s="240" t="str">
        <f>_xlfn.CONCAT(Tabel3[[#This Row],[ID]],Tabel3[[#This Row],[BYGNINGSDELE]])</f>
        <v>527Varmtvandsbeholdere</v>
      </c>
      <c r="D531" s="24"/>
      <c r="E531" s="24"/>
      <c r="F531" s="24"/>
      <c r="G531" s="24"/>
      <c r="H531" s="24"/>
      <c r="I531" s="24"/>
      <c r="J531" s="61">
        <v>4</v>
      </c>
      <c r="K531" s="62" t="s">
        <v>1081</v>
      </c>
      <c r="L531" s="63" t="s">
        <v>991</v>
      </c>
      <c r="M531" s="61" t="str">
        <f>IFERROR(VLOOKUP(Tabel3[[#This Row],[ID-Bygningsdel]],'Data ændringslog'!A:G,7,FALSE),"P")</f>
        <v/>
      </c>
      <c r="N531" s="64" t="s">
        <v>109</v>
      </c>
      <c r="O531" s="188" t="str">
        <f>VLOOKUP(Tabel3[[#This Row],[ID-Bygningsdel]],'Data aktør'!A:H,2,FALSE)</f>
        <v/>
      </c>
      <c r="P531" s="189" t="str">
        <f>VLOOKUP(Tabel3[[#This Row],[ID-Bygningsdel]],'Data aktør'!A:H,3,FALSE)</f>
        <v/>
      </c>
      <c r="Q531" s="190" t="str">
        <f>VLOOKUP(Tabel3[[#This Row],[ID-Bygningsdel]],'Data aktør'!A:H,4,FALSE)</f>
        <v/>
      </c>
      <c r="R531" s="191" t="str">
        <f>VLOOKUP(Tabel3[[#This Row],[ID-Bygningsdel]],'Data aktør'!A:H,5,FALSE)</f>
        <v>X</v>
      </c>
      <c r="S531" s="192" t="str">
        <f>VLOOKUP(Tabel3[[#This Row],[ID-Bygningsdel]],'Data aktør'!A:H,6,FALSE)</f>
        <v/>
      </c>
      <c r="T531" s="193" t="str">
        <f>VLOOKUP(Tabel3[[#This Row],[ID-Bygningsdel]],'Data aktør'!A:H,7,FALSE)</f>
        <v/>
      </c>
      <c r="U531" s="194" t="str">
        <f>VLOOKUP(Tabel3[[#This Row],[ID-Bygningsdel]],'Data aktør'!A:H,8,FALSE)</f>
        <v/>
      </c>
      <c r="V531" s="76"/>
      <c r="W531" s="77"/>
      <c r="X531" s="76"/>
      <c r="Y531" s="77"/>
      <c r="Z531" s="76"/>
      <c r="AA531" s="77"/>
      <c r="AB531" s="76" t="s">
        <v>46</v>
      </c>
      <c r="AC531" s="77">
        <v>200</v>
      </c>
      <c r="AD531" s="76"/>
      <c r="AE531" s="77"/>
      <c r="AF531" s="76"/>
      <c r="AG531" s="77"/>
      <c r="AH531" s="76"/>
      <c r="AI531" s="77"/>
      <c r="AJ531" s="76" t="s">
        <v>46</v>
      </c>
      <c r="AK531" s="77">
        <v>300</v>
      </c>
      <c r="AL531" s="76"/>
      <c r="AM531" s="77"/>
      <c r="AN531" s="76"/>
      <c r="AO531" s="77"/>
      <c r="AP531" s="76"/>
      <c r="AQ531" s="77"/>
      <c r="AR531" s="76"/>
      <c r="AS531" s="77"/>
      <c r="AT531" s="76" t="s">
        <v>46</v>
      </c>
      <c r="AU531" s="77">
        <v>325</v>
      </c>
      <c r="AV531" s="76"/>
      <c r="AW531" s="77"/>
      <c r="AX531" s="76"/>
      <c r="AY531" s="77"/>
      <c r="AZ531" s="76"/>
      <c r="BA531" s="77"/>
      <c r="BB531" s="76" t="s">
        <v>46</v>
      </c>
      <c r="BC531" s="77">
        <v>325</v>
      </c>
      <c r="BD531" s="76"/>
      <c r="BE531" s="77"/>
      <c r="BF531" s="76"/>
      <c r="BG531" s="77"/>
      <c r="BH531" s="76"/>
      <c r="BI531" s="77"/>
      <c r="BJ531" s="76"/>
      <c r="BK531" s="77"/>
      <c r="BL531" s="36"/>
      <c r="BM531" s="24"/>
      <c r="BN531" s="76"/>
      <c r="BO531" s="77"/>
      <c r="BP531" s="76"/>
      <c r="BQ531" s="77"/>
      <c r="BR531" s="76"/>
      <c r="BS531" s="77"/>
      <c r="BT531" s="76"/>
      <c r="BU531" s="77"/>
      <c r="BV531" s="24"/>
      <c r="BW531" s="76"/>
      <c r="BX531" s="77"/>
      <c r="BY531" s="76"/>
      <c r="BZ531" s="77"/>
      <c r="CA531" s="96"/>
      <c r="CB531" s="2"/>
    </row>
    <row r="532" spans="1:80" ht="12" x14ac:dyDescent="0.2">
      <c r="A532" s="33"/>
      <c r="B532" s="265" t="s">
        <v>1099</v>
      </c>
      <c r="C532" s="240" t="str">
        <f>_xlfn.CONCAT(Tabel3[[#This Row],[ID]],Tabel3[[#This Row],[BYGNINGSDELE]])</f>
        <v>528Gasfyr</v>
      </c>
      <c r="D532" s="24"/>
      <c r="E532" s="24"/>
      <c r="F532" s="24"/>
      <c r="G532" s="24"/>
      <c r="H532" s="24"/>
      <c r="I532" s="24"/>
      <c r="J532" s="61">
        <v>4</v>
      </c>
      <c r="K532" s="62" t="s">
        <v>1083</v>
      </c>
      <c r="L532" s="63" t="s">
        <v>991</v>
      </c>
      <c r="M532" s="61" t="str">
        <f>IFERROR(VLOOKUP(Tabel3[[#This Row],[ID-Bygningsdel]],'Data ændringslog'!A:G,7,FALSE),"P")</f>
        <v/>
      </c>
      <c r="N532" s="64" t="s">
        <v>109</v>
      </c>
      <c r="O532" s="188" t="str">
        <f>VLOOKUP(Tabel3[[#This Row],[ID-Bygningsdel]],'Data aktør'!A:H,2,FALSE)</f>
        <v/>
      </c>
      <c r="P532" s="189" t="str">
        <f>VLOOKUP(Tabel3[[#This Row],[ID-Bygningsdel]],'Data aktør'!A:H,3,FALSE)</f>
        <v/>
      </c>
      <c r="Q532" s="190" t="str">
        <f>VLOOKUP(Tabel3[[#This Row],[ID-Bygningsdel]],'Data aktør'!A:H,4,FALSE)</f>
        <v/>
      </c>
      <c r="R532" s="191" t="str">
        <f>VLOOKUP(Tabel3[[#This Row],[ID-Bygningsdel]],'Data aktør'!A:H,5,FALSE)</f>
        <v>X</v>
      </c>
      <c r="S532" s="192" t="str">
        <f>VLOOKUP(Tabel3[[#This Row],[ID-Bygningsdel]],'Data aktør'!A:H,6,FALSE)</f>
        <v/>
      </c>
      <c r="T532" s="193" t="str">
        <f>VLOOKUP(Tabel3[[#This Row],[ID-Bygningsdel]],'Data aktør'!A:H,7,FALSE)</f>
        <v/>
      </c>
      <c r="U532" s="194" t="str">
        <f>VLOOKUP(Tabel3[[#This Row],[ID-Bygningsdel]],'Data aktør'!A:H,8,FALSE)</f>
        <v/>
      </c>
      <c r="V532" s="76"/>
      <c r="W532" s="77"/>
      <c r="X532" s="76"/>
      <c r="Y532" s="77"/>
      <c r="Z532" s="76"/>
      <c r="AA532" s="77"/>
      <c r="AB532" s="76" t="s">
        <v>46</v>
      </c>
      <c r="AC532" s="77">
        <v>200</v>
      </c>
      <c r="AD532" s="76"/>
      <c r="AE532" s="77"/>
      <c r="AF532" s="76"/>
      <c r="AG532" s="77"/>
      <c r="AH532" s="76"/>
      <c r="AI532" s="77"/>
      <c r="AJ532" s="76" t="s">
        <v>46</v>
      </c>
      <c r="AK532" s="77">
        <v>300</v>
      </c>
      <c r="AL532" s="76"/>
      <c r="AM532" s="77"/>
      <c r="AN532" s="76"/>
      <c r="AO532" s="77"/>
      <c r="AP532" s="76"/>
      <c r="AQ532" s="77"/>
      <c r="AR532" s="76"/>
      <c r="AS532" s="77"/>
      <c r="AT532" s="76" t="s">
        <v>46</v>
      </c>
      <c r="AU532" s="77">
        <v>325</v>
      </c>
      <c r="AV532" s="76"/>
      <c r="AW532" s="77"/>
      <c r="AX532" s="76"/>
      <c r="AY532" s="77"/>
      <c r="AZ532" s="76"/>
      <c r="BA532" s="77"/>
      <c r="BB532" s="76" t="s">
        <v>46</v>
      </c>
      <c r="BC532" s="77">
        <v>325</v>
      </c>
      <c r="BD532" s="76"/>
      <c r="BE532" s="77"/>
      <c r="BF532" s="76"/>
      <c r="BG532" s="77"/>
      <c r="BH532" s="76"/>
      <c r="BI532" s="77"/>
      <c r="BJ532" s="76"/>
      <c r="BK532" s="77"/>
      <c r="BL532" s="36"/>
      <c r="BM532" s="24"/>
      <c r="BN532" s="76"/>
      <c r="BO532" s="77"/>
      <c r="BP532" s="76"/>
      <c r="BQ532" s="77"/>
      <c r="BR532" s="76"/>
      <c r="BS532" s="77"/>
      <c r="BT532" s="76"/>
      <c r="BU532" s="77"/>
      <c r="BV532" s="24"/>
      <c r="BW532" s="76"/>
      <c r="BX532" s="77"/>
      <c r="BY532" s="76"/>
      <c r="BZ532" s="77"/>
      <c r="CA532" s="96"/>
      <c r="CB532" s="2"/>
    </row>
    <row r="533" spans="1:80" ht="12" x14ac:dyDescent="0.2">
      <c r="A533" s="33"/>
      <c r="B533" s="265" t="s">
        <v>1101</v>
      </c>
      <c r="C533" s="240" t="str">
        <f>_xlfn.CONCAT(Tabel3[[#This Row],[ID]],Tabel3[[#This Row],[BYGNINGSDELE]])</f>
        <v>529Oliefyr</v>
      </c>
      <c r="D533" s="24"/>
      <c r="E533" s="24"/>
      <c r="F533" s="24"/>
      <c r="G533" s="24"/>
      <c r="H533" s="24"/>
      <c r="I533" s="24"/>
      <c r="J533" s="61">
        <v>4</v>
      </c>
      <c r="K533" s="62" t="s">
        <v>1085</v>
      </c>
      <c r="L533" s="63" t="s">
        <v>991</v>
      </c>
      <c r="M533" s="61" t="str">
        <f>IFERROR(VLOOKUP(Tabel3[[#This Row],[ID-Bygningsdel]],'Data ændringslog'!A:G,7,FALSE),"P")</f>
        <v/>
      </c>
      <c r="N533" s="64" t="s">
        <v>109</v>
      </c>
      <c r="O533" s="188" t="str">
        <f>VLOOKUP(Tabel3[[#This Row],[ID-Bygningsdel]],'Data aktør'!A:H,2,FALSE)</f>
        <v/>
      </c>
      <c r="P533" s="189" t="str">
        <f>VLOOKUP(Tabel3[[#This Row],[ID-Bygningsdel]],'Data aktør'!A:H,3,FALSE)</f>
        <v/>
      </c>
      <c r="Q533" s="190" t="str">
        <f>VLOOKUP(Tabel3[[#This Row],[ID-Bygningsdel]],'Data aktør'!A:H,4,FALSE)</f>
        <v/>
      </c>
      <c r="R533" s="191" t="str">
        <f>VLOOKUP(Tabel3[[#This Row],[ID-Bygningsdel]],'Data aktør'!A:H,5,FALSE)</f>
        <v>X</v>
      </c>
      <c r="S533" s="192" t="str">
        <f>VLOOKUP(Tabel3[[#This Row],[ID-Bygningsdel]],'Data aktør'!A:H,6,FALSE)</f>
        <v/>
      </c>
      <c r="T533" s="193" t="str">
        <f>VLOOKUP(Tabel3[[#This Row],[ID-Bygningsdel]],'Data aktør'!A:H,7,FALSE)</f>
        <v/>
      </c>
      <c r="U533" s="194" t="str">
        <f>VLOOKUP(Tabel3[[#This Row],[ID-Bygningsdel]],'Data aktør'!A:H,8,FALSE)</f>
        <v/>
      </c>
      <c r="V533" s="76"/>
      <c r="W533" s="77"/>
      <c r="X533" s="76"/>
      <c r="Y533" s="77"/>
      <c r="Z533" s="76"/>
      <c r="AA533" s="77"/>
      <c r="AB533" s="76" t="s">
        <v>46</v>
      </c>
      <c r="AC533" s="77">
        <v>200</v>
      </c>
      <c r="AD533" s="76"/>
      <c r="AE533" s="77"/>
      <c r="AF533" s="76"/>
      <c r="AG533" s="77"/>
      <c r="AH533" s="76"/>
      <c r="AI533" s="77"/>
      <c r="AJ533" s="76" t="s">
        <v>46</v>
      </c>
      <c r="AK533" s="77">
        <v>300</v>
      </c>
      <c r="AL533" s="76"/>
      <c r="AM533" s="77"/>
      <c r="AN533" s="76"/>
      <c r="AO533" s="77"/>
      <c r="AP533" s="76"/>
      <c r="AQ533" s="77"/>
      <c r="AR533" s="76"/>
      <c r="AS533" s="77"/>
      <c r="AT533" s="76" t="s">
        <v>46</v>
      </c>
      <c r="AU533" s="77">
        <v>325</v>
      </c>
      <c r="AV533" s="76"/>
      <c r="AW533" s="77"/>
      <c r="AX533" s="76"/>
      <c r="AY533" s="77"/>
      <c r="AZ533" s="76"/>
      <c r="BA533" s="77"/>
      <c r="BB533" s="76" t="s">
        <v>46</v>
      </c>
      <c r="BC533" s="77">
        <v>325</v>
      </c>
      <c r="BD533" s="76"/>
      <c r="BE533" s="77"/>
      <c r="BF533" s="76"/>
      <c r="BG533" s="77"/>
      <c r="BH533" s="76"/>
      <c r="BI533" s="77"/>
      <c r="BJ533" s="76"/>
      <c r="BK533" s="77"/>
      <c r="BL533" s="36"/>
      <c r="BM533" s="24"/>
      <c r="BN533" s="76"/>
      <c r="BO533" s="77"/>
      <c r="BP533" s="76"/>
      <c r="BQ533" s="77"/>
      <c r="BR533" s="76"/>
      <c r="BS533" s="77"/>
      <c r="BT533" s="76"/>
      <c r="BU533" s="77"/>
      <c r="BV533" s="24"/>
      <c r="BW533" s="76"/>
      <c r="BX533" s="77"/>
      <c r="BY533" s="76"/>
      <c r="BZ533" s="77"/>
      <c r="CA533" s="96"/>
      <c r="CB533" s="2"/>
    </row>
    <row r="534" spans="1:80" ht="12" x14ac:dyDescent="0.2">
      <c r="A534" s="33"/>
      <c r="B534" s="265" t="s">
        <v>1103</v>
      </c>
      <c r="C534" s="240" t="str">
        <f>_xlfn.CONCAT(Tabel3[[#This Row],[ID]],Tabel3[[#This Row],[BYGNINGSDELE]])</f>
        <v>530Pillefyr</v>
      </c>
      <c r="D534" s="24"/>
      <c r="E534" s="24"/>
      <c r="F534" s="24"/>
      <c r="G534" s="24"/>
      <c r="H534" s="24"/>
      <c r="I534" s="24"/>
      <c r="J534" s="61">
        <v>4</v>
      </c>
      <c r="K534" s="62" t="s">
        <v>1087</v>
      </c>
      <c r="L534" s="63" t="s">
        <v>991</v>
      </c>
      <c r="M534" s="61" t="str">
        <f>IFERROR(VLOOKUP(Tabel3[[#This Row],[ID-Bygningsdel]],'Data ændringslog'!A:G,7,FALSE),"P")</f>
        <v/>
      </c>
      <c r="N534" s="64" t="s">
        <v>109</v>
      </c>
      <c r="O534" s="188" t="str">
        <f>VLOOKUP(Tabel3[[#This Row],[ID-Bygningsdel]],'Data aktør'!A:H,2,FALSE)</f>
        <v/>
      </c>
      <c r="P534" s="189" t="str">
        <f>VLOOKUP(Tabel3[[#This Row],[ID-Bygningsdel]],'Data aktør'!A:H,3,FALSE)</f>
        <v/>
      </c>
      <c r="Q534" s="190" t="str">
        <f>VLOOKUP(Tabel3[[#This Row],[ID-Bygningsdel]],'Data aktør'!A:H,4,FALSE)</f>
        <v/>
      </c>
      <c r="R534" s="191" t="str">
        <f>VLOOKUP(Tabel3[[#This Row],[ID-Bygningsdel]],'Data aktør'!A:H,5,FALSE)</f>
        <v>X</v>
      </c>
      <c r="S534" s="192" t="str">
        <f>VLOOKUP(Tabel3[[#This Row],[ID-Bygningsdel]],'Data aktør'!A:H,6,FALSE)</f>
        <v/>
      </c>
      <c r="T534" s="193" t="str">
        <f>VLOOKUP(Tabel3[[#This Row],[ID-Bygningsdel]],'Data aktør'!A:H,7,FALSE)</f>
        <v/>
      </c>
      <c r="U534" s="194" t="str">
        <f>VLOOKUP(Tabel3[[#This Row],[ID-Bygningsdel]],'Data aktør'!A:H,8,FALSE)</f>
        <v/>
      </c>
      <c r="V534" s="76"/>
      <c r="W534" s="77"/>
      <c r="X534" s="76"/>
      <c r="Y534" s="77"/>
      <c r="Z534" s="76"/>
      <c r="AA534" s="77"/>
      <c r="AB534" s="76" t="s">
        <v>46</v>
      </c>
      <c r="AC534" s="77">
        <v>200</v>
      </c>
      <c r="AD534" s="76"/>
      <c r="AE534" s="77"/>
      <c r="AF534" s="76"/>
      <c r="AG534" s="77"/>
      <c r="AH534" s="76"/>
      <c r="AI534" s="77"/>
      <c r="AJ534" s="76" t="s">
        <v>46</v>
      </c>
      <c r="AK534" s="77">
        <v>300</v>
      </c>
      <c r="AL534" s="76"/>
      <c r="AM534" s="77"/>
      <c r="AN534" s="76"/>
      <c r="AO534" s="77"/>
      <c r="AP534" s="76"/>
      <c r="AQ534" s="77"/>
      <c r="AR534" s="76"/>
      <c r="AS534" s="77"/>
      <c r="AT534" s="76" t="s">
        <v>46</v>
      </c>
      <c r="AU534" s="77">
        <v>325</v>
      </c>
      <c r="AV534" s="76"/>
      <c r="AW534" s="77"/>
      <c r="AX534" s="76"/>
      <c r="AY534" s="77"/>
      <c r="AZ534" s="76"/>
      <c r="BA534" s="77"/>
      <c r="BB534" s="76" t="s">
        <v>46</v>
      </c>
      <c r="BC534" s="77">
        <v>325</v>
      </c>
      <c r="BD534" s="76"/>
      <c r="BE534" s="77"/>
      <c r="BF534" s="76"/>
      <c r="BG534" s="77"/>
      <c r="BH534" s="76"/>
      <c r="BI534" s="77"/>
      <c r="BJ534" s="76"/>
      <c r="BK534" s="77"/>
      <c r="BL534" s="36"/>
      <c r="BM534" s="24"/>
      <c r="BN534" s="76"/>
      <c r="BO534" s="77"/>
      <c r="BP534" s="76"/>
      <c r="BQ534" s="77"/>
      <c r="BR534" s="76"/>
      <c r="BS534" s="77"/>
      <c r="BT534" s="76"/>
      <c r="BU534" s="77"/>
      <c r="BV534" s="24"/>
      <c r="BW534" s="76"/>
      <c r="BX534" s="77"/>
      <c r="BY534" s="76"/>
      <c r="BZ534" s="77"/>
      <c r="CA534" s="96"/>
      <c r="CB534" s="2"/>
    </row>
    <row r="535" spans="1:80" ht="12" x14ac:dyDescent="0.2">
      <c r="A535" s="33"/>
      <c r="B535" s="265" t="s">
        <v>1105</v>
      </c>
      <c r="C535" s="240" t="str">
        <f>_xlfn.CONCAT(Tabel3[[#This Row],[ID]],Tabel3[[#This Row],[BYGNINGSDELE]])</f>
        <v>531Halmfyr</v>
      </c>
      <c r="D535" s="24"/>
      <c r="E535" s="24"/>
      <c r="F535" s="24"/>
      <c r="G535" s="24"/>
      <c r="H535" s="24"/>
      <c r="I535" s="24"/>
      <c r="J535" s="61">
        <v>4</v>
      </c>
      <c r="K535" s="62" t="s">
        <v>1089</v>
      </c>
      <c r="L535" s="63" t="s">
        <v>991</v>
      </c>
      <c r="M535" s="61" t="str">
        <f>IFERROR(VLOOKUP(Tabel3[[#This Row],[ID-Bygningsdel]],'Data ændringslog'!A:G,7,FALSE),"P")</f>
        <v/>
      </c>
      <c r="N535" s="64" t="s">
        <v>109</v>
      </c>
      <c r="O535" s="188" t="str">
        <f>VLOOKUP(Tabel3[[#This Row],[ID-Bygningsdel]],'Data aktør'!A:H,2,FALSE)</f>
        <v/>
      </c>
      <c r="P535" s="189" t="str">
        <f>VLOOKUP(Tabel3[[#This Row],[ID-Bygningsdel]],'Data aktør'!A:H,3,FALSE)</f>
        <v/>
      </c>
      <c r="Q535" s="190" t="str">
        <f>VLOOKUP(Tabel3[[#This Row],[ID-Bygningsdel]],'Data aktør'!A:H,4,FALSE)</f>
        <v/>
      </c>
      <c r="R535" s="191" t="str">
        <f>VLOOKUP(Tabel3[[#This Row],[ID-Bygningsdel]],'Data aktør'!A:H,5,FALSE)</f>
        <v>X</v>
      </c>
      <c r="S535" s="192" t="str">
        <f>VLOOKUP(Tabel3[[#This Row],[ID-Bygningsdel]],'Data aktør'!A:H,6,FALSE)</f>
        <v/>
      </c>
      <c r="T535" s="193" t="str">
        <f>VLOOKUP(Tabel3[[#This Row],[ID-Bygningsdel]],'Data aktør'!A:H,7,FALSE)</f>
        <v/>
      </c>
      <c r="U535" s="194" t="str">
        <f>VLOOKUP(Tabel3[[#This Row],[ID-Bygningsdel]],'Data aktør'!A:H,8,FALSE)</f>
        <v/>
      </c>
      <c r="V535" s="76"/>
      <c r="W535" s="77"/>
      <c r="X535" s="76"/>
      <c r="Y535" s="77"/>
      <c r="Z535" s="76"/>
      <c r="AA535" s="77"/>
      <c r="AB535" s="76" t="s">
        <v>46</v>
      </c>
      <c r="AC535" s="77">
        <v>200</v>
      </c>
      <c r="AD535" s="76"/>
      <c r="AE535" s="77"/>
      <c r="AF535" s="76"/>
      <c r="AG535" s="77"/>
      <c r="AH535" s="76"/>
      <c r="AI535" s="77"/>
      <c r="AJ535" s="76" t="s">
        <v>46</v>
      </c>
      <c r="AK535" s="77">
        <v>300</v>
      </c>
      <c r="AL535" s="76"/>
      <c r="AM535" s="77"/>
      <c r="AN535" s="76"/>
      <c r="AO535" s="77"/>
      <c r="AP535" s="76"/>
      <c r="AQ535" s="77"/>
      <c r="AR535" s="76"/>
      <c r="AS535" s="77"/>
      <c r="AT535" s="76" t="s">
        <v>46</v>
      </c>
      <c r="AU535" s="77">
        <v>325</v>
      </c>
      <c r="AV535" s="76"/>
      <c r="AW535" s="77"/>
      <c r="AX535" s="76"/>
      <c r="AY535" s="77"/>
      <c r="AZ535" s="76"/>
      <c r="BA535" s="77"/>
      <c r="BB535" s="76" t="s">
        <v>46</v>
      </c>
      <c r="BC535" s="77">
        <v>325</v>
      </c>
      <c r="BD535" s="76"/>
      <c r="BE535" s="77"/>
      <c r="BF535" s="76"/>
      <c r="BG535" s="77"/>
      <c r="BH535" s="76"/>
      <c r="BI535" s="77"/>
      <c r="BJ535" s="76"/>
      <c r="BK535" s="77"/>
      <c r="BL535" s="36"/>
      <c r="BM535" s="24"/>
      <c r="BN535" s="76"/>
      <c r="BO535" s="77"/>
      <c r="BP535" s="76"/>
      <c r="BQ535" s="77"/>
      <c r="BR535" s="76"/>
      <c r="BS535" s="77"/>
      <c r="BT535" s="76"/>
      <c r="BU535" s="77"/>
      <c r="BV535" s="24"/>
      <c r="BW535" s="76"/>
      <c r="BX535" s="77"/>
      <c r="BY535" s="76"/>
      <c r="BZ535" s="77"/>
      <c r="CA535" s="96"/>
      <c r="CB535" s="2"/>
    </row>
    <row r="536" spans="1:80" ht="12" x14ac:dyDescent="0.2">
      <c r="A536" s="33"/>
      <c r="B536" s="265" t="s">
        <v>1107</v>
      </c>
      <c r="C536" s="240" t="str">
        <f>_xlfn.CONCAT(Tabel3[[#This Row],[ID]],Tabel3[[#This Row],[BYGNINGSDELE]])</f>
        <v>532Varmepumper</v>
      </c>
      <c r="D536" s="24"/>
      <c r="E536" s="24"/>
      <c r="F536" s="24"/>
      <c r="G536" s="24"/>
      <c r="H536" s="24"/>
      <c r="I536" s="24"/>
      <c r="J536" s="61">
        <v>4</v>
      </c>
      <c r="K536" s="62" t="s">
        <v>1091</v>
      </c>
      <c r="L536" s="63" t="s">
        <v>991</v>
      </c>
      <c r="M536" s="61" t="str">
        <f>IFERROR(VLOOKUP(Tabel3[[#This Row],[ID-Bygningsdel]],'Data ændringslog'!A:G,7,FALSE),"P")</f>
        <v/>
      </c>
      <c r="N536" s="64" t="s">
        <v>109</v>
      </c>
      <c r="O536" s="188" t="str">
        <f>VLOOKUP(Tabel3[[#This Row],[ID-Bygningsdel]],'Data aktør'!A:H,2,FALSE)</f>
        <v/>
      </c>
      <c r="P536" s="189" t="str">
        <f>VLOOKUP(Tabel3[[#This Row],[ID-Bygningsdel]],'Data aktør'!A:H,3,FALSE)</f>
        <v/>
      </c>
      <c r="Q536" s="190" t="str">
        <f>VLOOKUP(Tabel3[[#This Row],[ID-Bygningsdel]],'Data aktør'!A:H,4,FALSE)</f>
        <v/>
      </c>
      <c r="R536" s="191" t="str">
        <f>VLOOKUP(Tabel3[[#This Row],[ID-Bygningsdel]],'Data aktør'!A:H,5,FALSE)</f>
        <v>X</v>
      </c>
      <c r="S536" s="192" t="str">
        <f>VLOOKUP(Tabel3[[#This Row],[ID-Bygningsdel]],'Data aktør'!A:H,6,FALSE)</f>
        <v/>
      </c>
      <c r="T536" s="193" t="str">
        <f>VLOOKUP(Tabel3[[#This Row],[ID-Bygningsdel]],'Data aktør'!A:H,7,FALSE)</f>
        <v/>
      </c>
      <c r="U536" s="194" t="str">
        <f>VLOOKUP(Tabel3[[#This Row],[ID-Bygningsdel]],'Data aktør'!A:H,8,FALSE)</f>
        <v/>
      </c>
      <c r="V536" s="76"/>
      <c r="W536" s="77"/>
      <c r="X536" s="76"/>
      <c r="Y536" s="77"/>
      <c r="Z536" s="76"/>
      <c r="AA536" s="77"/>
      <c r="AB536" s="76" t="s">
        <v>46</v>
      </c>
      <c r="AC536" s="77">
        <v>200</v>
      </c>
      <c r="AD536" s="76"/>
      <c r="AE536" s="77"/>
      <c r="AF536" s="76"/>
      <c r="AG536" s="77"/>
      <c r="AH536" s="76"/>
      <c r="AI536" s="77"/>
      <c r="AJ536" s="76" t="s">
        <v>46</v>
      </c>
      <c r="AK536" s="77">
        <v>300</v>
      </c>
      <c r="AL536" s="76"/>
      <c r="AM536" s="77"/>
      <c r="AN536" s="76"/>
      <c r="AO536" s="77"/>
      <c r="AP536" s="76"/>
      <c r="AQ536" s="77"/>
      <c r="AR536" s="76"/>
      <c r="AS536" s="77"/>
      <c r="AT536" s="76" t="s">
        <v>46</v>
      </c>
      <c r="AU536" s="77">
        <v>325</v>
      </c>
      <c r="AV536" s="76"/>
      <c r="AW536" s="77"/>
      <c r="AX536" s="76"/>
      <c r="AY536" s="77"/>
      <c r="AZ536" s="76"/>
      <c r="BA536" s="77"/>
      <c r="BB536" s="76" t="s">
        <v>46</v>
      </c>
      <c r="BC536" s="77">
        <v>325</v>
      </c>
      <c r="BD536" s="76"/>
      <c r="BE536" s="77"/>
      <c r="BF536" s="76"/>
      <c r="BG536" s="77"/>
      <c r="BH536" s="76"/>
      <c r="BI536" s="77"/>
      <c r="BJ536" s="76"/>
      <c r="BK536" s="77"/>
      <c r="BL536" s="36"/>
      <c r="BM536" s="24"/>
      <c r="BN536" s="76"/>
      <c r="BO536" s="77"/>
      <c r="BP536" s="76"/>
      <c r="BQ536" s="77"/>
      <c r="BR536" s="76"/>
      <c r="BS536" s="77"/>
      <c r="BT536" s="76"/>
      <c r="BU536" s="77"/>
      <c r="BV536" s="24"/>
      <c r="BW536" s="76"/>
      <c r="BX536" s="77"/>
      <c r="BY536" s="76"/>
      <c r="BZ536" s="77"/>
      <c r="CA536" s="96"/>
      <c r="CB536" s="2"/>
    </row>
    <row r="537" spans="1:80" ht="12" x14ac:dyDescent="0.2">
      <c r="A537" s="33"/>
      <c r="B537" s="267" t="s">
        <v>1109</v>
      </c>
      <c r="C537" s="242" t="str">
        <f>_xlfn.CONCAT(Tabel3[[#This Row],[ID]],Tabel3[[#This Row],[BYGNINGSDELE]])</f>
        <v>533Sprinkler</v>
      </c>
      <c r="D537" s="23"/>
      <c r="E537" s="23"/>
      <c r="F537" s="23"/>
      <c r="G537" s="23"/>
      <c r="H537" s="23"/>
      <c r="I537" s="24"/>
      <c r="J537" s="65">
        <v>3</v>
      </c>
      <c r="K537" s="66" t="s">
        <v>974</v>
      </c>
      <c r="L537" s="67"/>
      <c r="M537" s="65" t="str">
        <f>IFERROR(VLOOKUP(Tabel3[[#This Row],[ID-Bygningsdel]],'Data ændringslog'!A:G,7,FALSE),"P")</f>
        <v/>
      </c>
      <c r="N537" s="68" t="s">
        <v>109</v>
      </c>
      <c r="O537" s="196" t="str">
        <f>VLOOKUP(Tabel3[[#This Row],[ID-Bygningsdel]],'Data aktør'!A:H,2,FALSE)</f>
        <v/>
      </c>
      <c r="P537" s="197" t="str">
        <f>VLOOKUP(Tabel3[[#This Row],[ID-Bygningsdel]],'Data aktør'!A:H,3,FALSE)</f>
        <v/>
      </c>
      <c r="Q537" s="197" t="str">
        <f>VLOOKUP(Tabel3[[#This Row],[ID-Bygningsdel]],'Data aktør'!A:H,4,FALSE)</f>
        <v/>
      </c>
      <c r="R537" s="197" t="str">
        <f>VLOOKUP(Tabel3[[#This Row],[ID-Bygningsdel]],'Data aktør'!A:H,5,FALSE)</f>
        <v/>
      </c>
      <c r="S537" s="197" t="str">
        <f>VLOOKUP(Tabel3[[#This Row],[ID-Bygningsdel]],'Data aktør'!A:H,6,FALSE)</f>
        <v/>
      </c>
      <c r="T537" s="197" t="str">
        <f>VLOOKUP(Tabel3[[#This Row],[ID-Bygningsdel]],'Data aktør'!A:H,7,FALSE)</f>
        <v/>
      </c>
      <c r="U537" s="197" t="str">
        <f>VLOOKUP(Tabel3[[#This Row],[ID-Bygningsdel]],'Data aktør'!A:H,8,FALSE)</f>
        <v/>
      </c>
      <c r="V537" s="84"/>
      <c r="W537" s="69"/>
      <c r="X537" s="84"/>
      <c r="Y537" s="69"/>
      <c r="Z537" s="84"/>
      <c r="AA537" s="69"/>
      <c r="AB537" s="84"/>
      <c r="AC537" s="69"/>
      <c r="AD537" s="84"/>
      <c r="AE537" s="69"/>
      <c r="AF537" s="84"/>
      <c r="AG537" s="69"/>
      <c r="AH537" s="84"/>
      <c r="AI537" s="69"/>
      <c r="AJ537" s="84"/>
      <c r="AK537" s="69"/>
      <c r="AL537" s="84"/>
      <c r="AM537" s="69"/>
      <c r="AN537" s="84"/>
      <c r="AO537" s="69"/>
      <c r="AP537" s="84"/>
      <c r="AQ537" s="69"/>
      <c r="AR537" s="84"/>
      <c r="AS537" s="69"/>
      <c r="AT537" s="84"/>
      <c r="AU537" s="69"/>
      <c r="AV537" s="84"/>
      <c r="AW537" s="69"/>
      <c r="AX537" s="84"/>
      <c r="AY537" s="69"/>
      <c r="AZ537" s="84"/>
      <c r="BA537" s="69"/>
      <c r="BB537" s="84"/>
      <c r="BC537" s="69"/>
      <c r="BD537" s="84"/>
      <c r="BE537" s="69"/>
      <c r="BF537" s="84"/>
      <c r="BG537" s="69"/>
      <c r="BH537" s="84"/>
      <c r="BI537" s="69"/>
      <c r="BJ537" s="84"/>
      <c r="BK537" s="69"/>
      <c r="BL537" s="38"/>
      <c r="BM537" s="24"/>
      <c r="BN537" s="84"/>
      <c r="BO537" s="69"/>
      <c r="BP537" s="84"/>
      <c r="BQ537" s="69"/>
      <c r="BR537" s="84"/>
      <c r="BS537" s="69"/>
      <c r="BT537" s="84"/>
      <c r="BU537" s="69"/>
      <c r="BV537" s="24"/>
      <c r="BW537" s="84"/>
      <c r="BX537" s="69"/>
      <c r="BY537" s="84"/>
      <c r="BZ537" s="69"/>
      <c r="CA537" s="98"/>
      <c r="CB537" s="2"/>
    </row>
    <row r="538" spans="1:80" ht="12" x14ac:dyDescent="0.2">
      <c r="A538" s="33"/>
      <c r="B538" s="265" t="s">
        <v>1111</v>
      </c>
      <c r="C538" s="240" t="str">
        <f>_xlfn.CONCAT(Tabel3[[#This Row],[ID]],Tabel3[[#This Row],[BYGNINGSDELE]])</f>
        <v>534Tryktanke</v>
      </c>
      <c r="D538" s="24"/>
      <c r="E538" s="24"/>
      <c r="F538" s="24"/>
      <c r="G538" s="24"/>
      <c r="H538" s="24"/>
      <c r="I538" s="24"/>
      <c r="J538" s="61">
        <v>4</v>
      </c>
      <c r="K538" s="62" t="s">
        <v>1094</v>
      </c>
      <c r="L538" s="63" t="s">
        <v>991</v>
      </c>
      <c r="M538" s="61" t="str">
        <f>IFERROR(VLOOKUP(Tabel3[[#This Row],[ID-Bygningsdel]],'Data ændringslog'!A:G,7,FALSE),"P")</f>
        <v/>
      </c>
      <c r="N538" s="64" t="s">
        <v>109</v>
      </c>
      <c r="O538" s="188" t="str">
        <f>VLOOKUP(Tabel3[[#This Row],[ID-Bygningsdel]],'Data aktør'!A:H,2,FALSE)</f>
        <v/>
      </c>
      <c r="P538" s="189" t="str">
        <f>VLOOKUP(Tabel3[[#This Row],[ID-Bygningsdel]],'Data aktør'!A:H,3,FALSE)</f>
        <v/>
      </c>
      <c r="Q538" s="190" t="str">
        <f>VLOOKUP(Tabel3[[#This Row],[ID-Bygningsdel]],'Data aktør'!A:H,4,FALSE)</f>
        <v/>
      </c>
      <c r="R538" s="191" t="str">
        <f>VLOOKUP(Tabel3[[#This Row],[ID-Bygningsdel]],'Data aktør'!A:H,5,FALSE)</f>
        <v>X</v>
      </c>
      <c r="S538" s="192" t="str">
        <f>VLOOKUP(Tabel3[[#This Row],[ID-Bygningsdel]],'Data aktør'!A:H,6,FALSE)</f>
        <v/>
      </c>
      <c r="T538" s="193" t="str">
        <f>VLOOKUP(Tabel3[[#This Row],[ID-Bygningsdel]],'Data aktør'!A:H,7,FALSE)</f>
        <v>X</v>
      </c>
      <c r="U538" s="194" t="str">
        <f>VLOOKUP(Tabel3[[#This Row],[ID-Bygningsdel]],'Data aktør'!A:H,8,FALSE)</f>
        <v/>
      </c>
      <c r="V538" s="76"/>
      <c r="W538" s="77"/>
      <c r="X538" s="76"/>
      <c r="Y538" s="77"/>
      <c r="Z538" s="76"/>
      <c r="AA538" s="77"/>
      <c r="AB538" s="76" t="s">
        <v>46</v>
      </c>
      <c r="AC538" s="77">
        <v>200</v>
      </c>
      <c r="AD538" s="76"/>
      <c r="AE538" s="77"/>
      <c r="AF538" s="76"/>
      <c r="AG538" s="77"/>
      <c r="AH538" s="76"/>
      <c r="AI538" s="77"/>
      <c r="AJ538" s="76" t="s">
        <v>46</v>
      </c>
      <c r="AK538" s="77">
        <v>300</v>
      </c>
      <c r="AL538" s="76"/>
      <c r="AM538" s="77"/>
      <c r="AN538" s="76"/>
      <c r="AO538" s="77"/>
      <c r="AP538" s="76"/>
      <c r="AQ538" s="77"/>
      <c r="AR538" s="76"/>
      <c r="AS538" s="77"/>
      <c r="AT538" s="76" t="s">
        <v>46</v>
      </c>
      <c r="AU538" s="77">
        <v>300</v>
      </c>
      <c r="AV538" s="76"/>
      <c r="AW538" s="77"/>
      <c r="AX538" s="76"/>
      <c r="AY538" s="77"/>
      <c r="AZ538" s="76"/>
      <c r="BA538" s="77"/>
      <c r="BB538" s="76" t="s">
        <v>48</v>
      </c>
      <c r="BC538" s="77">
        <v>325</v>
      </c>
      <c r="BD538" s="76"/>
      <c r="BE538" s="77"/>
      <c r="BF538" s="76"/>
      <c r="BG538" s="77"/>
      <c r="BH538" s="76"/>
      <c r="BI538" s="77"/>
      <c r="BJ538" s="76"/>
      <c r="BK538" s="77"/>
      <c r="BL538" s="36"/>
      <c r="BM538" s="24"/>
      <c r="BN538" s="76"/>
      <c r="BO538" s="77"/>
      <c r="BP538" s="76"/>
      <c r="BQ538" s="77"/>
      <c r="BR538" s="76"/>
      <c r="BS538" s="77"/>
      <c r="BT538" s="76"/>
      <c r="BU538" s="77"/>
      <c r="BV538" s="24"/>
      <c r="BW538" s="76"/>
      <c r="BX538" s="77"/>
      <c r="BY538" s="76"/>
      <c r="BZ538" s="77"/>
      <c r="CA538" s="96"/>
      <c r="CB538" s="2"/>
    </row>
    <row r="539" spans="1:80" ht="12" x14ac:dyDescent="0.2">
      <c r="A539" s="33"/>
      <c r="B539" s="265" t="s">
        <v>1113</v>
      </c>
      <c r="C539" s="240" t="str">
        <f>_xlfn.CONCAT(Tabel3[[#This Row],[ID]],Tabel3[[#This Row],[BYGNINGSDELE]])</f>
        <v>535Trykbeholderpumper</v>
      </c>
      <c r="D539" s="24"/>
      <c r="E539" s="24"/>
      <c r="F539" s="24"/>
      <c r="G539" s="24"/>
      <c r="H539" s="24"/>
      <c r="I539" s="24"/>
      <c r="J539" s="61">
        <v>4</v>
      </c>
      <c r="K539" s="62" t="s">
        <v>1096</v>
      </c>
      <c r="L539" s="63" t="s">
        <v>991</v>
      </c>
      <c r="M539" s="61" t="str">
        <f>IFERROR(VLOOKUP(Tabel3[[#This Row],[ID-Bygningsdel]],'Data ændringslog'!A:G,7,FALSE),"P")</f>
        <v/>
      </c>
      <c r="N539" s="64" t="s">
        <v>109</v>
      </c>
      <c r="O539" s="188" t="str">
        <f>VLOOKUP(Tabel3[[#This Row],[ID-Bygningsdel]],'Data aktør'!A:H,2,FALSE)</f>
        <v/>
      </c>
      <c r="P539" s="189" t="str">
        <f>VLOOKUP(Tabel3[[#This Row],[ID-Bygningsdel]],'Data aktør'!A:H,3,FALSE)</f>
        <v/>
      </c>
      <c r="Q539" s="190" t="str">
        <f>VLOOKUP(Tabel3[[#This Row],[ID-Bygningsdel]],'Data aktør'!A:H,4,FALSE)</f>
        <v/>
      </c>
      <c r="R539" s="191" t="str">
        <f>VLOOKUP(Tabel3[[#This Row],[ID-Bygningsdel]],'Data aktør'!A:H,5,FALSE)</f>
        <v>X</v>
      </c>
      <c r="S539" s="192" t="str">
        <f>VLOOKUP(Tabel3[[#This Row],[ID-Bygningsdel]],'Data aktør'!A:H,6,FALSE)</f>
        <v/>
      </c>
      <c r="T539" s="193" t="str">
        <f>VLOOKUP(Tabel3[[#This Row],[ID-Bygningsdel]],'Data aktør'!A:H,7,FALSE)</f>
        <v>X</v>
      </c>
      <c r="U539" s="194" t="str">
        <f>VLOOKUP(Tabel3[[#This Row],[ID-Bygningsdel]],'Data aktør'!A:H,8,FALSE)</f>
        <v/>
      </c>
      <c r="V539" s="76"/>
      <c r="W539" s="77"/>
      <c r="X539" s="76"/>
      <c r="Y539" s="77"/>
      <c r="Z539" s="76"/>
      <c r="AA539" s="77"/>
      <c r="AB539" s="76"/>
      <c r="AC539" s="77"/>
      <c r="AD539" s="76"/>
      <c r="AE539" s="77"/>
      <c r="AF539" s="76"/>
      <c r="AG539" s="77"/>
      <c r="AH539" s="76"/>
      <c r="AI539" s="77"/>
      <c r="AJ539" s="76" t="s">
        <v>46</v>
      </c>
      <c r="AK539" s="77">
        <v>300</v>
      </c>
      <c r="AL539" s="76"/>
      <c r="AM539" s="77"/>
      <c r="AN539" s="76"/>
      <c r="AO539" s="77"/>
      <c r="AP539" s="76"/>
      <c r="AQ539" s="77"/>
      <c r="AR539" s="76"/>
      <c r="AS539" s="77"/>
      <c r="AT539" s="76" t="s">
        <v>46</v>
      </c>
      <c r="AU539" s="77">
        <v>300</v>
      </c>
      <c r="AV539" s="76"/>
      <c r="AW539" s="77"/>
      <c r="AX539" s="76"/>
      <c r="AY539" s="77"/>
      <c r="AZ539" s="76"/>
      <c r="BA539" s="77"/>
      <c r="BB539" s="76" t="s">
        <v>48</v>
      </c>
      <c r="BC539" s="77">
        <v>325</v>
      </c>
      <c r="BD539" s="76"/>
      <c r="BE539" s="77"/>
      <c r="BF539" s="76"/>
      <c r="BG539" s="77"/>
      <c r="BH539" s="76"/>
      <c r="BI539" s="77"/>
      <c r="BJ539" s="76"/>
      <c r="BK539" s="77"/>
      <c r="BL539" s="36"/>
      <c r="BM539" s="24"/>
      <c r="BN539" s="76"/>
      <c r="BO539" s="77"/>
      <c r="BP539" s="76"/>
      <c r="BQ539" s="77"/>
      <c r="BR539" s="76"/>
      <c r="BS539" s="77"/>
      <c r="BT539" s="76"/>
      <c r="BU539" s="77"/>
      <c r="BV539" s="24"/>
      <c r="BW539" s="76"/>
      <c r="BX539" s="77"/>
      <c r="BY539" s="76"/>
      <c r="BZ539" s="77"/>
      <c r="CA539" s="96"/>
      <c r="CB539" s="2"/>
    </row>
    <row r="540" spans="1:80" ht="12" x14ac:dyDescent="0.2">
      <c r="A540" s="33"/>
      <c r="B540" s="265" t="s">
        <v>1115</v>
      </c>
      <c r="C540" s="240" t="str">
        <f>_xlfn.CONCAT(Tabel3[[#This Row],[ID]],Tabel3[[#This Row],[BYGNINGSDELE]])</f>
        <v>536Alarmventiler</v>
      </c>
      <c r="D540" s="24"/>
      <c r="E540" s="24"/>
      <c r="F540" s="24"/>
      <c r="G540" s="24"/>
      <c r="H540" s="24"/>
      <c r="I540" s="24"/>
      <c r="J540" s="61">
        <v>4</v>
      </c>
      <c r="K540" s="62" t="s">
        <v>1098</v>
      </c>
      <c r="L540" s="63" t="s">
        <v>991</v>
      </c>
      <c r="M540" s="61" t="str">
        <f>IFERROR(VLOOKUP(Tabel3[[#This Row],[ID-Bygningsdel]],'Data ændringslog'!A:G,7,FALSE),"P")</f>
        <v/>
      </c>
      <c r="N540" s="64" t="s">
        <v>109</v>
      </c>
      <c r="O540" s="188" t="str">
        <f>VLOOKUP(Tabel3[[#This Row],[ID-Bygningsdel]],'Data aktør'!A:H,2,FALSE)</f>
        <v/>
      </c>
      <c r="P540" s="189" t="str">
        <f>VLOOKUP(Tabel3[[#This Row],[ID-Bygningsdel]],'Data aktør'!A:H,3,FALSE)</f>
        <v/>
      </c>
      <c r="Q540" s="190" t="str">
        <f>VLOOKUP(Tabel3[[#This Row],[ID-Bygningsdel]],'Data aktør'!A:H,4,FALSE)</f>
        <v/>
      </c>
      <c r="R540" s="191" t="str">
        <f>VLOOKUP(Tabel3[[#This Row],[ID-Bygningsdel]],'Data aktør'!A:H,5,FALSE)</f>
        <v/>
      </c>
      <c r="S540" s="192" t="str">
        <f>VLOOKUP(Tabel3[[#This Row],[ID-Bygningsdel]],'Data aktør'!A:H,6,FALSE)</f>
        <v/>
      </c>
      <c r="T540" s="193" t="str">
        <f>VLOOKUP(Tabel3[[#This Row],[ID-Bygningsdel]],'Data aktør'!A:H,7,FALSE)</f>
        <v>X</v>
      </c>
      <c r="U540" s="194" t="str">
        <f>VLOOKUP(Tabel3[[#This Row],[ID-Bygningsdel]],'Data aktør'!A:H,8,FALSE)</f>
        <v/>
      </c>
      <c r="V540" s="76"/>
      <c r="W540" s="77"/>
      <c r="X540" s="76"/>
      <c r="Y540" s="77"/>
      <c r="Z540" s="76"/>
      <c r="AA540" s="77"/>
      <c r="AB540" s="76"/>
      <c r="AC540" s="77"/>
      <c r="AD540" s="76"/>
      <c r="AE540" s="77"/>
      <c r="AF540" s="76"/>
      <c r="AG540" s="77"/>
      <c r="AH540" s="76"/>
      <c r="AI540" s="77"/>
      <c r="AJ540" s="76"/>
      <c r="AK540" s="77"/>
      <c r="AL540" s="76"/>
      <c r="AM540" s="77"/>
      <c r="AN540" s="76"/>
      <c r="AO540" s="77"/>
      <c r="AP540" s="76"/>
      <c r="AQ540" s="77"/>
      <c r="AR540" s="76"/>
      <c r="AS540" s="77"/>
      <c r="AT540" s="76"/>
      <c r="AU540" s="77"/>
      <c r="AV540" s="76"/>
      <c r="AW540" s="77"/>
      <c r="AX540" s="76"/>
      <c r="AY540" s="77"/>
      <c r="AZ540" s="76"/>
      <c r="BA540" s="77"/>
      <c r="BB540" s="76" t="s">
        <v>48</v>
      </c>
      <c r="BC540" s="77">
        <v>325</v>
      </c>
      <c r="BD540" s="76"/>
      <c r="BE540" s="77"/>
      <c r="BF540" s="76"/>
      <c r="BG540" s="77"/>
      <c r="BH540" s="76"/>
      <c r="BI540" s="77"/>
      <c r="BJ540" s="76"/>
      <c r="BK540" s="77"/>
      <c r="BL540" s="36"/>
      <c r="BM540" s="24"/>
      <c r="BN540" s="76"/>
      <c r="BO540" s="77"/>
      <c r="BP540" s="76"/>
      <c r="BQ540" s="77"/>
      <c r="BR540" s="76"/>
      <c r="BS540" s="77"/>
      <c r="BT540" s="76"/>
      <c r="BU540" s="77"/>
      <c r="BV540" s="24"/>
      <c r="BW540" s="76"/>
      <c r="BX540" s="77"/>
      <c r="BY540" s="76"/>
      <c r="BZ540" s="77"/>
      <c r="CA540" s="96"/>
      <c r="CB540" s="2"/>
    </row>
    <row r="541" spans="1:80" ht="12" x14ac:dyDescent="0.2">
      <c r="A541" s="33"/>
      <c r="B541" s="265" t="s">
        <v>1117</v>
      </c>
      <c r="C541" s="240" t="str">
        <f>_xlfn.CONCAT(Tabel3[[#This Row],[ID]],Tabel3[[#This Row],[BYGNINGSDELE]])</f>
        <v>537Flowswitche</v>
      </c>
      <c r="D541" s="24"/>
      <c r="E541" s="24"/>
      <c r="F541" s="24"/>
      <c r="G541" s="24"/>
      <c r="H541" s="24"/>
      <c r="I541" s="24"/>
      <c r="J541" s="61">
        <v>4</v>
      </c>
      <c r="K541" s="62" t="s">
        <v>1100</v>
      </c>
      <c r="L541" s="63" t="s">
        <v>991</v>
      </c>
      <c r="M541" s="61" t="str">
        <f>IFERROR(VLOOKUP(Tabel3[[#This Row],[ID-Bygningsdel]],'Data ændringslog'!A:G,7,FALSE),"P")</f>
        <v/>
      </c>
      <c r="N541" s="64" t="s">
        <v>109</v>
      </c>
      <c r="O541" s="188" t="str">
        <f>VLOOKUP(Tabel3[[#This Row],[ID-Bygningsdel]],'Data aktør'!A:H,2,FALSE)</f>
        <v/>
      </c>
      <c r="P541" s="189" t="str">
        <f>VLOOKUP(Tabel3[[#This Row],[ID-Bygningsdel]],'Data aktør'!A:H,3,FALSE)</f>
        <v/>
      </c>
      <c r="Q541" s="190" t="str">
        <f>VLOOKUP(Tabel3[[#This Row],[ID-Bygningsdel]],'Data aktør'!A:H,4,FALSE)</f>
        <v/>
      </c>
      <c r="R541" s="191" t="str">
        <f>VLOOKUP(Tabel3[[#This Row],[ID-Bygningsdel]],'Data aktør'!A:H,5,FALSE)</f>
        <v/>
      </c>
      <c r="S541" s="192" t="str">
        <f>VLOOKUP(Tabel3[[#This Row],[ID-Bygningsdel]],'Data aktør'!A:H,6,FALSE)</f>
        <v/>
      </c>
      <c r="T541" s="193" t="str">
        <f>VLOOKUP(Tabel3[[#This Row],[ID-Bygningsdel]],'Data aktør'!A:H,7,FALSE)</f>
        <v>X</v>
      </c>
      <c r="U541" s="194" t="str">
        <f>VLOOKUP(Tabel3[[#This Row],[ID-Bygningsdel]],'Data aktør'!A:H,8,FALSE)</f>
        <v/>
      </c>
      <c r="V541" s="76"/>
      <c r="W541" s="77"/>
      <c r="X541" s="76"/>
      <c r="Y541" s="77"/>
      <c r="Z541" s="76"/>
      <c r="AA541" s="77"/>
      <c r="AB541" s="76"/>
      <c r="AC541" s="77"/>
      <c r="AD541" s="76"/>
      <c r="AE541" s="77"/>
      <c r="AF541" s="76"/>
      <c r="AG541" s="77"/>
      <c r="AH541" s="76"/>
      <c r="AI541" s="77"/>
      <c r="AJ541" s="76"/>
      <c r="AK541" s="77"/>
      <c r="AL541" s="76"/>
      <c r="AM541" s="77"/>
      <c r="AN541" s="76"/>
      <c r="AO541" s="77"/>
      <c r="AP541" s="76"/>
      <c r="AQ541" s="77"/>
      <c r="AR541" s="76"/>
      <c r="AS541" s="77"/>
      <c r="AT541" s="76"/>
      <c r="AU541" s="77"/>
      <c r="AV541" s="76"/>
      <c r="AW541" s="77"/>
      <c r="AX541" s="76"/>
      <c r="AY541" s="77"/>
      <c r="AZ541" s="76"/>
      <c r="BA541" s="77"/>
      <c r="BB541" s="76" t="s">
        <v>48</v>
      </c>
      <c r="BC541" s="77">
        <v>325</v>
      </c>
      <c r="BD541" s="76"/>
      <c r="BE541" s="77"/>
      <c r="BF541" s="76"/>
      <c r="BG541" s="77"/>
      <c r="BH541" s="76"/>
      <c r="BI541" s="77"/>
      <c r="BJ541" s="76"/>
      <c r="BK541" s="77"/>
      <c r="BL541" s="36"/>
      <c r="BM541" s="24"/>
      <c r="BN541" s="76"/>
      <c r="BO541" s="77"/>
      <c r="BP541" s="76"/>
      <c r="BQ541" s="77"/>
      <c r="BR541" s="76"/>
      <c r="BS541" s="77"/>
      <c r="BT541" s="76"/>
      <c r="BU541" s="77"/>
      <c r="BV541" s="24"/>
      <c r="BW541" s="76"/>
      <c r="BX541" s="77"/>
      <c r="BY541" s="76"/>
      <c r="BZ541" s="77"/>
      <c r="CA541" s="96"/>
      <c r="CB541" s="2"/>
    </row>
    <row r="542" spans="1:80" ht="14.25" x14ac:dyDescent="0.2">
      <c r="A542" s="33"/>
      <c r="B542" s="264" t="s">
        <v>1119</v>
      </c>
      <c r="C542" s="239" t="str">
        <f>_xlfn.CONCAT(Tabel3[[#This Row],[ID]],Tabel3[[#This Row],[BYGNINGSDELE]])</f>
        <v>538Komponenter</v>
      </c>
      <c r="D542" s="27"/>
      <c r="E542" s="27"/>
      <c r="F542" s="27"/>
      <c r="G542" s="27"/>
      <c r="H542" s="27"/>
      <c r="I542" s="24"/>
      <c r="J542" s="58">
        <v>2</v>
      </c>
      <c r="K542" s="59" t="s">
        <v>1102</v>
      </c>
      <c r="L542" s="287"/>
      <c r="M542" s="290" t="str">
        <f>IFERROR(VLOOKUP(Tabel3[[#This Row],[ID-Bygningsdel]],'Data ændringslog'!A:G,7,FALSE),"P")</f>
        <v/>
      </c>
      <c r="N542" s="60"/>
      <c r="O542" s="221" t="s">
        <v>109</v>
      </c>
      <c r="P542" s="222" t="s">
        <v>109</v>
      </c>
      <c r="Q542" s="222" t="s">
        <v>109</v>
      </c>
      <c r="R542" s="222" t="s">
        <v>109</v>
      </c>
      <c r="S542" s="222" t="s">
        <v>109</v>
      </c>
      <c r="T542" s="222" t="s">
        <v>109</v>
      </c>
      <c r="U542" s="223" t="s">
        <v>109</v>
      </c>
      <c r="V542" s="78"/>
      <c r="W542" s="79"/>
      <c r="X542" s="78"/>
      <c r="Y542" s="79"/>
      <c r="Z542" s="78"/>
      <c r="AA542" s="79"/>
      <c r="AB542" s="78"/>
      <c r="AC542" s="88"/>
      <c r="AD542" s="78"/>
      <c r="AE542" s="79"/>
      <c r="AF542" s="78"/>
      <c r="AG542" s="79"/>
      <c r="AH542" s="78"/>
      <c r="AI542" s="79"/>
      <c r="AJ542" s="78"/>
      <c r="AK542" s="88"/>
      <c r="AL542" s="78"/>
      <c r="AM542" s="88"/>
      <c r="AN542" s="78"/>
      <c r="AO542" s="79"/>
      <c r="AP542" s="78"/>
      <c r="AQ542" s="79"/>
      <c r="AR542" s="78"/>
      <c r="AS542" s="79"/>
      <c r="AT542" s="78"/>
      <c r="AU542" s="88"/>
      <c r="AV542" s="78"/>
      <c r="AW542" s="79"/>
      <c r="AX542" s="78"/>
      <c r="AY542" s="79"/>
      <c r="AZ542" s="78"/>
      <c r="BA542" s="79"/>
      <c r="BB542" s="78"/>
      <c r="BC542" s="88"/>
      <c r="BD542" s="78"/>
      <c r="BE542" s="79"/>
      <c r="BF542" s="78"/>
      <c r="BG542" s="79"/>
      <c r="BH542" s="78"/>
      <c r="BI542" s="79"/>
      <c r="BJ542" s="78"/>
      <c r="BK542" s="88"/>
      <c r="BL542" s="37"/>
      <c r="BM542" s="245"/>
      <c r="BN542" s="78"/>
      <c r="BO542" s="79"/>
      <c r="BP542" s="78"/>
      <c r="BQ542" s="79"/>
      <c r="BR542" s="78"/>
      <c r="BS542" s="79"/>
      <c r="BT542" s="78"/>
      <c r="BU542" s="88"/>
      <c r="BV542" s="24"/>
      <c r="BW542" s="78"/>
      <c r="BX542" s="79"/>
      <c r="BY542" s="78"/>
      <c r="BZ542" s="79"/>
      <c r="CA542" s="97"/>
      <c r="CB542" s="2"/>
    </row>
    <row r="543" spans="1:80" ht="12" x14ac:dyDescent="0.2">
      <c r="A543" s="33"/>
      <c r="B543" s="267" t="s">
        <v>1121</v>
      </c>
      <c r="C543" s="242" t="str">
        <f>_xlfn.CONCAT(Tabel3[[#This Row],[ID]],Tabel3[[#This Row],[BYGNINGSDELE]])</f>
        <v xml:space="preserve">539Kloak / LAR systemer under bygning </v>
      </c>
      <c r="D543" s="23"/>
      <c r="E543" s="23"/>
      <c r="F543" s="23"/>
      <c r="G543" s="23"/>
      <c r="H543" s="23"/>
      <c r="I543" s="24"/>
      <c r="J543" s="65">
        <v>3</v>
      </c>
      <c r="K543" s="66" t="s">
        <v>1104</v>
      </c>
      <c r="L543" s="67"/>
      <c r="M543" s="65" t="str">
        <f>IFERROR(VLOOKUP(Tabel3[[#This Row],[ID-Bygningsdel]],'Data ændringslog'!A:G,7,FALSE),"P")</f>
        <v/>
      </c>
      <c r="N543" s="68" t="s">
        <v>113</v>
      </c>
      <c r="O543" s="196" t="str">
        <f>VLOOKUP(Tabel3[[#This Row],[ID-Bygningsdel]],'Data aktør'!A:H,2,FALSE)</f>
        <v/>
      </c>
      <c r="P543" s="197" t="str">
        <f>VLOOKUP(Tabel3[[#This Row],[ID-Bygningsdel]],'Data aktør'!A:H,3,FALSE)</f>
        <v/>
      </c>
      <c r="Q543" s="197" t="str">
        <f>VLOOKUP(Tabel3[[#This Row],[ID-Bygningsdel]],'Data aktør'!A:H,4,FALSE)</f>
        <v/>
      </c>
      <c r="R543" s="197" t="str">
        <f>VLOOKUP(Tabel3[[#This Row],[ID-Bygningsdel]],'Data aktør'!A:H,5,FALSE)</f>
        <v/>
      </c>
      <c r="S543" s="197" t="str">
        <f>VLOOKUP(Tabel3[[#This Row],[ID-Bygningsdel]],'Data aktør'!A:H,6,FALSE)</f>
        <v/>
      </c>
      <c r="T543" s="197" t="str">
        <f>VLOOKUP(Tabel3[[#This Row],[ID-Bygningsdel]],'Data aktør'!A:H,7,FALSE)</f>
        <v/>
      </c>
      <c r="U543" s="197" t="str">
        <f>VLOOKUP(Tabel3[[#This Row],[ID-Bygningsdel]],'Data aktør'!A:H,8,FALSE)</f>
        <v/>
      </c>
      <c r="V543" s="84"/>
      <c r="W543" s="69"/>
      <c r="X543" s="84"/>
      <c r="Y543" s="69"/>
      <c r="Z543" s="84"/>
      <c r="AA543" s="69"/>
      <c r="AB543" s="84"/>
      <c r="AC543" s="69"/>
      <c r="AD543" s="84"/>
      <c r="AE543" s="69"/>
      <c r="AF543" s="84"/>
      <c r="AG543" s="69"/>
      <c r="AH543" s="84"/>
      <c r="AI543" s="69"/>
      <c r="AJ543" s="84"/>
      <c r="AK543" s="69"/>
      <c r="AL543" s="84"/>
      <c r="AM543" s="69"/>
      <c r="AN543" s="84"/>
      <c r="AO543" s="69"/>
      <c r="AP543" s="84"/>
      <c r="AQ543" s="69"/>
      <c r="AR543" s="84"/>
      <c r="AS543" s="69"/>
      <c r="AT543" s="84"/>
      <c r="AU543" s="69"/>
      <c r="AV543" s="84"/>
      <c r="AW543" s="69"/>
      <c r="AX543" s="84"/>
      <c r="AY543" s="69"/>
      <c r="AZ543" s="84"/>
      <c r="BA543" s="69"/>
      <c r="BB543" s="84"/>
      <c r="BC543" s="69"/>
      <c r="BD543" s="84"/>
      <c r="BE543" s="69"/>
      <c r="BF543" s="84"/>
      <c r="BG543" s="69"/>
      <c r="BH543" s="84"/>
      <c r="BI543" s="69"/>
      <c r="BJ543" s="84"/>
      <c r="BK543" s="69"/>
      <c r="BL543" s="38"/>
      <c r="BM543" s="24"/>
      <c r="BN543" s="84"/>
      <c r="BO543" s="69"/>
      <c r="BP543" s="84"/>
      <c r="BQ543" s="69"/>
      <c r="BR543" s="84"/>
      <c r="BS543" s="69"/>
      <c r="BT543" s="84"/>
      <c r="BU543" s="69"/>
      <c r="BV543" s="24"/>
      <c r="BW543" s="84"/>
      <c r="BX543" s="69"/>
      <c r="BY543" s="84"/>
      <c r="BZ543" s="69"/>
      <c r="CA543" s="98"/>
      <c r="CB543" s="2"/>
    </row>
    <row r="544" spans="1:80" ht="12" x14ac:dyDescent="0.2">
      <c r="A544" s="33"/>
      <c r="B544" s="265" t="s">
        <v>1123</v>
      </c>
      <c r="C544" s="240" t="str">
        <f>_xlfn.CONCAT(Tabel3[[#This Row],[ID]],Tabel3[[#This Row],[BYGNINGSDELE]])</f>
        <v>540Vandlåse</v>
      </c>
      <c r="D544" s="24"/>
      <c r="E544" s="24"/>
      <c r="F544" s="24"/>
      <c r="G544" s="24"/>
      <c r="H544" s="24"/>
      <c r="I544" s="24"/>
      <c r="J544" s="61">
        <v>4</v>
      </c>
      <c r="K544" s="62" t="s">
        <v>1106</v>
      </c>
      <c r="L544" s="63" t="s">
        <v>991</v>
      </c>
      <c r="M544" s="61" t="str">
        <f>IFERROR(VLOOKUP(Tabel3[[#This Row],[ID-Bygningsdel]],'Data ændringslog'!A:G,7,FALSE),"P")</f>
        <v/>
      </c>
      <c r="N544" s="64" t="s">
        <v>113</v>
      </c>
      <c r="O544" s="188" t="str">
        <f>VLOOKUP(Tabel3[[#This Row],[ID-Bygningsdel]],'Data aktør'!A:H,2,FALSE)</f>
        <v/>
      </c>
      <c r="P544" s="189" t="str">
        <f>VLOOKUP(Tabel3[[#This Row],[ID-Bygningsdel]],'Data aktør'!A:H,3,FALSE)</f>
        <v/>
      </c>
      <c r="Q544" s="190" t="str">
        <f>VLOOKUP(Tabel3[[#This Row],[ID-Bygningsdel]],'Data aktør'!A:H,4,FALSE)</f>
        <v/>
      </c>
      <c r="R544" s="191" t="str">
        <f>VLOOKUP(Tabel3[[#This Row],[ID-Bygningsdel]],'Data aktør'!A:H,5,FALSE)</f>
        <v/>
      </c>
      <c r="S544" s="192" t="str">
        <f>VLOOKUP(Tabel3[[#This Row],[ID-Bygningsdel]],'Data aktør'!A:H,6,FALSE)</f>
        <v/>
      </c>
      <c r="T544" s="193" t="str">
        <f>VLOOKUP(Tabel3[[#This Row],[ID-Bygningsdel]],'Data aktør'!A:H,7,FALSE)</f>
        <v/>
      </c>
      <c r="U544" s="194" t="str">
        <f>VLOOKUP(Tabel3[[#This Row],[ID-Bygningsdel]],'Data aktør'!A:H,8,FALSE)</f>
        <v/>
      </c>
      <c r="V544" s="76"/>
      <c r="W544" s="77"/>
      <c r="X544" s="76"/>
      <c r="Y544" s="77"/>
      <c r="Z544" s="76"/>
      <c r="AA544" s="77"/>
      <c r="AB544" s="76"/>
      <c r="AC544" s="77"/>
      <c r="AD544" s="76"/>
      <c r="AE544" s="77"/>
      <c r="AF544" s="76"/>
      <c r="AG544" s="77"/>
      <c r="AH544" s="76"/>
      <c r="AI544" s="77"/>
      <c r="AJ544" s="76"/>
      <c r="AK544" s="77"/>
      <c r="AL544" s="76"/>
      <c r="AM544" s="77"/>
      <c r="AN544" s="76"/>
      <c r="AO544" s="77"/>
      <c r="AP544" s="76"/>
      <c r="AQ544" s="77"/>
      <c r="AR544" s="76"/>
      <c r="AS544" s="77"/>
      <c r="AT544" s="76"/>
      <c r="AU544" s="77"/>
      <c r="AV544" s="76"/>
      <c r="AW544" s="77"/>
      <c r="AX544" s="76"/>
      <c r="AY544" s="77"/>
      <c r="AZ544" s="76"/>
      <c r="BA544" s="77"/>
      <c r="BB544" s="76"/>
      <c r="BC544" s="77"/>
      <c r="BD544" s="76"/>
      <c r="BE544" s="77"/>
      <c r="BF544" s="76"/>
      <c r="BG544" s="77"/>
      <c r="BH544" s="76"/>
      <c r="BI544" s="77"/>
      <c r="BJ544" s="76"/>
      <c r="BK544" s="77"/>
      <c r="BL544" s="36"/>
      <c r="BM544" s="24"/>
      <c r="BN544" s="76"/>
      <c r="BO544" s="77"/>
      <c r="BP544" s="76"/>
      <c r="BQ544" s="77"/>
      <c r="BR544" s="76"/>
      <c r="BS544" s="77"/>
      <c r="BT544" s="76"/>
      <c r="BU544" s="77"/>
      <c r="BV544" s="24"/>
      <c r="BW544" s="76"/>
      <c r="BX544" s="77"/>
      <c r="BY544" s="76"/>
      <c r="BZ544" s="77"/>
      <c r="CA544" s="96"/>
      <c r="CB544" s="2"/>
    </row>
    <row r="545" spans="1:80" ht="12" x14ac:dyDescent="0.2">
      <c r="A545" s="33"/>
      <c r="B545" s="267" t="s">
        <v>1124</v>
      </c>
      <c r="C545" s="242" t="str">
        <f>_xlfn.CONCAT(Tabel3[[#This Row],[ID]],Tabel3[[#This Row],[BYGNINGSDELE]])</f>
        <v>541Afløb</v>
      </c>
      <c r="D545" s="23"/>
      <c r="E545" s="23"/>
      <c r="F545" s="23"/>
      <c r="G545" s="23"/>
      <c r="H545" s="23"/>
      <c r="I545" s="24"/>
      <c r="J545" s="65">
        <v>3</v>
      </c>
      <c r="K545" s="66" t="s">
        <v>1108</v>
      </c>
      <c r="L545" s="67"/>
      <c r="M545" s="65" t="str">
        <f>IFERROR(VLOOKUP(Tabel3[[#This Row],[ID-Bygningsdel]],'Data ændringslog'!A:G,7,FALSE),"P")</f>
        <v/>
      </c>
      <c r="N545" s="68"/>
      <c r="O545" s="196" t="str">
        <f>VLOOKUP(Tabel3[[#This Row],[ID-Bygningsdel]],'Data aktør'!A:H,2,FALSE)</f>
        <v/>
      </c>
      <c r="P545" s="197" t="str">
        <f>VLOOKUP(Tabel3[[#This Row],[ID-Bygningsdel]],'Data aktør'!A:H,3,FALSE)</f>
        <v/>
      </c>
      <c r="Q545" s="197" t="str">
        <f>VLOOKUP(Tabel3[[#This Row],[ID-Bygningsdel]],'Data aktør'!A:H,4,FALSE)</f>
        <v/>
      </c>
      <c r="R545" s="197" t="str">
        <f>VLOOKUP(Tabel3[[#This Row],[ID-Bygningsdel]],'Data aktør'!A:H,5,FALSE)</f>
        <v/>
      </c>
      <c r="S545" s="197" t="str">
        <f>VLOOKUP(Tabel3[[#This Row],[ID-Bygningsdel]],'Data aktør'!A:H,6,FALSE)</f>
        <v/>
      </c>
      <c r="T545" s="197" t="str">
        <f>VLOOKUP(Tabel3[[#This Row],[ID-Bygningsdel]],'Data aktør'!A:H,7,FALSE)</f>
        <v/>
      </c>
      <c r="U545" s="197" t="str">
        <f>VLOOKUP(Tabel3[[#This Row],[ID-Bygningsdel]],'Data aktør'!A:H,8,FALSE)</f>
        <v/>
      </c>
      <c r="V545" s="84"/>
      <c r="W545" s="69"/>
      <c r="X545" s="84"/>
      <c r="Y545" s="69"/>
      <c r="Z545" s="84"/>
      <c r="AA545" s="69"/>
      <c r="AB545" s="84"/>
      <c r="AC545" s="69"/>
      <c r="AD545" s="84"/>
      <c r="AE545" s="69"/>
      <c r="AF545" s="84"/>
      <c r="AG545" s="69"/>
      <c r="AH545" s="84"/>
      <c r="AI545" s="69"/>
      <c r="AJ545" s="84"/>
      <c r="AK545" s="69"/>
      <c r="AL545" s="84"/>
      <c r="AM545" s="69"/>
      <c r="AN545" s="84"/>
      <c r="AO545" s="69"/>
      <c r="AP545" s="84"/>
      <c r="AQ545" s="69"/>
      <c r="AR545" s="84"/>
      <c r="AS545" s="69"/>
      <c r="AT545" s="84"/>
      <c r="AU545" s="69"/>
      <c r="AV545" s="84"/>
      <c r="AW545" s="69"/>
      <c r="AX545" s="84"/>
      <c r="AY545" s="69"/>
      <c r="AZ545" s="84"/>
      <c r="BA545" s="69"/>
      <c r="BB545" s="84"/>
      <c r="BC545" s="69"/>
      <c r="BD545" s="84"/>
      <c r="BE545" s="69"/>
      <c r="BF545" s="84"/>
      <c r="BG545" s="69"/>
      <c r="BH545" s="84"/>
      <c r="BI545" s="69"/>
      <c r="BJ545" s="84"/>
      <c r="BK545" s="69"/>
      <c r="BL545" s="38"/>
      <c r="BM545" s="24"/>
      <c r="BN545" s="84"/>
      <c r="BO545" s="69"/>
      <c r="BP545" s="84"/>
      <c r="BQ545" s="69"/>
      <c r="BR545" s="84"/>
      <c r="BS545" s="69"/>
      <c r="BT545" s="84"/>
      <c r="BU545" s="69"/>
      <c r="BV545" s="24"/>
      <c r="BW545" s="84"/>
      <c r="BX545" s="69"/>
      <c r="BY545" s="84"/>
      <c r="BZ545" s="69"/>
      <c r="CA545" s="98"/>
      <c r="CB545" s="2"/>
    </row>
    <row r="546" spans="1:80" ht="12" x14ac:dyDescent="0.2">
      <c r="A546" s="33"/>
      <c r="B546" s="265" t="s">
        <v>1126</v>
      </c>
      <c r="C546" s="240" t="str">
        <f>_xlfn.CONCAT(Tabel3[[#This Row],[ID]],Tabel3[[#This Row],[BYGNINGSDELE]])</f>
        <v>542Spildevand, tilslutninger</v>
      </c>
      <c r="D546" s="24"/>
      <c r="E546" s="24"/>
      <c r="F546" s="24"/>
      <c r="G546" s="24"/>
      <c r="H546" s="24"/>
      <c r="I546" s="24"/>
      <c r="J546" s="61">
        <v>4</v>
      </c>
      <c r="K546" s="62" t="s">
        <v>1110</v>
      </c>
      <c r="L546" s="63" t="s">
        <v>1559</v>
      </c>
      <c r="M546" s="61" t="str">
        <f>IFERROR(VLOOKUP(Tabel3[[#This Row],[ID-Bygningsdel]],'Data ændringslog'!A:G,7,FALSE),"P")</f>
        <v/>
      </c>
      <c r="N546" s="64" t="s">
        <v>109</v>
      </c>
      <c r="O546" s="188" t="str">
        <f>VLOOKUP(Tabel3[[#This Row],[ID-Bygningsdel]],'Data aktør'!A:H,2,FALSE)</f>
        <v/>
      </c>
      <c r="P546" s="189" t="str">
        <f>VLOOKUP(Tabel3[[#This Row],[ID-Bygningsdel]],'Data aktør'!A:H,3,FALSE)</f>
        <v/>
      </c>
      <c r="Q546" s="190" t="str">
        <f>VLOOKUP(Tabel3[[#This Row],[ID-Bygningsdel]],'Data aktør'!A:H,4,FALSE)</f>
        <v/>
      </c>
      <c r="R546" s="191" t="str">
        <f>VLOOKUP(Tabel3[[#This Row],[ID-Bygningsdel]],'Data aktør'!A:H,5,FALSE)</f>
        <v>X</v>
      </c>
      <c r="S546" s="192" t="str">
        <f>VLOOKUP(Tabel3[[#This Row],[ID-Bygningsdel]],'Data aktør'!A:H,6,FALSE)</f>
        <v/>
      </c>
      <c r="T546" s="193" t="str">
        <f>VLOOKUP(Tabel3[[#This Row],[ID-Bygningsdel]],'Data aktør'!A:H,7,FALSE)</f>
        <v/>
      </c>
      <c r="U546" s="194" t="str">
        <f>VLOOKUP(Tabel3[[#This Row],[ID-Bygningsdel]],'Data aktør'!A:H,8,FALSE)</f>
        <v/>
      </c>
      <c r="V546" s="76"/>
      <c r="W546" s="77"/>
      <c r="X546" s="76"/>
      <c r="Y546" s="77"/>
      <c r="Z546" s="76"/>
      <c r="AA546" s="77"/>
      <c r="AB546" s="76"/>
      <c r="AC546" s="77"/>
      <c r="AD546" s="76"/>
      <c r="AE546" s="77"/>
      <c r="AF546" s="76"/>
      <c r="AG546" s="77"/>
      <c r="AH546" s="76"/>
      <c r="AI546" s="77"/>
      <c r="AJ546" s="76" t="s">
        <v>46</v>
      </c>
      <c r="AK546" s="77">
        <v>300</v>
      </c>
      <c r="AL546" s="76"/>
      <c r="AM546" s="77"/>
      <c r="AN546" s="76"/>
      <c r="AO546" s="77"/>
      <c r="AP546" s="76"/>
      <c r="AQ546" s="77"/>
      <c r="AR546" s="76"/>
      <c r="AS546" s="77"/>
      <c r="AT546" s="76" t="s">
        <v>46</v>
      </c>
      <c r="AU546" s="77">
        <v>325</v>
      </c>
      <c r="AV546" s="76"/>
      <c r="AW546" s="77"/>
      <c r="AX546" s="76"/>
      <c r="AY546" s="77"/>
      <c r="AZ546" s="76"/>
      <c r="BA546" s="77"/>
      <c r="BB546" s="76" t="s">
        <v>46</v>
      </c>
      <c r="BC546" s="77">
        <v>325</v>
      </c>
      <c r="BD546" s="76"/>
      <c r="BE546" s="77"/>
      <c r="BF546" s="76"/>
      <c r="BG546" s="77"/>
      <c r="BH546" s="76"/>
      <c r="BI546" s="77"/>
      <c r="BJ546" s="76"/>
      <c r="BK546" s="77"/>
      <c r="BL546" s="36"/>
      <c r="BM546" s="24"/>
      <c r="BN546" s="76"/>
      <c r="BO546" s="77"/>
      <c r="BP546" s="76"/>
      <c r="BQ546" s="77"/>
      <c r="BR546" s="76"/>
      <c r="BS546" s="77"/>
      <c r="BT546" s="76"/>
      <c r="BU546" s="77"/>
      <c r="BV546" s="24"/>
      <c r="BW546" s="76"/>
      <c r="BX546" s="77"/>
      <c r="BY546" s="76"/>
      <c r="BZ546" s="77"/>
      <c r="CA546" s="96"/>
      <c r="CB546" s="2"/>
    </row>
    <row r="547" spans="1:80" ht="12" x14ac:dyDescent="0.2">
      <c r="A547" s="33"/>
      <c r="B547" s="265" t="s">
        <v>1127</v>
      </c>
      <c r="C547" s="240" t="str">
        <f>_xlfn.CONCAT(Tabel3[[#This Row],[ID]],Tabel3[[#This Row],[BYGNINGSDELE]])</f>
        <v>543Toiletter, tilslutninger</v>
      </c>
      <c r="D547" s="24"/>
      <c r="E547" s="24"/>
      <c r="F547" s="24"/>
      <c r="G547" s="24"/>
      <c r="H547" s="24"/>
      <c r="I547" s="24"/>
      <c r="J547" s="61">
        <v>4</v>
      </c>
      <c r="K547" s="62" t="s">
        <v>1112</v>
      </c>
      <c r="L547" s="63" t="s">
        <v>1559</v>
      </c>
      <c r="M547" s="61" t="str">
        <f>IFERROR(VLOOKUP(Tabel3[[#This Row],[ID-Bygningsdel]],'Data ændringslog'!A:G,7,FALSE),"P")</f>
        <v/>
      </c>
      <c r="N547" s="64" t="s">
        <v>109</v>
      </c>
      <c r="O547" s="188" t="str">
        <f>VLOOKUP(Tabel3[[#This Row],[ID-Bygningsdel]],'Data aktør'!A:H,2,FALSE)</f>
        <v/>
      </c>
      <c r="P547" s="189" t="str">
        <f>VLOOKUP(Tabel3[[#This Row],[ID-Bygningsdel]],'Data aktør'!A:H,3,FALSE)</f>
        <v/>
      </c>
      <c r="Q547" s="190" t="str">
        <f>VLOOKUP(Tabel3[[#This Row],[ID-Bygningsdel]],'Data aktør'!A:H,4,FALSE)</f>
        <v/>
      </c>
      <c r="R547" s="191" t="str">
        <f>VLOOKUP(Tabel3[[#This Row],[ID-Bygningsdel]],'Data aktør'!A:H,5,FALSE)</f>
        <v>X</v>
      </c>
      <c r="S547" s="192" t="str">
        <f>VLOOKUP(Tabel3[[#This Row],[ID-Bygningsdel]],'Data aktør'!A:H,6,FALSE)</f>
        <v/>
      </c>
      <c r="T547" s="193" t="str">
        <f>VLOOKUP(Tabel3[[#This Row],[ID-Bygningsdel]],'Data aktør'!A:H,7,FALSE)</f>
        <v/>
      </c>
      <c r="U547" s="194" t="str">
        <f>VLOOKUP(Tabel3[[#This Row],[ID-Bygningsdel]],'Data aktør'!A:H,8,FALSE)</f>
        <v/>
      </c>
      <c r="V547" s="76"/>
      <c r="W547" s="77"/>
      <c r="X547" s="76"/>
      <c r="Y547" s="77"/>
      <c r="Z547" s="76"/>
      <c r="AA547" s="77"/>
      <c r="AB547" s="76"/>
      <c r="AC547" s="77"/>
      <c r="AD547" s="76"/>
      <c r="AE547" s="77"/>
      <c r="AF547" s="76"/>
      <c r="AG547" s="77"/>
      <c r="AH547" s="76"/>
      <c r="AI547" s="77"/>
      <c r="AJ547" s="76" t="s">
        <v>46</v>
      </c>
      <c r="AK547" s="77">
        <v>300</v>
      </c>
      <c r="AL547" s="76"/>
      <c r="AM547" s="77"/>
      <c r="AN547" s="76"/>
      <c r="AO547" s="77"/>
      <c r="AP547" s="76"/>
      <c r="AQ547" s="77"/>
      <c r="AR547" s="76"/>
      <c r="AS547" s="77"/>
      <c r="AT547" s="76" t="s">
        <v>46</v>
      </c>
      <c r="AU547" s="77">
        <v>325</v>
      </c>
      <c r="AV547" s="76"/>
      <c r="AW547" s="77"/>
      <c r="AX547" s="76"/>
      <c r="AY547" s="77"/>
      <c r="AZ547" s="76"/>
      <c r="BA547" s="77"/>
      <c r="BB547" s="76" t="s">
        <v>46</v>
      </c>
      <c r="BC547" s="77">
        <v>325</v>
      </c>
      <c r="BD547" s="76"/>
      <c r="BE547" s="77"/>
      <c r="BF547" s="76"/>
      <c r="BG547" s="77"/>
      <c r="BH547" s="76"/>
      <c r="BI547" s="77"/>
      <c r="BJ547" s="76"/>
      <c r="BK547" s="77"/>
      <c r="BL547" s="36"/>
      <c r="BM547" s="24"/>
      <c r="BN547" s="76"/>
      <c r="BO547" s="77"/>
      <c r="BP547" s="76"/>
      <c r="BQ547" s="77"/>
      <c r="BR547" s="76"/>
      <c r="BS547" s="77"/>
      <c r="BT547" s="76"/>
      <c r="BU547" s="77"/>
      <c r="BV547" s="24"/>
      <c r="BW547" s="76"/>
      <c r="BX547" s="77"/>
      <c r="BY547" s="76"/>
      <c r="BZ547" s="77"/>
      <c r="CA547" s="96"/>
      <c r="CB547" s="2"/>
    </row>
    <row r="548" spans="1:80" ht="12" x14ac:dyDescent="0.2">
      <c r="A548" s="33"/>
      <c r="B548" s="265" t="s">
        <v>1128</v>
      </c>
      <c r="C548" s="240" t="str">
        <f>_xlfn.CONCAT(Tabel3[[#This Row],[ID]],Tabel3[[#This Row],[BYGNINGSDELE]])</f>
        <v>544Vaske, tilslutninger</v>
      </c>
      <c r="D548" s="24"/>
      <c r="E548" s="24"/>
      <c r="F548" s="24"/>
      <c r="G548" s="24"/>
      <c r="H548" s="24"/>
      <c r="I548" s="24"/>
      <c r="J548" s="61">
        <v>4</v>
      </c>
      <c r="K548" s="62" t="s">
        <v>1114</v>
      </c>
      <c r="L548" s="63" t="s">
        <v>1559</v>
      </c>
      <c r="M548" s="61" t="str">
        <f>IFERROR(VLOOKUP(Tabel3[[#This Row],[ID-Bygningsdel]],'Data ændringslog'!A:G,7,FALSE),"P")</f>
        <v/>
      </c>
      <c r="N548" s="64" t="s">
        <v>109</v>
      </c>
      <c r="O548" s="188" t="str">
        <f>VLOOKUP(Tabel3[[#This Row],[ID-Bygningsdel]],'Data aktør'!A:H,2,FALSE)</f>
        <v/>
      </c>
      <c r="P548" s="189" t="str">
        <f>VLOOKUP(Tabel3[[#This Row],[ID-Bygningsdel]],'Data aktør'!A:H,3,FALSE)</f>
        <v/>
      </c>
      <c r="Q548" s="190" t="str">
        <f>VLOOKUP(Tabel3[[#This Row],[ID-Bygningsdel]],'Data aktør'!A:H,4,FALSE)</f>
        <v/>
      </c>
      <c r="R548" s="191" t="str">
        <f>VLOOKUP(Tabel3[[#This Row],[ID-Bygningsdel]],'Data aktør'!A:H,5,FALSE)</f>
        <v>X</v>
      </c>
      <c r="S548" s="192" t="str">
        <f>VLOOKUP(Tabel3[[#This Row],[ID-Bygningsdel]],'Data aktør'!A:H,6,FALSE)</f>
        <v/>
      </c>
      <c r="T548" s="193" t="str">
        <f>VLOOKUP(Tabel3[[#This Row],[ID-Bygningsdel]],'Data aktør'!A:H,7,FALSE)</f>
        <v/>
      </c>
      <c r="U548" s="194" t="str">
        <f>VLOOKUP(Tabel3[[#This Row],[ID-Bygningsdel]],'Data aktør'!A:H,8,FALSE)</f>
        <v/>
      </c>
      <c r="V548" s="76"/>
      <c r="W548" s="77"/>
      <c r="X548" s="76"/>
      <c r="Y548" s="77"/>
      <c r="Z548" s="76"/>
      <c r="AA548" s="77"/>
      <c r="AB548" s="76"/>
      <c r="AC548" s="77"/>
      <c r="AD548" s="76"/>
      <c r="AE548" s="77"/>
      <c r="AF548" s="76"/>
      <c r="AG548" s="77"/>
      <c r="AH548" s="76"/>
      <c r="AI548" s="77"/>
      <c r="AJ548" s="76" t="s">
        <v>46</v>
      </c>
      <c r="AK548" s="77">
        <v>300</v>
      </c>
      <c r="AL548" s="76"/>
      <c r="AM548" s="77"/>
      <c r="AN548" s="76"/>
      <c r="AO548" s="77"/>
      <c r="AP548" s="76"/>
      <c r="AQ548" s="77"/>
      <c r="AR548" s="76"/>
      <c r="AS548" s="77"/>
      <c r="AT548" s="76" t="s">
        <v>46</v>
      </c>
      <c r="AU548" s="77">
        <v>325</v>
      </c>
      <c r="AV548" s="76"/>
      <c r="AW548" s="77"/>
      <c r="AX548" s="76"/>
      <c r="AY548" s="77"/>
      <c r="AZ548" s="76"/>
      <c r="BA548" s="77"/>
      <c r="BB548" s="76" t="s">
        <v>46</v>
      </c>
      <c r="BC548" s="77">
        <v>325</v>
      </c>
      <c r="BD548" s="76"/>
      <c r="BE548" s="77"/>
      <c r="BF548" s="76"/>
      <c r="BG548" s="77"/>
      <c r="BH548" s="76"/>
      <c r="BI548" s="77"/>
      <c r="BJ548" s="76"/>
      <c r="BK548" s="77"/>
      <c r="BL548" s="36"/>
      <c r="BM548" s="24"/>
      <c r="BN548" s="76"/>
      <c r="BO548" s="77"/>
      <c r="BP548" s="76"/>
      <c r="BQ548" s="77"/>
      <c r="BR548" s="76"/>
      <c r="BS548" s="77"/>
      <c r="BT548" s="76"/>
      <c r="BU548" s="77"/>
      <c r="BV548" s="24"/>
      <c r="BW548" s="76"/>
      <c r="BX548" s="77"/>
      <c r="BY548" s="76"/>
      <c r="BZ548" s="77"/>
      <c r="CA548" s="96"/>
      <c r="CB548" s="2"/>
    </row>
    <row r="549" spans="1:80" ht="12" x14ac:dyDescent="0.2">
      <c r="A549" s="33"/>
      <c r="B549" s="265" t="s">
        <v>1130</v>
      </c>
      <c r="C549" s="240" t="str">
        <f>_xlfn.CONCAT(Tabel3[[#This Row],[ID]],Tabel3[[#This Row],[BYGNINGSDELE]])</f>
        <v>545Vand- og afløb, tilslutninger</v>
      </c>
      <c r="D549" s="24"/>
      <c r="E549" s="24"/>
      <c r="F549" s="24"/>
      <c r="G549" s="24"/>
      <c r="H549" s="24"/>
      <c r="I549" s="24"/>
      <c r="J549" s="61">
        <v>4</v>
      </c>
      <c r="K549" s="62" t="s">
        <v>1116</v>
      </c>
      <c r="L549" s="63" t="s">
        <v>1559</v>
      </c>
      <c r="M549" s="61" t="str">
        <f>IFERROR(VLOOKUP(Tabel3[[#This Row],[ID-Bygningsdel]],'Data ændringslog'!A:G,7,FALSE),"P")</f>
        <v/>
      </c>
      <c r="N549" s="64" t="s">
        <v>109</v>
      </c>
      <c r="O549" s="188" t="str">
        <f>VLOOKUP(Tabel3[[#This Row],[ID-Bygningsdel]],'Data aktør'!A:H,2,FALSE)</f>
        <v/>
      </c>
      <c r="P549" s="189" t="str">
        <f>VLOOKUP(Tabel3[[#This Row],[ID-Bygningsdel]],'Data aktør'!A:H,3,FALSE)</f>
        <v/>
      </c>
      <c r="Q549" s="190" t="str">
        <f>VLOOKUP(Tabel3[[#This Row],[ID-Bygningsdel]],'Data aktør'!A:H,4,FALSE)</f>
        <v/>
      </c>
      <c r="R549" s="191" t="str">
        <f>VLOOKUP(Tabel3[[#This Row],[ID-Bygningsdel]],'Data aktør'!A:H,5,FALSE)</f>
        <v>X</v>
      </c>
      <c r="S549" s="192" t="str">
        <f>VLOOKUP(Tabel3[[#This Row],[ID-Bygningsdel]],'Data aktør'!A:H,6,FALSE)</f>
        <v/>
      </c>
      <c r="T549" s="193" t="str">
        <f>VLOOKUP(Tabel3[[#This Row],[ID-Bygningsdel]],'Data aktør'!A:H,7,FALSE)</f>
        <v/>
      </c>
      <c r="U549" s="194" t="str">
        <f>VLOOKUP(Tabel3[[#This Row],[ID-Bygningsdel]],'Data aktør'!A:H,8,FALSE)</f>
        <v/>
      </c>
      <c r="V549" s="76"/>
      <c r="W549" s="77"/>
      <c r="X549" s="76"/>
      <c r="Y549" s="77"/>
      <c r="Z549" s="76"/>
      <c r="AA549" s="77"/>
      <c r="AB549" s="76"/>
      <c r="AC549" s="77"/>
      <c r="AD549" s="76"/>
      <c r="AE549" s="77"/>
      <c r="AF549" s="76"/>
      <c r="AG549" s="77"/>
      <c r="AH549" s="76"/>
      <c r="AI549" s="77"/>
      <c r="AJ549" s="76" t="s">
        <v>46</v>
      </c>
      <c r="AK549" s="77">
        <v>300</v>
      </c>
      <c r="AL549" s="76"/>
      <c r="AM549" s="77"/>
      <c r="AN549" s="76"/>
      <c r="AO549" s="77"/>
      <c r="AP549" s="76"/>
      <c r="AQ549" s="77"/>
      <c r="AR549" s="76"/>
      <c r="AS549" s="77"/>
      <c r="AT549" s="76" t="s">
        <v>46</v>
      </c>
      <c r="AU549" s="77">
        <v>325</v>
      </c>
      <c r="AV549" s="76"/>
      <c r="AW549" s="77"/>
      <c r="AX549" s="76"/>
      <c r="AY549" s="77"/>
      <c r="AZ549" s="76"/>
      <c r="BA549" s="77"/>
      <c r="BB549" s="76" t="s">
        <v>46</v>
      </c>
      <c r="BC549" s="77">
        <v>325</v>
      </c>
      <c r="BD549" s="76"/>
      <c r="BE549" s="77"/>
      <c r="BF549" s="76"/>
      <c r="BG549" s="77"/>
      <c r="BH549" s="76"/>
      <c r="BI549" s="77"/>
      <c r="BJ549" s="76"/>
      <c r="BK549" s="77"/>
      <c r="BL549" s="36"/>
      <c r="BM549" s="24"/>
      <c r="BN549" s="76"/>
      <c r="BO549" s="77"/>
      <c r="BP549" s="76"/>
      <c r="BQ549" s="77"/>
      <c r="BR549" s="76"/>
      <c r="BS549" s="77"/>
      <c r="BT549" s="76"/>
      <c r="BU549" s="77"/>
      <c r="BV549" s="24"/>
      <c r="BW549" s="76"/>
      <c r="BX549" s="77"/>
      <c r="BY549" s="76"/>
      <c r="BZ549" s="77"/>
      <c r="CA549" s="96"/>
      <c r="CB549" s="2"/>
    </row>
    <row r="550" spans="1:80" ht="12" x14ac:dyDescent="0.2">
      <c r="A550" s="33"/>
      <c r="B550" s="265" t="s">
        <v>1132</v>
      </c>
      <c r="C550" s="240" t="str">
        <f>_xlfn.CONCAT(Tabel3[[#This Row],[ID]],Tabel3[[#This Row],[BYGNINGSDELE]])</f>
        <v>546Vand- og afløb, tilslutninger til teknisk udstyr</v>
      </c>
      <c r="D550" s="24"/>
      <c r="E550" s="24"/>
      <c r="F550" s="24"/>
      <c r="G550" s="24"/>
      <c r="H550" s="24"/>
      <c r="I550" s="24"/>
      <c r="J550" s="61">
        <v>4</v>
      </c>
      <c r="K550" s="62" t="s">
        <v>1118</v>
      </c>
      <c r="L550" s="63" t="s">
        <v>1559</v>
      </c>
      <c r="M550" s="61" t="str">
        <f>IFERROR(VLOOKUP(Tabel3[[#This Row],[ID-Bygningsdel]],'Data ændringslog'!A:G,7,FALSE),"P")</f>
        <v/>
      </c>
      <c r="N550" s="64" t="s">
        <v>109</v>
      </c>
      <c r="O550" s="188" t="str">
        <f>VLOOKUP(Tabel3[[#This Row],[ID-Bygningsdel]],'Data aktør'!A:H,2,FALSE)</f>
        <v/>
      </c>
      <c r="P550" s="189" t="str">
        <f>VLOOKUP(Tabel3[[#This Row],[ID-Bygningsdel]],'Data aktør'!A:H,3,FALSE)</f>
        <v/>
      </c>
      <c r="Q550" s="190" t="str">
        <f>VLOOKUP(Tabel3[[#This Row],[ID-Bygningsdel]],'Data aktør'!A:H,4,FALSE)</f>
        <v/>
      </c>
      <c r="R550" s="191" t="str">
        <f>VLOOKUP(Tabel3[[#This Row],[ID-Bygningsdel]],'Data aktør'!A:H,5,FALSE)</f>
        <v>X</v>
      </c>
      <c r="S550" s="192" t="str">
        <f>VLOOKUP(Tabel3[[#This Row],[ID-Bygningsdel]],'Data aktør'!A:H,6,FALSE)</f>
        <v/>
      </c>
      <c r="T550" s="193" t="str">
        <f>VLOOKUP(Tabel3[[#This Row],[ID-Bygningsdel]],'Data aktør'!A:H,7,FALSE)</f>
        <v/>
      </c>
      <c r="U550" s="194" t="str">
        <f>VLOOKUP(Tabel3[[#This Row],[ID-Bygningsdel]],'Data aktør'!A:H,8,FALSE)</f>
        <v/>
      </c>
      <c r="V550" s="76"/>
      <c r="W550" s="77"/>
      <c r="X550" s="76"/>
      <c r="Y550" s="77"/>
      <c r="Z550" s="76"/>
      <c r="AA550" s="77"/>
      <c r="AB550" s="76"/>
      <c r="AC550" s="77"/>
      <c r="AD550" s="76"/>
      <c r="AE550" s="77"/>
      <c r="AF550" s="76"/>
      <c r="AG550" s="77"/>
      <c r="AH550" s="76"/>
      <c r="AI550" s="77"/>
      <c r="AJ550" s="76" t="s">
        <v>46</v>
      </c>
      <c r="AK550" s="77">
        <v>300</v>
      </c>
      <c r="AL550" s="76"/>
      <c r="AM550" s="77"/>
      <c r="AN550" s="76"/>
      <c r="AO550" s="77"/>
      <c r="AP550" s="76"/>
      <c r="AQ550" s="77"/>
      <c r="AR550" s="76"/>
      <c r="AS550" s="77"/>
      <c r="AT550" s="76" t="s">
        <v>46</v>
      </c>
      <c r="AU550" s="77">
        <v>325</v>
      </c>
      <c r="AV550" s="76"/>
      <c r="AW550" s="77"/>
      <c r="AX550" s="76"/>
      <c r="AY550" s="77"/>
      <c r="AZ550" s="76"/>
      <c r="BA550" s="77"/>
      <c r="BB550" s="76" t="s">
        <v>46</v>
      </c>
      <c r="BC550" s="77">
        <v>325</v>
      </c>
      <c r="BD550" s="76"/>
      <c r="BE550" s="77"/>
      <c r="BF550" s="76"/>
      <c r="BG550" s="77"/>
      <c r="BH550" s="76"/>
      <c r="BI550" s="77"/>
      <c r="BJ550" s="76"/>
      <c r="BK550" s="77"/>
      <c r="BL550" s="36"/>
      <c r="BM550" s="24"/>
      <c r="BN550" s="76"/>
      <c r="BO550" s="77"/>
      <c r="BP550" s="76"/>
      <c r="BQ550" s="77"/>
      <c r="BR550" s="76"/>
      <c r="BS550" s="77"/>
      <c r="BT550" s="76"/>
      <c r="BU550" s="77"/>
      <c r="BV550" s="24"/>
      <c r="BW550" s="76"/>
      <c r="BX550" s="77"/>
      <c r="BY550" s="76"/>
      <c r="BZ550" s="77"/>
      <c r="CA550" s="96"/>
      <c r="CB550" s="2"/>
    </row>
    <row r="551" spans="1:80" ht="12" x14ac:dyDescent="0.2">
      <c r="A551" s="33"/>
      <c r="B551" s="265" t="s">
        <v>1134</v>
      </c>
      <c r="C551" s="240" t="str">
        <f>_xlfn.CONCAT(Tabel3[[#This Row],[ID]],Tabel3[[#This Row],[BYGNINGSDELE]])</f>
        <v>547Vand- og afløb, tilslutninger til lab. Udstyr</v>
      </c>
      <c r="D551" s="24"/>
      <c r="E551" s="24"/>
      <c r="F551" s="24"/>
      <c r="G551" s="24"/>
      <c r="H551" s="24"/>
      <c r="I551" s="24"/>
      <c r="J551" s="61">
        <v>4</v>
      </c>
      <c r="K551" s="62" t="s">
        <v>1120</v>
      </c>
      <c r="L551" s="63" t="s">
        <v>1559</v>
      </c>
      <c r="M551" s="61" t="str">
        <f>IFERROR(VLOOKUP(Tabel3[[#This Row],[ID-Bygningsdel]],'Data ændringslog'!A:G,7,FALSE),"P")</f>
        <v/>
      </c>
      <c r="N551" s="64" t="s">
        <v>109</v>
      </c>
      <c r="O551" s="188" t="str">
        <f>VLOOKUP(Tabel3[[#This Row],[ID-Bygningsdel]],'Data aktør'!A:H,2,FALSE)</f>
        <v/>
      </c>
      <c r="P551" s="189" t="str">
        <f>VLOOKUP(Tabel3[[#This Row],[ID-Bygningsdel]],'Data aktør'!A:H,3,FALSE)</f>
        <v/>
      </c>
      <c r="Q551" s="190" t="str">
        <f>VLOOKUP(Tabel3[[#This Row],[ID-Bygningsdel]],'Data aktør'!A:H,4,FALSE)</f>
        <v/>
      </c>
      <c r="R551" s="191" t="str">
        <f>VLOOKUP(Tabel3[[#This Row],[ID-Bygningsdel]],'Data aktør'!A:H,5,FALSE)</f>
        <v>X</v>
      </c>
      <c r="S551" s="192" t="str">
        <f>VLOOKUP(Tabel3[[#This Row],[ID-Bygningsdel]],'Data aktør'!A:H,6,FALSE)</f>
        <v/>
      </c>
      <c r="T551" s="193" t="str">
        <f>VLOOKUP(Tabel3[[#This Row],[ID-Bygningsdel]],'Data aktør'!A:H,7,FALSE)</f>
        <v/>
      </c>
      <c r="U551" s="194" t="str">
        <f>VLOOKUP(Tabel3[[#This Row],[ID-Bygningsdel]],'Data aktør'!A:H,8,FALSE)</f>
        <v/>
      </c>
      <c r="V551" s="76"/>
      <c r="W551" s="77"/>
      <c r="X551" s="76"/>
      <c r="Y551" s="77"/>
      <c r="Z551" s="76"/>
      <c r="AA551" s="77"/>
      <c r="AB551" s="76"/>
      <c r="AC551" s="77"/>
      <c r="AD551" s="76"/>
      <c r="AE551" s="77"/>
      <c r="AF551" s="76"/>
      <c r="AG551" s="77"/>
      <c r="AH551" s="76"/>
      <c r="AI551" s="77"/>
      <c r="AJ551" s="76" t="s">
        <v>46</v>
      </c>
      <c r="AK551" s="77">
        <v>300</v>
      </c>
      <c r="AL551" s="76"/>
      <c r="AM551" s="77"/>
      <c r="AN551" s="76"/>
      <c r="AO551" s="77"/>
      <c r="AP551" s="76"/>
      <c r="AQ551" s="77"/>
      <c r="AR551" s="76"/>
      <c r="AS551" s="77"/>
      <c r="AT551" s="76" t="s">
        <v>46</v>
      </c>
      <c r="AU551" s="77">
        <v>325</v>
      </c>
      <c r="AV551" s="76"/>
      <c r="AW551" s="77"/>
      <c r="AX551" s="76"/>
      <c r="AY551" s="77"/>
      <c r="AZ551" s="76"/>
      <c r="BA551" s="77"/>
      <c r="BB551" s="76" t="s">
        <v>46</v>
      </c>
      <c r="BC551" s="77">
        <v>325</v>
      </c>
      <c r="BD551" s="76"/>
      <c r="BE551" s="77"/>
      <c r="BF551" s="76"/>
      <c r="BG551" s="77"/>
      <c r="BH551" s="76"/>
      <c r="BI551" s="77"/>
      <c r="BJ551" s="76"/>
      <c r="BK551" s="77"/>
      <c r="BL551" s="36"/>
      <c r="BM551" s="24"/>
      <c r="BN551" s="76"/>
      <c r="BO551" s="77"/>
      <c r="BP551" s="76"/>
      <c r="BQ551" s="77"/>
      <c r="BR551" s="76"/>
      <c r="BS551" s="77"/>
      <c r="BT551" s="76"/>
      <c r="BU551" s="77"/>
      <c r="BV551" s="24"/>
      <c r="BW551" s="76"/>
      <c r="BX551" s="77"/>
      <c r="BY551" s="76"/>
      <c r="BZ551" s="77"/>
      <c r="CA551" s="96"/>
      <c r="CB551" s="2"/>
    </row>
    <row r="552" spans="1:80" ht="12" x14ac:dyDescent="0.2">
      <c r="A552" s="33"/>
      <c r="B552" s="265" t="s">
        <v>1136</v>
      </c>
      <c r="C552" s="240" t="str">
        <f>_xlfn.CONCAT(Tabel3[[#This Row],[ID]],Tabel3[[#This Row],[BYGNINGSDELE]])</f>
        <v>548Regnvand, tilslutninger</v>
      </c>
      <c r="D552" s="24"/>
      <c r="E552" s="24"/>
      <c r="F552" s="24"/>
      <c r="G552" s="24"/>
      <c r="H552" s="24"/>
      <c r="I552" s="24"/>
      <c r="J552" s="61">
        <v>4</v>
      </c>
      <c r="K552" s="62" t="s">
        <v>1122</v>
      </c>
      <c r="L552" s="63" t="s">
        <v>1559</v>
      </c>
      <c r="M552" s="61" t="str">
        <f>IFERROR(VLOOKUP(Tabel3[[#This Row],[ID-Bygningsdel]],'Data ændringslog'!A:G,7,FALSE),"P")</f>
        <v/>
      </c>
      <c r="N552" s="64" t="s">
        <v>109</v>
      </c>
      <c r="O552" s="188" t="str">
        <f>VLOOKUP(Tabel3[[#This Row],[ID-Bygningsdel]],'Data aktør'!A:H,2,FALSE)</f>
        <v/>
      </c>
      <c r="P552" s="189" t="str">
        <f>VLOOKUP(Tabel3[[#This Row],[ID-Bygningsdel]],'Data aktør'!A:H,3,FALSE)</f>
        <v/>
      </c>
      <c r="Q552" s="190" t="str">
        <f>VLOOKUP(Tabel3[[#This Row],[ID-Bygningsdel]],'Data aktør'!A:H,4,FALSE)</f>
        <v/>
      </c>
      <c r="R552" s="191" t="str">
        <f>VLOOKUP(Tabel3[[#This Row],[ID-Bygningsdel]],'Data aktør'!A:H,5,FALSE)</f>
        <v>X</v>
      </c>
      <c r="S552" s="192" t="str">
        <f>VLOOKUP(Tabel3[[#This Row],[ID-Bygningsdel]],'Data aktør'!A:H,6,FALSE)</f>
        <v/>
      </c>
      <c r="T552" s="193" t="str">
        <f>VLOOKUP(Tabel3[[#This Row],[ID-Bygningsdel]],'Data aktør'!A:H,7,FALSE)</f>
        <v/>
      </c>
      <c r="U552" s="194" t="str">
        <f>VLOOKUP(Tabel3[[#This Row],[ID-Bygningsdel]],'Data aktør'!A:H,8,FALSE)</f>
        <v/>
      </c>
      <c r="V552" s="76"/>
      <c r="W552" s="77"/>
      <c r="X552" s="76"/>
      <c r="Y552" s="77"/>
      <c r="Z552" s="76"/>
      <c r="AA552" s="77"/>
      <c r="AB552" s="76"/>
      <c r="AC552" s="77"/>
      <c r="AD552" s="76"/>
      <c r="AE552" s="77"/>
      <c r="AF552" s="76"/>
      <c r="AG552" s="77"/>
      <c r="AH552" s="76"/>
      <c r="AI552" s="77"/>
      <c r="AJ552" s="76" t="s">
        <v>46</v>
      </c>
      <c r="AK552" s="77">
        <v>300</v>
      </c>
      <c r="AL552" s="76"/>
      <c r="AM552" s="77"/>
      <c r="AN552" s="76"/>
      <c r="AO552" s="77"/>
      <c r="AP552" s="76"/>
      <c r="AQ552" s="77"/>
      <c r="AR552" s="76"/>
      <c r="AS552" s="77"/>
      <c r="AT552" s="76" t="s">
        <v>46</v>
      </c>
      <c r="AU552" s="77">
        <v>325</v>
      </c>
      <c r="AV552" s="76"/>
      <c r="AW552" s="77"/>
      <c r="AX552" s="76"/>
      <c r="AY552" s="77"/>
      <c r="AZ552" s="76"/>
      <c r="BA552" s="77"/>
      <c r="BB552" s="76" t="s">
        <v>46</v>
      </c>
      <c r="BC552" s="77">
        <v>325</v>
      </c>
      <c r="BD552" s="76"/>
      <c r="BE552" s="77"/>
      <c r="BF552" s="76"/>
      <c r="BG552" s="77"/>
      <c r="BH552" s="76"/>
      <c r="BI552" s="77"/>
      <c r="BJ552" s="76"/>
      <c r="BK552" s="77"/>
      <c r="BL552" s="36"/>
      <c r="BM552" s="24"/>
      <c r="BN552" s="76"/>
      <c r="BO552" s="77"/>
      <c r="BP552" s="76"/>
      <c r="BQ552" s="77"/>
      <c r="BR552" s="76"/>
      <c r="BS552" s="77"/>
      <c r="BT552" s="76"/>
      <c r="BU552" s="77"/>
      <c r="BV552" s="24"/>
      <c r="BW552" s="76"/>
      <c r="BX552" s="77"/>
      <c r="BY552" s="76"/>
      <c r="BZ552" s="77"/>
      <c r="CA552" s="96"/>
      <c r="CB552" s="2"/>
    </row>
    <row r="553" spans="1:80" ht="12" x14ac:dyDescent="0.2">
      <c r="A553" s="33"/>
      <c r="B553" s="265" t="s">
        <v>1137</v>
      </c>
      <c r="C553" s="240" t="str">
        <f>_xlfn.CONCAT(Tabel3[[#This Row],[ID]],Tabel3[[#This Row],[BYGNINGSDELE]])</f>
        <v>549Sanitet</v>
      </c>
      <c r="D553" s="24"/>
      <c r="E553" s="24"/>
      <c r="F553" s="24"/>
      <c r="G553" s="24"/>
      <c r="H553" s="24"/>
      <c r="I553" s="24"/>
      <c r="J553" s="61">
        <v>4</v>
      </c>
      <c r="K553" s="62" t="s">
        <v>1570</v>
      </c>
      <c r="L553" s="63"/>
      <c r="M553" s="61" t="str">
        <f>IFERROR(VLOOKUP(Tabel3[[#This Row],[ID-Bygningsdel]],'Data ændringslog'!A:G,7,FALSE),"P")</f>
        <v/>
      </c>
      <c r="N553" s="64" t="s">
        <v>189</v>
      </c>
      <c r="O553" s="188" t="str">
        <f>VLOOKUP(Tabel3[[#This Row],[ID-Bygningsdel]],'Data aktør'!A:H,2,FALSE)</f>
        <v/>
      </c>
      <c r="P553" s="189" t="str">
        <f>VLOOKUP(Tabel3[[#This Row],[ID-Bygningsdel]],'Data aktør'!A:H,3,FALSE)</f>
        <v/>
      </c>
      <c r="Q553" s="190" t="str">
        <f>VLOOKUP(Tabel3[[#This Row],[ID-Bygningsdel]],'Data aktør'!A:H,4,FALSE)</f>
        <v/>
      </c>
      <c r="R553" s="191" t="str">
        <f>VLOOKUP(Tabel3[[#This Row],[ID-Bygningsdel]],'Data aktør'!A:H,5,FALSE)</f>
        <v/>
      </c>
      <c r="S553" s="192" t="str">
        <f>VLOOKUP(Tabel3[[#This Row],[ID-Bygningsdel]],'Data aktør'!A:H,6,FALSE)</f>
        <v/>
      </c>
      <c r="T553" s="193" t="str">
        <f>VLOOKUP(Tabel3[[#This Row],[ID-Bygningsdel]],'Data aktør'!A:H,7,FALSE)</f>
        <v/>
      </c>
      <c r="U553" s="194" t="str">
        <f>VLOOKUP(Tabel3[[#This Row],[ID-Bygningsdel]],'Data aktør'!A:H,8,FALSE)</f>
        <v/>
      </c>
      <c r="V553" s="76"/>
      <c r="W553" s="77"/>
      <c r="X553" s="76"/>
      <c r="Y553" s="77"/>
      <c r="Z553" s="76"/>
      <c r="AA553" s="77"/>
      <c r="AB553" s="76"/>
      <c r="AC553" s="77"/>
      <c r="AD553" s="76"/>
      <c r="AE553" s="77"/>
      <c r="AF553" s="76"/>
      <c r="AG553" s="77"/>
      <c r="AH553" s="76"/>
      <c r="AI553" s="77"/>
      <c r="AJ553" s="76"/>
      <c r="AK553" s="77"/>
      <c r="AL553" s="282"/>
      <c r="AM553" s="283"/>
      <c r="AN553" s="282"/>
      <c r="AO553" s="283"/>
      <c r="AP553" s="282"/>
      <c r="AQ553" s="283"/>
      <c r="AR553" s="282"/>
      <c r="AS553" s="283"/>
      <c r="AT553" s="282"/>
      <c r="AU553" s="283"/>
      <c r="AV553" s="282"/>
      <c r="AW553" s="283"/>
      <c r="AX553" s="282"/>
      <c r="AY553" s="283"/>
      <c r="AZ553" s="282"/>
      <c r="BA553" s="283"/>
      <c r="BB553" s="282"/>
      <c r="BC553" s="283"/>
      <c r="BD553" s="282"/>
      <c r="BE553" s="283"/>
      <c r="BF553" s="282"/>
      <c r="BG553" s="283"/>
      <c r="BH553" s="282"/>
      <c r="BI553" s="283"/>
      <c r="BJ553" s="282"/>
      <c r="BK553" s="283"/>
      <c r="BL553" s="36"/>
      <c r="BM553" s="24"/>
      <c r="BN553" s="76"/>
      <c r="BO553" s="77"/>
      <c r="BP553" s="76"/>
      <c r="BQ553" s="77"/>
      <c r="BR553" s="76"/>
      <c r="BS553" s="77"/>
      <c r="BT553" s="76"/>
      <c r="BU553" s="77"/>
      <c r="BV553" s="24"/>
      <c r="BW553" s="76"/>
      <c r="BX553" s="77"/>
      <c r="BY553" s="76"/>
      <c r="BZ553" s="77"/>
      <c r="CA553" s="96"/>
      <c r="CB553" s="2"/>
    </row>
    <row r="554" spans="1:80" ht="12" x14ac:dyDescent="0.2">
      <c r="A554" s="33"/>
      <c r="B554" s="265" t="s">
        <v>1139</v>
      </c>
      <c r="C554" s="240" t="str">
        <f>_xlfn.CONCAT(Tabel3[[#This Row],[ID]],Tabel3[[#This Row],[BYGNINGSDELE]])</f>
        <v>550Regnvandsgenstande</v>
      </c>
      <c r="D554" s="24"/>
      <c r="E554" s="24"/>
      <c r="F554" s="24"/>
      <c r="G554" s="24"/>
      <c r="H554" s="24"/>
      <c r="I554" s="24"/>
      <c r="J554" s="61">
        <v>4</v>
      </c>
      <c r="K554" s="62" t="s">
        <v>1571</v>
      </c>
      <c r="L554" s="63"/>
      <c r="M554" s="61" t="str">
        <f>IFERROR(VLOOKUP(Tabel3[[#This Row],[ID-Bygningsdel]],'Data ændringslog'!A:G,7,FALSE),"P")</f>
        <v/>
      </c>
      <c r="N554" s="64" t="s">
        <v>189</v>
      </c>
      <c r="O554" s="188" t="str">
        <f>VLOOKUP(Tabel3[[#This Row],[ID-Bygningsdel]],'Data aktør'!A:H,2,FALSE)</f>
        <v/>
      </c>
      <c r="P554" s="189" t="str">
        <f>VLOOKUP(Tabel3[[#This Row],[ID-Bygningsdel]],'Data aktør'!A:H,3,FALSE)</f>
        <v/>
      </c>
      <c r="Q554" s="190" t="str">
        <f>VLOOKUP(Tabel3[[#This Row],[ID-Bygningsdel]],'Data aktør'!A:H,4,FALSE)</f>
        <v/>
      </c>
      <c r="R554" s="191" t="str">
        <f>VLOOKUP(Tabel3[[#This Row],[ID-Bygningsdel]],'Data aktør'!A:H,5,FALSE)</f>
        <v/>
      </c>
      <c r="S554" s="192" t="str">
        <f>VLOOKUP(Tabel3[[#This Row],[ID-Bygningsdel]],'Data aktør'!A:H,6,FALSE)</f>
        <v/>
      </c>
      <c r="T554" s="193" t="str">
        <f>VLOOKUP(Tabel3[[#This Row],[ID-Bygningsdel]],'Data aktør'!A:H,7,FALSE)</f>
        <v/>
      </c>
      <c r="U554" s="194" t="str">
        <f>VLOOKUP(Tabel3[[#This Row],[ID-Bygningsdel]],'Data aktør'!A:H,8,FALSE)</f>
        <v/>
      </c>
      <c r="V554" s="76"/>
      <c r="W554" s="77"/>
      <c r="X554" s="76"/>
      <c r="Y554" s="77"/>
      <c r="Z554" s="76"/>
      <c r="AA554" s="77"/>
      <c r="AB554" s="76"/>
      <c r="AC554" s="77"/>
      <c r="AD554" s="76"/>
      <c r="AE554" s="77"/>
      <c r="AF554" s="76"/>
      <c r="AG554" s="77"/>
      <c r="AH554" s="76"/>
      <c r="AI554" s="77"/>
      <c r="AJ554" s="76"/>
      <c r="AK554" s="77"/>
      <c r="AL554" s="282"/>
      <c r="AM554" s="283"/>
      <c r="AN554" s="282"/>
      <c r="AO554" s="283"/>
      <c r="AP554" s="282"/>
      <c r="AQ554" s="283"/>
      <c r="AR554" s="282"/>
      <c r="AS554" s="283"/>
      <c r="AT554" s="282"/>
      <c r="AU554" s="283"/>
      <c r="AV554" s="282"/>
      <c r="AW554" s="283"/>
      <c r="AX554" s="282"/>
      <c r="AY554" s="283"/>
      <c r="AZ554" s="282"/>
      <c r="BA554" s="283"/>
      <c r="BB554" s="282"/>
      <c r="BC554" s="283"/>
      <c r="BD554" s="282"/>
      <c r="BE554" s="283"/>
      <c r="BF554" s="282"/>
      <c r="BG554" s="283"/>
      <c r="BH554" s="282"/>
      <c r="BI554" s="283"/>
      <c r="BJ554" s="282"/>
      <c r="BK554" s="283"/>
      <c r="BL554" s="36"/>
      <c r="BM554" s="24"/>
      <c r="BN554" s="76"/>
      <c r="BO554" s="77"/>
      <c r="BP554" s="76"/>
      <c r="BQ554" s="77"/>
      <c r="BR554" s="76"/>
      <c r="BS554" s="77"/>
      <c r="BT554" s="76"/>
      <c r="BU554" s="77"/>
      <c r="BV554" s="24"/>
      <c r="BW554" s="76"/>
      <c r="BX554" s="77"/>
      <c r="BY554" s="76"/>
      <c r="BZ554" s="77"/>
      <c r="CA554" s="96"/>
      <c r="CB554" s="2"/>
    </row>
    <row r="555" spans="1:80" ht="12" x14ac:dyDescent="0.2">
      <c r="A555" s="33"/>
      <c r="B555" s="265" t="s">
        <v>1141</v>
      </c>
      <c r="C555" s="240" t="str">
        <f>_xlfn.CONCAT(Tabel3[[#This Row],[ID]],Tabel3[[#This Row],[BYGNINGSDELE]])</f>
        <v>551Rensestykker</v>
      </c>
      <c r="D555" s="24"/>
      <c r="E555" s="24"/>
      <c r="F555" s="24"/>
      <c r="G555" s="24"/>
      <c r="H555" s="24"/>
      <c r="I555" s="24"/>
      <c r="J555" s="61">
        <v>4</v>
      </c>
      <c r="K555" s="62" t="s">
        <v>1125</v>
      </c>
      <c r="L555" s="63" t="s">
        <v>991</v>
      </c>
      <c r="M555" s="61" t="str">
        <f>IFERROR(VLOOKUP(Tabel3[[#This Row],[ID-Bygningsdel]],'Data ændringslog'!A:G,7,FALSE),"P")</f>
        <v/>
      </c>
      <c r="N555" s="64" t="s">
        <v>113</v>
      </c>
      <c r="O555" s="188" t="str">
        <f>VLOOKUP(Tabel3[[#This Row],[ID-Bygningsdel]],'Data aktør'!A:H,2,FALSE)</f>
        <v/>
      </c>
      <c r="P555" s="189" t="str">
        <f>VLOOKUP(Tabel3[[#This Row],[ID-Bygningsdel]],'Data aktør'!A:H,3,FALSE)</f>
        <v/>
      </c>
      <c r="Q555" s="190" t="str">
        <f>VLOOKUP(Tabel3[[#This Row],[ID-Bygningsdel]],'Data aktør'!A:H,4,FALSE)</f>
        <v/>
      </c>
      <c r="R555" s="191" t="str">
        <f>VLOOKUP(Tabel3[[#This Row],[ID-Bygningsdel]],'Data aktør'!A:H,5,FALSE)</f>
        <v/>
      </c>
      <c r="S555" s="192" t="str">
        <f>VLOOKUP(Tabel3[[#This Row],[ID-Bygningsdel]],'Data aktør'!A:H,6,FALSE)</f>
        <v/>
      </c>
      <c r="T555" s="193" t="str">
        <f>VLOOKUP(Tabel3[[#This Row],[ID-Bygningsdel]],'Data aktør'!A:H,7,FALSE)</f>
        <v/>
      </c>
      <c r="U555" s="194" t="str">
        <f>VLOOKUP(Tabel3[[#This Row],[ID-Bygningsdel]],'Data aktør'!A:H,8,FALSE)</f>
        <v/>
      </c>
      <c r="V555" s="76"/>
      <c r="W555" s="77"/>
      <c r="X555" s="76"/>
      <c r="Y555" s="77"/>
      <c r="Z555" s="76"/>
      <c r="AA555" s="77"/>
      <c r="AB555" s="76"/>
      <c r="AC555" s="77"/>
      <c r="AD555" s="76"/>
      <c r="AE555" s="77"/>
      <c r="AF555" s="76"/>
      <c r="AG555" s="77"/>
      <c r="AH555" s="76"/>
      <c r="AI555" s="77"/>
      <c r="AJ555" s="76"/>
      <c r="AK555" s="77"/>
      <c r="AL555" s="76"/>
      <c r="AM555" s="77"/>
      <c r="AN555" s="76"/>
      <c r="AO555" s="77"/>
      <c r="AP555" s="76"/>
      <c r="AQ555" s="77"/>
      <c r="AR555" s="76"/>
      <c r="AS555" s="77"/>
      <c r="AT555" s="76"/>
      <c r="AU555" s="77"/>
      <c r="AV555" s="76"/>
      <c r="AW555" s="77"/>
      <c r="AX555" s="76"/>
      <c r="AY555" s="77"/>
      <c r="AZ555" s="76"/>
      <c r="BA555" s="77"/>
      <c r="BB555" s="76"/>
      <c r="BC555" s="77"/>
      <c r="BD555" s="76"/>
      <c r="BE555" s="77"/>
      <c r="BF555" s="76"/>
      <c r="BG555" s="77"/>
      <c r="BH555" s="76"/>
      <c r="BI555" s="77"/>
      <c r="BJ555" s="76"/>
      <c r="BK555" s="77"/>
      <c r="BL555" s="36"/>
      <c r="BM555" s="24"/>
      <c r="BN555" s="76"/>
      <c r="BO555" s="77"/>
      <c r="BP555" s="76"/>
      <c r="BQ555" s="77"/>
      <c r="BR555" s="76"/>
      <c r="BS555" s="77"/>
      <c r="BT555" s="76"/>
      <c r="BU555" s="77"/>
      <c r="BV555" s="24"/>
      <c r="BW555" s="76"/>
      <c r="BX555" s="77"/>
      <c r="BY555" s="76"/>
      <c r="BZ555" s="77"/>
      <c r="CA555" s="96"/>
      <c r="CB555" s="2"/>
    </row>
    <row r="556" spans="1:80" ht="12" x14ac:dyDescent="0.2">
      <c r="A556" s="33"/>
      <c r="B556" s="265" t="s">
        <v>1143</v>
      </c>
      <c r="C556" s="240" t="str">
        <f>_xlfn.CONCAT(Tabel3[[#This Row],[ID]],Tabel3[[#This Row],[BYGNINGSDELE]])</f>
        <v>552Vandlåse</v>
      </c>
      <c r="D556" s="24"/>
      <c r="E556" s="24"/>
      <c r="F556" s="24"/>
      <c r="G556" s="24"/>
      <c r="H556" s="24"/>
      <c r="I556" s="24"/>
      <c r="J556" s="61">
        <v>4</v>
      </c>
      <c r="K556" s="62" t="s">
        <v>1106</v>
      </c>
      <c r="L556" s="63" t="s">
        <v>991</v>
      </c>
      <c r="M556" s="61" t="str">
        <f>IFERROR(VLOOKUP(Tabel3[[#This Row],[ID-Bygningsdel]],'Data ændringslog'!A:G,7,FALSE),"P")</f>
        <v/>
      </c>
      <c r="N556" s="64" t="s">
        <v>113</v>
      </c>
      <c r="O556" s="188" t="str">
        <f>VLOOKUP(Tabel3[[#This Row],[ID-Bygningsdel]],'Data aktør'!A:H,2,FALSE)</f>
        <v/>
      </c>
      <c r="P556" s="189" t="str">
        <f>VLOOKUP(Tabel3[[#This Row],[ID-Bygningsdel]],'Data aktør'!A:H,3,FALSE)</f>
        <v/>
      </c>
      <c r="Q556" s="190" t="str">
        <f>VLOOKUP(Tabel3[[#This Row],[ID-Bygningsdel]],'Data aktør'!A:H,4,FALSE)</f>
        <v/>
      </c>
      <c r="R556" s="191" t="str">
        <f>VLOOKUP(Tabel3[[#This Row],[ID-Bygningsdel]],'Data aktør'!A:H,5,FALSE)</f>
        <v/>
      </c>
      <c r="S556" s="192" t="str">
        <f>VLOOKUP(Tabel3[[#This Row],[ID-Bygningsdel]],'Data aktør'!A:H,6,FALSE)</f>
        <v/>
      </c>
      <c r="T556" s="193" t="str">
        <f>VLOOKUP(Tabel3[[#This Row],[ID-Bygningsdel]],'Data aktør'!A:H,7,FALSE)</f>
        <v/>
      </c>
      <c r="U556" s="194" t="str">
        <f>VLOOKUP(Tabel3[[#This Row],[ID-Bygningsdel]],'Data aktør'!A:H,8,FALSE)</f>
        <v/>
      </c>
      <c r="V556" s="76"/>
      <c r="W556" s="77"/>
      <c r="X556" s="76"/>
      <c r="Y556" s="77"/>
      <c r="Z556" s="76"/>
      <c r="AA556" s="77"/>
      <c r="AB556" s="76"/>
      <c r="AC556" s="77"/>
      <c r="AD556" s="76"/>
      <c r="AE556" s="77"/>
      <c r="AF556" s="76"/>
      <c r="AG556" s="77"/>
      <c r="AH556" s="76"/>
      <c r="AI556" s="77"/>
      <c r="AJ556" s="76"/>
      <c r="AK556" s="77"/>
      <c r="AL556" s="76"/>
      <c r="AM556" s="77"/>
      <c r="AN556" s="76"/>
      <c r="AO556" s="77"/>
      <c r="AP556" s="76"/>
      <c r="AQ556" s="77"/>
      <c r="AR556" s="76"/>
      <c r="AS556" s="77"/>
      <c r="AT556" s="76"/>
      <c r="AU556" s="77"/>
      <c r="AV556" s="76"/>
      <c r="AW556" s="77"/>
      <c r="AX556" s="76"/>
      <c r="AY556" s="77"/>
      <c r="AZ556" s="76"/>
      <c r="BA556" s="77"/>
      <c r="BB556" s="76"/>
      <c r="BC556" s="77"/>
      <c r="BD556" s="76"/>
      <c r="BE556" s="77"/>
      <c r="BF556" s="76"/>
      <c r="BG556" s="77"/>
      <c r="BH556" s="76"/>
      <c r="BI556" s="77"/>
      <c r="BJ556" s="76"/>
      <c r="BK556" s="77"/>
      <c r="BL556" s="36"/>
      <c r="BM556" s="24"/>
      <c r="BN556" s="76"/>
      <c r="BO556" s="77"/>
      <c r="BP556" s="76"/>
      <c r="BQ556" s="77"/>
      <c r="BR556" s="76"/>
      <c r="BS556" s="77"/>
      <c r="BT556" s="76"/>
      <c r="BU556" s="77"/>
      <c r="BV556" s="24"/>
      <c r="BW556" s="76"/>
      <c r="BX556" s="77"/>
      <c r="BY556" s="76"/>
      <c r="BZ556" s="77"/>
      <c r="CA556" s="96"/>
      <c r="CB556" s="2"/>
    </row>
    <row r="557" spans="1:80" ht="12" x14ac:dyDescent="0.2">
      <c r="A557" s="33"/>
      <c r="B557" s="267" t="s">
        <v>1145</v>
      </c>
      <c r="C557" s="242" t="str">
        <f>_xlfn.CONCAT(Tabel3[[#This Row],[ID]],Tabel3[[#This Row],[BYGNINGSDELE]])</f>
        <v>553Vand</v>
      </c>
      <c r="D557" s="23"/>
      <c r="E557" s="23"/>
      <c r="F557" s="23"/>
      <c r="G557" s="23"/>
      <c r="H557" s="23"/>
      <c r="I557" s="24"/>
      <c r="J557" s="65">
        <v>3</v>
      </c>
      <c r="K557" s="66" t="s">
        <v>917</v>
      </c>
      <c r="L557" s="67"/>
      <c r="M557" s="65" t="str">
        <f>IFERROR(VLOOKUP(Tabel3[[#This Row],[ID-Bygningsdel]],'Data ændringslog'!A:G,7,FALSE),"P")</f>
        <v/>
      </c>
      <c r="N557" s="68" t="s">
        <v>109</v>
      </c>
      <c r="O557" s="196" t="str">
        <f>VLOOKUP(Tabel3[[#This Row],[ID-Bygningsdel]],'Data aktør'!A:H,2,FALSE)</f>
        <v/>
      </c>
      <c r="P557" s="197" t="str">
        <f>VLOOKUP(Tabel3[[#This Row],[ID-Bygningsdel]],'Data aktør'!A:H,3,FALSE)</f>
        <v/>
      </c>
      <c r="Q557" s="197" t="str">
        <f>VLOOKUP(Tabel3[[#This Row],[ID-Bygningsdel]],'Data aktør'!A:H,4,FALSE)</f>
        <v/>
      </c>
      <c r="R557" s="197" t="str">
        <f>VLOOKUP(Tabel3[[#This Row],[ID-Bygningsdel]],'Data aktør'!A:H,5,FALSE)</f>
        <v/>
      </c>
      <c r="S557" s="197" t="str">
        <f>VLOOKUP(Tabel3[[#This Row],[ID-Bygningsdel]],'Data aktør'!A:H,6,FALSE)</f>
        <v/>
      </c>
      <c r="T557" s="197" t="str">
        <f>VLOOKUP(Tabel3[[#This Row],[ID-Bygningsdel]],'Data aktør'!A:H,7,FALSE)</f>
        <v/>
      </c>
      <c r="U557" s="197" t="str">
        <f>VLOOKUP(Tabel3[[#This Row],[ID-Bygningsdel]],'Data aktør'!A:H,8,FALSE)</f>
        <v/>
      </c>
      <c r="V557" s="84"/>
      <c r="W557" s="69"/>
      <c r="X557" s="84"/>
      <c r="Y557" s="69"/>
      <c r="Z557" s="84"/>
      <c r="AA557" s="69"/>
      <c r="AB557" s="84"/>
      <c r="AC557" s="69"/>
      <c r="AD557" s="84"/>
      <c r="AE557" s="69"/>
      <c r="AF557" s="84"/>
      <c r="AG557" s="69"/>
      <c r="AH557" s="84"/>
      <c r="AI557" s="69"/>
      <c r="AJ557" s="84"/>
      <c r="AK557" s="69"/>
      <c r="AL557" s="84"/>
      <c r="AM557" s="69"/>
      <c r="AN557" s="84"/>
      <c r="AO557" s="69"/>
      <c r="AP557" s="84"/>
      <c r="AQ557" s="69"/>
      <c r="AR557" s="84"/>
      <c r="AS557" s="69"/>
      <c r="AT557" s="84"/>
      <c r="AU557" s="69"/>
      <c r="AV557" s="84"/>
      <c r="AW557" s="69"/>
      <c r="AX557" s="84"/>
      <c r="AY557" s="69"/>
      <c r="AZ557" s="84"/>
      <c r="BA557" s="69"/>
      <c r="BB557" s="84"/>
      <c r="BC557" s="69"/>
      <c r="BD557" s="84"/>
      <c r="BE557" s="69"/>
      <c r="BF557" s="84"/>
      <c r="BG557" s="69"/>
      <c r="BH557" s="84"/>
      <c r="BI557" s="69"/>
      <c r="BJ557" s="84"/>
      <c r="BK557" s="69"/>
      <c r="BL557" s="38"/>
      <c r="BM557" s="24"/>
      <c r="BN557" s="84"/>
      <c r="BO557" s="69"/>
      <c r="BP557" s="84"/>
      <c r="BQ557" s="69"/>
      <c r="BR557" s="84"/>
      <c r="BS557" s="69"/>
      <c r="BT557" s="84"/>
      <c r="BU557" s="69"/>
      <c r="BV557" s="24"/>
      <c r="BW557" s="84"/>
      <c r="BX557" s="69"/>
      <c r="BY557" s="84"/>
      <c r="BZ557" s="69"/>
      <c r="CA557" s="98"/>
      <c r="CB557" s="2"/>
    </row>
    <row r="558" spans="1:80" ht="12" x14ac:dyDescent="0.2">
      <c r="A558" s="33"/>
      <c r="B558" s="265" t="s">
        <v>1147</v>
      </c>
      <c r="C558" s="240" t="str">
        <f>_xlfn.CONCAT(Tabel3[[#This Row],[ID]],Tabel3[[#This Row],[BYGNINGSDELE]])</f>
        <v>554Vand tilslutninger (Brusere/Spulehaner/Aftap/mv.)</v>
      </c>
      <c r="D558" s="24"/>
      <c r="E558" s="24"/>
      <c r="F558" s="24"/>
      <c r="G558" s="24"/>
      <c r="H558" s="24"/>
      <c r="I558" s="24"/>
      <c r="J558" s="61">
        <v>4</v>
      </c>
      <c r="K558" s="62" t="s">
        <v>1129</v>
      </c>
      <c r="L558" s="63" t="s">
        <v>1559</v>
      </c>
      <c r="M558" s="61" t="str">
        <f>IFERROR(VLOOKUP(Tabel3[[#This Row],[ID-Bygningsdel]],'Data ændringslog'!A:G,7,FALSE),"P")</f>
        <v/>
      </c>
      <c r="N558" s="64" t="s">
        <v>109</v>
      </c>
      <c r="O558" s="188" t="str">
        <f>VLOOKUP(Tabel3[[#This Row],[ID-Bygningsdel]],'Data aktør'!A:H,2,FALSE)</f>
        <v/>
      </c>
      <c r="P558" s="189" t="str">
        <f>VLOOKUP(Tabel3[[#This Row],[ID-Bygningsdel]],'Data aktør'!A:H,3,FALSE)</f>
        <v/>
      </c>
      <c r="Q558" s="190" t="str">
        <f>VLOOKUP(Tabel3[[#This Row],[ID-Bygningsdel]],'Data aktør'!A:H,4,FALSE)</f>
        <v/>
      </c>
      <c r="R558" s="191" t="str">
        <f>VLOOKUP(Tabel3[[#This Row],[ID-Bygningsdel]],'Data aktør'!A:H,5,FALSE)</f>
        <v>X</v>
      </c>
      <c r="S558" s="192" t="str">
        <f>VLOOKUP(Tabel3[[#This Row],[ID-Bygningsdel]],'Data aktør'!A:H,6,FALSE)</f>
        <v/>
      </c>
      <c r="T558" s="193" t="str">
        <f>VLOOKUP(Tabel3[[#This Row],[ID-Bygningsdel]],'Data aktør'!A:H,7,FALSE)</f>
        <v/>
      </c>
      <c r="U558" s="194" t="str">
        <f>VLOOKUP(Tabel3[[#This Row],[ID-Bygningsdel]],'Data aktør'!A:H,8,FALSE)</f>
        <v/>
      </c>
      <c r="V558" s="76"/>
      <c r="W558" s="77"/>
      <c r="X558" s="76"/>
      <c r="Y558" s="77"/>
      <c r="Z558" s="76"/>
      <c r="AA558" s="77"/>
      <c r="AB558" s="76"/>
      <c r="AC558" s="77"/>
      <c r="AD558" s="76"/>
      <c r="AE558" s="77"/>
      <c r="AF558" s="76"/>
      <c r="AG558" s="77"/>
      <c r="AH558" s="76"/>
      <c r="AI558" s="77"/>
      <c r="AJ558" s="76"/>
      <c r="AK558" s="77"/>
      <c r="AL558" s="76"/>
      <c r="AM558" s="77"/>
      <c r="AN558" s="76"/>
      <c r="AO558" s="77"/>
      <c r="AP558" s="76"/>
      <c r="AQ558" s="77"/>
      <c r="AR558" s="76"/>
      <c r="AS558" s="77"/>
      <c r="AT558" s="76" t="s">
        <v>46</v>
      </c>
      <c r="AU558" s="77">
        <v>325</v>
      </c>
      <c r="AV558" s="76"/>
      <c r="AW558" s="77"/>
      <c r="AX558" s="76"/>
      <c r="AY558" s="77"/>
      <c r="AZ558" s="76"/>
      <c r="BA558" s="77"/>
      <c r="BB558" s="76" t="s">
        <v>46</v>
      </c>
      <c r="BC558" s="77">
        <v>325</v>
      </c>
      <c r="BD558" s="76"/>
      <c r="BE558" s="77"/>
      <c r="BF558" s="76"/>
      <c r="BG558" s="77"/>
      <c r="BH558" s="76"/>
      <c r="BI558" s="77"/>
      <c r="BJ558" s="76"/>
      <c r="BK558" s="77"/>
      <c r="BL558" s="36"/>
      <c r="BM558" s="24"/>
      <c r="BN558" s="76"/>
      <c r="BO558" s="77"/>
      <c r="BP558" s="76"/>
      <c r="BQ558" s="77"/>
      <c r="BR558" s="76"/>
      <c r="BS558" s="77"/>
      <c r="BT558" s="76"/>
      <c r="BU558" s="77"/>
      <c r="BV558" s="24"/>
      <c r="BW558" s="76"/>
      <c r="BX558" s="77"/>
      <c r="BY558" s="76"/>
      <c r="BZ558" s="77"/>
      <c r="CA558" s="96"/>
      <c r="CB558" s="2"/>
    </row>
    <row r="559" spans="1:80" ht="12" x14ac:dyDescent="0.2">
      <c r="A559" s="33"/>
      <c r="B559" s="265" t="s">
        <v>1149</v>
      </c>
      <c r="C559" s="240" t="str">
        <f>_xlfn.CONCAT(Tabel3[[#This Row],[ID]],Tabel3[[#This Row],[BYGNINGSDELE]])</f>
        <v>555Slangevindere</v>
      </c>
      <c r="D559" s="24"/>
      <c r="E559" s="24"/>
      <c r="F559" s="24"/>
      <c r="G559" s="24"/>
      <c r="H559" s="24"/>
      <c r="I559" s="24"/>
      <c r="J559" s="61">
        <v>4</v>
      </c>
      <c r="K559" s="62" t="s">
        <v>1131</v>
      </c>
      <c r="L559" s="63" t="s">
        <v>991</v>
      </c>
      <c r="M559" s="61" t="str">
        <f>IFERROR(VLOOKUP(Tabel3[[#This Row],[ID-Bygningsdel]],'Data ændringslog'!A:G,7,FALSE),"P")</f>
        <v/>
      </c>
      <c r="N559" s="64" t="s">
        <v>109</v>
      </c>
      <c r="O559" s="188" t="str">
        <f>VLOOKUP(Tabel3[[#This Row],[ID-Bygningsdel]],'Data aktør'!A:H,2,FALSE)</f>
        <v/>
      </c>
      <c r="P559" s="189" t="str">
        <f>VLOOKUP(Tabel3[[#This Row],[ID-Bygningsdel]],'Data aktør'!A:H,3,FALSE)</f>
        <v/>
      </c>
      <c r="Q559" s="190" t="str">
        <f>VLOOKUP(Tabel3[[#This Row],[ID-Bygningsdel]],'Data aktør'!A:H,4,FALSE)</f>
        <v/>
      </c>
      <c r="R559" s="191" t="str">
        <f>VLOOKUP(Tabel3[[#This Row],[ID-Bygningsdel]],'Data aktør'!A:H,5,FALSE)</f>
        <v>X</v>
      </c>
      <c r="S559" s="192" t="str">
        <f>VLOOKUP(Tabel3[[#This Row],[ID-Bygningsdel]],'Data aktør'!A:H,6,FALSE)</f>
        <v/>
      </c>
      <c r="T559" s="193" t="str">
        <f>VLOOKUP(Tabel3[[#This Row],[ID-Bygningsdel]],'Data aktør'!A:H,7,FALSE)</f>
        <v/>
      </c>
      <c r="U559" s="194" t="str">
        <f>VLOOKUP(Tabel3[[#This Row],[ID-Bygningsdel]],'Data aktør'!A:H,8,FALSE)</f>
        <v/>
      </c>
      <c r="V559" s="76"/>
      <c r="W559" s="77"/>
      <c r="X559" s="76"/>
      <c r="Y559" s="77"/>
      <c r="Z559" s="76"/>
      <c r="AA559" s="77"/>
      <c r="AB559" s="76"/>
      <c r="AC559" s="77"/>
      <c r="AD559" s="76"/>
      <c r="AE559" s="77"/>
      <c r="AF559" s="76"/>
      <c r="AG559" s="77"/>
      <c r="AH559" s="76"/>
      <c r="AI559" s="77"/>
      <c r="AJ559" s="76"/>
      <c r="AK559" s="77"/>
      <c r="AL559" s="76"/>
      <c r="AM559" s="77"/>
      <c r="AN559" s="76"/>
      <c r="AO559" s="77"/>
      <c r="AP559" s="76"/>
      <c r="AQ559" s="77"/>
      <c r="AR559" s="76"/>
      <c r="AS559" s="77"/>
      <c r="AT559" s="76" t="s">
        <v>46</v>
      </c>
      <c r="AU559" s="77">
        <v>325</v>
      </c>
      <c r="AV559" s="76"/>
      <c r="AW559" s="77"/>
      <c r="AX559" s="76"/>
      <c r="AY559" s="77"/>
      <c r="AZ559" s="76"/>
      <c r="BA559" s="77"/>
      <c r="BB559" s="76" t="s">
        <v>46</v>
      </c>
      <c r="BC559" s="77">
        <v>325</v>
      </c>
      <c r="BD559" s="76"/>
      <c r="BE559" s="77"/>
      <c r="BF559" s="76"/>
      <c r="BG559" s="77"/>
      <c r="BH559" s="76"/>
      <c r="BI559" s="77"/>
      <c r="BJ559" s="76"/>
      <c r="BK559" s="77"/>
      <c r="BL559" s="36"/>
      <c r="BM559" s="24"/>
      <c r="BN559" s="76"/>
      <c r="BO559" s="77"/>
      <c r="BP559" s="76"/>
      <c r="BQ559" s="77"/>
      <c r="BR559" s="76"/>
      <c r="BS559" s="77"/>
      <c r="BT559" s="76"/>
      <c r="BU559" s="77"/>
      <c r="BV559" s="24"/>
      <c r="BW559" s="76"/>
      <c r="BX559" s="77"/>
      <c r="BY559" s="76"/>
      <c r="BZ559" s="77"/>
      <c r="CA559" s="96"/>
      <c r="CB559" s="2"/>
    </row>
    <row r="560" spans="1:80" ht="12" x14ac:dyDescent="0.2">
      <c r="A560" s="33"/>
      <c r="B560" s="265" t="s">
        <v>1150</v>
      </c>
      <c r="C560" s="240" t="str">
        <f>_xlfn.CONCAT(Tabel3[[#This Row],[ID]],Tabel3[[#This Row],[BYGNINGSDELE]])</f>
        <v>556Brandposter</v>
      </c>
      <c r="D560" s="24"/>
      <c r="E560" s="24"/>
      <c r="F560" s="24"/>
      <c r="G560" s="24"/>
      <c r="H560" s="24"/>
      <c r="I560" s="24"/>
      <c r="J560" s="61">
        <v>4</v>
      </c>
      <c r="K560" s="62" t="s">
        <v>1133</v>
      </c>
      <c r="L560" s="63" t="s">
        <v>991</v>
      </c>
      <c r="M560" s="61" t="str">
        <f>IFERROR(VLOOKUP(Tabel3[[#This Row],[ID-Bygningsdel]],'Data ændringslog'!A:G,7,FALSE),"P")</f>
        <v/>
      </c>
      <c r="N560" s="64" t="s">
        <v>109</v>
      </c>
      <c r="O560" s="188" t="str">
        <f>VLOOKUP(Tabel3[[#This Row],[ID-Bygningsdel]],'Data aktør'!A:H,2,FALSE)</f>
        <v/>
      </c>
      <c r="P560" s="189" t="str">
        <f>VLOOKUP(Tabel3[[#This Row],[ID-Bygningsdel]],'Data aktør'!A:H,3,FALSE)</f>
        <v/>
      </c>
      <c r="Q560" s="190" t="str">
        <f>VLOOKUP(Tabel3[[#This Row],[ID-Bygningsdel]],'Data aktør'!A:H,4,FALSE)</f>
        <v/>
      </c>
      <c r="R560" s="191" t="str">
        <f>VLOOKUP(Tabel3[[#This Row],[ID-Bygningsdel]],'Data aktør'!A:H,5,FALSE)</f>
        <v>X</v>
      </c>
      <c r="S560" s="192" t="str">
        <f>VLOOKUP(Tabel3[[#This Row],[ID-Bygningsdel]],'Data aktør'!A:H,6,FALSE)</f>
        <v/>
      </c>
      <c r="T560" s="193" t="str">
        <f>VLOOKUP(Tabel3[[#This Row],[ID-Bygningsdel]],'Data aktør'!A:H,7,FALSE)</f>
        <v/>
      </c>
      <c r="U560" s="194" t="str">
        <f>VLOOKUP(Tabel3[[#This Row],[ID-Bygningsdel]],'Data aktør'!A:H,8,FALSE)</f>
        <v/>
      </c>
      <c r="V560" s="76"/>
      <c r="W560" s="77"/>
      <c r="X560" s="76"/>
      <c r="Y560" s="77"/>
      <c r="Z560" s="76"/>
      <c r="AA560" s="77"/>
      <c r="AB560" s="76"/>
      <c r="AC560" s="77"/>
      <c r="AD560" s="76"/>
      <c r="AE560" s="77"/>
      <c r="AF560" s="76"/>
      <c r="AG560" s="77"/>
      <c r="AH560" s="76"/>
      <c r="AI560" s="77"/>
      <c r="AJ560" s="76"/>
      <c r="AK560" s="77"/>
      <c r="AL560" s="76"/>
      <c r="AM560" s="77"/>
      <c r="AN560" s="76"/>
      <c r="AO560" s="77"/>
      <c r="AP560" s="76"/>
      <c r="AQ560" s="77"/>
      <c r="AR560" s="76"/>
      <c r="AS560" s="77"/>
      <c r="AT560" s="76" t="s">
        <v>46</v>
      </c>
      <c r="AU560" s="77">
        <v>325</v>
      </c>
      <c r="AV560" s="76"/>
      <c r="AW560" s="77"/>
      <c r="AX560" s="76"/>
      <c r="AY560" s="77"/>
      <c r="AZ560" s="76"/>
      <c r="BA560" s="77"/>
      <c r="BB560" s="76" t="s">
        <v>46</v>
      </c>
      <c r="BC560" s="77">
        <v>325</v>
      </c>
      <c r="BD560" s="76"/>
      <c r="BE560" s="77"/>
      <c r="BF560" s="76"/>
      <c r="BG560" s="77"/>
      <c r="BH560" s="76"/>
      <c r="BI560" s="77"/>
      <c r="BJ560" s="76"/>
      <c r="BK560" s="77"/>
      <c r="BL560" s="36"/>
      <c r="BM560" s="24"/>
      <c r="BN560" s="76"/>
      <c r="BO560" s="77"/>
      <c r="BP560" s="76"/>
      <c r="BQ560" s="77"/>
      <c r="BR560" s="76"/>
      <c r="BS560" s="77"/>
      <c r="BT560" s="76"/>
      <c r="BU560" s="77"/>
      <c r="BV560" s="24"/>
      <c r="BW560" s="76"/>
      <c r="BX560" s="77"/>
      <c r="BY560" s="76"/>
      <c r="BZ560" s="77"/>
      <c r="CA560" s="96"/>
      <c r="CB560" s="2"/>
    </row>
    <row r="561" spans="1:80" ht="12" x14ac:dyDescent="0.2">
      <c r="A561" s="33"/>
      <c r="B561" s="265" t="s">
        <v>1152</v>
      </c>
      <c r="C561" s="240" t="str">
        <f>_xlfn.CONCAT(Tabel3[[#This Row],[ID]],Tabel3[[#This Row],[BYGNINGSDELE]])</f>
        <v>557Storz kobling til brandstigrør</v>
      </c>
      <c r="D561" s="24"/>
      <c r="E561" s="24"/>
      <c r="F561" s="24"/>
      <c r="G561" s="24"/>
      <c r="H561" s="24"/>
      <c r="I561" s="24"/>
      <c r="J561" s="61">
        <v>4</v>
      </c>
      <c r="K561" s="62" t="s">
        <v>1135</v>
      </c>
      <c r="L561" s="63" t="s">
        <v>991</v>
      </c>
      <c r="M561" s="61" t="str">
        <f>IFERROR(VLOOKUP(Tabel3[[#This Row],[ID-Bygningsdel]],'Data ændringslog'!A:G,7,FALSE),"P")</f>
        <v/>
      </c>
      <c r="N561" s="64" t="s">
        <v>109</v>
      </c>
      <c r="O561" s="188" t="str">
        <f>VLOOKUP(Tabel3[[#This Row],[ID-Bygningsdel]],'Data aktør'!A:H,2,FALSE)</f>
        <v/>
      </c>
      <c r="P561" s="189" t="str">
        <f>VLOOKUP(Tabel3[[#This Row],[ID-Bygningsdel]],'Data aktør'!A:H,3,FALSE)</f>
        <v/>
      </c>
      <c r="Q561" s="190" t="str">
        <f>VLOOKUP(Tabel3[[#This Row],[ID-Bygningsdel]],'Data aktør'!A:H,4,FALSE)</f>
        <v/>
      </c>
      <c r="R561" s="191" t="str">
        <f>VLOOKUP(Tabel3[[#This Row],[ID-Bygningsdel]],'Data aktør'!A:H,5,FALSE)</f>
        <v>X</v>
      </c>
      <c r="S561" s="192" t="str">
        <f>VLOOKUP(Tabel3[[#This Row],[ID-Bygningsdel]],'Data aktør'!A:H,6,FALSE)</f>
        <v/>
      </c>
      <c r="T561" s="193" t="str">
        <f>VLOOKUP(Tabel3[[#This Row],[ID-Bygningsdel]],'Data aktør'!A:H,7,FALSE)</f>
        <v/>
      </c>
      <c r="U561" s="194" t="str">
        <f>VLOOKUP(Tabel3[[#This Row],[ID-Bygningsdel]],'Data aktør'!A:H,8,FALSE)</f>
        <v/>
      </c>
      <c r="V561" s="76"/>
      <c r="W561" s="77"/>
      <c r="X561" s="76"/>
      <c r="Y561" s="77"/>
      <c r="Z561" s="76"/>
      <c r="AA561" s="77"/>
      <c r="AB561" s="76"/>
      <c r="AC561" s="77"/>
      <c r="AD561" s="76"/>
      <c r="AE561" s="77"/>
      <c r="AF561" s="76"/>
      <c r="AG561" s="77"/>
      <c r="AH561" s="76"/>
      <c r="AI561" s="77"/>
      <c r="AJ561" s="76"/>
      <c r="AK561" s="77"/>
      <c r="AL561" s="76"/>
      <c r="AM561" s="77"/>
      <c r="AN561" s="76"/>
      <c r="AO561" s="77"/>
      <c r="AP561" s="76"/>
      <c r="AQ561" s="77"/>
      <c r="AR561" s="76"/>
      <c r="AS561" s="77"/>
      <c r="AT561" s="76" t="s">
        <v>46</v>
      </c>
      <c r="AU561" s="77">
        <v>325</v>
      </c>
      <c r="AV561" s="76"/>
      <c r="AW561" s="77"/>
      <c r="AX561" s="76"/>
      <c r="AY561" s="77"/>
      <c r="AZ561" s="76"/>
      <c r="BA561" s="77"/>
      <c r="BB561" s="76" t="s">
        <v>46</v>
      </c>
      <c r="BC561" s="77">
        <v>325</v>
      </c>
      <c r="BD561" s="76"/>
      <c r="BE561" s="77"/>
      <c r="BF561" s="76"/>
      <c r="BG561" s="77"/>
      <c r="BH561" s="76"/>
      <c r="BI561" s="77"/>
      <c r="BJ561" s="76"/>
      <c r="BK561" s="77"/>
      <c r="BL561" s="36"/>
      <c r="BM561" s="24"/>
      <c r="BN561" s="76"/>
      <c r="BO561" s="77"/>
      <c r="BP561" s="76"/>
      <c r="BQ561" s="77"/>
      <c r="BR561" s="76"/>
      <c r="BS561" s="77"/>
      <c r="BT561" s="76"/>
      <c r="BU561" s="77"/>
      <c r="BV561" s="24"/>
      <c r="BW561" s="76"/>
      <c r="BX561" s="77"/>
      <c r="BY561" s="76"/>
      <c r="BZ561" s="77"/>
      <c r="CA561" s="96"/>
      <c r="CB561" s="2"/>
    </row>
    <row r="562" spans="1:80" ht="12" x14ac:dyDescent="0.2">
      <c r="A562" s="33"/>
      <c r="B562" s="265" t="s">
        <v>1153</v>
      </c>
      <c r="C562" s="240" t="str">
        <f>_xlfn.CONCAT(Tabel3[[#This Row],[ID]],Tabel3[[#This Row],[BYGNINGSDELE]])</f>
        <v>558Armaturer og vandgenstande</v>
      </c>
      <c r="D562" s="24"/>
      <c r="E562" s="24"/>
      <c r="F562" s="24"/>
      <c r="G562" s="24"/>
      <c r="H562" s="24"/>
      <c r="I562" s="24"/>
      <c r="J562" s="61">
        <v>4</v>
      </c>
      <c r="K562" s="62" t="s">
        <v>1560</v>
      </c>
      <c r="L562" s="63"/>
      <c r="M562" s="61" t="str">
        <f>IFERROR(VLOOKUP(Tabel3[[#This Row],[ID-Bygningsdel]],'Data ændringslog'!A:G,7,FALSE),"P")</f>
        <v/>
      </c>
      <c r="N562" s="64" t="s">
        <v>189</v>
      </c>
      <c r="O562" s="188" t="str">
        <f>VLOOKUP(Tabel3[[#This Row],[ID-Bygningsdel]],'Data aktør'!A:H,2,FALSE)</f>
        <v/>
      </c>
      <c r="P562" s="189" t="str">
        <f>VLOOKUP(Tabel3[[#This Row],[ID-Bygningsdel]],'Data aktør'!A:H,3,FALSE)</f>
        <v/>
      </c>
      <c r="Q562" s="190" t="str">
        <f>VLOOKUP(Tabel3[[#This Row],[ID-Bygningsdel]],'Data aktør'!A:H,4,FALSE)</f>
        <v/>
      </c>
      <c r="R562" s="191" t="str">
        <f>VLOOKUP(Tabel3[[#This Row],[ID-Bygningsdel]],'Data aktør'!A:H,5,FALSE)</f>
        <v/>
      </c>
      <c r="S562" s="192" t="str">
        <f>VLOOKUP(Tabel3[[#This Row],[ID-Bygningsdel]],'Data aktør'!A:H,6,FALSE)</f>
        <v/>
      </c>
      <c r="T562" s="193" t="str">
        <f>VLOOKUP(Tabel3[[#This Row],[ID-Bygningsdel]],'Data aktør'!A:H,7,FALSE)</f>
        <v/>
      </c>
      <c r="U562" s="194" t="str">
        <f>VLOOKUP(Tabel3[[#This Row],[ID-Bygningsdel]],'Data aktør'!A:H,8,FALSE)</f>
        <v/>
      </c>
      <c r="V562" s="76"/>
      <c r="W562" s="77"/>
      <c r="X562" s="76"/>
      <c r="Y562" s="77"/>
      <c r="Z562" s="76"/>
      <c r="AA562" s="77"/>
      <c r="AB562" s="76"/>
      <c r="AC562" s="77"/>
      <c r="AD562" s="76"/>
      <c r="AE562" s="77"/>
      <c r="AF562" s="76"/>
      <c r="AG562" s="77"/>
      <c r="AH562" s="76"/>
      <c r="AI562" s="77"/>
      <c r="AJ562" s="282"/>
      <c r="AK562" s="283"/>
      <c r="AL562" s="282"/>
      <c r="AM562" s="283"/>
      <c r="AN562" s="282"/>
      <c r="AO562" s="283"/>
      <c r="AP562" s="282"/>
      <c r="AQ562" s="283"/>
      <c r="AR562" s="282"/>
      <c r="AS562" s="283"/>
      <c r="AT562" s="282"/>
      <c r="AU562" s="283"/>
      <c r="AV562" s="282"/>
      <c r="AW562" s="283"/>
      <c r="AX562" s="282"/>
      <c r="AY562" s="283"/>
      <c r="AZ562" s="282"/>
      <c r="BA562" s="283"/>
      <c r="BB562" s="282"/>
      <c r="BC562" s="283"/>
      <c r="BD562" s="282"/>
      <c r="BE562" s="283"/>
      <c r="BF562" s="282"/>
      <c r="BG562" s="283"/>
      <c r="BH562" s="282"/>
      <c r="BI562" s="283"/>
      <c r="BJ562" s="282"/>
      <c r="BK562" s="283"/>
      <c r="BL562" s="36"/>
      <c r="BM562" s="24"/>
      <c r="BN562" s="76"/>
      <c r="BO562" s="77"/>
      <c r="BP562" s="76"/>
      <c r="BQ562" s="77"/>
      <c r="BR562" s="76"/>
      <c r="BS562" s="77"/>
      <c r="BT562" s="76"/>
      <c r="BU562" s="77"/>
      <c r="BV562" s="24"/>
      <c r="BW562" s="76"/>
      <c r="BX562" s="77"/>
      <c r="BY562" s="76"/>
      <c r="BZ562" s="77"/>
      <c r="CA562" s="96"/>
      <c r="CB562" s="2"/>
    </row>
    <row r="563" spans="1:80" ht="12" x14ac:dyDescent="0.2">
      <c r="A563" s="33"/>
      <c r="B563" s="265" t="s">
        <v>1155</v>
      </c>
      <c r="C563" s="240" t="str">
        <f>_xlfn.CONCAT(Tabel3[[#This Row],[ID]],Tabel3[[#This Row],[BYGNINGSDELE]])</f>
        <v>559Afspærringsventiler</v>
      </c>
      <c r="D563" s="24"/>
      <c r="E563" s="24"/>
      <c r="F563" s="24"/>
      <c r="G563" s="24"/>
      <c r="H563" s="24"/>
      <c r="I563" s="24"/>
      <c r="J563" s="61">
        <v>4</v>
      </c>
      <c r="K563" s="62" t="s">
        <v>1138</v>
      </c>
      <c r="L563" s="63" t="s">
        <v>991</v>
      </c>
      <c r="M563" s="61" t="str">
        <f>IFERROR(VLOOKUP(Tabel3[[#This Row],[ID-Bygningsdel]],'Data ændringslog'!A:G,7,FALSE),"P")</f>
        <v/>
      </c>
      <c r="N563" s="64" t="s">
        <v>113</v>
      </c>
      <c r="O563" s="188" t="str">
        <f>VLOOKUP(Tabel3[[#This Row],[ID-Bygningsdel]],'Data aktør'!A:H,2,FALSE)</f>
        <v/>
      </c>
      <c r="P563" s="189" t="str">
        <f>VLOOKUP(Tabel3[[#This Row],[ID-Bygningsdel]],'Data aktør'!A:H,3,FALSE)</f>
        <v/>
      </c>
      <c r="Q563" s="190" t="str">
        <f>VLOOKUP(Tabel3[[#This Row],[ID-Bygningsdel]],'Data aktør'!A:H,4,FALSE)</f>
        <v/>
      </c>
      <c r="R563" s="191" t="str">
        <f>VLOOKUP(Tabel3[[#This Row],[ID-Bygningsdel]],'Data aktør'!A:H,5,FALSE)</f>
        <v/>
      </c>
      <c r="S563" s="192" t="str">
        <f>VLOOKUP(Tabel3[[#This Row],[ID-Bygningsdel]],'Data aktør'!A:H,6,FALSE)</f>
        <v/>
      </c>
      <c r="T563" s="193" t="str">
        <f>VLOOKUP(Tabel3[[#This Row],[ID-Bygningsdel]],'Data aktør'!A:H,7,FALSE)</f>
        <v/>
      </c>
      <c r="U563" s="194" t="str">
        <f>VLOOKUP(Tabel3[[#This Row],[ID-Bygningsdel]],'Data aktør'!A:H,8,FALSE)</f>
        <v/>
      </c>
      <c r="V563" s="76"/>
      <c r="W563" s="77"/>
      <c r="X563" s="76"/>
      <c r="Y563" s="77"/>
      <c r="Z563" s="76"/>
      <c r="AA563" s="77"/>
      <c r="AB563" s="76"/>
      <c r="AC563" s="77"/>
      <c r="AD563" s="76"/>
      <c r="AE563" s="77"/>
      <c r="AF563" s="76"/>
      <c r="AG563" s="77"/>
      <c r="AH563" s="76"/>
      <c r="AI563" s="77"/>
      <c r="AJ563" s="76"/>
      <c r="AK563" s="77"/>
      <c r="AL563" s="76"/>
      <c r="AM563" s="77"/>
      <c r="AN563" s="76"/>
      <c r="AO563" s="77"/>
      <c r="AP563" s="76"/>
      <c r="AQ563" s="77"/>
      <c r="AR563" s="76"/>
      <c r="AS563" s="77"/>
      <c r="AT563" s="76"/>
      <c r="AU563" s="77"/>
      <c r="AV563" s="76"/>
      <c r="AW563" s="77"/>
      <c r="AX563" s="76"/>
      <c r="AY563" s="77"/>
      <c r="AZ563" s="76"/>
      <c r="BA563" s="77"/>
      <c r="BB563" s="76"/>
      <c r="BC563" s="77"/>
      <c r="BD563" s="76"/>
      <c r="BE563" s="77"/>
      <c r="BF563" s="76"/>
      <c r="BG563" s="77"/>
      <c r="BH563" s="76"/>
      <c r="BI563" s="77"/>
      <c r="BJ563" s="76"/>
      <c r="BK563" s="77"/>
      <c r="BL563" s="36"/>
      <c r="BM563" s="24"/>
      <c r="BN563" s="76"/>
      <c r="BO563" s="77"/>
      <c r="BP563" s="76"/>
      <c r="BQ563" s="77"/>
      <c r="BR563" s="76"/>
      <c r="BS563" s="77"/>
      <c r="BT563" s="76"/>
      <c r="BU563" s="77"/>
      <c r="BV563" s="24"/>
      <c r="BW563" s="76"/>
      <c r="BX563" s="77"/>
      <c r="BY563" s="76"/>
      <c r="BZ563" s="77"/>
      <c r="CA563" s="96"/>
      <c r="CB563" s="2"/>
    </row>
    <row r="564" spans="1:80" ht="12" x14ac:dyDescent="0.2">
      <c r="A564" s="33"/>
      <c r="B564" s="265" t="s">
        <v>1156</v>
      </c>
      <c r="C564" s="240" t="str">
        <f>_xlfn.CONCAT(Tabel3[[#This Row],[ID]],Tabel3[[#This Row],[BYGNINGSDELE]])</f>
        <v xml:space="preserve">560Indregulerende ventiler </v>
      </c>
      <c r="D564" s="24"/>
      <c r="E564" s="24"/>
      <c r="F564" s="24"/>
      <c r="G564" s="24"/>
      <c r="H564" s="24"/>
      <c r="I564" s="24"/>
      <c r="J564" s="61">
        <v>4</v>
      </c>
      <c r="K564" s="62" t="s">
        <v>1140</v>
      </c>
      <c r="L564" s="63" t="s">
        <v>991</v>
      </c>
      <c r="M564" s="61" t="str">
        <f>IFERROR(VLOOKUP(Tabel3[[#This Row],[ID-Bygningsdel]],'Data ændringslog'!A:G,7,FALSE),"P")</f>
        <v/>
      </c>
      <c r="N564" s="64" t="s">
        <v>113</v>
      </c>
      <c r="O564" s="188" t="str">
        <f>VLOOKUP(Tabel3[[#This Row],[ID-Bygningsdel]],'Data aktør'!A:H,2,FALSE)</f>
        <v/>
      </c>
      <c r="P564" s="189" t="str">
        <f>VLOOKUP(Tabel3[[#This Row],[ID-Bygningsdel]],'Data aktør'!A:H,3,FALSE)</f>
        <v/>
      </c>
      <c r="Q564" s="190" t="str">
        <f>VLOOKUP(Tabel3[[#This Row],[ID-Bygningsdel]],'Data aktør'!A:H,4,FALSE)</f>
        <v/>
      </c>
      <c r="R564" s="191" t="str">
        <f>VLOOKUP(Tabel3[[#This Row],[ID-Bygningsdel]],'Data aktør'!A:H,5,FALSE)</f>
        <v/>
      </c>
      <c r="S564" s="192" t="str">
        <f>VLOOKUP(Tabel3[[#This Row],[ID-Bygningsdel]],'Data aktør'!A:H,6,FALSE)</f>
        <v/>
      </c>
      <c r="T564" s="193" t="str">
        <f>VLOOKUP(Tabel3[[#This Row],[ID-Bygningsdel]],'Data aktør'!A:H,7,FALSE)</f>
        <v/>
      </c>
      <c r="U564" s="194" t="str">
        <f>VLOOKUP(Tabel3[[#This Row],[ID-Bygningsdel]],'Data aktør'!A:H,8,FALSE)</f>
        <v/>
      </c>
      <c r="V564" s="76"/>
      <c r="W564" s="77"/>
      <c r="X564" s="76"/>
      <c r="Y564" s="77"/>
      <c r="Z564" s="76"/>
      <c r="AA564" s="77"/>
      <c r="AB564" s="76"/>
      <c r="AC564" s="77"/>
      <c r="AD564" s="76"/>
      <c r="AE564" s="77"/>
      <c r="AF564" s="76"/>
      <c r="AG564" s="77"/>
      <c r="AH564" s="76"/>
      <c r="AI564" s="77"/>
      <c r="AJ564" s="76"/>
      <c r="AK564" s="77"/>
      <c r="AL564" s="76"/>
      <c r="AM564" s="77"/>
      <c r="AN564" s="76"/>
      <c r="AO564" s="77"/>
      <c r="AP564" s="76"/>
      <c r="AQ564" s="77"/>
      <c r="AR564" s="76"/>
      <c r="AS564" s="77"/>
      <c r="AT564" s="76"/>
      <c r="AU564" s="77"/>
      <c r="AV564" s="76"/>
      <c r="AW564" s="77"/>
      <c r="AX564" s="76"/>
      <c r="AY564" s="77"/>
      <c r="AZ564" s="76"/>
      <c r="BA564" s="77"/>
      <c r="BB564" s="76"/>
      <c r="BC564" s="77"/>
      <c r="BD564" s="76"/>
      <c r="BE564" s="77"/>
      <c r="BF564" s="76"/>
      <c r="BG564" s="77"/>
      <c r="BH564" s="76"/>
      <c r="BI564" s="77"/>
      <c r="BJ564" s="76"/>
      <c r="BK564" s="77"/>
      <c r="BL564" s="36"/>
      <c r="BM564" s="24"/>
      <c r="BN564" s="76"/>
      <c r="BO564" s="77"/>
      <c r="BP564" s="76"/>
      <c r="BQ564" s="77"/>
      <c r="BR564" s="76"/>
      <c r="BS564" s="77"/>
      <c r="BT564" s="76"/>
      <c r="BU564" s="77"/>
      <c r="BV564" s="24"/>
      <c r="BW564" s="76"/>
      <c r="BX564" s="77"/>
      <c r="BY564" s="76"/>
      <c r="BZ564" s="77"/>
      <c r="CA564" s="96"/>
      <c r="CB564" s="2"/>
    </row>
    <row r="565" spans="1:80" ht="12" x14ac:dyDescent="0.2">
      <c r="A565" s="33"/>
      <c r="B565" s="265" t="s">
        <v>1157</v>
      </c>
      <c r="C565" s="240" t="str">
        <f>_xlfn.CONCAT(Tabel3[[#This Row],[ID]],Tabel3[[#This Row],[BYGNINGSDELE]])</f>
        <v>561Øvrige Ventiler</v>
      </c>
      <c r="D565" s="24"/>
      <c r="E565" s="24"/>
      <c r="F565" s="24"/>
      <c r="G565" s="24"/>
      <c r="H565" s="24"/>
      <c r="I565" s="24"/>
      <c r="J565" s="61">
        <v>4</v>
      </c>
      <c r="K565" s="62" t="s">
        <v>1142</v>
      </c>
      <c r="L565" s="63" t="s">
        <v>991</v>
      </c>
      <c r="M565" s="61" t="str">
        <f>IFERROR(VLOOKUP(Tabel3[[#This Row],[ID-Bygningsdel]],'Data ændringslog'!A:G,7,FALSE),"P")</f>
        <v/>
      </c>
      <c r="N565" s="64" t="s">
        <v>113</v>
      </c>
      <c r="O565" s="188" t="str">
        <f>VLOOKUP(Tabel3[[#This Row],[ID-Bygningsdel]],'Data aktør'!A:H,2,FALSE)</f>
        <v/>
      </c>
      <c r="P565" s="189" t="str">
        <f>VLOOKUP(Tabel3[[#This Row],[ID-Bygningsdel]],'Data aktør'!A:H,3,FALSE)</f>
        <v/>
      </c>
      <c r="Q565" s="190" t="str">
        <f>VLOOKUP(Tabel3[[#This Row],[ID-Bygningsdel]],'Data aktør'!A:H,4,FALSE)</f>
        <v/>
      </c>
      <c r="R565" s="191" t="str">
        <f>VLOOKUP(Tabel3[[#This Row],[ID-Bygningsdel]],'Data aktør'!A:H,5,FALSE)</f>
        <v/>
      </c>
      <c r="S565" s="192" t="str">
        <f>VLOOKUP(Tabel3[[#This Row],[ID-Bygningsdel]],'Data aktør'!A:H,6,FALSE)</f>
        <v/>
      </c>
      <c r="T565" s="193" t="str">
        <f>VLOOKUP(Tabel3[[#This Row],[ID-Bygningsdel]],'Data aktør'!A:H,7,FALSE)</f>
        <v/>
      </c>
      <c r="U565" s="194" t="str">
        <f>VLOOKUP(Tabel3[[#This Row],[ID-Bygningsdel]],'Data aktør'!A:H,8,FALSE)</f>
        <v/>
      </c>
      <c r="V565" s="76"/>
      <c r="W565" s="77"/>
      <c r="X565" s="76"/>
      <c r="Y565" s="77"/>
      <c r="Z565" s="76"/>
      <c r="AA565" s="77"/>
      <c r="AB565" s="76"/>
      <c r="AC565" s="77"/>
      <c r="AD565" s="76"/>
      <c r="AE565" s="77"/>
      <c r="AF565" s="76"/>
      <c r="AG565" s="77"/>
      <c r="AH565" s="76"/>
      <c r="AI565" s="77"/>
      <c r="AJ565" s="76"/>
      <c r="AK565" s="77"/>
      <c r="AL565" s="76"/>
      <c r="AM565" s="77"/>
      <c r="AN565" s="76"/>
      <c r="AO565" s="77"/>
      <c r="AP565" s="76"/>
      <c r="AQ565" s="77"/>
      <c r="AR565" s="76"/>
      <c r="AS565" s="77"/>
      <c r="AT565" s="76"/>
      <c r="AU565" s="77"/>
      <c r="AV565" s="76"/>
      <c r="AW565" s="77"/>
      <c r="AX565" s="76"/>
      <c r="AY565" s="77"/>
      <c r="AZ565" s="76"/>
      <c r="BA565" s="77"/>
      <c r="BB565" s="76"/>
      <c r="BC565" s="77"/>
      <c r="BD565" s="76"/>
      <c r="BE565" s="77"/>
      <c r="BF565" s="76"/>
      <c r="BG565" s="77"/>
      <c r="BH565" s="76"/>
      <c r="BI565" s="77"/>
      <c r="BJ565" s="76"/>
      <c r="BK565" s="77"/>
      <c r="BL565" s="36"/>
      <c r="BM565" s="24"/>
      <c r="BN565" s="76"/>
      <c r="BO565" s="77"/>
      <c r="BP565" s="76"/>
      <c r="BQ565" s="77"/>
      <c r="BR565" s="76"/>
      <c r="BS565" s="77"/>
      <c r="BT565" s="76"/>
      <c r="BU565" s="77"/>
      <c r="BV565" s="24"/>
      <c r="BW565" s="76"/>
      <c r="BX565" s="77"/>
      <c r="BY565" s="76"/>
      <c r="BZ565" s="77"/>
      <c r="CA565" s="96"/>
      <c r="CB565" s="2"/>
    </row>
    <row r="566" spans="1:80" ht="12" x14ac:dyDescent="0.2">
      <c r="A566" s="33"/>
      <c r="B566" s="265" t="s">
        <v>1158</v>
      </c>
      <c r="C566" s="240" t="str">
        <f>_xlfn.CONCAT(Tabel3[[#This Row],[ID]],Tabel3[[#This Row],[BYGNINGSDELE]])</f>
        <v>562Filter/Termometer/Manomenter/Kompensator/mv.</v>
      </c>
      <c r="D566" s="24"/>
      <c r="E566" s="24"/>
      <c r="F566" s="24"/>
      <c r="G566" s="24"/>
      <c r="H566" s="24"/>
      <c r="I566" s="24"/>
      <c r="J566" s="61">
        <v>4</v>
      </c>
      <c r="K566" s="62" t="s">
        <v>1144</v>
      </c>
      <c r="L566" s="63" t="s">
        <v>991</v>
      </c>
      <c r="M566" s="61" t="str">
        <f>IFERROR(VLOOKUP(Tabel3[[#This Row],[ID-Bygningsdel]],'Data ændringslog'!A:G,7,FALSE),"P")</f>
        <v/>
      </c>
      <c r="N566" s="64" t="s">
        <v>113</v>
      </c>
      <c r="O566" s="188" t="str">
        <f>VLOOKUP(Tabel3[[#This Row],[ID-Bygningsdel]],'Data aktør'!A:H,2,FALSE)</f>
        <v/>
      </c>
      <c r="P566" s="189" t="str">
        <f>VLOOKUP(Tabel3[[#This Row],[ID-Bygningsdel]],'Data aktør'!A:H,3,FALSE)</f>
        <v/>
      </c>
      <c r="Q566" s="190" t="str">
        <f>VLOOKUP(Tabel3[[#This Row],[ID-Bygningsdel]],'Data aktør'!A:H,4,FALSE)</f>
        <v/>
      </c>
      <c r="R566" s="191" t="str">
        <f>VLOOKUP(Tabel3[[#This Row],[ID-Bygningsdel]],'Data aktør'!A:H,5,FALSE)</f>
        <v/>
      </c>
      <c r="S566" s="192" t="str">
        <f>VLOOKUP(Tabel3[[#This Row],[ID-Bygningsdel]],'Data aktør'!A:H,6,FALSE)</f>
        <v/>
      </c>
      <c r="T566" s="193" t="str">
        <f>VLOOKUP(Tabel3[[#This Row],[ID-Bygningsdel]],'Data aktør'!A:H,7,FALSE)</f>
        <v/>
      </c>
      <c r="U566" s="194" t="str">
        <f>VLOOKUP(Tabel3[[#This Row],[ID-Bygningsdel]],'Data aktør'!A:H,8,FALSE)</f>
        <v/>
      </c>
      <c r="V566" s="76"/>
      <c r="W566" s="77"/>
      <c r="X566" s="76"/>
      <c r="Y566" s="77"/>
      <c r="Z566" s="76"/>
      <c r="AA566" s="77"/>
      <c r="AB566" s="76"/>
      <c r="AC566" s="77"/>
      <c r="AD566" s="76"/>
      <c r="AE566" s="77"/>
      <c r="AF566" s="76"/>
      <c r="AG566" s="77"/>
      <c r="AH566" s="76"/>
      <c r="AI566" s="77"/>
      <c r="AJ566" s="76"/>
      <c r="AK566" s="77"/>
      <c r="AL566" s="76"/>
      <c r="AM566" s="77"/>
      <c r="AN566" s="76"/>
      <c r="AO566" s="77"/>
      <c r="AP566" s="76"/>
      <c r="AQ566" s="77"/>
      <c r="AR566" s="76"/>
      <c r="AS566" s="77"/>
      <c r="AT566" s="76"/>
      <c r="AU566" s="77"/>
      <c r="AV566" s="76"/>
      <c r="AW566" s="77"/>
      <c r="AX566" s="76"/>
      <c r="AY566" s="77"/>
      <c r="AZ566" s="76"/>
      <c r="BA566" s="77"/>
      <c r="BB566" s="76"/>
      <c r="BC566" s="77"/>
      <c r="BD566" s="76"/>
      <c r="BE566" s="77"/>
      <c r="BF566" s="76"/>
      <c r="BG566" s="77"/>
      <c r="BH566" s="76"/>
      <c r="BI566" s="77"/>
      <c r="BJ566" s="76"/>
      <c r="BK566" s="77"/>
      <c r="BL566" s="36"/>
      <c r="BM566" s="24"/>
      <c r="BN566" s="76"/>
      <c r="BO566" s="77"/>
      <c r="BP566" s="76"/>
      <c r="BQ566" s="77"/>
      <c r="BR566" s="76"/>
      <c r="BS566" s="77"/>
      <c r="BT566" s="76"/>
      <c r="BU566" s="77"/>
      <c r="BV566" s="24"/>
      <c r="BW566" s="76"/>
      <c r="BX566" s="77"/>
      <c r="BY566" s="76"/>
      <c r="BZ566" s="77"/>
      <c r="CA566" s="96"/>
      <c r="CB566" s="2"/>
    </row>
    <row r="567" spans="1:80" ht="12" x14ac:dyDescent="0.2">
      <c r="A567" s="33"/>
      <c r="B567" s="265" t="s">
        <v>1160</v>
      </c>
      <c r="C567" s="240" t="str">
        <f>_xlfn.CONCAT(Tabel3[[#This Row],[ID]],Tabel3[[#This Row],[BYGNINGSDELE]])</f>
        <v>563Koblingsdåser</v>
      </c>
      <c r="D567" s="24"/>
      <c r="E567" s="24"/>
      <c r="F567" s="24"/>
      <c r="G567" s="24"/>
      <c r="H567" s="24"/>
      <c r="I567" s="24"/>
      <c r="J567" s="61">
        <v>4</v>
      </c>
      <c r="K567" s="62" t="s">
        <v>1146</v>
      </c>
      <c r="L567" s="63" t="s">
        <v>991</v>
      </c>
      <c r="M567" s="61" t="str">
        <f>IFERROR(VLOOKUP(Tabel3[[#This Row],[ID-Bygningsdel]],'Data ændringslog'!A:G,7,FALSE),"P")</f>
        <v/>
      </c>
      <c r="N567" s="64" t="s">
        <v>113</v>
      </c>
      <c r="O567" s="188" t="str">
        <f>VLOOKUP(Tabel3[[#This Row],[ID-Bygningsdel]],'Data aktør'!A:H,2,FALSE)</f>
        <v/>
      </c>
      <c r="P567" s="189" t="str">
        <f>VLOOKUP(Tabel3[[#This Row],[ID-Bygningsdel]],'Data aktør'!A:H,3,FALSE)</f>
        <v/>
      </c>
      <c r="Q567" s="190" t="str">
        <f>VLOOKUP(Tabel3[[#This Row],[ID-Bygningsdel]],'Data aktør'!A:H,4,FALSE)</f>
        <v/>
      </c>
      <c r="R567" s="191" t="str">
        <f>VLOOKUP(Tabel3[[#This Row],[ID-Bygningsdel]],'Data aktør'!A:H,5,FALSE)</f>
        <v/>
      </c>
      <c r="S567" s="192" t="str">
        <f>VLOOKUP(Tabel3[[#This Row],[ID-Bygningsdel]],'Data aktør'!A:H,6,FALSE)</f>
        <v/>
      </c>
      <c r="T567" s="193" t="str">
        <f>VLOOKUP(Tabel3[[#This Row],[ID-Bygningsdel]],'Data aktør'!A:H,7,FALSE)</f>
        <v/>
      </c>
      <c r="U567" s="194" t="str">
        <f>VLOOKUP(Tabel3[[#This Row],[ID-Bygningsdel]],'Data aktør'!A:H,8,FALSE)</f>
        <v/>
      </c>
      <c r="V567" s="76"/>
      <c r="W567" s="77"/>
      <c r="X567" s="76"/>
      <c r="Y567" s="77"/>
      <c r="Z567" s="76"/>
      <c r="AA567" s="77"/>
      <c r="AB567" s="76"/>
      <c r="AC567" s="77"/>
      <c r="AD567" s="76"/>
      <c r="AE567" s="77"/>
      <c r="AF567" s="76"/>
      <c r="AG567" s="77"/>
      <c r="AH567" s="76"/>
      <c r="AI567" s="77"/>
      <c r="AJ567" s="76"/>
      <c r="AK567" s="77"/>
      <c r="AL567" s="76"/>
      <c r="AM567" s="77"/>
      <c r="AN567" s="76"/>
      <c r="AO567" s="77"/>
      <c r="AP567" s="76"/>
      <c r="AQ567" s="77"/>
      <c r="AR567" s="76"/>
      <c r="AS567" s="77"/>
      <c r="AT567" s="76"/>
      <c r="AU567" s="77"/>
      <c r="AV567" s="76"/>
      <c r="AW567" s="77"/>
      <c r="AX567" s="76"/>
      <c r="AY567" s="77"/>
      <c r="AZ567" s="76"/>
      <c r="BA567" s="77"/>
      <c r="BB567" s="76"/>
      <c r="BC567" s="77"/>
      <c r="BD567" s="76"/>
      <c r="BE567" s="77"/>
      <c r="BF567" s="76"/>
      <c r="BG567" s="77"/>
      <c r="BH567" s="76"/>
      <c r="BI567" s="77"/>
      <c r="BJ567" s="76"/>
      <c r="BK567" s="77"/>
      <c r="BL567" s="36"/>
      <c r="BM567" s="24"/>
      <c r="BN567" s="76"/>
      <c r="BO567" s="77"/>
      <c r="BP567" s="76"/>
      <c r="BQ567" s="77"/>
      <c r="BR567" s="76"/>
      <c r="BS567" s="77"/>
      <c r="BT567" s="76"/>
      <c r="BU567" s="77"/>
      <c r="BV567" s="24"/>
      <c r="BW567" s="76"/>
      <c r="BX567" s="77"/>
      <c r="BY567" s="76"/>
      <c r="BZ567" s="77"/>
      <c r="CA567" s="96"/>
      <c r="CB567" s="2"/>
    </row>
    <row r="568" spans="1:80" ht="12" x14ac:dyDescent="0.2">
      <c r="A568" s="33"/>
      <c r="B568" s="265" t="s">
        <v>1161</v>
      </c>
      <c r="C568" s="240" t="str">
        <f>_xlfn.CONCAT(Tabel3[[#This Row],[ID]],Tabel3[[#This Row],[BYGNINGSDELE]])</f>
        <v>564Målere/Væskedetektorer</v>
      </c>
      <c r="D568" s="24"/>
      <c r="E568" s="24"/>
      <c r="F568" s="24"/>
      <c r="G568" s="24"/>
      <c r="H568" s="24"/>
      <c r="I568" s="24"/>
      <c r="J568" s="61">
        <v>4</v>
      </c>
      <c r="K568" s="62" t="s">
        <v>1148</v>
      </c>
      <c r="L568" s="63" t="s">
        <v>991</v>
      </c>
      <c r="M568" s="61" t="str">
        <f>IFERROR(VLOOKUP(Tabel3[[#This Row],[ID-Bygningsdel]],'Data ændringslog'!A:G,7,FALSE),"P")</f>
        <v/>
      </c>
      <c r="N568" s="64" t="s">
        <v>113</v>
      </c>
      <c r="O568" s="188" t="str">
        <f>VLOOKUP(Tabel3[[#This Row],[ID-Bygningsdel]],'Data aktør'!A:H,2,FALSE)</f>
        <v/>
      </c>
      <c r="P568" s="189" t="str">
        <f>VLOOKUP(Tabel3[[#This Row],[ID-Bygningsdel]],'Data aktør'!A:H,3,FALSE)</f>
        <v/>
      </c>
      <c r="Q568" s="190" t="str">
        <f>VLOOKUP(Tabel3[[#This Row],[ID-Bygningsdel]],'Data aktør'!A:H,4,FALSE)</f>
        <v/>
      </c>
      <c r="R568" s="191" t="str">
        <f>VLOOKUP(Tabel3[[#This Row],[ID-Bygningsdel]],'Data aktør'!A:H,5,FALSE)</f>
        <v/>
      </c>
      <c r="S568" s="192" t="str">
        <f>VLOOKUP(Tabel3[[#This Row],[ID-Bygningsdel]],'Data aktør'!A:H,6,FALSE)</f>
        <v/>
      </c>
      <c r="T568" s="193" t="str">
        <f>VLOOKUP(Tabel3[[#This Row],[ID-Bygningsdel]],'Data aktør'!A:H,7,FALSE)</f>
        <v/>
      </c>
      <c r="U568" s="194" t="str">
        <f>VLOOKUP(Tabel3[[#This Row],[ID-Bygningsdel]],'Data aktør'!A:H,8,FALSE)</f>
        <v/>
      </c>
      <c r="V568" s="76"/>
      <c r="W568" s="77"/>
      <c r="X568" s="76"/>
      <c r="Y568" s="77"/>
      <c r="Z568" s="76"/>
      <c r="AA568" s="77"/>
      <c r="AB568" s="76"/>
      <c r="AC568" s="77"/>
      <c r="AD568" s="76"/>
      <c r="AE568" s="77"/>
      <c r="AF568" s="76"/>
      <c r="AG568" s="77"/>
      <c r="AH568" s="76"/>
      <c r="AI568" s="77"/>
      <c r="AJ568" s="76"/>
      <c r="AK568" s="77"/>
      <c r="AL568" s="76"/>
      <c r="AM568" s="77"/>
      <c r="AN568" s="76"/>
      <c r="AO568" s="77"/>
      <c r="AP568" s="76"/>
      <c r="AQ568" s="77"/>
      <c r="AR568" s="76"/>
      <c r="AS568" s="77"/>
      <c r="AT568" s="76"/>
      <c r="AU568" s="77"/>
      <c r="AV568" s="76"/>
      <c r="AW568" s="77"/>
      <c r="AX568" s="76"/>
      <c r="AY568" s="77"/>
      <c r="AZ568" s="76"/>
      <c r="BA568" s="77"/>
      <c r="BB568" s="76"/>
      <c r="BC568" s="77"/>
      <c r="BD568" s="76"/>
      <c r="BE568" s="77"/>
      <c r="BF568" s="76"/>
      <c r="BG568" s="77"/>
      <c r="BH568" s="76"/>
      <c r="BI568" s="77"/>
      <c r="BJ568" s="76"/>
      <c r="BK568" s="77"/>
      <c r="BL568" s="36"/>
      <c r="BM568" s="24"/>
      <c r="BN568" s="76"/>
      <c r="BO568" s="77"/>
      <c r="BP568" s="76"/>
      <c r="BQ568" s="77"/>
      <c r="BR568" s="76"/>
      <c r="BS568" s="77"/>
      <c r="BT568" s="76"/>
      <c r="BU568" s="77"/>
      <c r="BV568" s="24"/>
      <c r="BW568" s="76"/>
      <c r="BX568" s="77"/>
      <c r="BY568" s="76"/>
      <c r="BZ568" s="77"/>
      <c r="CA568" s="96"/>
      <c r="CB568" s="2"/>
    </row>
    <row r="569" spans="1:80" ht="12" x14ac:dyDescent="0.2">
      <c r="A569" s="33"/>
      <c r="B569" s="267" t="s">
        <v>1163</v>
      </c>
      <c r="C569" s="242" t="str">
        <f>_xlfn.CONCAT(Tabel3[[#This Row],[ID]],Tabel3[[#This Row],[BYGNINGSDELE]])</f>
        <v>565Luftarter</v>
      </c>
      <c r="D569" s="23"/>
      <c r="E569" s="23"/>
      <c r="F569" s="23"/>
      <c r="G569" s="23"/>
      <c r="H569" s="23"/>
      <c r="I569" s="24"/>
      <c r="J569" s="65">
        <v>3</v>
      </c>
      <c r="K569" s="66" t="s">
        <v>931</v>
      </c>
      <c r="L569" s="67"/>
      <c r="M569" s="65" t="str">
        <f>IFERROR(VLOOKUP(Tabel3[[#This Row],[ID-Bygningsdel]],'Data ændringslog'!A:G,7,FALSE),"P")</f>
        <v/>
      </c>
      <c r="N569" s="68" t="s">
        <v>109</v>
      </c>
      <c r="O569" s="196" t="str">
        <f>VLOOKUP(Tabel3[[#This Row],[ID-Bygningsdel]],'Data aktør'!A:H,2,FALSE)</f>
        <v/>
      </c>
      <c r="P569" s="197" t="str">
        <f>VLOOKUP(Tabel3[[#This Row],[ID-Bygningsdel]],'Data aktør'!A:H,3,FALSE)</f>
        <v/>
      </c>
      <c r="Q569" s="197" t="str">
        <f>VLOOKUP(Tabel3[[#This Row],[ID-Bygningsdel]],'Data aktør'!A:H,4,FALSE)</f>
        <v/>
      </c>
      <c r="R569" s="197" t="str">
        <f>VLOOKUP(Tabel3[[#This Row],[ID-Bygningsdel]],'Data aktør'!A:H,5,FALSE)</f>
        <v/>
      </c>
      <c r="S569" s="197" t="str">
        <f>VLOOKUP(Tabel3[[#This Row],[ID-Bygningsdel]],'Data aktør'!A:H,6,FALSE)</f>
        <v/>
      </c>
      <c r="T569" s="197" t="str">
        <f>VLOOKUP(Tabel3[[#This Row],[ID-Bygningsdel]],'Data aktør'!A:H,7,FALSE)</f>
        <v/>
      </c>
      <c r="U569" s="197" t="str">
        <f>VLOOKUP(Tabel3[[#This Row],[ID-Bygningsdel]],'Data aktør'!A:H,8,FALSE)</f>
        <v/>
      </c>
      <c r="V569" s="84"/>
      <c r="W569" s="69"/>
      <c r="X569" s="84"/>
      <c r="Y569" s="69"/>
      <c r="Z569" s="84"/>
      <c r="AA569" s="69"/>
      <c r="AB569" s="84"/>
      <c r="AC569" s="69"/>
      <c r="AD569" s="84"/>
      <c r="AE569" s="69"/>
      <c r="AF569" s="84"/>
      <c r="AG569" s="69"/>
      <c r="AH569" s="84"/>
      <c r="AI569" s="69"/>
      <c r="AJ569" s="84"/>
      <c r="AK569" s="69"/>
      <c r="AL569" s="84"/>
      <c r="AM569" s="69"/>
      <c r="AN569" s="84"/>
      <c r="AO569" s="69"/>
      <c r="AP569" s="84"/>
      <c r="AQ569" s="69"/>
      <c r="AR569" s="84"/>
      <c r="AS569" s="69"/>
      <c r="AT569" s="84"/>
      <c r="AU569" s="69"/>
      <c r="AV569" s="84"/>
      <c r="AW569" s="69"/>
      <c r="AX569" s="84"/>
      <c r="AY569" s="69"/>
      <c r="AZ569" s="84"/>
      <c r="BA569" s="69"/>
      <c r="BB569" s="84"/>
      <c r="BC569" s="69"/>
      <c r="BD569" s="84"/>
      <c r="BE569" s="69"/>
      <c r="BF569" s="84"/>
      <c r="BG569" s="69"/>
      <c r="BH569" s="84"/>
      <c r="BI569" s="69"/>
      <c r="BJ569" s="84"/>
      <c r="BK569" s="69"/>
      <c r="BL569" s="38"/>
      <c r="BM569" s="24"/>
      <c r="BN569" s="84"/>
      <c r="BO569" s="69"/>
      <c r="BP569" s="84"/>
      <c r="BQ569" s="69"/>
      <c r="BR569" s="84"/>
      <c r="BS569" s="69"/>
      <c r="BT569" s="84"/>
      <c r="BU569" s="69"/>
      <c r="BV569" s="24"/>
      <c r="BW569" s="84"/>
      <c r="BX569" s="69"/>
      <c r="BY569" s="84"/>
      <c r="BZ569" s="69"/>
      <c r="CA569" s="98"/>
      <c r="CB569" s="2"/>
    </row>
    <row r="570" spans="1:80" ht="12" x14ac:dyDescent="0.2">
      <c r="A570" s="33"/>
      <c r="B570" s="265" t="s">
        <v>1165</v>
      </c>
      <c r="C570" s="240" t="str">
        <f>_xlfn.CONCAT(Tabel3[[#This Row],[ID]],Tabel3[[#This Row],[BYGNINGSDELE]])</f>
        <v>566Luftartsudtag</v>
      </c>
      <c r="D570" s="24"/>
      <c r="E570" s="24"/>
      <c r="F570" s="24"/>
      <c r="G570" s="24"/>
      <c r="H570" s="24"/>
      <c r="I570" s="24"/>
      <c r="J570" s="61">
        <v>4</v>
      </c>
      <c r="K570" s="62" t="s">
        <v>1151</v>
      </c>
      <c r="L570" s="63" t="s">
        <v>991</v>
      </c>
      <c r="M570" s="61" t="str">
        <f>IFERROR(VLOOKUP(Tabel3[[#This Row],[ID-Bygningsdel]],'Data ændringslog'!A:G,7,FALSE),"P")</f>
        <v/>
      </c>
      <c r="N570" s="64" t="s">
        <v>109</v>
      </c>
      <c r="O570" s="188" t="str">
        <f>VLOOKUP(Tabel3[[#This Row],[ID-Bygningsdel]],'Data aktør'!A:H,2,FALSE)</f>
        <v/>
      </c>
      <c r="P570" s="189" t="str">
        <f>VLOOKUP(Tabel3[[#This Row],[ID-Bygningsdel]],'Data aktør'!A:H,3,FALSE)</f>
        <v/>
      </c>
      <c r="Q570" s="190" t="str">
        <f>VLOOKUP(Tabel3[[#This Row],[ID-Bygningsdel]],'Data aktør'!A:H,4,FALSE)</f>
        <v/>
      </c>
      <c r="R570" s="191" t="str">
        <f>VLOOKUP(Tabel3[[#This Row],[ID-Bygningsdel]],'Data aktør'!A:H,5,FALSE)</f>
        <v>X</v>
      </c>
      <c r="S570" s="192" t="str">
        <f>VLOOKUP(Tabel3[[#This Row],[ID-Bygningsdel]],'Data aktør'!A:H,6,FALSE)</f>
        <v/>
      </c>
      <c r="T570" s="193" t="str">
        <f>VLOOKUP(Tabel3[[#This Row],[ID-Bygningsdel]],'Data aktør'!A:H,7,FALSE)</f>
        <v/>
      </c>
      <c r="U570" s="194" t="str">
        <f>VLOOKUP(Tabel3[[#This Row],[ID-Bygningsdel]],'Data aktør'!A:H,8,FALSE)</f>
        <v/>
      </c>
      <c r="V570" s="76"/>
      <c r="W570" s="77"/>
      <c r="X570" s="76"/>
      <c r="Y570" s="77"/>
      <c r="Z570" s="76"/>
      <c r="AA570" s="77"/>
      <c r="AB570" s="76"/>
      <c r="AC570" s="77"/>
      <c r="AD570" s="76"/>
      <c r="AE570" s="77"/>
      <c r="AF570" s="76"/>
      <c r="AG570" s="77"/>
      <c r="AH570" s="76"/>
      <c r="AI570" s="77"/>
      <c r="AJ570" s="76"/>
      <c r="AK570" s="77"/>
      <c r="AL570" s="76"/>
      <c r="AM570" s="77"/>
      <c r="AN570" s="76"/>
      <c r="AO570" s="77"/>
      <c r="AP570" s="76"/>
      <c r="AQ570" s="77"/>
      <c r="AR570" s="76"/>
      <c r="AS570" s="77"/>
      <c r="AT570" s="76" t="s">
        <v>46</v>
      </c>
      <c r="AU570" s="77">
        <v>325</v>
      </c>
      <c r="AV570" s="76"/>
      <c r="AW570" s="77"/>
      <c r="AX570" s="76"/>
      <c r="AY570" s="77"/>
      <c r="AZ570" s="76"/>
      <c r="BA570" s="77"/>
      <c r="BB570" s="76" t="s">
        <v>46</v>
      </c>
      <c r="BC570" s="77">
        <v>325</v>
      </c>
      <c r="BD570" s="76"/>
      <c r="BE570" s="77"/>
      <c r="BF570" s="76"/>
      <c r="BG570" s="77"/>
      <c r="BH570" s="76"/>
      <c r="BI570" s="77"/>
      <c r="BJ570" s="76"/>
      <c r="BK570" s="77"/>
      <c r="BL570" s="36"/>
      <c r="BM570" s="24"/>
      <c r="BN570" s="76"/>
      <c r="BO570" s="77"/>
      <c r="BP570" s="76"/>
      <c r="BQ570" s="77"/>
      <c r="BR570" s="76"/>
      <c r="BS570" s="77"/>
      <c r="BT570" s="76"/>
      <c r="BU570" s="77"/>
      <c r="BV570" s="24"/>
      <c r="BW570" s="76"/>
      <c r="BX570" s="77"/>
      <c r="BY570" s="76"/>
      <c r="BZ570" s="77"/>
      <c r="CA570" s="96"/>
      <c r="CB570" s="2"/>
    </row>
    <row r="571" spans="1:80" ht="12" x14ac:dyDescent="0.2">
      <c r="A571" s="33"/>
      <c r="B571" s="265" t="s">
        <v>1167</v>
      </c>
      <c r="C571" s="240" t="str">
        <f>_xlfn.CONCAT(Tabel3[[#This Row],[ID]],Tabel3[[#This Row],[BYGNINGSDELE]])</f>
        <v>567Afspærringsventiler</v>
      </c>
      <c r="D571" s="24"/>
      <c r="E571" s="24"/>
      <c r="F571" s="24"/>
      <c r="G571" s="24"/>
      <c r="H571" s="24"/>
      <c r="I571" s="24"/>
      <c r="J571" s="61">
        <v>4</v>
      </c>
      <c r="K571" s="62" t="s">
        <v>1138</v>
      </c>
      <c r="L571" s="63" t="s">
        <v>991</v>
      </c>
      <c r="M571" s="61" t="str">
        <f>IFERROR(VLOOKUP(Tabel3[[#This Row],[ID-Bygningsdel]],'Data ændringslog'!A:G,7,FALSE),"P")</f>
        <v/>
      </c>
      <c r="N571" s="64" t="s">
        <v>113</v>
      </c>
      <c r="O571" s="188" t="str">
        <f>VLOOKUP(Tabel3[[#This Row],[ID-Bygningsdel]],'Data aktør'!A:H,2,FALSE)</f>
        <v/>
      </c>
      <c r="P571" s="189" t="str">
        <f>VLOOKUP(Tabel3[[#This Row],[ID-Bygningsdel]],'Data aktør'!A:H,3,FALSE)</f>
        <v/>
      </c>
      <c r="Q571" s="190" t="str">
        <f>VLOOKUP(Tabel3[[#This Row],[ID-Bygningsdel]],'Data aktør'!A:H,4,FALSE)</f>
        <v/>
      </c>
      <c r="R571" s="191" t="str">
        <f>VLOOKUP(Tabel3[[#This Row],[ID-Bygningsdel]],'Data aktør'!A:H,5,FALSE)</f>
        <v/>
      </c>
      <c r="S571" s="192" t="str">
        <f>VLOOKUP(Tabel3[[#This Row],[ID-Bygningsdel]],'Data aktør'!A:H,6,FALSE)</f>
        <v/>
      </c>
      <c r="T571" s="193" t="str">
        <f>VLOOKUP(Tabel3[[#This Row],[ID-Bygningsdel]],'Data aktør'!A:H,7,FALSE)</f>
        <v/>
      </c>
      <c r="U571" s="194" t="str">
        <f>VLOOKUP(Tabel3[[#This Row],[ID-Bygningsdel]],'Data aktør'!A:H,8,FALSE)</f>
        <v/>
      </c>
      <c r="V571" s="76"/>
      <c r="W571" s="77"/>
      <c r="X571" s="76"/>
      <c r="Y571" s="77"/>
      <c r="Z571" s="76"/>
      <c r="AA571" s="77"/>
      <c r="AB571" s="76"/>
      <c r="AC571" s="77"/>
      <c r="AD571" s="76"/>
      <c r="AE571" s="77"/>
      <c r="AF571" s="76"/>
      <c r="AG571" s="77"/>
      <c r="AH571" s="76"/>
      <c r="AI571" s="77"/>
      <c r="AJ571" s="76"/>
      <c r="AK571" s="77"/>
      <c r="AL571" s="76"/>
      <c r="AM571" s="77"/>
      <c r="AN571" s="76"/>
      <c r="AO571" s="77"/>
      <c r="AP571" s="76"/>
      <c r="AQ571" s="77"/>
      <c r="AR571" s="76"/>
      <c r="AS571" s="77"/>
      <c r="AT571" s="76"/>
      <c r="AU571" s="77"/>
      <c r="AV571" s="76"/>
      <c r="AW571" s="77"/>
      <c r="AX571" s="76"/>
      <c r="AY571" s="77"/>
      <c r="AZ571" s="76"/>
      <c r="BA571" s="77"/>
      <c r="BB571" s="76"/>
      <c r="BC571" s="77"/>
      <c r="BD571" s="76"/>
      <c r="BE571" s="77"/>
      <c r="BF571" s="76"/>
      <c r="BG571" s="77"/>
      <c r="BH571" s="76"/>
      <c r="BI571" s="77"/>
      <c r="BJ571" s="76"/>
      <c r="BK571" s="77"/>
      <c r="BL571" s="36"/>
      <c r="BM571" s="24"/>
      <c r="BN571" s="76"/>
      <c r="BO571" s="77"/>
      <c r="BP571" s="76"/>
      <c r="BQ571" s="77"/>
      <c r="BR571" s="76"/>
      <c r="BS571" s="77"/>
      <c r="BT571" s="76"/>
      <c r="BU571" s="77"/>
      <c r="BV571" s="24"/>
      <c r="BW571" s="76"/>
      <c r="BX571" s="77"/>
      <c r="BY571" s="76"/>
      <c r="BZ571" s="77"/>
      <c r="CA571" s="96"/>
      <c r="CB571" s="2"/>
    </row>
    <row r="572" spans="1:80" ht="12" x14ac:dyDescent="0.2">
      <c r="A572" s="33"/>
      <c r="B572" s="265" t="s">
        <v>1169</v>
      </c>
      <c r="C572" s="240" t="str">
        <f>_xlfn.CONCAT(Tabel3[[#This Row],[ID]],Tabel3[[#This Row],[BYGNINGSDELE]])</f>
        <v>568Indregulerende ventiler</v>
      </c>
      <c r="D572" s="24"/>
      <c r="E572" s="24"/>
      <c r="F572" s="24"/>
      <c r="G572" s="24"/>
      <c r="H572" s="24"/>
      <c r="I572" s="24"/>
      <c r="J572" s="61">
        <v>4</v>
      </c>
      <c r="K572" s="62" t="s">
        <v>1154</v>
      </c>
      <c r="L572" s="63" t="s">
        <v>991</v>
      </c>
      <c r="M572" s="61" t="str">
        <f>IFERROR(VLOOKUP(Tabel3[[#This Row],[ID-Bygningsdel]],'Data ændringslog'!A:G,7,FALSE),"P")</f>
        <v/>
      </c>
      <c r="N572" s="64" t="s">
        <v>113</v>
      </c>
      <c r="O572" s="188" t="str">
        <f>VLOOKUP(Tabel3[[#This Row],[ID-Bygningsdel]],'Data aktør'!A:H,2,FALSE)</f>
        <v/>
      </c>
      <c r="P572" s="189" t="str">
        <f>VLOOKUP(Tabel3[[#This Row],[ID-Bygningsdel]],'Data aktør'!A:H,3,FALSE)</f>
        <v/>
      </c>
      <c r="Q572" s="190" t="str">
        <f>VLOOKUP(Tabel3[[#This Row],[ID-Bygningsdel]],'Data aktør'!A:H,4,FALSE)</f>
        <v/>
      </c>
      <c r="R572" s="191" t="str">
        <f>VLOOKUP(Tabel3[[#This Row],[ID-Bygningsdel]],'Data aktør'!A:H,5,FALSE)</f>
        <v/>
      </c>
      <c r="S572" s="192" t="str">
        <f>VLOOKUP(Tabel3[[#This Row],[ID-Bygningsdel]],'Data aktør'!A:H,6,FALSE)</f>
        <v/>
      </c>
      <c r="T572" s="193" t="str">
        <f>VLOOKUP(Tabel3[[#This Row],[ID-Bygningsdel]],'Data aktør'!A:H,7,FALSE)</f>
        <v/>
      </c>
      <c r="U572" s="194" t="str">
        <f>VLOOKUP(Tabel3[[#This Row],[ID-Bygningsdel]],'Data aktør'!A:H,8,FALSE)</f>
        <v/>
      </c>
      <c r="V572" s="76"/>
      <c r="W572" s="77"/>
      <c r="X572" s="76"/>
      <c r="Y572" s="77"/>
      <c r="Z572" s="76"/>
      <c r="AA572" s="77"/>
      <c r="AB572" s="76"/>
      <c r="AC572" s="77"/>
      <c r="AD572" s="76"/>
      <c r="AE572" s="77"/>
      <c r="AF572" s="76"/>
      <c r="AG572" s="77"/>
      <c r="AH572" s="76"/>
      <c r="AI572" s="77"/>
      <c r="AJ572" s="76"/>
      <c r="AK572" s="77"/>
      <c r="AL572" s="76"/>
      <c r="AM572" s="77"/>
      <c r="AN572" s="76"/>
      <c r="AO572" s="77"/>
      <c r="AP572" s="76"/>
      <c r="AQ572" s="77"/>
      <c r="AR572" s="76"/>
      <c r="AS572" s="77"/>
      <c r="AT572" s="76"/>
      <c r="AU572" s="77"/>
      <c r="AV572" s="76"/>
      <c r="AW572" s="77"/>
      <c r="AX572" s="76"/>
      <c r="AY572" s="77"/>
      <c r="AZ572" s="76"/>
      <c r="BA572" s="77"/>
      <c r="BB572" s="76"/>
      <c r="BC572" s="77"/>
      <c r="BD572" s="76"/>
      <c r="BE572" s="77"/>
      <c r="BF572" s="76"/>
      <c r="BG572" s="77"/>
      <c r="BH572" s="76"/>
      <c r="BI572" s="77"/>
      <c r="BJ572" s="76"/>
      <c r="BK572" s="77"/>
      <c r="BL572" s="36"/>
      <c r="BM572" s="24"/>
      <c r="BN572" s="76"/>
      <c r="BO572" s="77"/>
      <c r="BP572" s="76"/>
      <c r="BQ572" s="77"/>
      <c r="BR572" s="76"/>
      <c r="BS572" s="77"/>
      <c r="BT572" s="76"/>
      <c r="BU572" s="77"/>
      <c r="BV572" s="24"/>
      <c r="BW572" s="76"/>
      <c r="BX572" s="77"/>
      <c r="BY572" s="76"/>
      <c r="BZ572" s="77"/>
      <c r="CA572" s="96"/>
      <c r="CB572" s="2"/>
    </row>
    <row r="573" spans="1:80" ht="12" x14ac:dyDescent="0.2">
      <c r="A573" s="33"/>
      <c r="B573" s="265" t="s">
        <v>1170</v>
      </c>
      <c r="C573" s="240" t="str">
        <f>_xlfn.CONCAT(Tabel3[[#This Row],[ID]],Tabel3[[#This Row],[BYGNINGSDELE]])</f>
        <v>569Øvrige Ventiler</v>
      </c>
      <c r="D573" s="24"/>
      <c r="E573" s="24"/>
      <c r="F573" s="24"/>
      <c r="G573" s="24"/>
      <c r="H573" s="24"/>
      <c r="I573" s="24"/>
      <c r="J573" s="61">
        <v>4</v>
      </c>
      <c r="K573" s="62" t="s">
        <v>1142</v>
      </c>
      <c r="L573" s="63" t="s">
        <v>991</v>
      </c>
      <c r="M573" s="61" t="str">
        <f>IFERROR(VLOOKUP(Tabel3[[#This Row],[ID-Bygningsdel]],'Data ændringslog'!A:G,7,FALSE),"P")</f>
        <v/>
      </c>
      <c r="N573" s="64" t="s">
        <v>113</v>
      </c>
      <c r="O573" s="188" t="str">
        <f>VLOOKUP(Tabel3[[#This Row],[ID-Bygningsdel]],'Data aktør'!A:H,2,FALSE)</f>
        <v/>
      </c>
      <c r="P573" s="189" t="str">
        <f>VLOOKUP(Tabel3[[#This Row],[ID-Bygningsdel]],'Data aktør'!A:H,3,FALSE)</f>
        <v/>
      </c>
      <c r="Q573" s="190" t="str">
        <f>VLOOKUP(Tabel3[[#This Row],[ID-Bygningsdel]],'Data aktør'!A:H,4,FALSE)</f>
        <v/>
      </c>
      <c r="R573" s="191" t="str">
        <f>VLOOKUP(Tabel3[[#This Row],[ID-Bygningsdel]],'Data aktør'!A:H,5,FALSE)</f>
        <v/>
      </c>
      <c r="S573" s="192" t="str">
        <f>VLOOKUP(Tabel3[[#This Row],[ID-Bygningsdel]],'Data aktør'!A:H,6,FALSE)</f>
        <v/>
      </c>
      <c r="T573" s="193" t="str">
        <f>VLOOKUP(Tabel3[[#This Row],[ID-Bygningsdel]],'Data aktør'!A:H,7,FALSE)</f>
        <v/>
      </c>
      <c r="U573" s="194" t="str">
        <f>VLOOKUP(Tabel3[[#This Row],[ID-Bygningsdel]],'Data aktør'!A:H,8,FALSE)</f>
        <v/>
      </c>
      <c r="V573" s="76"/>
      <c r="W573" s="77"/>
      <c r="X573" s="76"/>
      <c r="Y573" s="77"/>
      <c r="Z573" s="76"/>
      <c r="AA573" s="77"/>
      <c r="AB573" s="76"/>
      <c r="AC573" s="77"/>
      <c r="AD573" s="76"/>
      <c r="AE573" s="77"/>
      <c r="AF573" s="76"/>
      <c r="AG573" s="77"/>
      <c r="AH573" s="76"/>
      <c r="AI573" s="77"/>
      <c r="AJ573" s="76"/>
      <c r="AK573" s="77"/>
      <c r="AL573" s="76"/>
      <c r="AM573" s="77"/>
      <c r="AN573" s="76"/>
      <c r="AO573" s="77"/>
      <c r="AP573" s="76"/>
      <c r="AQ573" s="77"/>
      <c r="AR573" s="76"/>
      <c r="AS573" s="77"/>
      <c r="AT573" s="76"/>
      <c r="AU573" s="77"/>
      <c r="AV573" s="76"/>
      <c r="AW573" s="77"/>
      <c r="AX573" s="76"/>
      <c r="AY573" s="77"/>
      <c r="AZ573" s="76"/>
      <c r="BA573" s="77"/>
      <c r="BB573" s="76"/>
      <c r="BC573" s="77"/>
      <c r="BD573" s="76"/>
      <c r="BE573" s="77"/>
      <c r="BF573" s="76"/>
      <c r="BG573" s="77"/>
      <c r="BH573" s="76"/>
      <c r="BI573" s="77"/>
      <c r="BJ573" s="76"/>
      <c r="BK573" s="77"/>
      <c r="BL573" s="36"/>
      <c r="BM573" s="24"/>
      <c r="BN573" s="76"/>
      <c r="BO573" s="77"/>
      <c r="BP573" s="76"/>
      <c r="BQ573" s="77"/>
      <c r="BR573" s="76"/>
      <c r="BS573" s="77"/>
      <c r="BT573" s="76"/>
      <c r="BU573" s="77"/>
      <c r="BV573" s="24"/>
      <c r="BW573" s="76"/>
      <c r="BX573" s="77"/>
      <c r="BY573" s="76"/>
      <c r="BZ573" s="77"/>
      <c r="CA573" s="96"/>
      <c r="CB573" s="2"/>
    </row>
    <row r="574" spans="1:80" ht="12" x14ac:dyDescent="0.2">
      <c r="A574" s="33"/>
      <c r="B574" s="265" t="s">
        <v>1172</v>
      </c>
      <c r="C574" s="240" t="str">
        <f>_xlfn.CONCAT(Tabel3[[#This Row],[ID]],Tabel3[[#This Row],[BYGNINGSDELE]])</f>
        <v>570Filter/Termometer/Manomenter/Kompensator/mv.</v>
      </c>
      <c r="D574" s="24"/>
      <c r="E574" s="24"/>
      <c r="F574" s="24"/>
      <c r="G574" s="24"/>
      <c r="H574" s="24"/>
      <c r="I574" s="24"/>
      <c r="J574" s="61">
        <v>4</v>
      </c>
      <c r="K574" s="62" t="s">
        <v>1144</v>
      </c>
      <c r="L574" s="63" t="s">
        <v>991</v>
      </c>
      <c r="M574" s="61" t="str">
        <f>IFERROR(VLOOKUP(Tabel3[[#This Row],[ID-Bygningsdel]],'Data ændringslog'!A:G,7,FALSE),"P")</f>
        <v/>
      </c>
      <c r="N574" s="64" t="s">
        <v>113</v>
      </c>
      <c r="O574" s="188" t="str">
        <f>VLOOKUP(Tabel3[[#This Row],[ID-Bygningsdel]],'Data aktør'!A:H,2,FALSE)</f>
        <v/>
      </c>
      <c r="P574" s="189" t="str">
        <f>VLOOKUP(Tabel3[[#This Row],[ID-Bygningsdel]],'Data aktør'!A:H,3,FALSE)</f>
        <v/>
      </c>
      <c r="Q574" s="190" t="str">
        <f>VLOOKUP(Tabel3[[#This Row],[ID-Bygningsdel]],'Data aktør'!A:H,4,FALSE)</f>
        <v/>
      </c>
      <c r="R574" s="191" t="str">
        <f>VLOOKUP(Tabel3[[#This Row],[ID-Bygningsdel]],'Data aktør'!A:H,5,FALSE)</f>
        <v/>
      </c>
      <c r="S574" s="192" t="str">
        <f>VLOOKUP(Tabel3[[#This Row],[ID-Bygningsdel]],'Data aktør'!A:H,6,FALSE)</f>
        <v/>
      </c>
      <c r="T574" s="193" t="str">
        <f>VLOOKUP(Tabel3[[#This Row],[ID-Bygningsdel]],'Data aktør'!A:H,7,FALSE)</f>
        <v/>
      </c>
      <c r="U574" s="194" t="str">
        <f>VLOOKUP(Tabel3[[#This Row],[ID-Bygningsdel]],'Data aktør'!A:H,8,FALSE)</f>
        <v/>
      </c>
      <c r="V574" s="76"/>
      <c r="W574" s="77"/>
      <c r="X574" s="76"/>
      <c r="Y574" s="77"/>
      <c r="Z574" s="76"/>
      <c r="AA574" s="77"/>
      <c r="AB574" s="76"/>
      <c r="AC574" s="77"/>
      <c r="AD574" s="76"/>
      <c r="AE574" s="77"/>
      <c r="AF574" s="76"/>
      <c r="AG574" s="77"/>
      <c r="AH574" s="76"/>
      <c r="AI574" s="77"/>
      <c r="AJ574" s="76"/>
      <c r="AK574" s="77"/>
      <c r="AL574" s="76"/>
      <c r="AM574" s="77"/>
      <c r="AN574" s="76"/>
      <c r="AO574" s="77"/>
      <c r="AP574" s="76"/>
      <c r="AQ574" s="77"/>
      <c r="AR574" s="76"/>
      <c r="AS574" s="77"/>
      <c r="AT574" s="76"/>
      <c r="AU574" s="77"/>
      <c r="AV574" s="76"/>
      <c r="AW574" s="77"/>
      <c r="AX574" s="76"/>
      <c r="AY574" s="77"/>
      <c r="AZ574" s="76"/>
      <c r="BA574" s="77"/>
      <c r="BB574" s="76"/>
      <c r="BC574" s="77"/>
      <c r="BD574" s="76"/>
      <c r="BE574" s="77"/>
      <c r="BF574" s="76"/>
      <c r="BG574" s="77"/>
      <c r="BH574" s="76"/>
      <c r="BI574" s="77"/>
      <c r="BJ574" s="76"/>
      <c r="BK574" s="77"/>
      <c r="BL574" s="36"/>
      <c r="BM574" s="24"/>
      <c r="BN574" s="76"/>
      <c r="BO574" s="77"/>
      <c r="BP574" s="76"/>
      <c r="BQ574" s="77"/>
      <c r="BR574" s="76"/>
      <c r="BS574" s="77"/>
      <c r="BT574" s="76"/>
      <c r="BU574" s="77"/>
      <c r="BV574" s="24"/>
      <c r="BW574" s="76"/>
      <c r="BX574" s="77"/>
      <c r="BY574" s="76"/>
      <c r="BZ574" s="77"/>
      <c r="CA574" s="96"/>
      <c r="CB574" s="2"/>
    </row>
    <row r="575" spans="1:80" ht="12" x14ac:dyDescent="0.2">
      <c r="A575" s="33"/>
      <c r="B575" s="265" t="s">
        <v>1173</v>
      </c>
      <c r="C575" s="240" t="str">
        <f>_xlfn.CONCAT(Tabel3[[#This Row],[ID]],Tabel3[[#This Row],[BYGNINGSDELE]])</f>
        <v>571Koblingsdåser</v>
      </c>
      <c r="D575" s="24"/>
      <c r="E575" s="24"/>
      <c r="F575" s="24"/>
      <c r="G575" s="24"/>
      <c r="H575" s="24"/>
      <c r="I575" s="24"/>
      <c r="J575" s="61">
        <v>4</v>
      </c>
      <c r="K575" s="62" t="s">
        <v>1146</v>
      </c>
      <c r="L575" s="63" t="s">
        <v>991</v>
      </c>
      <c r="M575" s="61" t="str">
        <f>IFERROR(VLOOKUP(Tabel3[[#This Row],[ID-Bygningsdel]],'Data ændringslog'!A:G,7,FALSE),"P")</f>
        <v/>
      </c>
      <c r="N575" s="64" t="s">
        <v>113</v>
      </c>
      <c r="O575" s="188" t="str">
        <f>VLOOKUP(Tabel3[[#This Row],[ID-Bygningsdel]],'Data aktør'!A:H,2,FALSE)</f>
        <v/>
      </c>
      <c r="P575" s="189" t="str">
        <f>VLOOKUP(Tabel3[[#This Row],[ID-Bygningsdel]],'Data aktør'!A:H,3,FALSE)</f>
        <v/>
      </c>
      <c r="Q575" s="190" t="str">
        <f>VLOOKUP(Tabel3[[#This Row],[ID-Bygningsdel]],'Data aktør'!A:H,4,FALSE)</f>
        <v/>
      </c>
      <c r="R575" s="191" t="str">
        <f>VLOOKUP(Tabel3[[#This Row],[ID-Bygningsdel]],'Data aktør'!A:H,5,FALSE)</f>
        <v/>
      </c>
      <c r="S575" s="192" t="str">
        <f>VLOOKUP(Tabel3[[#This Row],[ID-Bygningsdel]],'Data aktør'!A:H,6,FALSE)</f>
        <v/>
      </c>
      <c r="T575" s="193" t="str">
        <f>VLOOKUP(Tabel3[[#This Row],[ID-Bygningsdel]],'Data aktør'!A:H,7,FALSE)</f>
        <v/>
      </c>
      <c r="U575" s="194" t="str">
        <f>VLOOKUP(Tabel3[[#This Row],[ID-Bygningsdel]],'Data aktør'!A:H,8,FALSE)</f>
        <v/>
      </c>
      <c r="V575" s="76"/>
      <c r="W575" s="77"/>
      <c r="X575" s="76"/>
      <c r="Y575" s="77"/>
      <c r="Z575" s="76"/>
      <c r="AA575" s="77"/>
      <c r="AB575" s="76"/>
      <c r="AC575" s="77"/>
      <c r="AD575" s="76"/>
      <c r="AE575" s="77"/>
      <c r="AF575" s="76"/>
      <c r="AG575" s="77"/>
      <c r="AH575" s="76"/>
      <c r="AI575" s="77"/>
      <c r="AJ575" s="76"/>
      <c r="AK575" s="77"/>
      <c r="AL575" s="76"/>
      <c r="AM575" s="77"/>
      <c r="AN575" s="76"/>
      <c r="AO575" s="77"/>
      <c r="AP575" s="76"/>
      <c r="AQ575" s="77"/>
      <c r="AR575" s="76"/>
      <c r="AS575" s="77"/>
      <c r="AT575" s="76"/>
      <c r="AU575" s="77"/>
      <c r="AV575" s="76"/>
      <c r="AW575" s="77"/>
      <c r="AX575" s="76"/>
      <c r="AY575" s="77"/>
      <c r="AZ575" s="76"/>
      <c r="BA575" s="77"/>
      <c r="BB575" s="76"/>
      <c r="BC575" s="77"/>
      <c r="BD575" s="76"/>
      <c r="BE575" s="77"/>
      <c r="BF575" s="76"/>
      <c r="BG575" s="77"/>
      <c r="BH575" s="76"/>
      <c r="BI575" s="77"/>
      <c r="BJ575" s="76"/>
      <c r="BK575" s="77"/>
      <c r="BL575" s="36"/>
      <c r="BM575" s="24"/>
      <c r="BN575" s="76"/>
      <c r="BO575" s="77"/>
      <c r="BP575" s="76"/>
      <c r="BQ575" s="77"/>
      <c r="BR575" s="76"/>
      <c r="BS575" s="77"/>
      <c r="BT575" s="76"/>
      <c r="BU575" s="77"/>
      <c r="BV575" s="24"/>
      <c r="BW575" s="76"/>
      <c r="BX575" s="77"/>
      <c r="BY575" s="76"/>
      <c r="BZ575" s="77"/>
      <c r="CA575" s="96"/>
      <c r="CB575" s="2"/>
    </row>
    <row r="576" spans="1:80" ht="12" x14ac:dyDescent="0.2">
      <c r="A576" s="33"/>
      <c r="B576" s="265" t="s">
        <v>1174</v>
      </c>
      <c r="C576" s="240" t="str">
        <f>_xlfn.CONCAT(Tabel3[[#This Row],[ID]],Tabel3[[#This Row],[BYGNINGSDELE]])</f>
        <v>572Målere</v>
      </c>
      <c r="D576" s="24"/>
      <c r="E576" s="24"/>
      <c r="F576" s="24"/>
      <c r="G576" s="24"/>
      <c r="H576" s="24"/>
      <c r="I576" s="24"/>
      <c r="J576" s="61">
        <v>4</v>
      </c>
      <c r="K576" s="62" t="s">
        <v>1159</v>
      </c>
      <c r="L576" s="63" t="s">
        <v>991</v>
      </c>
      <c r="M576" s="61" t="str">
        <f>IFERROR(VLOOKUP(Tabel3[[#This Row],[ID-Bygningsdel]],'Data ændringslog'!A:G,7,FALSE),"P")</f>
        <v/>
      </c>
      <c r="N576" s="64" t="s">
        <v>113</v>
      </c>
      <c r="O576" s="188" t="str">
        <f>VLOOKUP(Tabel3[[#This Row],[ID-Bygningsdel]],'Data aktør'!A:H,2,FALSE)</f>
        <v/>
      </c>
      <c r="P576" s="189" t="str">
        <f>VLOOKUP(Tabel3[[#This Row],[ID-Bygningsdel]],'Data aktør'!A:H,3,FALSE)</f>
        <v/>
      </c>
      <c r="Q576" s="190" t="str">
        <f>VLOOKUP(Tabel3[[#This Row],[ID-Bygningsdel]],'Data aktør'!A:H,4,FALSE)</f>
        <v/>
      </c>
      <c r="R576" s="191" t="str">
        <f>VLOOKUP(Tabel3[[#This Row],[ID-Bygningsdel]],'Data aktør'!A:H,5,FALSE)</f>
        <v/>
      </c>
      <c r="S576" s="192" t="str">
        <f>VLOOKUP(Tabel3[[#This Row],[ID-Bygningsdel]],'Data aktør'!A:H,6,FALSE)</f>
        <v/>
      </c>
      <c r="T576" s="193" t="str">
        <f>VLOOKUP(Tabel3[[#This Row],[ID-Bygningsdel]],'Data aktør'!A:H,7,FALSE)</f>
        <v/>
      </c>
      <c r="U576" s="194" t="str">
        <f>VLOOKUP(Tabel3[[#This Row],[ID-Bygningsdel]],'Data aktør'!A:H,8,FALSE)</f>
        <v/>
      </c>
      <c r="V576" s="76"/>
      <c r="W576" s="77"/>
      <c r="X576" s="76"/>
      <c r="Y576" s="77"/>
      <c r="Z576" s="76"/>
      <c r="AA576" s="77"/>
      <c r="AB576" s="76"/>
      <c r="AC576" s="77"/>
      <c r="AD576" s="76"/>
      <c r="AE576" s="77"/>
      <c r="AF576" s="76"/>
      <c r="AG576" s="77"/>
      <c r="AH576" s="76"/>
      <c r="AI576" s="77"/>
      <c r="AJ576" s="76"/>
      <c r="AK576" s="77"/>
      <c r="AL576" s="76"/>
      <c r="AM576" s="77"/>
      <c r="AN576" s="76"/>
      <c r="AO576" s="77"/>
      <c r="AP576" s="76"/>
      <c r="AQ576" s="77"/>
      <c r="AR576" s="76"/>
      <c r="AS576" s="77"/>
      <c r="AT576" s="76"/>
      <c r="AU576" s="77"/>
      <c r="AV576" s="76"/>
      <c r="AW576" s="77"/>
      <c r="AX576" s="76"/>
      <c r="AY576" s="77"/>
      <c r="AZ576" s="76"/>
      <c r="BA576" s="77"/>
      <c r="BB576" s="76"/>
      <c r="BC576" s="77"/>
      <c r="BD576" s="76"/>
      <c r="BE576" s="77"/>
      <c r="BF576" s="76"/>
      <c r="BG576" s="77"/>
      <c r="BH576" s="76"/>
      <c r="BI576" s="77"/>
      <c r="BJ576" s="76"/>
      <c r="BK576" s="77"/>
      <c r="BL576" s="36"/>
      <c r="BM576" s="24"/>
      <c r="BN576" s="76"/>
      <c r="BO576" s="77"/>
      <c r="BP576" s="76"/>
      <c r="BQ576" s="77"/>
      <c r="BR576" s="76"/>
      <c r="BS576" s="77"/>
      <c r="BT576" s="76"/>
      <c r="BU576" s="77"/>
      <c r="BV576" s="24"/>
      <c r="BW576" s="76"/>
      <c r="BX576" s="77"/>
      <c r="BY576" s="76"/>
      <c r="BZ576" s="77"/>
      <c r="CA576" s="96"/>
      <c r="CB576" s="2"/>
    </row>
    <row r="577" spans="1:80" ht="12" x14ac:dyDescent="0.2">
      <c r="A577" s="33"/>
      <c r="B577" s="267" t="s">
        <v>1175</v>
      </c>
      <c r="C577" s="242" t="str">
        <f>_xlfn.CONCAT(Tabel3[[#This Row],[ID]],Tabel3[[#This Row],[BYGNINGSDELE]])</f>
        <v>573Køling</v>
      </c>
      <c r="D577" s="23"/>
      <c r="E577" s="23"/>
      <c r="F577" s="23"/>
      <c r="G577" s="23"/>
      <c r="H577" s="23"/>
      <c r="I577" s="24"/>
      <c r="J577" s="65">
        <v>3</v>
      </c>
      <c r="K577" s="66" t="s">
        <v>946</v>
      </c>
      <c r="L577" s="67"/>
      <c r="M577" s="65" t="str">
        <f>IFERROR(VLOOKUP(Tabel3[[#This Row],[ID-Bygningsdel]],'Data ændringslog'!A:G,7,FALSE),"P")</f>
        <v/>
      </c>
      <c r="N577" s="68" t="s">
        <v>109</v>
      </c>
      <c r="O577" s="196" t="str">
        <f>VLOOKUP(Tabel3[[#This Row],[ID-Bygningsdel]],'Data aktør'!A:H,2,FALSE)</f>
        <v/>
      </c>
      <c r="P577" s="197" t="str">
        <f>VLOOKUP(Tabel3[[#This Row],[ID-Bygningsdel]],'Data aktør'!A:H,3,FALSE)</f>
        <v/>
      </c>
      <c r="Q577" s="197" t="str">
        <f>VLOOKUP(Tabel3[[#This Row],[ID-Bygningsdel]],'Data aktør'!A:H,4,FALSE)</f>
        <v/>
      </c>
      <c r="R577" s="197" t="str">
        <f>VLOOKUP(Tabel3[[#This Row],[ID-Bygningsdel]],'Data aktør'!A:H,5,FALSE)</f>
        <v/>
      </c>
      <c r="S577" s="197" t="str">
        <f>VLOOKUP(Tabel3[[#This Row],[ID-Bygningsdel]],'Data aktør'!A:H,6,FALSE)</f>
        <v/>
      </c>
      <c r="T577" s="197" t="str">
        <f>VLOOKUP(Tabel3[[#This Row],[ID-Bygningsdel]],'Data aktør'!A:H,7,FALSE)</f>
        <v/>
      </c>
      <c r="U577" s="197" t="str">
        <f>VLOOKUP(Tabel3[[#This Row],[ID-Bygningsdel]],'Data aktør'!A:H,8,FALSE)</f>
        <v/>
      </c>
      <c r="V577" s="84"/>
      <c r="W577" s="69"/>
      <c r="X577" s="84"/>
      <c r="Y577" s="69"/>
      <c r="Z577" s="84"/>
      <c r="AA577" s="69"/>
      <c r="AB577" s="84"/>
      <c r="AC577" s="69"/>
      <c r="AD577" s="84"/>
      <c r="AE577" s="69"/>
      <c r="AF577" s="84"/>
      <c r="AG577" s="69"/>
      <c r="AH577" s="84"/>
      <c r="AI577" s="69"/>
      <c r="AJ577" s="84"/>
      <c r="AK577" s="69"/>
      <c r="AL577" s="84"/>
      <c r="AM577" s="69"/>
      <c r="AN577" s="84"/>
      <c r="AO577" s="69"/>
      <c r="AP577" s="84"/>
      <c r="AQ577" s="69"/>
      <c r="AR577" s="84"/>
      <c r="AS577" s="69"/>
      <c r="AT577" s="84"/>
      <c r="AU577" s="69"/>
      <c r="AV577" s="84"/>
      <c r="AW577" s="69"/>
      <c r="AX577" s="84"/>
      <c r="AY577" s="69"/>
      <c r="AZ577" s="84"/>
      <c r="BA577" s="69"/>
      <c r="BB577" s="84"/>
      <c r="BC577" s="69"/>
      <c r="BD577" s="84"/>
      <c r="BE577" s="69"/>
      <c r="BF577" s="84"/>
      <c r="BG577" s="69"/>
      <c r="BH577" s="84"/>
      <c r="BI577" s="69"/>
      <c r="BJ577" s="84"/>
      <c r="BK577" s="69"/>
      <c r="BL577" s="38"/>
      <c r="BM577" s="24"/>
      <c r="BN577" s="84"/>
      <c r="BO577" s="69"/>
      <c r="BP577" s="84"/>
      <c r="BQ577" s="69"/>
      <c r="BR577" s="84"/>
      <c r="BS577" s="69"/>
      <c r="BT577" s="84"/>
      <c r="BU577" s="69"/>
      <c r="BV577" s="24"/>
      <c r="BW577" s="84"/>
      <c r="BX577" s="69"/>
      <c r="BY577" s="84"/>
      <c r="BZ577" s="69"/>
      <c r="CA577" s="98"/>
      <c r="CB577" s="2"/>
    </row>
    <row r="578" spans="1:80" ht="12" x14ac:dyDescent="0.2">
      <c r="A578" s="33"/>
      <c r="B578" s="265" t="s">
        <v>1176</v>
      </c>
      <c r="C578" s="240" t="str">
        <f>_xlfn.CONCAT(Tabel3[[#This Row],[ID]],Tabel3[[#This Row],[BYGNINGSDELE]])</f>
        <v xml:space="preserve">574Fordamperer </v>
      </c>
      <c r="D578" s="24"/>
      <c r="E578" s="24"/>
      <c r="F578" s="24"/>
      <c r="G578" s="24"/>
      <c r="H578" s="24"/>
      <c r="I578" s="24"/>
      <c r="J578" s="61">
        <v>4</v>
      </c>
      <c r="K578" s="62" t="s">
        <v>1162</v>
      </c>
      <c r="L578" s="63" t="s">
        <v>991</v>
      </c>
      <c r="M578" s="61" t="str">
        <f>IFERROR(VLOOKUP(Tabel3[[#This Row],[ID-Bygningsdel]],'Data ændringslog'!A:G,7,FALSE),"P")</f>
        <v/>
      </c>
      <c r="N578" s="64" t="s">
        <v>109</v>
      </c>
      <c r="O578" s="188" t="str">
        <f>VLOOKUP(Tabel3[[#This Row],[ID-Bygningsdel]],'Data aktør'!A:H,2,FALSE)</f>
        <v/>
      </c>
      <c r="P578" s="189" t="str">
        <f>VLOOKUP(Tabel3[[#This Row],[ID-Bygningsdel]],'Data aktør'!A:H,3,FALSE)</f>
        <v/>
      </c>
      <c r="Q578" s="190" t="str">
        <f>VLOOKUP(Tabel3[[#This Row],[ID-Bygningsdel]],'Data aktør'!A:H,4,FALSE)</f>
        <v/>
      </c>
      <c r="R578" s="191" t="str">
        <f>VLOOKUP(Tabel3[[#This Row],[ID-Bygningsdel]],'Data aktør'!A:H,5,FALSE)</f>
        <v>X</v>
      </c>
      <c r="S578" s="192" t="str">
        <f>VLOOKUP(Tabel3[[#This Row],[ID-Bygningsdel]],'Data aktør'!A:H,6,FALSE)</f>
        <v/>
      </c>
      <c r="T578" s="193" t="str">
        <f>VLOOKUP(Tabel3[[#This Row],[ID-Bygningsdel]],'Data aktør'!A:H,7,FALSE)</f>
        <v/>
      </c>
      <c r="U578" s="194" t="str">
        <f>VLOOKUP(Tabel3[[#This Row],[ID-Bygningsdel]],'Data aktør'!A:H,8,FALSE)</f>
        <v/>
      </c>
      <c r="V578" s="76"/>
      <c r="W578" s="77"/>
      <c r="X578" s="76"/>
      <c r="Y578" s="77"/>
      <c r="Z578" s="76"/>
      <c r="AA578" s="77"/>
      <c r="AB578" s="76"/>
      <c r="AC578" s="77"/>
      <c r="AD578" s="76"/>
      <c r="AE578" s="77"/>
      <c r="AF578" s="76"/>
      <c r="AG578" s="77"/>
      <c r="AH578" s="76"/>
      <c r="AI578" s="77"/>
      <c r="AJ578" s="76" t="s">
        <v>46</v>
      </c>
      <c r="AK578" s="77">
        <v>300</v>
      </c>
      <c r="AL578" s="76"/>
      <c r="AM578" s="77"/>
      <c r="AN578" s="76"/>
      <c r="AO578" s="77"/>
      <c r="AP578" s="76"/>
      <c r="AQ578" s="77"/>
      <c r="AR578" s="76"/>
      <c r="AS578" s="77"/>
      <c r="AT578" s="76" t="s">
        <v>46</v>
      </c>
      <c r="AU578" s="77">
        <v>325</v>
      </c>
      <c r="AV578" s="76"/>
      <c r="AW578" s="77"/>
      <c r="AX578" s="76"/>
      <c r="AY578" s="77"/>
      <c r="AZ578" s="76"/>
      <c r="BA578" s="77"/>
      <c r="BB578" s="76" t="s">
        <v>46</v>
      </c>
      <c r="BC578" s="77">
        <v>325</v>
      </c>
      <c r="BD578" s="76"/>
      <c r="BE578" s="77"/>
      <c r="BF578" s="76"/>
      <c r="BG578" s="77"/>
      <c r="BH578" s="76"/>
      <c r="BI578" s="77"/>
      <c r="BJ578" s="76"/>
      <c r="BK578" s="77"/>
      <c r="BL578" s="36"/>
      <c r="BM578" s="24"/>
      <c r="BN578" s="76"/>
      <c r="BO578" s="77"/>
      <c r="BP578" s="76"/>
      <c r="BQ578" s="77"/>
      <c r="BR578" s="76"/>
      <c r="BS578" s="77"/>
      <c r="BT578" s="76"/>
      <c r="BU578" s="77"/>
      <c r="BV578" s="24"/>
      <c r="BW578" s="76"/>
      <c r="BX578" s="77"/>
      <c r="BY578" s="76"/>
      <c r="BZ578" s="77"/>
      <c r="CA578" s="96"/>
      <c r="CB578" s="2"/>
    </row>
    <row r="579" spans="1:80" ht="12" x14ac:dyDescent="0.2">
      <c r="A579" s="33"/>
      <c r="B579" s="265" t="s">
        <v>1177</v>
      </c>
      <c r="C579" s="240" t="str">
        <f>_xlfn.CONCAT(Tabel3[[#This Row],[ID]],Tabel3[[#This Row],[BYGNINGSDELE]])</f>
        <v xml:space="preserve">575Køleflader </v>
      </c>
      <c r="D579" s="24"/>
      <c r="E579" s="24"/>
      <c r="F579" s="24"/>
      <c r="G579" s="24"/>
      <c r="H579" s="24"/>
      <c r="I579" s="24"/>
      <c r="J579" s="61">
        <v>4</v>
      </c>
      <c r="K579" s="62" t="s">
        <v>1164</v>
      </c>
      <c r="L579" s="63" t="s">
        <v>991</v>
      </c>
      <c r="M579" s="61" t="str">
        <f>IFERROR(VLOOKUP(Tabel3[[#This Row],[ID-Bygningsdel]],'Data ændringslog'!A:G,7,FALSE),"P")</f>
        <v/>
      </c>
      <c r="N579" s="64" t="s">
        <v>109</v>
      </c>
      <c r="O579" s="188" t="str">
        <f>VLOOKUP(Tabel3[[#This Row],[ID-Bygningsdel]],'Data aktør'!A:H,2,FALSE)</f>
        <v/>
      </c>
      <c r="P579" s="189" t="str">
        <f>VLOOKUP(Tabel3[[#This Row],[ID-Bygningsdel]],'Data aktør'!A:H,3,FALSE)</f>
        <v/>
      </c>
      <c r="Q579" s="190" t="str">
        <f>VLOOKUP(Tabel3[[#This Row],[ID-Bygningsdel]],'Data aktør'!A:H,4,FALSE)</f>
        <v/>
      </c>
      <c r="R579" s="191" t="str">
        <f>VLOOKUP(Tabel3[[#This Row],[ID-Bygningsdel]],'Data aktør'!A:H,5,FALSE)</f>
        <v>X</v>
      </c>
      <c r="S579" s="192" t="str">
        <f>VLOOKUP(Tabel3[[#This Row],[ID-Bygningsdel]],'Data aktør'!A:H,6,FALSE)</f>
        <v/>
      </c>
      <c r="T579" s="193" t="str">
        <f>VLOOKUP(Tabel3[[#This Row],[ID-Bygningsdel]],'Data aktør'!A:H,7,FALSE)</f>
        <v/>
      </c>
      <c r="U579" s="194" t="str">
        <f>VLOOKUP(Tabel3[[#This Row],[ID-Bygningsdel]],'Data aktør'!A:H,8,FALSE)</f>
        <v/>
      </c>
      <c r="V579" s="76"/>
      <c r="W579" s="77"/>
      <c r="X579" s="76"/>
      <c r="Y579" s="77"/>
      <c r="Z579" s="76"/>
      <c r="AA579" s="77"/>
      <c r="AB579" s="76"/>
      <c r="AC579" s="77"/>
      <c r="AD579" s="76"/>
      <c r="AE579" s="77"/>
      <c r="AF579" s="76"/>
      <c r="AG579" s="77"/>
      <c r="AH579" s="76"/>
      <c r="AI579" s="77"/>
      <c r="AJ579" s="76" t="s">
        <v>46</v>
      </c>
      <c r="AK579" s="77">
        <v>300</v>
      </c>
      <c r="AL579" s="76"/>
      <c r="AM579" s="77"/>
      <c r="AN579" s="76"/>
      <c r="AO579" s="77"/>
      <c r="AP579" s="76"/>
      <c r="AQ579" s="77"/>
      <c r="AR579" s="76"/>
      <c r="AS579" s="77"/>
      <c r="AT579" s="76" t="s">
        <v>46</v>
      </c>
      <c r="AU579" s="77">
        <v>325</v>
      </c>
      <c r="AV579" s="76"/>
      <c r="AW579" s="77"/>
      <c r="AX579" s="76"/>
      <c r="AY579" s="77"/>
      <c r="AZ579" s="76"/>
      <c r="BA579" s="77"/>
      <c r="BB579" s="76" t="s">
        <v>46</v>
      </c>
      <c r="BC579" s="77">
        <v>325</v>
      </c>
      <c r="BD579" s="76"/>
      <c r="BE579" s="77"/>
      <c r="BF579" s="76"/>
      <c r="BG579" s="77"/>
      <c r="BH579" s="76"/>
      <c r="BI579" s="77"/>
      <c r="BJ579" s="76"/>
      <c r="BK579" s="77"/>
      <c r="BL579" s="36"/>
      <c r="BM579" s="24"/>
      <c r="BN579" s="76"/>
      <c r="BO579" s="77"/>
      <c r="BP579" s="76"/>
      <c r="BQ579" s="77"/>
      <c r="BR579" s="76"/>
      <c r="BS579" s="77"/>
      <c r="BT579" s="76"/>
      <c r="BU579" s="77"/>
      <c r="BV579" s="24"/>
      <c r="BW579" s="76"/>
      <c r="BX579" s="77"/>
      <c r="BY579" s="76"/>
      <c r="BZ579" s="77"/>
      <c r="CA579" s="96"/>
      <c r="CB579" s="2"/>
    </row>
    <row r="580" spans="1:80" ht="12" x14ac:dyDescent="0.2">
      <c r="A580" s="33"/>
      <c r="B580" s="265" t="s">
        <v>1179</v>
      </c>
      <c r="C580" s="240" t="str">
        <f>_xlfn.CONCAT(Tabel3[[#This Row],[ID]],Tabel3[[#This Row],[BYGNINGSDELE]])</f>
        <v xml:space="preserve">576Fancoils </v>
      </c>
      <c r="D580" s="24"/>
      <c r="E580" s="24"/>
      <c r="F580" s="24"/>
      <c r="G580" s="24"/>
      <c r="H580" s="24"/>
      <c r="I580" s="24"/>
      <c r="J580" s="61">
        <v>4</v>
      </c>
      <c r="K580" s="62" t="s">
        <v>1166</v>
      </c>
      <c r="L580" s="63" t="s">
        <v>991</v>
      </c>
      <c r="M580" s="61" t="str">
        <f>IFERROR(VLOOKUP(Tabel3[[#This Row],[ID-Bygningsdel]],'Data ændringslog'!A:G,7,FALSE),"P")</f>
        <v/>
      </c>
      <c r="N580" s="64" t="s">
        <v>109</v>
      </c>
      <c r="O580" s="188" t="str">
        <f>VLOOKUP(Tabel3[[#This Row],[ID-Bygningsdel]],'Data aktør'!A:H,2,FALSE)</f>
        <v/>
      </c>
      <c r="P580" s="189" t="str">
        <f>VLOOKUP(Tabel3[[#This Row],[ID-Bygningsdel]],'Data aktør'!A:H,3,FALSE)</f>
        <v/>
      </c>
      <c r="Q580" s="190" t="str">
        <f>VLOOKUP(Tabel3[[#This Row],[ID-Bygningsdel]],'Data aktør'!A:H,4,FALSE)</f>
        <v/>
      </c>
      <c r="R580" s="191" t="str">
        <f>VLOOKUP(Tabel3[[#This Row],[ID-Bygningsdel]],'Data aktør'!A:H,5,FALSE)</f>
        <v>X</v>
      </c>
      <c r="S580" s="192" t="str">
        <f>VLOOKUP(Tabel3[[#This Row],[ID-Bygningsdel]],'Data aktør'!A:H,6,FALSE)</f>
        <v/>
      </c>
      <c r="T580" s="193" t="str">
        <f>VLOOKUP(Tabel3[[#This Row],[ID-Bygningsdel]],'Data aktør'!A:H,7,FALSE)</f>
        <v/>
      </c>
      <c r="U580" s="194" t="str">
        <f>VLOOKUP(Tabel3[[#This Row],[ID-Bygningsdel]],'Data aktør'!A:H,8,FALSE)</f>
        <v/>
      </c>
      <c r="V580" s="76"/>
      <c r="W580" s="77"/>
      <c r="X580" s="76"/>
      <c r="Y580" s="77"/>
      <c r="Z580" s="76"/>
      <c r="AA580" s="77"/>
      <c r="AB580" s="76"/>
      <c r="AC580" s="77"/>
      <c r="AD580" s="76"/>
      <c r="AE580" s="77"/>
      <c r="AF580" s="76"/>
      <c r="AG580" s="77"/>
      <c r="AH580" s="76"/>
      <c r="AI580" s="77"/>
      <c r="AJ580" s="76" t="s">
        <v>46</v>
      </c>
      <c r="AK580" s="77">
        <v>300</v>
      </c>
      <c r="AL580" s="76"/>
      <c r="AM580" s="77"/>
      <c r="AN580" s="76"/>
      <c r="AO580" s="77"/>
      <c r="AP580" s="76"/>
      <c r="AQ580" s="77"/>
      <c r="AR580" s="76"/>
      <c r="AS580" s="77"/>
      <c r="AT580" s="76" t="s">
        <v>46</v>
      </c>
      <c r="AU580" s="77">
        <v>325</v>
      </c>
      <c r="AV580" s="76"/>
      <c r="AW580" s="77"/>
      <c r="AX580" s="76"/>
      <c r="AY580" s="77"/>
      <c r="AZ580" s="76"/>
      <c r="BA580" s="77"/>
      <c r="BB580" s="76" t="s">
        <v>46</v>
      </c>
      <c r="BC580" s="77">
        <v>325</v>
      </c>
      <c r="BD580" s="76"/>
      <c r="BE580" s="77"/>
      <c r="BF580" s="76"/>
      <c r="BG580" s="77"/>
      <c r="BH580" s="76"/>
      <c r="BI580" s="77"/>
      <c r="BJ580" s="76"/>
      <c r="BK580" s="77"/>
      <c r="BL580" s="36"/>
      <c r="BM580" s="24"/>
      <c r="BN580" s="76"/>
      <c r="BO580" s="77"/>
      <c r="BP580" s="76"/>
      <c r="BQ580" s="77"/>
      <c r="BR580" s="76"/>
      <c r="BS580" s="77"/>
      <c r="BT580" s="76"/>
      <c r="BU580" s="77"/>
      <c r="BV580" s="24"/>
      <c r="BW580" s="76"/>
      <c r="BX580" s="77"/>
      <c r="BY580" s="76"/>
      <c r="BZ580" s="77"/>
      <c r="CA580" s="96"/>
      <c r="CB580" s="2"/>
    </row>
    <row r="581" spans="1:80" ht="12" x14ac:dyDescent="0.2">
      <c r="A581" s="33"/>
      <c r="B581" s="265" t="s">
        <v>1181</v>
      </c>
      <c r="C581" s="240" t="str">
        <f>_xlfn.CONCAT(Tabel3[[#This Row],[ID]],Tabel3[[#This Row],[BYGNINGSDELE]])</f>
        <v>577Kølebafler</v>
      </c>
      <c r="D581" s="24"/>
      <c r="E581" s="24"/>
      <c r="F581" s="24"/>
      <c r="G581" s="24"/>
      <c r="H581" s="24"/>
      <c r="I581" s="24"/>
      <c r="J581" s="61">
        <v>4</v>
      </c>
      <c r="K581" s="62" t="s">
        <v>1168</v>
      </c>
      <c r="L581" s="63" t="s">
        <v>991</v>
      </c>
      <c r="M581" s="61" t="str">
        <f>IFERROR(VLOOKUP(Tabel3[[#This Row],[ID-Bygningsdel]],'Data ændringslog'!A:G,7,FALSE),"P")</f>
        <v/>
      </c>
      <c r="N581" s="64" t="s">
        <v>109</v>
      </c>
      <c r="O581" s="188" t="str">
        <f>VLOOKUP(Tabel3[[#This Row],[ID-Bygningsdel]],'Data aktør'!A:H,2,FALSE)</f>
        <v/>
      </c>
      <c r="P581" s="189" t="str">
        <f>VLOOKUP(Tabel3[[#This Row],[ID-Bygningsdel]],'Data aktør'!A:H,3,FALSE)</f>
        <v/>
      </c>
      <c r="Q581" s="190" t="str">
        <f>VLOOKUP(Tabel3[[#This Row],[ID-Bygningsdel]],'Data aktør'!A:H,4,FALSE)</f>
        <v/>
      </c>
      <c r="R581" s="191" t="str">
        <f>VLOOKUP(Tabel3[[#This Row],[ID-Bygningsdel]],'Data aktør'!A:H,5,FALSE)</f>
        <v>X</v>
      </c>
      <c r="S581" s="192" t="str">
        <f>VLOOKUP(Tabel3[[#This Row],[ID-Bygningsdel]],'Data aktør'!A:H,6,FALSE)</f>
        <v/>
      </c>
      <c r="T581" s="193" t="str">
        <f>VLOOKUP(Tabel3[[#This Row],[ID-Bygningsdel]],'Data aktør'!A:H,7,FALSE)</f>
        <v/>
      </c>
      <c r="U581" s="194" t="str">
        <f>VLOOKUP(Tabel3[[#This Row],[ID-Bygningsdel]],'Data aktør'!A:H,8,FALSE)</f>
        <v/>
      </c>
      <c r="V581" s="76"/>
      <c r="W581" s="77"/>
      <c r="X581" s="76"/>
      <c r="Y581" s="77"/>
      <c r="Z581" s="76"/>
      <c r="AA581" s="77"/>
      <c r="AB581" s="76"/>
      <c r="AC581" s="77"/>
      <c r="AD581" s="76"/>
      <c r="AE581" s="77"/>
      <c r="AF581" s="76"/>
      <c r="AG581" s="77"/>
      <c r="AH581" s="76"/>
      <c r="AI581" s="77"/>
      <c r="AJ581" s="76" t="s">
        <v>46</v>
      </c>
      <c r="AK581" s="77">
        <v>300</v>
      </c>
      <c r="AL581" s="76"/>
      <c r="AM581" s="77"/>
      <c r="AN581" s="76"/>
      <c r="AO581" s="77"/>
      <c r="AP581" s="76"/>
      <c r="AQ581" s="77"/>
      <c r="AR581" s="76"/>
      <c r="AS581" s="77"/>
      <c r="AT581" s="76" t="s">
        <v>46</v>
      </c>
      <c r="AU581" s="77">
        <v>325</v>
      </c>
      <c r="AV581" s="76"/>
      <c r="AW581" s="77"/>
      <c r="AX581" s="76"/>
      <c r="AY581" s="77"/>
      <c r="AZ581" s="76"/>
      <c r="BA581" s="77"/>
      <c r="BB581" s="76" t="s">
        <v>46</v>
      </c>
      <c r="BC581" s="77">
        <v>325</v>
      </c>
      <c r="BD581" s="76"/>
      <c r="BE581" s="77"/>
      <c r="BF581" s="76"/>
      <c r="BG581" s="77"/>
      <c r="BH581" s="76"/>
      <c r="BI581" s="77"/>
      <c r="BJ581" s="76"/>
      <c r="BK581" s="77"/>
      <c r="BL581" s="36"/>
      <c r="BM581" s="24"/>
      <c r="BN581" s="76"/>
      <c r="BO581" s="77"/>
      <c r="BP581" s="76"/>
      <c r="BQ581" s="77"/>
      <c r="BR581" s="76"/>
      <c r="BS581" s="77"/>
      <c r="BT581" s="76"/>
      <c r="BU581" s="77"/>
      <c r="BV581" s="24"/>
      <c r="BW581" s="76"/>
      <c r="BX581" s="77"/>
      <c r="BY581" s="76"/>
      <c r="BZ581" s="77"/>
      <c r="CA581" s="96"/>
      <c r="CB581" s="2"/>
    </row>
    <row r="582" spans="1:80" ht="12" x14ac:dyDescent="0.2">
      <c r="A582" s="33"/>
      <c r="B582" s="265" t="s">
        <v>1183</v>
      </c>
      <c r="C582" s="240" t="str">
        <f>_xlfn.CONCAT(Tabel3[[#This Row],[ID]],Tabel3[[#This Row],[BYGNINGSDELE]])</f>
        <v>578Afspærringsventiler</v>
      </c>
      <c r="D582" s="24"/>
      <c r="E582" s="24"/>
      <c r="F582" s="24"/>
      <c r="G582" s="24"/>
      <c r="H582" s="24"/>
      <c r="I582" s="24"/>
      <c r="J582" s="61">
        <v>4</v>
      </c>
      <c r="K582" s="62" t="s">
        <v>1138</v>
      </c>
      <c r="L582" s="63" t="s">
        <v>991</v>
      </c>
      <c r="M582" s="61" t="str">
        <f>IFERROR(VLOOKUP(Tabel3[[#This Row],[ID-Bygningsdel]],'Data ændringslog'!A:G,7,FALSE),"P")</f>
        <v/>
      </c>
      <c r="N582" s="64" t="s">
        <v>113</v>
      </c>
      <c r="O582" s="188" t="str">
        <f>VLOOKUP(Tabel3[[#This Row],[ID-Bygningsdel]],'Data aktør'!A:H,2,FALSE)</f>
        <v/>
      </c>
      <c r="P582" s="189" t="str">
        <f>VLOOKUP(Tabel3[[#This Row],[ID-Bygningsdel]],'Data aktør'!A:H,3,FALSE)</f>
        <v/>
      </c>
      <c r="Q582" s="190" t="str">
        <f>VLOOKUP(Tabel3[[#This Row],[ID-Bygningsdel]],'Data aktør'!A:H,4,FALSE)</f>
        <v/>
      </c>
      <c r="R582" s="191" t="str">
        <f>VLOOKUP(Tabel3[[#This Row],[ID-Bygningsdel]],'Data aktør'!A:H,5,FALSE)</f>
        <v/>
      </c>
      <c r="S582" s="192" t="str">
        <f>VLOOKUP(Tabel3[[#This Row],[ID-Bygningsdel]],'Data aktør'!A:H,6,FALSE)</f>
        <v/>
      </c>
      <c r="T582" s="193" t="str">
        <f>VLOOKUP(Tabel3[[#This Row],[ID-Bygningsdel]],'Data aktør'!A:H,7,FALSE)</f>
        <v/>
      </c>
      <c r="U582" s="194" t="str">
        <f>VLOOKUP(Tabel3[[#This Row],[ID-Bygningsdel]],'Data aktør'!A:H,8,FALSE)</f>
        <v/>
      </c>
      <c r="V582" s="76"/>
      <c r="W582" s="77"/>
      <c r="X582" s="76"/>
      <c r="Y582" s="77"/>
      <c r="Z582" s="76"/>
      <c r="AA582" s="77"/>
      <c r="AB582" s="76"/>
      <c r="AC582" s="77"/>
      <c r="AD582" s="76"/>
      <c r="AE582" s="77"/>
      <c r="AF582" s="76"/>
      <c r="AG582" s="77"/>
      <c r="AH582" s="76"/>
      <c r="AI582" s="77"/>
      <c r="AJ582" s="76"/>
      <c r="AK582" s="77"/>
      <c r="AL582" s="76"/>
      <c r="AM582" s="77"/>
      <c r="AN582" s="76"/>
      <c r="AO582" s="77"/>
      <c r="AP582" s="76"/>
      <c r="AQ582" s="77"/>
      <c r="AR582" s="76"/>
      <c r="AS582" s="77"/>
      <c r="AT582" s="76"/>
      <c r="AU582" s="77"/>
      <c r="AV582" s="76"/>
      <c r="AW582" s="77"/>
      <c r="AX582" s="76"/>
      <c r="AY582" s="77"/>
      <c r="AZ582" s="76"/>
      <c r="BA582" s="77"/>
      <c r="BB582" s="76"/>
      <c r="BC582" s="77"/>
      <c r="BD582" s="76"/>
      <c r="BE582" s="77"/>
      <c r="BF582" s="76"/>
      <c r="BG582" s="77"/>
      <c r="BH582" s="76"/>
      <c r="BI582" s="77"/>
      <c r="BJ582" s="76"/>
      <c r="BK582" s="77"/>
      <c r="BL582" s="36"/>
      <c r="BM582" s="24"/>
      <c r="BN582" s="76"/>
      <c r="BO582" s="77"/>
      <c r="BP582" s="76"/>
      <c r="BQ582" s="77"/>
      <c r="BR582" s="76"/>
      <c r="BS582" s="77"/>
      <c r="BT582" s="76"/>
      <c r="BU582" s="77"/>
      <c r="BV582" s="24"/>
      <c r="BW582" s="76"/>
      <c r="BX582" s="77"/>
      <c r="BY582" s="76"/>
      <c r="BZ582" s="77"/>
      <c r="CA582" s="96"/>
      <c r="CB582" s="2"/>
    </row>
    <row r="583" spans="1:80" ht="12" x14ac:dyDescent="0.2">
      <c r="A583" s="33"/>
      <c r="B583" s="265" t="s">
        <v>1185</v>
      </c>
      <c r="C583" s="240" t="str">
        <f>_xlfn.CONCAT(Tabel3[[#This Row],[ID]],Tabel3[[#This Row],[BYGNINGSDELE]])</f>
        <v>579Indregulerende ventiler /termostatventiler</v>
      </c>
      <c r="D583" s="24"/>
      <c r="E583" s="24"/>
      <c r="F583" s="24"/>
      <c r="G583" s="24"/>
      <c r="H583" s="24"/>
      <c r="I583" s="24"/>
      <c r="J583" s="61">
        <v>4</v>
      </c>
      <c r="K583" s="62" t="s">
        <v>1171</v>
      </c>
      <c r="L583" s="63" t="s">
        <v>991</v>
      </c>
      <c r="M583" s="61" t="str">
        <f>IFERROR(VLOOKUP(Tabel3[[#This Row],[ID-Bygningsdel]],'Data ændringslog'!A:G,7,FALSE),"P")</f>
        <v/>
      </c>
      <c r="N583" s="64" t="s">
        <v>113</v>
      </c>
      <c r="O583" s="188" t="str">
        <f>VLOOKUP(Tabel3[[#This Row],[ID-Bygningsdel]],'Data aktør'!A:H,2,FALSE)</f>
        <v/>
      </c>
      <c r="P583" s="189" t="str">
        <f>VLOOKUP(Tabel3[[#This Row],[ID-Bygningsdel]],'Data aktør'!A:H,3,FALSE)</f>
        <v/>
      </c>
      <c r="Q583" s="190" t="str">
        <f>VLOOKUP(Tabel3[[#This Row],[ID-Bygningsdel]],'Data aktør'!A:H,4,FALSE)</f>
        <v/>
      </c>
      <c r="R583" s="191" t="str">
        <f>VLOOKUP(Tabel3[[#This Row],[ID-Bygningsdel]],'Data aktør'!A:H,5,FALSE)</f>
        <v/>
      </c>
      <c r="S583" s="192" t="str">
        <f>VLOOKUP(Tabel3[[#This Row],[ID-Bygningsdel]],'Data aktør'!A:H,6,FALSE)</f>
        <v/>
      </c>
      <c r="T583" s="193" t="str">
        <f>VLOOKUP(Tabel3[[#This Row],[ID-Bygningsdel]],'Data aktør'!A:H,7,FALSE)</f>
        <v/>
      </c>
      <c r="U583" s="194" t="str">
        <f>VLOOKUP(Tabel3[[#This Row],[ID-Bygningsdel]],'Data aktør'!A:H,8,FALSE)</f>
        <v/>
      </c>
      <c r="V583" s="76"/>
      <c r="W583" s="77"/>
      <c r="X583" s="76"/>
      <c r="Y583" s="77"/>
      <c r="Z583" s="76"/>
      <c r="AA583" s="77"/>
      <c r="AB583" s="76"/>
      <c r="AC583" s="77"/>
      <c r="AD583" s="76"/>
      <c r="AE583" s="77"/>
      <c r="AF583" s="76"/>
      <c r="AG583" s="77"/>
      <c r="AH583" s="76"/>
      <c r="AI583" s="77"/>
      <c r="AJ583" s="76"/>
      <c r="AK583" s="77"/>
      <c r="AL583" s="76"/>
      <c r="AM583" s="77"/>
      <c r="AN583" s="76"/>
      <c r="AO583" s="77"/>
      <c r="AP583" s="76"/>
      <c r="AQ583" s="77"/>
      <c r="AR583" s="76"/>
      <c r="AS583" s="77"/>
      <c r="AT583" s="76"/>
      <c r="AU583" s="77"/>
      <c r="AV583" s="76"/>
      <c r="AW583" s="77"/>
      <c r="AX583" s="76"/>
      <c r="AY583" s="77"/>
      <c r="AZ583" s="76"/>
      <c r="BA583" s="77"/>
      <c r="BB583" s="76"/>
      <c r="BC583" s="77"/>
      <c r="BD583" s="76"/>
      <c r="BE583" s="77"/>
      <c r="BF583" s="76"/>
      <c r="BG583" s="77"/>
      <c r="BH583" s="76"/>
      <c r="BI583" s="77"/>
      <c r="BJ583" s="76"/>
      <c r="BK583" s="77"/>
      <c r="BL583" s="36"/>
      <c r="BM583" s="24"/>
      <c r="BN583" s="76"/>
      <c r="BO583" s="77"/>
      <c r="BP583" s="76"/>
      <c r="BQ583" s="77"/>
      <c r="BR583" s="76"/>
      <c r="BS583" s="77"/>
      <c r="BT583" s="76"/>
      <c r="BU583" s="77"/>
      <c r="BV583" s="24"/>
      <c r="BW583" s="76"/>
      <c r="BX583" s="77"/>
      <c r="BY583" s="76"/>
      <c r="BZ583" s="77"/>
      <c r="CA583" s="96"/>
      <c r="CB583" s="2"/>
    </row>
    <row r="584" spans="1:80" ht="12" x14ac:dyDescent="0.2">
      <c r="A584" s="33"/>
      <c r="B584" s="265" t="s">
        <v>1187</v>
      </c>
      <c r="C584" s="240" t="str">
        <f>_xlfn.CONCAT(Tabel3[[#This Row],[ID]],Tabel3[[#This Row],[BYGNINGSDELE]])</f>
        <v>580Øvrige Ventiler</v>
      </c>
      <c r="D584" s="24"/>
      <c r="E584" s="24"/>
      <c r="F584" s="24"/>
      <c r="G584" s="24"/>
      <c r="H584" s="24"/>
      <c r="I584" s="24"/>
      <c r="J584" s="61">
        <v>4</v>
      </c>
      <c r="K584" s="62" t="s">
        <v>1142</v>
      </c>
      <c r="L584" s="63" t="s">
        <v>991</v>
      </c>
      <c r="M584" s="61" t="str">
        <f>IFERROR(VLOOKUP(Tabel3[[#This Row],[ID-Bygningsdel]],'Data ændringslog'!A:G,7,FALSE),"P")</f>
        <v/>
      </c>
      <c r="N584" s="64" t="s">
        <v>113</v>
      </c>
      <c r="O584" s="188" t="str">
        <f>VLOOKUP(Tabel3[[#This Row],[ID-Bygningsdel]],'Data aktør'!A:H,2,FALSE)</f>
        <v/>
      </c>
      <c r="P584" s="189" t="str">
        <f>VLOOKUP(Tabel3[[#This Row],[ID-Bygningsdel]],'Data aktør'!A:H,3,FALSE)</f>
        <v/>
      </c>
      <c r="Q584" s="190" t="str">
        <f>VLOOKUP(Tabel3[[#This Row],[ID-Bygningsdel]],'Data aktør'!A:H,4,FALSE)</f>
        <v/>
      </c>
      <c r="R584" s="191" t="str">
        <f>VLOOKUP(Tabel3[[#This Row],[ID-Bygningsdel]],'Data aktør'!A:H,5,FALSE)</f>
        <v/>
      </c>
      <c r="S584" s="192" t="str">
        <f>VLOOKUP(Tabel3[[#This Row],[ID-Bygningsdel]],'Data aktør'!A:H,6,FALSE)</f>
        <v/>
      </c>
      <c r="T584" s="193" t="str">
        <f>VLOOKUP(Tabel3[[#This Row],[ID-Bygningsdel]],'Data aktør'!A:H,7,FALSE)</f>
        <v/>
      </c>
      <c r="U584" s="194" t="str">
        <f>VLOOKUP(Tabel3[[#This Row],[ID-Bygningsdel]],'Data aktør'!A:H,8,FALSE)</f>
        <v/>
      </c>
      <c r="V584" s="76"/>
      <c r="W584" s="77"/>
      <c r="X584" s="76"/>
      <c r="Y584" s="77"/>
      <c r="Z584" s="76"/>
      <c r="AA584" s="77"/>
      <c r="AB584" s="76"/>
      <c r="AC584" s="77"/>
      <c r="AD584" s="76"/>
      <c r="AE584" s="77"/>
      <c r="AF584" s="76"/>
      <c r="AG584" s="77"/>
      <c r="AH584" s="76"/>
      <c r="AI584" s="77"/>
      <c r="AJ584" s="76"/>
      <c r="AK584" s="77"/>
      <c r="AL584" s="76"/>
      <c r="AM584" s="77"/>
      <c r="AN584" s="76"/>
      <c r="AO584" s="77"/>
      <c r="AP584" s="76"/>
      <c r="AQ584" s="77"/>
      <c r="AR584" s="76"/>
      <c r="AS584" s="77"/>
      <c r="AT584" s="76"/>
      <c r="AU584" s="77"/>
      <c r="AV584" s="76"/>
      <c r="AW584" s="77"/>
      <c r="AX584" s="76"/>
      <c r="AY584" s="77"/>
      <c r="AZ584" s="76"/>
      <c r="BA584" s="77"/>
      <c r="BB584" s="76"/>
      <c r="BC584" s="77"/>
      <c r="BD584" s="76"/>
      <c r="BE584" s="77"/>
      <c r="BF584" s="76"/>
      <c r="BG584" s="77"/>
      <c r="BH584" s="76"/>
      <c r="BI584" s="77"/>
      <c r="BJ584" s="76"/>
      <c r="BK584" s="77"/>
      <c r="BL584" s="36"/>
      <c r="BM584" s="24"/>
      <c r="BN584" s="76"/>
      <c r="BO584" s="77"/>
      <c r="BP584" s="76"/>
      <c r="BQ584" s="77"/>
      <c r="BR584" s="76"/>
      <c r="BS584" s="77"/>
      <c r="BT584" s="76"/>
      <c r="BU584" s="77"/>
      <c r="BV584" s="24"/>
      <c r="BW584" s="76"/>
      <c r="BX584" s="77"/>
      <c r="BY584" s="76"/>
      <c r="BZ584" s="77"/>
      <c r="CA584" s="96"/>
      <c r="CB584" s="2"/>
    </row>
    <row r="585" spans="1:80" ht="12" x14ac:dyDescent="0.2">
      <c r="A585" s="33"/>
      <c r="B585" s="265" t="s">
        <v>1189</v>
      </c>
      <c r="C585" s="240" t="str">
        <f>_xlfn.CONCAT(Tabel3[[#This Row],[ID]],Tabel3[[#This Row],[BYGNINGSDELE]])</f>
        <v>581Filter/Termometer/Manomenter/Kompensator/mv.</v>
      </c>
      <c r="D585" s="24"/>
      <c r="E585" s="24"/>
      <c r="F585" s="24"/>
      <c r="G585" s="24"/>
      <c r="H585" s="24"/>
      <c r="I585" s="24"/>
      <c r="J585" s="61">
        <v>4</v>
      </c>
      <c r="K585" s="62" t="s">
        <v>1144</v>
      </c>
      <c r="L585" s="63" t="s">
        <v>991</v>
      </c>
      <c r="M585" s="61" t="str">
        <f>IFERROR(VLOOKUP(Tabel3[[#This Row],[ID-Bygningsdel]],'Data ændringslog'!A:G,7,FALSE),"P")</f>
        <v/>
      </c>
      <c r="N585" s="64" t="s">
        <v>113</v>
      </c>
      <c r="O585" s="188" t="str">
        <f>VLOOKUP(Tabel3[[#This Row],[ID-Bygningsdel]],'Data aktør'!A:H,2,FALSE)</f>
        <v/>
      </c>
      <c r="P585" s="189" t="str">
        <f>VLOOKUP(Tabel3[[#This Row],[ID-Bygningsdel]],'Data aktør'!A:H,3,FALSE)</f>
        <v/>
      </c>
      <c r="Q585" s="190" t="str">
        <f>VLOOKUP(Tabel3[[#This Row],[ID-Bygningsdel]],'Data aktør'!A:H,4,FALSE)</f>
        <v/>
      </c>
      <c r="R585" s="191" t="str">
        <f>VLOOKUP(Tabel3[[#This Row],[ID-Bygningsdel]],'Data aktør'!A:H,5,FALSE)</f>
        <v/>
      </c>
      <c r="S585" s="192" t="str">
        <f>VLOOKUP(Tabel3[[#This Row],[ID-Bygningsdel]],'Data aktør'!A:H,6,FALSE)</f>
        <v/>
      </c>
      <c r="T585" s="193" t="str">
        <f>VLOOKUP(Tabel3[[#This Row],[ID-Bygningsdel]],'Data aktør'!A:H,7,FALSE)</f>
        <v/>
      </c>
      <c r="U585" s="194" t="str">
        <f>VLOOKUP(Tabel3[[#This Row],[ID-Bygningsdel]],'Data aktør'!A:H,8,FALSE)</f>
        <v/>
      </c>
      <c r="V585" s="76"/>
      <c r="W585" s="77"/>
      <c r="X585" s="76"/>
      <c r="Y585" s="77"/>
      <c r="Z585" s="76"/>
      <c r="AA585" s="77"/>
      <c r="AB585" s="76"/>
      <c r="AC585" s="77"/>
      <c r="AD585" s="76"/>
      <c r="AE585" s="77"/>
      <c r="AF585" s="76"/>
      <c r="AG585" s="77"/>
      <c r="AH585" s="76"/>
      <c r="AI585" s="77"/>
      <c r="AJ585" s="76"/>
      <c r="AK585" s="77"/>
      <c r="AL585" s="76"/>
      <c r="AM585" s="77"/>
      <c r="AN585" s="76"/>
      <c r="AO585" s="77"/>
      <c r="AP585" s="76"/>
      <c r="AQ585" s="77"/>
      <c r="AR585" s="76"/>
      <c r="AS585" s="77"/>
      <c r="AT585" s="76"/>
      <c r="AU585" s="77"/>
      <c r="AV585" s="76"/>
      <c r="AW585" s="77"/>
      <c r="AX585" s="76"/>
      <c r="AY585" s="77"/>
      <c r="AZ585" s="76"/>
      <c r="BA585" s="77"/>
      <c r="BB585" s="76"/>
      <c r="BC585" s="77"/>
      <c r="BD585" s="76"/>
      <c r="BE585" s="77"/>
      <c r="BF585" s="76"/>
      <c r="BG585" s="77"/>
      <c r="BH585" s="76"/>
      <c r="BI585" s="77"/>
      <c r="BJ585" s="76"/>
      <c r="BK585" s="77"/>
      <c r="BL585" s="36"/>
      <c r="BM585" s="24"/>
      <c r="BN585" s="76"/>
      <c r="BO585" s="77"/>
      <c r="BP585" s="76"/>
      <c r="BQ585" s="77"/>
      <c r="BR585" s="76"/>
      <c r="BS585" s="77"/>
      <c r="BT585" s="76"/>
      <c r="BU585" s="77"/>
      <c r="BV585" s="24"/>
      <c r="BW585" s="76"/>
      <c r="BX585" s="77"/>
      <c r="BY585" s="76"/>
      <c r="BZ585" s="77"/>
      <c r="CA585" s="96"/>
      <c r="CB585" s="2"/>
    </row>
    <row r="586" spans="1:80" ht="12" x14ac:dyDescent="0.2">
      <c r="A586" s="33"/>
      <c r="B586" s="265" t="s">
        <v>1191</v>
      </c>
      <c r="C586" s="240" t="str">
        <f>_xlfn.CONCAT(Tabel3[[#This Row],[ID]],Tabel3[[#This Row],[BYGNINGSDELE]])</f>
        <v>582Koblingsdåser</v>
      </c>
      <c r="D586" s="24"/>
      <c r="E586" s="24"/>
      <c r="F586" s="24"/>
      <c r="G586" s="24"/>
      <c r="H586" s="24"/>
      <c r="I586" s="24"/>
      <c r="J586" s="61">
        <v>4</v>
      </c>
      <c r="K586" s="62" t="s">
        <v>1146</v>
      </c>
      <c r="L586" s="63" t="s">
        <v>991</v>
      </c>
      <c r="M586" s="61" t="str">
        <f>IFERROR(VLOOKUP(Tabel3[[#This Row],[ID-Bygningsdel]],'Data ændringslog'!A:G,7,FALSE),"P")</f>
        <v/>
      </c>
      <c r="N586" s="64" t="s">
        <v>113</v>
      </c>
      <c r="O586" s="188" t="str">
        <f>VLOOKUP(Tabel3[[#This Row],[ID-Bygningsdel]],'Data aktør'!A:H,2,FALSE)</f>
        <v/>
      </c>
      <c r="P586" s="189" t="str">
        <f>VLOOKUP(Tabel3[[#This Row],[ID-Bygningsdel]],'Data aktør'!A:H,3,FALSE)</f>
        <v/>
      </c>
      <c r="Q586" s="190" t="str">
        <f>VLOOKUP(Tabel3[[#This Row],[ID-Bygningsdel]],'Data aktør'!A:H,4,FALSE)</f>
        <v/>
      </c>
      <c r="R586" s="191" t="str">
        <f>VLOOKUP(Tabel3[[#This Row],[ID-Bygningsdel]],'Data aktør'!A:H,5,FALSE)</f>
        <v/>
      </c>
      <c r="S586" s="192" t="str">
        <f>VLOOKUP(Tabel3[[#This Row],[ID-Bygningsdel]],'Data aktør'!A:H,6,FALSE)</f>
        <v/>
      </c>
      <c r="T586" s="193" t="str">
        <f>VLOOKUP(Tabel3[[#This Row],[ID-Bygningsdel]],'Data aktør'!A:H,7,FALSE)</f>
        <v/>
      </c>
      <c r="U586" s="194" t="str">
        <f>VLOOKUP(Tabel3[[#This Row],[ID-Bygningsdel]],'Data aktør'!A:H,8,FALSE)</f>
        <v/>
      </c>
      <c r="V586" s="76"/>
      <c r="W586" s="77"/>
      <c r="X586" s="76"/>
      <c r="Y586" s="77"/>
      <c r="Z586" s="76"/>
      <c r="AA586" s="77"/>
      <c r="AB586" s="76"/>
      <c r="AC586" s="77"/>
      <c r="AD586" s="76"/>
      <c r="AE586" s="77"/>
      <c r="AF586" s="76"/>
      <c r="AG586" s="77"/>
      <c r="AH586" s="76"/>
      <c r="AI586" s="77"/>
      <c r="AJ586" s="76"/>
      <c r="AK586" s="77"/>
      <c r="AL586" s="76"/>
      <c r="AM586" s="77"/>
      <c r="AN586" s="76"/>
      <c r="AO586" s="77"/>
      <c r="AP586" s="76"/>
      <c r="AQ586" s="77"/>
      <c r="AR586" s="76"/>
      <c r="AS586" s="77"/>
      <c r="AT586" s="76"/>
      <c r="AU586" s="77"/>
      <c r="AV586" s="76"/>
      <c r="AW586" s="77"/>
      <c r="AX586" s="76"/>
      <c r="AY586" s="77"/>
      <c r="AZ586" s="76"/>
      <c r="BA586" s="77"/>
      <c r="BB586" s="76"/>
      <c r="BC586" s="77"/>
      <c r="BD586" s="76"/>
      <c r="BE586" s="77"/>
      <c r="BF586" s="76"/>
      <c r="BG586" s="77"/>
      <c r="BH586" s="76"/>
      <c r="BI586" s="77"/>
      <c r="BJ586" s="76"/>
      <c r="BK586" s="77"/>
      <c r="BL586" s="36"/>
      <c r="BM586" s="24"/>
      <c r="BN586" s="76"/>
      <c r="BO586" s="77"/>
      <c r="BP586" s="76"/>
      <c r="BQ586" s="77"/>
      <c r="BR586" s="76"/>
      <c r="BS586" s="77"/>
      <c r="BT586" s="76"/>
      <c r="BU586" s="77"/>
      <c r="BV586" s="24"/>
      <c r="BW586" s="76"/>
      <c r="BX586" s="77"/>
      <c r="BY586" s="76"/>
      <c r="BZ586" s="77"/>
      <c r="CA586" s="96"/>
      <c r="CB586" s="2"/>
    </row>
    <row r="587" spans="1:80" ht="12" x14ac:dyDescent="0.2">
      <c r="A587" s="33"/>
      <c r="B587" s="265" t="s">
        <v>1193</v>
      </c>
      <c r="C587" s="240" t="str">
        <f>_xlfn.CONCAT(Tabel3[[#This Row],[ID]],Tabel3[[#This Row],[BYGNINGSDELE]])</f>
        <v>583Målere</v>
      </c>
      <c r="D587" s="24"/>
      <c r="E587" s="24"/>
      <c r="F587" s="24"/>
      <c r="G587" s="24"/>
      <c r="H587" s="24"/>
      <c r="I587" s="24"/>
      <c r="J587" s="61">
        <v>4</v>
      </c>
      <c r="K587" s="62" t="s">
        <v>1159</v>
      </c>
      <c r="L587" s="63" t="s">
        <v>991</v>
      </c>
      <c r="M587" s="61" t="str">
        <f>IFERROR(VLOOKUP(Tabel3[[#This Row],[ID-Bygningsdel]],'Data ændringslog'!A:G,7,FALSE),"P")</f>
        <v/>
      </c>
      <c r="N587" s="64" t="s">
        <v>113</v>
      </c>
      <c r="O587" s="188" t="str">
        <f>VLOOKUP(Tabel3[[#This Row],[ID-Bygningsdel]],'Data aktør'!A:H,2,FALSE)</f>
        <v/>
      </c>
      <c r="P587" s="189" t="str">
        <f>VLOOKUP(Tabel3[[#This Row],[ID-Bygningsdel]],'Data aktør'!A:H,3,FALSE)</f>
        <v/>
      </c>
      <c r="Q587" s="190" t="str">
        <f>VLOOKUP(Tabel3[[#This Row],[ID-Bygningsdel]],'Data aktør'!A:H,4,FALSE)</f>
        <v/>
      </c>
      <c r="R587" s="191" t="str">
        <f>VLOOKUP(Tabel3[[#This Row],[ID-Bygningsdel]],'Data aktør'!A:H,5,FALSE)</f>
        <v/>
      </c>
      <c r="S587" s="192" t="str">
        <f>VLOOKUP(Tabel3[[#This Row],[ID-Bygningsdel]],'Data aktør'!A:H,6,FALSE)</f>
        <v/>
      </c>
      <c r="T587" s="193" t="str">
        <f>VLOOKUP(Tabel3[[#This Row],[ID-Bygningsdel]],'Data aktør'!A:H,7,FALSE)</f>
        <v/>
      </c>
      <c r="U587" s="194" t="str">
        <f>VLOOKUP(Tabel3[[#This Row],[ID-Bygningsdel]],'Data aktør'!A:H,8,FALSE)</f>
        <v/>
      </c>
      <c r="V587" s="76"/>
      <c r="W587" s="77"/>
      <c r="X587" s="76"/>
      <c r="Y587" s="77"/>
      <c r="Z587" s="76"/>
      <c r="AA587" s="77"/>
      <c r="AB587" s="76"/>
      <c r="AC587" s="77"/>
      <c r="AD587" s="76"/>
      <c r="AE587" s="77"/>
      <c r="AF587" s="76"/>
      <c r="AG587" s="77"/>
      <c r="AH587" s="76"/>
      <c r="AI587" s="77"/>
      <c r="AJ587" s="76"/>
      <c r="AK587" s="77"/>
      <c r="AL587" s="76"/>
      <c r="AM587" s="77"/>
      <c r="AN587" s="76"/>
      <c r="AO587" s="77"/>
      <c r="AP587" s="76"/>
      <c r="AQ587" s="77"/>
      <c r="AR587" s="76"/>
      <c r="AS587" s="77"/>
      <c r="AT587" s="76"/>
      <c r="AU587" s="77"/>
      <c r="AV587" s="76"/>
      <c r="AW587" s="77"/>
      <c r="AX587" s="76"/>
      <c r="AY587" s="77"/>
      <c r="AZ587" s="76"/>
      <c r="BA587" s="77"/>
      <c r="BB587" s="76"/>
      <c r="BC587" s="77"/>
      <c r="BD587" s="76"/>
      <c r="BE587" s="77"/>
      <c r="BF587" s="76"/>
      <c r="BG587" s="77"/>
      <c r="BH587" s="76"/>
      <c r="BI587" s="77"/>
      <c r="BJ587" s="76"/>
      <c r="BK587" s="77"/>
      <c r="BL587" s="36"/>
      <c r="BM587" s="24"/>
      <c r="BN587" s="76"/>
      <c r="BO587" s="77"/>
      <c r="BP587" s="76"/>
      <c r="BQ587" s="77"/>
      <c r="BR587" s="76"/>
      <c r="BS587" s="77"/>
      <c r="BT587" s="76"/>
      <c r="BU587" s="77"/>
      <c r="BV587" s="24"/>
      <c r="BW587" s="76"/>
      <c r="BX587" s="77"/>
      <c r="BY587" s="76"/>
      <c r="BZ587" s="77"/>
      <c r="CA587" s="96"/>
      <c r="CB587" s="2"/>
    </row>
    <row r="588" spans="1:80" ht="12" x14ac:dyDescent="0.2">
      <c r="A588" s="33"/>
      <c r="B588" s="267" t="s">
        <v>1194</v>
      </c>
      <c r="C588" s="242" t="str">
        <f>_xlfn.CONCAT(Tabel3[[#This Row],[ID]],Tabel3[[#This Row],[BYGNINGSDELE]])</f>
        <v>584Varme</v>
      </c>
      <c r="D588" s="23"/>
      <c r="E588" s="23"/>
      <c r="F588" s="23"/>
      <c r="G588" s="23"/>
      <c r="H588" s="23"/>
      <c r="I588" s="24"/>
      <c r="J588" s="65">
        <v>3</v>
      </c>
      <c r="K588" s="66" t="s">
        <v>960</v>
      </c>
      <c r="L588" s="67"/>
      <c r="M588" s="65" t="str">
        <f>IFERROR(VLOOKUP(Tabel3[[#This Row],[ID-Bygningsdel]],'Data ændringslog'!A:G,7,FALSE),"P")</f>
        <v/>
      </c>
      <c r="N588" s="68" t="s">
        <v>109</v>
      </c>
      <c r="O588" s="196" t="str">
        <f>VLOOKUP(Tabel3[[#This Row],[ID-Bygningsdel]],'Data aktør'!A:H,2,FALSE)</f>
        <v/>
      </c>
      <c r="P588" s="197" t="str">
        <f>VLOOKUP(Tabel3[[#This Row],[ID-Bygningsdel]],'Data aktør'!A:H,3,FALSE)</f>
        <v/>
      </c>
      <c r="Q588" s="197" t="str">
        <f>VLOOKUP(Tabel3[[#This Row],[ID-Bygningsdel]],'Data aktør'!A:H,4,FALSE)</f>
        <v/>
      </c>
      <c r="R588" s="197" t="str">
        <f>VLOOKUP(Tabel3[[#This Row],[ID-Bygningsdel]],'Data aktør'!A:H,5,FALSE)</f>
        <v/>
      </c>
      <c r="S588" s="197" t="str">
        <f>VLOOKUP(Tabel3[[#This Row],[ID-Bygningsdel]],'Data aktør'!A:H,6,FALSE)</f>
        <v/>
      </c>
      <c r="T588" s="197" t="str">
        <f>VLOOKUP(Tabel3[[#This Row],[ID-Bygningsdel]],'Data aktør'!A:H,7,FALSE)</f>
        <v/>
      </c>
      <c r="U588" s="197" t="str">
        <f>VLOOKUP(Tabel3[[#This Row],[ID-Bygningsdel]],'Data aktør'!A:H,8,FALSE)</f>
        <v/>
      </c>
      <c r="V588" s="84"/>
      <c r="W588" s="69"/>
      <c r="X588" s="84"/>
      <c r="Y588" s="69"/>
      <c r="Z588" s="84"/>
      <c r="AA588" s="69"/>
      <c r="AB588" s="84"/>
      <c r="AC588" s="69"/>
      <c r="AD588" s="84"/>
      <c r="AE588" s="69"/>
      <c r="AF588" s="84"/>
      <c r="AG588" s="69"/>
      <c r="AH588" s="84"/>
      <c r="AI588" s="69"/>
      <c r="AJ588" s="84"/>
      <c r="AK588" s="69"/>
      <c r="AL588" s="84"/>
      <c r="AM588" s="69"/>
      <c r="AN588" s="84"/>
      <c r="AO588" s="69"/>
      <c r="AP588" s="84"/>
      <c r="AQ588" s="69"/>
      <c r="AR588" s="84"/>
      <c r="AS588" s="69"/>
      <c r="AT588" s="84"/>
      <c r="AU588" s="69"/>
      <c r="AV588" s="84"/>
      <c r="AW588" s="69"/>
      <c r="AX588" s="84"/>
      <c r="AY588" s="69"/>
      <c r="AZ588" s="84"/>
      <c r="BA588" s="69"/>
      <c r="BB588" s="84"/>
      <c r="BC588" s="69"/>
      <c r="BD588" s="84"/>
      <c r="BE588" s="69"/>
      <c r="BF588" s="84"/>
      <c r="BG588" s="69"/>
      <c r="BH588" s="84"/>
      <c r="BI588" s="69"/>
      <c r="BJ588" s="84"/>
      <c r="BK588" s="69"/>
      <c r="BL588" s="38"/>
      <c r="BM588" s="24"/>
      <c r="BN588" s="84"/>
      <c r="BO588" s="69"/>
      <c r="BP588" s="84"/>
      <c r="BQ588" s="69"/>
      <c r="BR588" s="84"/>
      <c r="BS588" s="69"/>
      <c r="BT588" s="84"/>
      <c r="BU588" s="69"/>
      <c r="BV588" s="24"/>
      <c r="BW588" s="84"/>
      <c r="BX588" s="69"/>
      <c r="BY588" s="84"/>
      <c r="BZ588" s="69"/>
      <c r="CA588" s="98"/>
      <c r="CB588" s="2"/>
    </row>
    <row r="589" spans="1:80" ht="12" x14ac:dyDescent="0.2">
      <c r="A589" s="33"/>
      <c r="B589" s="265" t="s">
        <v>1196</v>
      </c>
      <c r="C589" s="240" t="str">
        <f>_xlfn.CONCAT(Tabel3[[#This Row],[ID]],Tabel3[[#This Row],[BYGNINGSDELE]])</f>
        <v>585Varmeflader</v>
      </c>
      <c r="D589" s="24"/>
      <c r="E589" s="24"/>
      <c r="F589" s="24"/>
      <c r="G589" s="24"/>
      <c r="H589" s="24"/>
      <c r="I589" s="24"/>
      <c r="J589" s="61">
        <v>4</v>
      </c>
      <c r="K589" s="62" t="s">
        <v>1178</v>
      </c>
      <c r="L589" s="63" t="s">
        <v>991</v>
      </c>
      <c r="M589" s="61" t="str">
        <f>IFERROR(VLOOKUP(Tabel3[[#This Row],[ID-Bygningsdel]],'Data ændringslog'!A:G,7,FALSE),"P")</f>
        <v/>
      </c>
      <c r="N589" s="64" t="s">
        <v>109</v>
      </c>
      <c r="O589" s="188" t="str">
        <f>VLOOKUP(Tabel3[[#This Row],[ID-Bygningsdel]],'Data aktør'!A:H,2,FALSE)</f>
        <v/>
      </c>
      <c r="P589" s="189" t="str">
        <f>VLOOKUP(Tabel3[[#This Row],[ID-Bygningsdel]],'Data aktør'!A:H,3,FALSE)</f>
        <v/>
      </c>
      <c r="Q589" s="190" t="str">
        <f>VLOOKUP(Tabel3[[#This Row],[ID-Bygningsdel]],'Data aktør'!A:H,4,FALSE)</f>
        <v/>
      </c>
      <c r="R589" s="191" t="str">
        <f>VLOOKUP(Tabel3[[#This Row],[ID-Bygningsdel]],'Data aktør'!A:H,5,FALSE)</f>
        <v>X</v>
      </c>
      <c r="S589" s="192" t="str">
        <f>VLOOKUP(Tabel3[[#This Row],[ID-Bygningsdel]],'Data aktør'!A:H,6,FALSE)</f>
        <v/>
      </c>
      <c r="T589" s="193" t="str">
        <f>VLOOKUP(Tabel3[[#This Row],[ID-Bygningsdel]],'Data aktør'!A:H,7,FALSE)</f>
        <v/>
      </c>
      <c r="U589" s="194" t="str">
        <f>VLOOKUP(Tabel3[[#This Row],[ID-Bygningsdel]],'Data aktør'!A:H,8,FALSE)</f>
        <v/>
      </c>
      <c r="V589" s="76"/>
      <c r="W589" s="77"/>
      <c r="X589" s="76"/>
      <c r="Y589" s="77"/>
      <c r="Z589" s="76"/>
      <c r="AA589" s="77"/>
      <c r="AB589" s="76"/>
      <c r="AC589" s="77"/>
      <c r="AD589" s="76"/>
      <c r="AE589" s="77"/>
      <c r="AF589" s="76"/>
      <c r="AG589" s="77"/>
      <c r="AH589" s="76"/>
      <c r="AI589" s="77"/>
      <c r="AJ589" s="76" t="s">
        <v>46</v>
      </c>
      <c r="AK589" s="77">
        <v>300</v>
      </c>
      <c r="AL589" s="76"/>
      <c r="AM589" s="77"/>
      <c r="AN589" s="76"/>
      <c r="AO589" s="77"/>
      <c r="AP589" s="76"/>
      <c r="AQ589" s="77"/>
      <c r="AR589" s="76"/>
      <c r="AS589" s="77"/>
      <c r="AT589" s="76" t="s">
        <v>46</v>
      </c>
      <c r="AU589" s="77">
        <v>325</v>
      </c>
      <c r="AV589" s="76"/>
      <c r="AW589" s="77"/>
      <c r="AX589" s="76"/>
      <c r="AY589" s="77"/>
      <c r="AZ589" s="76"/>
      <c r="BA589" s="77"/>
      <c r="BB589" s="76" t="s">
        <v>46</v>
      </c>
      <c r="BC589" s="77">
        <v>325</v>
      </c>
      <c r="BD589" s="76"/>
      <c r="BE589" s="77"/>
      <c r="BF589" s="76"/>
      <c r="BG589" s="77"/>
      <c r="BH589" s="76"/>
      <c r="BI589" s="77"/>
      <c r="BJ589" s="76"/>
      <c r="BK589" s="77"/>
      <c r="BL589" s="36"/>
      <c r="BM589" s="24"/>
      <c r="BN589" s="76"/>
      <c r="BO589" s="77"/>
      <c r="BP589" s="76"/>
      <c r="BQ589" s="77"/>
      <c r="BR589" s="76"/>
      <c r="BS589" s="77"/>
      <c r="BT589" s="76"/>
      <c r="BU589" s="77"/>
      <c r="BV589" s="24"/>
      <c r="BW589" s="76"/>
      <c r="BX589" s="77"/>
      <c r="BY589" s="76"/>
      <c r="BZ589" s="77"/>
      <c r="CA589" s="96"/>
      <c r="CB589" s="2"/>
    </row>
    <row r="590" spans="1:80" ht="12" x14ac:dyDescent="0.2">
      <c r="A590" s="33"/>
      <c r="B590" s="265" t="s">
        <v>1197</v>
      </c>
      <c r="C590" s="240" t="str">
        <f>_xlfn.CONCAT(Tabel3[[#This Row],[ID]],Tabel3[[#This Row],[BYGNINGSDELE]])</f>
        <v>586Radiatorer</v>
      </c>
      <c r="D590" s="24"/>
      <c r="E590" s="24"/>
      <c r="F590" s="24"/>
      <c r="G590" s="24"/>
      <c r="H590" s="24"/>
      <c r="I590" s="24"/>
      <c r="J590" s="61">
        <v>4</v>
      </c>
      <c r="K590" s="62" t="s">
        <v>1180</v>
      </c>
      <c r="L590" s="63" t="s">
        <v>991</v>
      </c>
      <c r="M590" s="61" t="str">
        <f>IFERROR(VLOOKUP(Tabel3[[#This Row],[ID-Bygningsdel]],'Data ændringslog'!A:G,7,FALSE),"P")</f>
        <v/>
      </c>
      <c r="N590" s="64" t="s">
        <v>109</v>
      </c>
      <c r="O590" s="188" t="str">
        <f>VLOOKUP(Tabel3[[#This Row],[ID-Bygningsdel]],'Data aktør'!A:H,2,FALSE)</f>
        <v/>
      </c>
      <c r="P590" s="189" t="str">
        <f>VLOOKUP(Tabel3[[#This Row],[ID-Bygningsdel]],'Data aktør'!A:H,3,FALSE)</f>
        <v/>
      </c>
      <c r="Q590" s="190" t="str">
        <f>VLOOKUP(Tabel3[[#This Row],[ID-Bygningsdel]],'Data aktør'!A:H,4,FALSE)</f>
        <v/>
      </c>
      <c r="R590" s="191" t="str">
        <f>VLOOKUP(Tabel3[[#This Row],[ID-Bygningsdel]],'Data aktør'!A:H,5,FALSE)</f>
        <v>X</v>
      </c>
      <c r="S590" s="192" t="str">
        <f>VLOOKUP(Tabel3[[#This Row],[ID-Bygningsdel]],'Data aktør'!A:H,6,FALSE)</f>
        <v/>
      </c>
      <c r="T590" s="193" t="str">
        <f>VLOOKUP(Tabel3[[#This Row],[ID-Bygningsdel]],'Data aktør'!A:H,7,FALSE)</f>
        <v/>
      </c>
      <c r="U590" s="194" t="str">
        <f>VLOOKUP(Tabel3[[#This Row],[ID-Bygningsdel]],'Data aktør'!A:H,8,FALSE)</f>
        <v/>
      </c>
      <c r="V590" s="76"/>
      <c r="W590" s="77"/>
      <c r="X590" s="76"/>
      <c r="Y590" s="77"/>
      <c r="Z590" s="76"/>
      <c r="AA590" s="77"/>
      <c r="AB590" s="76"/>
      <c r="AC590" s="77"/>
      <c r="AD590" s="76"/>
      <c r="AE590" s="77"/>
      <c r="AF590" s="76"/>
      <c r="AG590" s="77"/>
      <c r="AH590" s="76"/>
      <c r="AI590" s="77"/>
      <c r="AJ590" s="76" t="s">
        <v>46</v>
      </c>
      <c r="AK590" s="77">
        <v>300</v>
      </c>
      <c r="AL590" s="76"/>
      <c r="AM590" s="77"/>
      <c r="AN590" s="76"/>
      <c r="AO590" s="77"/>
      <c r="AP590" s="76"/>
      <c r="AQ590" s="77"/>
      <c r="AR590" s="76"/>
      <c r="AS590" s="77"/>
      <c r="AT590" s="76" t="s">
        <v>46</v>
      </c>
      <c r="AU590" s="77">
        <v>325</v>
      </c>
      <c r="AV590" s="76"/>
      <c r="AW590" s="77"/>
      <c r="AX590" s="76"/>
      <c r="AY590" s="77"/>
      <c r="AZ590" s="76"/>
      <c r="BA590" s="77"/>
      <c r="BB590" s="76" t="s">
        <v>46</v>
      </c>
      <c r="BC590" s="77">
        <v>325</v>
      </c>
      <c r="BD590" s="76"/>
      <c r="BE590" s="77"/>
      <c r="BF590" s="76"/>
      <c r="BG590" s="77"/>
      <c r="BH590" s="76"/>
      <c r="BI590" s="77"/>
      <c r="BJ590" s="76"/>
      <c r="BK590" s="77"/>
      <c r="BL590" s="36"/>
      <c r="BM590" s="24"/>
      <c r="BN590" s="76"/>
      <c r="BO590" s="77"/>
      <c r="BP590" s="76"/>
      <c r="BQ590" s="77"/>
      <c r="BR590" s="76"/>
      <c r="BS590" s="77"/>
      <c r="BT590" s="76"/>
      <c r="BU590" s="77"/>
      <c r="BV590" s="24"/>
      <c r="BW590" s="76"/>
      <c r="BX590" s="77"/>
      <c r="BY590" s="76"/>
      <c r="BZ590" s="77"/>
      <c r="CA590" s="96"/>
      <c r="CB590" s="2"/>
    </row>
    <row r="591" spans="1:80" ht="12" x14ac:dyDescent="0.2">
      <c r="A591" s="33"/>
      <c r="B591" s="265" t="s">
        <v>1198</v>
      </c>
      <c r="C591" s="240" t="str">
        <f>_xlfn.CONCAT(Tabel3[[#This Row],[ID]],Tabel3[[#This Row],[BYGNINGSDELE]])</f>
        <v>587Gulvvarme</v>
      </c>
      <c r="D591" s="24"/>
      <c r="E591" s="24"/>
      <c r="F591" s="24"/>
      <c r="G591" s="24"/>
      <c r="H591" s="24"/>
      <c r="I591" s="24"/>
      <c r="J591" s="61">
        <v>4</v>
      </c>
      <c r="K591" s="62" t="s">
        <v>1182</v>
      </c>
      <c r="L591" s="63" t="s">
        <v>991</v>
      </c>
      <c r="M591" s="61" t="str">
        <f>IFERROR(VLOOKUP(Tabel3[[#This Row],[ID-Bygningsdel]],'Data ændringslog'!A:G,7,FALSE),"P")</f>
        <v/>
      </c>
      <c r="N591" s="64" t="s">
        <v>113</v>
      </c>
      <c r="O591" s="188" t="str">
        <f>VLOOKUP(Tabel3[[#This Row],[ID-Bygningsdel]],'Data aktør'!A:H,2,FALSE)</f>
        <v/>
      </c>
      <c r="P591" s="189" t="str">
        <f>VLOOKUP(Tabel3[[#This Row],[ID-Bygningsdel]],'Data aktør'!A:H,3,FALSE)</f>
        <v/>
      </c>
      <c r="Q591" s="190" t="str">
        <f>VLOOKUP(Tabel3[[#This Row],[ID-Bygningsdel]],'Data aktør'!A:H,4,FALSE)</f>
        <v/>
      </c>
      <c r="R591" s="191" t="str">
        <f>VLOOKUP(Tabel3[[#This Row],[ID-Bygningsdel]],'Data aktør'!A:H,5,FALSE)</f>
        <v/>
      </c>
      <c r="S591" s="192" t="str">
        <f>VLOOKUP(Tabel3[[#This Row],[ID-Bygningsdel]],'Data aktør'!A:H,6,FALSE)</f>
        <v/>
      </c>
      <c r="T591" s="193" t="str">
        <f>VLOOKUP(Tabel3[[#This Row],[ID-Bygningsdel]],'Data aktør'!A:H,7,FALSE)</f>
        <v/>
      </c>
      <c r="U591" s="194" t="str">
        <f>VLOOKUP(Tabel3[[#This Row],[ID-Bygningsdel]],'Data aktør'!A:H,8,FALSE)</f>
        <v/>
      </c>
      <c r="V591" s="76"/>
      <c r="W591" s="77"/>
      <c r="X591" s="76"/>
      <c r="Y591" s="77"/>
      <c r="Z591" s="76"/>
      <c r="AA591" s="77"/>
      <c r="AB591" s="76"/>
      <c r="AC591" s="77"/>
      <c r="AD591" s="76"/>
      <c r="AE591" s="77"/>
      <c r="AF591" s="76"/>
      <c r="AG591" s="77"/>
      <c r="AH591" s="76"/>
      <c r="AI591" s="77"/>
      <c r="AJ591" s="76"/>
      <c r="AK591" s="77"/>
      <c r="AL591" s="76"/>
      <c r="AM591" s="77"/>
      <c r="AN591" s="76"/>
      <c r="AO591" s="77"/>
      <c r="AP591" s="76"/>
      <c r="AQ591" s="77"/>
      <c r="AR591" s="76"/>
      <c r="AS591" s="77"/>
      <c r="AT591" s="76"/>
      <c r="AU591" s="77"/>
      <c r="AV591" s="76"/>
      <c r="AW591" s="77"/>
      <c r="AX591" s="76"/>
      <c r="AY591" s="77"/>
      <c r="AZ591" s="76"/>
      <c r="BA591" s="77"/>
      <c r="BB591" s="76"/>
      <c r="BC591" s="77"/>
      <c r="BD591" s="76"/>
      <c r="BE591" s="77"/>
      <c r="BF591" s="76"/>
      <c r="BG591" s="77"/>
      <c r="BH591" s="76"/>
      <c r="BI591" s="77"/>
      <c r="BJ591" s="76"/>
      <c r="BK591" s="77"/>
      <c r="BL591" s="36"/>
      <c r="BM591" s="24"/>
      <c r="BN591" s="76"/>
      <c r="BO591" s="77"/>
      <c r="BP591" s="76"/>
      <c r="BQ591" s="77"/>
      <c r="BR591" s="76"/>
      <c r="BS591" s="77"/>
      <c r="BT591" s="76"/>
      <c r="BU591" s="77"/>
      <c r="BV591" s="24"/>
      <c r="BW591" s="76"/>
      <c r="BX591" s="77"/>
      <c r="BY591" s="76"/>
      <c r="BZ591" s="77"/>
      <c r="CA591" s="96"/>
      <c r="CB591" s="2"/>
    </row>
    <row r="592" spans="1:80" ht="12" x14ac:dyDescent="0.2">
      <c r="A592" s="33"/>
      <c r="B592" s="265" t="s">
        <v>1199</v>
      </c>
      <c r="C592" s="240" t="str">
        <f>_xlfn.CONCAT(Tabel3[[#This Row],[ID]],Tabel3[[#This Row],[BYGNINGSDELE]])</f>
        <v>588Strålevarmepaneler</v>
      </c>
      <c r="D592" s="24"/>
      <c r="E592" s="24"/>
      <c r="F592" s="24"/>
      <c r="G592" s="24"/>
      <c r="H592" s="24"/>
      <c r="I592" s="24"/>
      <c r="J592" s="61">
        <v>4</v>
      </c>
      <c r="K592" s="62" t="s">
        <v>1184</v>
      </c>
      <c r="L592" s="63" t="s">
        <v>991</v>
      </c>
      <c r="M592" s="61" t="str">
        <f>IFERROR(VLOOKUP(Tabel3[[#This Row],[ID-Bygningsdel]],'Data ændringslog'!A:G,7,FALSE),"P")</f>
        <v/>
      </c>
      <c r="N592" s="64" t="s">
        <v>109</v>
      </c>
      <c r="O592" s="188" t="str">
        <f>VLOOKUP(Tabel3[[#This Row],[ID-Bygningsdel]],'Data aktør'!A:H,2,FALSE)</f>
        <v/>
      </c>
      <c r="P592" s="189" t="str">
        <f>VLOOKUP(Tabel3[[#This Row],[ID-Bygningsdel]],'Data aktør'!A:H,3,FALSE)</f>
        <v/>
      </c>
      <c r="Q592" s="190" t="str">
        <f>VLOOKUP(Tabel3[[#This Row],[ID-Bygningsdel]],'Data aktør'!A:H,4,FALSE)</f>
        <v/>
      </c>
      <c r="R592" s="191" t="str">
        <f>VLOOKUP(Tabel3[[#This Row],[ID-Bygningsdel]],'Data aktør'!A:H,5,FALSE)</f>
        <v>X</v>
      </c>
      <c r="S592" s="192" t="str">
        <f>VLOOKUP(Tabel3[[#This Row],[ID-Bygningsdel]],'Data aktør'!A:H,6,FALSE)</f>
        <v/>
      </c>
      <c r="T592" s="193" t="str">
        <f>VLOOKUP(Tabel3[[#This Row],[ID-Bygningsdel]],'Data aktør'!A:H,7,FALSE)</f>
        <v/>
      </c>
      <c r="U592" s="194" t="str">
        <f>VLOOKUP(Tabel3[[#This Row],[ID-Bygningsdel]],'Data aktør'!A:H,8,FALSE)</f>
        <v/>
      </c>
      <c r="V592" s="76"/>
      <c r="W592" s="77"/>
      <c r="X592" s="76"/>
      <c r="Y592" s="77"/>
      <c r="Z592" s="76"/>
      <c r="AA592" s="77"/>
      <c r="AB592" s="76"/>
      <c r="AC592" s="77"/>
      <c r="AD592" s="76"/>
      <c r="AE592" s="77"/>
      <c r="AF592" s="76"/>
      <c r="AG592" s="77"/>
      <c r="AH592" s="76"/>
      <c r="AI592" s="77"/>
      <c r="AJ592" s="76" t="s">
        <v>46</v>
      </c>
      <c r="AK592" s="77">
        <v>300</v>
      </c>
      <c r="AL592" s="76"/>
      <c r="AM592" s="77"/>
      <c r="AN592" s="76"/>
      <c r="AO592" s="77"/>
      <c r="AP592" s="76"/>
      <c r="AQ592" s="77"/>
      <c r="AR592" s="76"/>
      <c r="AS592" s="77"/>
      <c r="AT592" s="76" t="s">
        <v>46</v>
      </c>
      <c r="AU592" s="77">
        <v>325</v>
      </c>
      <c r="AV592" s="76"/>
      <c r="AW592" s="77"/>
      <c r="AX592" s="76"/>
      <c r="AY592" s="77"/>
      <c r="AZ592" s="76"/>
      <c r="BA592" s="77"/>
      <c r="BB592" s="76" t="s">
        <v>46</v>
      </c>
      <c r="BC592" s="77">
        <v>325</v>
      </c>
      <c r="BD592" s="76"/>
      <c r="BE592" s="77"/>
      <c r="BF592" s="76"/>
      <c r="BG592" s="77"/>
      <c r="BH592" s="76"/>
      <c r="BI592" s="77"/>
      <c r="BJ592" s="76"/>
      <c r="BK592" s="77"/>
      <c r="BL592" s="36"/>
      <c r="BM592" s="24"/>
      <c r="BN592" s="76"/>
      <c r="BO592" s="77"/>
      <c r="BP592" s="76"/>
      <c r="BQ592" s="77"/>
      <c r="BR592" s="76"/>
      <c r="BS592" s="77"/>
      <c r="BT592" s="76"/>
      <c r="BU592" s="77"/>
      <c r="BV592" s="24"/>
      <c r="BW592" s="76"/>
      <c r="BX592" s="77"/>
      <c r="BY592" s="76"/>
      <c r="BZ592" s="77"/>
      <c r="CA592" s="96"/>
      <c r="CB592" s="2"/>
    </row>
    <row r="593" spans="1:80" ht="12" x14ac:dyDescent="0.2">
      <c r="A593" s="33"/>
      <c r="B593" s="265" t="s">
        <v>1200</v>
      </c>
      <c r="C593" s="240" t="str">
        <f>_xlfn.CONCAT(Tabel3[[#This Row],[ID]],Tabel3[[#This Row],[BYGNINGSDELE]])</f>
        <v>589Konvektorer</v>
      </c>
      <c r="D593" s="24"/>
      <c r="E593" s="24"/>
      <c r="F593" s="24"/>
      <c r="G593" s="24"/>
      <c r="H593" s="24"/>
      <c r="I593" s="24"/>
      <c r="J593" s="61">
        <v>4</v>
      </c>
      <c r="K593" s="62" t="s">
        <v>1186</v>
      </c>
      <c r="L593" s="63" t="s">
        <v>991</v>
      </c>
      <c r="M593" s="61" t="str">
        <f>IFERROR(VLOOKUP(Tabel3[[#This Row],[ID-Bygningsdel]],'Data ændringslog'!A:G,7,FALSE),"P")</f>
        <v/>
      </c>
      <c r="N593" s="64" t="s">
        <v>109</v>
      </c>
      <c r="O593" s="188" t="str">
        <f>VLOOKUP(Tabel3[[#This Row],[ID-Bygningsdel]],'Data aktør'!A:H,2,FALSE)</f>
        <v/>
      </c>
      <c r="P593" s="189" t="str">
        <f>VLOOKUP(Tabel3[[#This Row],[ID-Bygningsdel]],'Data aktør'!A:H,3,FALSE)</f>
        <v/>
      </c>
      <c r="Q593" s="190" t="str">
        <f>VLOOKUP(Tabel3[[#This Row],[ID-Bygningsdel]],'Data aktør'!A:H,4,FALSE)</f>
        <v/>
      </c>
      <c r="R593" s="191" t="str">
        <f>VLOOKUP(Tabel3[[#This Row],[ID-Bygningsdel]],'Data aktør'!A:H,5,FALSE)</f>
        <v>X</v>
      </c>
      <c r="S593" s="192" t="str">
        <f>VLOOKUP(Tabel3[[#This Row],[ID-Bygningsdel]],'Data aktør'!A:H,6,FALSE)</f>
        <v/>
      </c>
      <c r="T593" s="193" t="str">
        <f>VLOOKUP(Tabel3[[#This Row],[ID-Bygningsdel]],'Data aktør'!A:H,7,FALSE)</f>
        <v/>
      </c>
      <c r="U593" s="194" t="str">
        <f>VLOOKUP(Tabel3[[#This Row],[ID-Bygningsdel]],'Data aktør'!A:H,8,FALSE)</f>
        <v/>
      </c>
      <c r="V593" s="76"/>
      <c r="W593" s="77"/>
      <c r="X593" s="76"/>
      <c r="Y593" s="77"/>
      <c r="Z593" s="76"/>
      <c r="AA593" s="77"/>
      <c r="AB593" s="76"/>
      <c r="AC593" s="77"/>
      <c r="AD593" s="76"/>
      <c r="AE593" s="77"/>
      <c r="AF593" s="76"/>
      <c r="AG593" s="77"/>
      <c r="AH593" s="76"/>
      <c r="AI593" s="77"/>
      <c r="AJ593" s="76" t="s">
        <v>46</v>
      </c>
      <c r="AK593" s="77">
        <v>300</v>
      </c>
      <c r="AL593" s="76"/>
      <c r="AM593" s="77"/>
      <c r="AN593" s="76"/>
      <c r="AO593" s="77"/>
      <c r="AP593" s="76"/>
      <c r="AQ593" s="77"/>
      <c r="AR593" s="76"/>
      <c r="AS593" s="77"/>
      <c r="AT593" s="76" t="s">
        <v>46</v>
      </c>
      <c r="AU593" s="77">
        <v>325</v>
      </c>
      <c r="AV593" s="76"/>
      <c r="AW593" s="77"/>
      <c r="AX593" s="76"/>
      <c r="AY593" s="77"/>
      <c r="AZ593" s="76"/>
      <c r="BA593" s="77"/>
      <c r="BB593" s="76" t="s">
        <v>46</v>
      </c>
      <c r="BC593" s="77">
        <v>325</v>
      </c>
      <c r="BD593" s="76"/>
      <c r="BE593" s="77"/>
      <c r="BF593" s="76"/>
      <c r="BG593" s="77"/>
      <c r="BH593" s="76"/>
      <c r="BI593" s="77"/>
      <c r="BJ593" s="76"/>
      <c r="BK593" s="77"/>
      <c r="BL593" s="36"/>
      <c r="BM593" s="24"/>
      <c r="BN593" s="76"/>
      <c r="BO593" s="77"/>
      <c r="BP593" s="76"/>
      <c r="BQ593" s="77"/>
      <c r="BR593" s="76"/>
      <c r="BS593" s="77"/>
      <c r="BT593" s="76"/>
      <c r="BU593" s="77"/>
      <c r="BV593" s="24"/>
      <c r="BW593" s="76"/>
      <c r="BX593" s="77"/>
      <c r="BY593" s="76"/>
      <c r="BZ593" s="77"/>
      <c r="CA593" s="96"/>
      <c r="CB593" s="2"/>
    </row>
    <row r="594" spans="1:80" ht="12" x14ac:dyDescent="0.2">
      <c r="A594" s="33"/>
      <c r="B594" s="265" t="s">
        <v>1201</v>
      </c>
      <c r="C594" s="240" t="str">
        <f>_xlfn.CONCAT(Tabel3[[#This Row],[ID]],Tabel3[[#This Row],[BYGNINGSDELE]])</f>
        <v>590Varmluftstæpper</v>
      </c>
      <c r="D594" s="24"/>
      <c r="E594" s="24"/>
      <c r="F594" s="24"/>
      <c r="G594" s="24"/>
      <c r="H594" s="24"/>
      <c r="I594" s="24"/>
      <c r="J594" s="61">
        <v>4</v>
      </c>
      <c r="K594" s="62" t="s">
        <v>1188</v>
      </c>
      <c r="L594" s="63" t="s">
        <v>991</v>
      </c>
      <c r="M594" s="61" t="str">
        <f>IFERROR(VLOOKUP(Tabel3[[#This Row],[ID-Bygningsdel]],'Data ændringslog'!A:G,7,FALSE),"P")</f>
        <v/>
      </c>
      <c r="N594" s="64" t="s">
        <v>109</v>
      </c>
      <c r="O594" s="188" t="str">
        <f>VLOOKUP(Tabel3[[#This Row],[ID-Bygningsdel]],'Data aktør'!A:H,2,FALSE)</f>
        <v/>
      </c>
      <c r="P594" s="189" t="str">
        <f>VLOOKUP(Tabel3[[#This Row],[ID-Bygningsdel]],'Data aktør'!A:H,3,FALSE)</f>
        <v/>
      </c>
      <c r="Q594" s="190" t="str">
        <f>VLOOKUP(Tabel3[[#This Row],[ID-Bygningsdel]],'Data aktør'!A:H,4,FALSE)</f>
        <v/>
      </c>
      <c r="R594" s="191" t="str">
        <f>VLOOKUP(Tabel3[[#This Row],[ID-Bygningsdel]],'Data aktør'!A:H,5,FALSE)</f>
        <v>X</v>
      </c>
      <c r="S594" s="192" t="str">
        <f>VLOOKUP(Tabel3[[#This Row],[ID-Bygningsdel]],'Data aktør'!A:H,6,FALSE)</f>
        <v/>
      </c>
      <c r="T594" s="193" t="str">
        <f>VLOOKUP(Tabel3[[#This Row],[ID-Bygningsdel]],'Data aktør'!A:H,7,FALSE)</f>
        <v/>
      </c>
      <c r="U594" s="194" t="str">
        <f>VLOOKUP(Tabel3[[#This Row],[ID-Bygningsdel]],'Data aktør'!A:H,8,FALSE)</f>
        <v/>
      </c>
      <c r="V594" s="76"/>
      <c r="W594" s="77"/>
      <c r="X594" s="76"/>
      <c r="Y594" s="77"/>
      <c r="Z594" s="76"/>
      <c r="AA594" s="77"/>
      <c r="AB594" s="76"/>
      <c r="AC594" s="77"/>
      <c r="AD594" s="76"/>
      <c r="AE594" s="77"/>
      <c r="AF594" s="76"/>
      <c r="AG594" s="77"/>
      <c r="AH594" s="76"/>
      <c r="AI594" s="77"/>
      <c r="AJ594" s="76" t="s">
        <v>46</v>
      </c>
      <c r="AK594" s="77">
        <v>300</v>
      </c>
      <c r="AL594" s="76"/>
      <c r="AM594" s="77"/>
      <c r="AN594" s="76"/>
      <c r="AO594" s="77"/>
      <c r="AP594" s="76"/>
      <c r="AQ594" s="77"/>
      <c r="AR594" s="76"/>
      <c r="AS594" s="77"/>
      <c r="AT594" s="76" t="s">
        <v>46</v>
      </c>
      <c r="AU594" s="77">
        <v>325</v>
      </c>
      <c r="AV594" s="76"/>
      <c r="AW594" s="77"/>
      <c r="AX594" s="76"/>
      <c r="AY594" s="77"/>
      <c r="AZ594" s="76"/>
      <c r="BA594" s="77"/>
      <c r="BB594" s="76" t="s">
        <v>46</v>
      </c>
      <c r="BC594" s="77">
        <v>325</v>
      </c>
      <c r="BD594" s="76"/>
      <c r="BE594" s="77"/>
      <c r="BF594" s="76"/>
      <c r="BG594" s="77"/>
      <c r="BH594" s="76"/>
      <c r="BI594" s="77"/>
      <c r="BJ594" s="76"/>
      <c r="BK594" s="77"/>
      <c r="BL594" s="36"/>
      <c r="BM594" s="24"/>
      <c r="BN594" s="76"/>
      <c r="BO594" s="77"/>
      <c r="BP594" s="76"/>
      <c r="BQ594" s="77"/>
      <c r="BR594" s="76"/>
      <c r="BS594" s="77"/>
      <c r="BT594" s="76"/>
      <c r="BU594" s="77"/>
      <c r="BV594" s="24"/>
      <c r="BW594" s="76"/>
      <c r="BX594" s="77"/>
      <c r="BY594" s="76"/>
      <c r="BZ594" s="77"/>
      <c r="CA594" s="96"/>
      <c r="CB594" s="2"/>
    </row>
    <row r="595" spans="1:80" ht="12" x14ac:dyDescent="0.2">
      <c r="A595" s="33"/>
      <c r="B595" s="265" t="s">
        <v>1203</v>
      </c>
      <c r="C595" s="240" t="str">
        <f>_xlfn.CONCAT(Tabel3[[#This Row],[ID]],Tabel3[[#This Row],[BYGNINGSDELE]])</f>
        <v>591Varme kalorieferer</v>
      </c>
      <c r="D595" s="24"/>
      <c r="E595" s="24"/>
      <c r="F595" s="24"/>
      <c r="G595" s="24"/>
      <c r="H595" s="24"/>
      <c r="I595" s="24"/>
      <c r="J595" s="61">
        <v>4</v>
      </c>
      <c r="K595" s="62" t="s">
        <v>1190</v>
      </c>
      <c r="L595" s="63" t="s">
        <v>991</v>
      </c>
      <c r="M595" s="61" t="str">
        <f>IFERROR(VLOOKUP(Tabel3[[#This Row],[ID-Bygningsdel]],'Data ændringslog'!A:G,7,FALSE),"P")</f>
        <v/>
      </c>
      <c r="N595" s="64" t="s">
        <v>109</v>
      </c>
      <c r="O595" s="188" t="str">
        <f>VLOOKUP(Tabel3[[#This Row],[ID-Bygningsdel]],'Data aktør'!A:H,2,FALSE)</f>
        <v/>
      </c>
      <c r="P595" s="189" t="str">
        <f>VLOOKUP(Tabel3[[#This Row],[ID-Bygningsdel]],'Data aktør'!A:H,3,FALSE)</f>
        <v/>
      </c>
      <c r="Q595" s="190" t="str">
        <f>VLOOKUP(Tabel3[[#This Row],[ID-Bygningsdel]],'Data aktør'!A:H,4,FALSE)</f>
        <v/>
      </c>
      <c r="R595" s="191" t="str">
        <f>VLOOKUP(Tabel3[[#This Row],[ID-Bygningsdel]],'Data aktør'!A:H,5,FALSE)</f>
        <v>X</v>
      </c>
      <c r="S595" s="192" t="str">
        <f>VLOOKUP(Tabel3[[#This Row],[ID-Bygningsdel]],'Data aktør'!A:H,6,FALSE)</f>
        <v/>
      </c>
      <c r="T595" s="193" t="str">
        <f>VLOOKUP(Tabel3[[#This Row],[ID-Bygningsdel]],'Data aktør'!A:H,7,FALSE)</f>
        <v/>
      </c>
      <c r="U595" s="194" t="str">
        <f>VLOOKUP(Tabel3[[#This Row],[ID-Bygningsdel]],'Data aktør'!A:H,8,FALSE)</f>
        <v/>
      </c>
      <c r="V595" s="76"/>
      <c r="W595" s="77"/>
      <c r="X595" s="76"/>
      <c r="Y595" s="77"/>
      <c r="Z595" s="76"/>
      <c r="AA595" s="77"/>
      <c r="AB595" s="76"/>
      <c r="AC595" s="77"/>
      <c r="AD595" s="76"/>
      <c r="AE595" s="77"/>
      <c r="AF595" s="76"/>
      <c r="AG595" s="77"/>
      <c r="AH595" s="76"/>
      <c r="AI595" s="77"/>
      <c r="AJ595" s="76" t="s">
        <v>46</v>
      </c>
      <c r="AK595" s="77">
        <v>300</v>
      </c>
      <c r="AL595" s="76"/>
      <c r="AM595" s="77"/>
      <c r="AN595" s="76"/>
      <c r="AO595" s="77"/>
      <c r="AP595" s="76"/>
      <c r="AQ595" s="77"/>
      <c r="AR595" s="76"/>
      <c r="AS595" s="77"/>
      <c r="AT595" s="76" t="s">
        <v>46</v>
      </c>
      <c r="AU595" s="77">
        <v>325</v>
      </c>
      <c r="AV595" s="76"/>
      <c r="AW595" s="77"/>
      <c r="AX595" s="76"/>
      <c r="AY595" s="77"/>
      <c r="AZ595" s="76"/>
      <c r="BA595" s="77"/>
      <c r="BB595" s="76" t="s">
        <v>46</v>
      </c>
      <c r="BC595" s="77">
        <v>325</v>
      </c>
      <c r="BD595" s="76"/>
      <c r="BE595" s="77"/>
      <c r="BF595" s="76"/>
      <c r="BG595" s="77"/>
      <c r="BH595" s="76"/>
      <c r="BI595" s="77"/>
      <c r="BJ595" s="76"/>
      <c r="BK595" s="77"/>
      <c r="BL595" s="36"/>
      <c r="BM595" s="24"/>
      <c r="BN595" s="76"/>
      <c r="BO595" s="77"/>
      <c r="BP595" s="76"/>
      <c r="BQ595" s="77"/>
      <c r="BR595" s="76"/>
      <c r="BS595" s="77"/>
      <c r="BT595" s="76"/>
      <c r="BU595" s="77"/>
      <c r="BV595" s="24"/>
      <c r="BW595" s="76"/>
      <c r="BX595" s="77"/>
      <c r="BY595" s="76"/>
      <c r="BZ595" s="77"/>
      <c r="CA595" s="96"/>
      <c r="CB595" s="2"/>
    </row>
    <row r="596" spans="1:80" ht="12" x14ac:dyDescent="0.2">
      <c r="A596" s="33"/>
      <c r="B596" s="265" t="s">
        <v>1205</v>
      </c>
      <c r="C596" s="240" t="str">
        <f>_xlfn.CONCAT(Tabel3[[#This Row],[ID]],Tabel3[[#This Row],[BYGNINGSDELE]])</f>
        <v>592Rørradiatorer</v>
      </c>
      <c r="D596" s="24"/>
      <c r="E596" s="24"/>
      <c r="F596" s="24"/>
      <c r="G596" s="24"/>
      <c r="H596" s="24"/>
      <c r="I596" s="24"/>
      <c r="J596" s="61">
        <v>4</v>
      </c>
      <c r="K596" s="62" t="s">
        <v>1192</v>
      </c>
      <c r="L596" s="63" t="s">
        <v>991</v>
      </c>
      <c r="M596" s="61" t="str">
        <f>IFERROR(VLOOKUP(Tabel3[[#This Row],[ID-Bygningsdel]],'Data ændringslog'!A:G,7,FALSE),"P")</f>
        <v/>
      </c>
      <c r="N596" s="64" t="s">
        <v>109</v>
      </c>
      <c r="O596" s="188" t="str">
        <f>VLOOKUP(Tabel3[[#This Row],[ID-Bygningsdel]],'Data aktør'!A:H,2,FALSE)</f>
        <v/>
      </c>
      <c r="P596" s="189" t="str">
        <f>VLOOKUP(Tabel3[[#This Row],[ID-Bygningsdel]],'Data aktør'!A:H,3,FALSE)</f>
        <v/>
      </c>
      <c r="Q596" s="190" t="str">
        <f>VLOOKUP(Tabel3[[#This Row],[ID-Bygningsdel]],'Data aktør'!A:H,4,FALSE)</f>
        <v/>
      </c>
      <c r="R596" s="191" t="str">
        <f>VLOOKUP(Tabel3[[#This Row],[ID-Bygningsdel]],'Data aktør'!A:H,5,FALSE)</f>
        <v>X</v>
      </c>
      <c r="S596" s="192" t="str">
        <f>VLOOKUP(Tabel3[[#This Row],[ID-Bygningsdel]],'Data aktør'!A:H,6,FALSE)</f>
        <v/>
      </c>
      <c r="T596" s="193" t="str">
        <f>VLOOKUP(Tabel3[[#This Row],[ID-Bygningsdel]],'Data aktør'!A:H,7,FALSE)</f>
        <v/>
      </c>
      <c r="U596" s="194" t="str">
        <f>VLOOKUP(Tabel3[[#This Row],[ID-Bygningsdel]],'Data aktør'!A:H,8,FALSE)</f>
        <v/>
      </c>
      <c r="V596" s="76"/>
      <c r="W596" s="77"/>
      <c r="X596" s="76"/>
      <c r="Y596" s="77"/>
      <c r="Z596" s="76"/>
      <c r="AA596" s="77"/>
      <c r="AB596" s="76"/>
      <c r="AC596" s="77"/>
      <c r="AD596" s="76"/>
      <c r="AE596" s="77"/>
      <c r="AF596" s="76"/>
      <c r="AG596" s="77"/>
      <c r="AH596" s="76"/>
      <c r="AI596" s="77"/>
      <c r="AJ596" s="76" t="s">
        <v>46</v>
      </c>
      <c r="AK596" s="77">
        <v>300</v>
      </c>
      <c r="AL596" s="76"/>
      <c r="AM596" s="77"/>
      <c r="AN596" s="76"/>
      <c r="AO596" s="77"/>
      <c r="AP596" s="76"/>
      <c r="AQ596" s="77"/>
      <c r="AR596" s="76"/>
      <c r="AS596" s="77"/>
      <c r="AT596" s="76" t="s">
        <v>46</v>
      </c>
      <c r="AU596" s="77">
        <v>325</v>
      </c>
      <c r="AV596" s="76"/>
      <c r="AW596" s="77"/>
      <c r="AX596" s="76"/>
      <c r="AY596" s="77"/>
      <c r="AZ596" s="76"/>
      <c r="BA596" s="77"/>
      <c r="BB596" s="76" t="s">
        <v>46</v>
      </c>
      <c r="BC596" s="77">
        <v>325</v>
      </c>
      <c r="BD596" s="76"/>
      <c r="BE596" s="77"/>
      <c r="BF596" s="76"/>
      <c r="BG596" s="77"/>
      <c r="BH596" s="76"/>
      <c r="BI596" s="77"/>
      <c r="BJ596" s="76"/>
      <c r="BK596" s="77"/>
      <c r="BL596" s="36"/>
      <c r="BM596" s="24"/>
      <c r="BN596" s="76"/>
      <c r="BO596" s="77"/>
      <c r="BP596" s="76"/>
      <c r="BQ596" s="77"/>
      <c r="BR596" s="76"/>
      <c r="BS596" s="77"/>
      <c r="BT596" s="76"/>
      <c r="BU596" s="77"/>
      <c r="BV596" s="24"/>
      <c r="BW596" s="76"/>
      <c r="BX596" s="77"/>
      <c r="BY596" s="76"/>
      <c r="BZ596" s="77"/>
      <c r="CA596" s="96"/>
      <c r="CB596" s="2"/>
    </row>
    <row r="597" spans="1:80" ht="12" x14ac:dyDescent="0.2">
      <c r="A597" s="33"/>
      <c r="B597" s="265" t="s">
        <v>1207</v>
      </c>
      <c r="C597" s="240" t="str">
        <f>_xlfn.CONCAT(Tabel3[[#This Row],[ID]],Tabel3[[#This Row],[BYGNINGSDELE]])</f>
        <v>593Afspærringsventiler</v>
      </c>
      <c r="D597" s="24"/>
      <c r="E597" s="24"/>
      <c r="F597" s="24"/>
      <c r="G597" s="24"/>
      <c r="H597" s="24"/>
      <c r="I597" s="24"/>
      <c r="J597" s="61">
        <v>4</v>
      </c>
      <c r="K597" s="62" t="s">
        <v>1138</v>
      </c>
      <c r="L597" s="63" t="s">
        <v>991</v>
      </c>
      <c r="M597" s="61" t="str">
        <f>IFERROR(VLOOKUP(Tabel3[[#This Row],[ID-Bygningsdel]],'Data ændringslog'!A:G,7,FALSE),"P")</f>
        <v/>
      </c>
      <c r="N597" s="64" t="s">
        <v>113</v>
      </c>
      <c r="O597" s="188" t="str">
        <f>VLOOKUP(Tabel3[[#This Row],[ID-Bygningsdel]],'Data aktør'!A:H,2,FALSE)</f>
        <v/>
      </c>
      <c r="P597" s="189" t="str">
        <f>VLOOKUP(Tabel3[[#This Row],[ID-Bygningsdel]],'Data aktør'!A:H,3,FALSE)</f>
        <v/>
      </c>
      <c r="Q597" s="190" t="str">
        <f>VLOOKUP(Tabel3[[#This Row],[ID-Bygningsdel]],'Data aktør'!A:H,4,FALSE)</f>
        <v/>
      </c>
      <c r="R597" s="191" t="str">
        <f>VLOOKUP(Tabel3[[#This Row],[ID-Bygningsdel]],'Data aktør'!A:H,5,FALSE)</f>
        <v/>
      </c>
      <c r="S597" s="192" t="str">
        <f>VLOOKUP(Tabel3[[#This Row],[ID-Bygningsdel]],'Data aktør'!A:H,6,FALSE)</f>
        <v/>
      </c>
      <c r="T597" s="193" t="str">
        <f>VLOOKUP(Tabel3[[#This Row],[ID-Bygningsdel]],'Data aktør'!A:H,7,FALSE)</f>
        <v/>
      </c>
      <c r="U597" s="194" t="str">
        <f>VLOOKUP(Tabel3[[#This Row],[ID-Bygningsdel]],'Data aktør'!A:H,8,FALSE)</f>
        <v/>
      </c>
      <c r="V597" s="76"/>
      <c r="W597" s="77"/>
      <c r="X597" s="76"/>
      <c r="Y597" s="77"/>
      <c r="Z597" s="76"/>
      <c r="AA597" s="77"/>
      <c r="AB597" s="76"/>
      <c r="AC597" s="77"/>
      <c r="AD597" s="76"/>
      <c r="AE597" s="77"/>
      <c r="AF597" s="76"/>
      <c r="AG597" s="77"/>
      <c r="AH597" s="76"/>
      <c r="AI597" s="77"/>
      <c r="AJ597" s="76"/>
      <c r="AK597" s="77"/>
      <c r="AL597" s="76"/>
      <c r="AM597" s="77"/>
      <c r="AN597" s="76"/>
      <c r="AO597" s="77"/>
      <c r="AP597" s="76"/>
      <c r="AQ597" s="77"/>
      <c r="AR597" s="76"/>
      <c r="AS597" s="77"/>
      <c r="AT597" s="76"/>
      <c r="AU597" s="77"/>
      <c r="AV597" s="76"/>
      <c r="AW597" s="77"/>
      <c r="AX597" s="76"/>
      <c r="AY597" s="77"/>
      <c r="AZ597" s="76"/>
      <c r="BA597" s="77"/>
      <c r="BB597" s="76"/>
      <c r="BC597" s="77"/>
      <c r="BD597" s="76"/>
      <c r="BE597" s="77"/>
      <c r="BF597" s="76"/>
      <c r="BG597" s="77"/>
      <c r="BH597" s="76"/>
      <c r="BI597" s="77"/>
      <c r="BJ597" s="76"/>
      <c r="BK597" s="77"/>
      <c r="BL597" s="36"/>
      <c r="BM597" s="24"/>
      <c r="BN597" s="76"/>
      <c r="BO597" s="77"/>
      <c r="BP597" s="76"/>
      <c r="BQ597" s="77"/>
      <c r="BR597" s="76"/>
      <c r="BS597" s="77"/>
      <c r="BT597" s="76"/>
      <c r="BU597" s="77"/>
      <c r="BV597" s="24"/>
      <c r="BW597" s="76"/>
      <c r="BX597" s="77"/>
      <c r="BY597" s="76"/>
      <c r="BZ597" s="77"/>
      <c r="CA597" s="96"/>
      <c r="CB597" s="2"/>
    </row>
    <row r="598" spans="1:80" ht="12" x14ac:dyDescent="0.2">
      <c r="A598" s="33"/>
      <c r="B598" s="265" t="s">
        <v>1209</v>
      </c>
      <c r="C598" s="240" t="str">
        <f>_xlfn.CONCAT(Tabel3[[#This Row],[ID]],Tabel3[[#This Row],[BYGNINGSDELE]])</f>
        <v>594Indregulerende ventiler /Radiatorventil og -termostat</v>
      </c>
      <c r="D598" s="24"/>
      <c r="E598" s="24"/>
      <c r="F598" s="24"/>
      <c r="G598" s="24"/>
      <c r="H598" s="24"/>
      <c r="I598" s="24"/>
      <c r="J598" s="61">
        <v>4</v>
      </c>
      <c r="K598" s="62" t="s">
        <v>1195</v>
      </c>
      <c r="L598" s="63" t="s">
        <v>991</v>
      </c>
      <c r="M598" s="61" t="str">
        <f>IFERROR(VLOOKUP(Tabel3[[#This Row],[ID-Bygningsdel]],'Data ændringslog'!A:G,7,FALSE),"P")</f>
        <v/>
      </c>
      <c r="N598" s="64" t="s">
        <v>113</v>
      </c>
      <c r="O598" s="188" t="str">
        <f>VLOOKUP(Tabel3[[#This Row],[ID-Bygningsdel]],'Data aktør'!A:H,2,FALSE)</f>
        <v/>
      </c>
      <c r="P598" s="189" t="str">
        <f>VLOOKUP(Tabel3[[#This Row],[ID-Bygningsdel]],'Data aktør'!A:H,3,FALSE)</f>
        <v/>
      </c>
      <c r="Q598" s="190" t="str">
        <f>VLOOKUP(Tabel3[[#This Row],[ID-Bygningsdel]],'Data aktør'!A:H,4,FALSE)</f>
        <v/>
      </c>
      <c r="R598" s="191" t="str">
        <f>VLOOKUP(Tabel3[[#This Row],[ID-Bygningsdel]],'Data aktør'!A:H,5,FALSE)</f>
        <v/>
      </c>
      <c r="S598" s="192" t="str">
        <f>VLOOKUP(Tabel3[[#This Row],[ID-Bygningsdel]],'Data aktør'!A:H,6,FALSE)</f>
        <v/>
      </c>
      <c r="T598" s="193" t="str">
        <f>VLOOKUP(Tabel3[[#This Row],[ID-Bygningsdel]],'Data aktør'!A:H,7,FALSE)</f>
        <v/>
      </c>
      <c r="U598" s="194" t="str">
        <f>VLOOKUP(Tabel3[[#This Row],[ID-Bygningsdel]],'Data aktør'!A:H,8,FALSE)</f>
        <v/>
      </c>
      <c r="V598" s="76"/>
      <c r="W598" s="77"/>
      <c r="X598" s="76"/>
      <c r="Y598" s="77"/>
      <c r="Z598" s="76"/>
      <c r="AA598" s="77"/>
      <c r="AB598" s="76"/>
      <c r="AC598" s="77"/>
      <c r="AD598" s="76"/>
      <c r="AE598" s="77"/>
      <c r="AF598" s="76"/>
      <c r="AG598" s="77"/>
      <c r="AH598" s="76"/>
      <c r="AI598" s="77"/>
      <c r="AJ598" s="76"/>
      <c r="AK598" s="77"/>
      <c r="AL598" s="76"/>
      <c r="AM598" s="77"/>
      <c r="AN598" s="76"/>
      <c r="AO598" s="77"/>
      <c r="AP598" s="76"/>
      <c r="AQ598" s="77"/>
      <c r="AR598" s="76"/>
      <c r="AS598" s="77"/>
      <c r="AT598" s="76"/>
      <c r="AU598" s="77"/>
      <c r="AV598" s="76"/>
      <c r="AW598" s="77"/>
      <c r="AX598" s="76"/>
      <c r="AY598" s="77"/>
      <c r="AZ598" s="76"/>
      <c r="BA598" s="77"/>
      <c r="BB598" s="76"/>
      <c r="BC598" s="77"/>
      <c r="BD598" s="76"/>
      <c r="BE598" s="77"/>
      <c r="BF598" s="76"/>
      <c r="BG598" s="77"/>
      <c r="BH598" s="76"/>
      <c r="BI598" s="77"/>
      <c r="BJ598" s="76"/>
      <c r="BK598" s="77"/>
      <c r="BL598" s="36"/>
      <c r="BM598" s="24"/>
      <c r="BN598" s="76"/>
      <c r="BO598" s="77"/>
      <c r="BP598" s="76"/>
      <c r="BQ598" s="77"/>
      <c r="BR598" s="76"/>
      <c r="BS598" s="77"/>
      <c r="BT598" s="76"/>
      <c r="BU598" s="77"/>
      <c r="BV598" s="24"/>
      <c r="BW598" s="76"/>
      <c r="BX598" s="77"/>
      <c r="BY598" s="76"/>
      <c r="BZ598" s="77"/>
      <c r="CA598" s="96"/>
      <c r="CB598" s="2"/>
    </row>
    <row r="599" spans="1:80" ht="12" x14ac:dyDescent="0.2">
      <c r="A599" s="33"/>
      <c r="B599" s="265" t="s">
        <v>1210</v>
      </c>
      <c r="C599" s="240" t="str">
        <f>_xlfn.CONCAT(Tabel3[[#This Row],[ID]],Tabel3[[#This Row],[BYGNINGSDELE]])</f>
        <v>595Øvrige Ventiler</v>
      </c>
      <c r="D599" s="24"/>
      <c r="E599" s="24"/>
      <c r="F599" s="24"/>
      <c r="G599" s="24"/>
      <c r="H599" s="24"/>
      <c r="I599" s="24"/>
      <c r="J599" s="61">
        <v>4</v>
      </c>
      <c r="K599" s="62" t="s">
        <v>1142</v>
      </c>
      <c r="L599" s="63" t="s">
        <v>991</v>
      </c>
      <c r="M599" s="61" t="str">
        <f>IFERROR(VLOOKUP(Tabel3[[#This Row],[ID-Bygningsdel]],'Data ændringslog'!A:G,7,FALSE),"P")</f>
        <v/>
      </c>
      <c r="N599" s="64" t="s">
        <v>113</v>
      </c>
      <c r="O599" s="188" t="str">
        <f>VLOOKUP(Tabel3[[#This Row],[ID-Bygningsdel]],'Data aktør'!A:H,2,FALSE)</f>
        <v/>
      </c>
      <c r="P599" s="189" t="str">
        <f>VLOOKUP(Tabel3[[#This Row],[ID-Bygningsdel]],'Data aktør'!A:H,3,FALSE)</f>
        <v/>
      </c>
      <c r="Q599" s="190" t="str">
        <f>VLOOKUP(Tabel3[[#This Row],[ID-Bygningsdel]],'Data aktør'!A:H,4,FALSE)</f>
        <v/>
      </c>
      <c r="R599" s="191" t="str">
        <f>VLOOKUP(Tabel3[[#This Row],[ID-Bygningsdel]],'Data aktør'!A:H,5,FALSE)</f>
        <v/>
      </c>
      <c r="S599" s="192" t="str">
        <f>VLOOKUP(Tabel3[[#This Row],[ID-Bygningsdel]],'Data aktør'!A:H,6,FALSE)</f>
        <v/>
      </c>
      <c r="T599" s="193" t="str">
        <f>VLOOKUP(Tabel3[[#This Row],[ID-Bygningsdel]],'Data aktør'!A:H,7,FALSE)</f>
        <v/>
      </c>
      <c r="U599" s="194" t="str">
        <f>VLOOKUP(Tabel3[[#This Row],[ID-Bygningsdel]],'Data aktør'!A:H,8,FALSE)</f>
        <v/>
      </c>
      <c r="V599" s="76"/>
      <c r="W599" s="77"/>
      <c r="X599" s="76"/>
      <c r="Y599" s="77"/>
      <c r="Z599" s="76"/>
      <c r="AA599" s="77"/>
      <c r="AB599" s="76"/>
      <c r="AC599" s="77"/>
      <c r="AD599" s="76"/>
      <c r="AE599" s="77"/>
      <c r="AF599" s="76"/>
      <c r="AG599" s="77"/>
      <c r="AH599" s="76"/>
      <c r="AI599" s="77"/>
      <c r="AJ599" s="76"/>
      <c r="AK599" s="77"/>
      <c r="AL599" s="76"/>
      <c r="AM599" s="77"/>
      <c r="AN599" s="76"/>
      <c r="AO599" s="77"/>
      <c r="AP599" s="76"/>
      <c r="AQ599" s="77"/>
      <c r="AR599" s="76"/>
      <c r="AS599" s="77"/>
      <c r="AT599" s="76"/>
      <c r="AU599" s="77"/>
      <c r="AV599" s="76"/>
      <c r="AW599" s="77"/>
      <c r="AX599" s="76"/>
      <c r="AY599" s="77"/>
      <c r="AZ599" s="76"/>
      <c r="BA599" s="77"/>
      <c r="BB599" s="76"/>
      <c r="BC599" s="77"/>
      <c r="BD599" s="76"/>
      <c r="BE599" s="77"/>
      <c r="BF599" s="76"/>
      <c r="BG599" s="77"/>
      <c r="BH599" s="76"/>
      <c r="BI599" s="77"/>
      <c r="BJ599" s="76"/>
      <c r="BK599" s="77"/>
      <c r="BL599" s="36"/>
      <c r="BM599" s="24"/>
      <c r="BN599" s="76"/>
      <c r="BO599" s="77"/>
      <c r="BP599" s="76"/>
      <c r="BQ599" s="77"/>
      <c r="BR599" s="76"/>
      <c r="BS599" s="77"/>
      <c r="BT599" s="76"/>
      <c r="BU599" s="77"/>
      <c r="BV599" s="24"/>
      <c r="BW599" s="76"/>
      <c r="BX599" s="77"/>
      <c r="BY599" s="76"/>
      <c r="BZ599" s="77"/>
      <c r="CA599" s="96"/>
      <c r="CB599" s="2"/>
    </row>
    <row r="600" spans="1:80" ht="12" x14ac:dyDescent="0.2">
      <c r="A600" s="33"/>
      <c r="B600" s="265" t="s">
        <v>1212</v>
      </c>
      <c r="C600" s="240" t="str">
        <f>_xlfn.CONCAT(Tabel3[[#This Row],[ID]],Tabel3[[#This Row],[BYGNINGSDELE]])</f>
        <v>596Filter/Termometer/Manomenter/Kompensator/mv.</v>
      </c>
      <c r="D600" s="24"/>
      <c r="E600" s="24"/>
      <c r="F600" s="24"/>
      <c r="G600" s="24"/>
      <c r="H600" s="24"/>
      <c r="I600" s="24"/>
      <c r="J600" s="61">
        <v>4</v>
      </c>
      <c r="K600" s="62" t="s">
        <v>1144</v>
      </c>
      <c r="L600" s="63" t="s">
        <v>991</v>
      </c>
      <c r="M600" s="61" t="str">
        <f>IFERROR(VLOOKUP(Tabel3[[#This Row],[ID-Bygningsdel]],'Data ændringslog'!A:G,7,FALSE),"P")</f>
        <v/>
      </c>
      <c r="N600" s="64" t="s">
        <v>113</v>
      </c>
      <c r="O600" s="188" t="str">
        <f>VLOOKUP(Tabel3[[#This Row],[ID-Bygningsdel]],'Data aktør'!A:H,2,FALSE)</f>
        <v/>
      </c>
      <c r="P600" s="189" t="str">
        <f>VLOOKUP(Tabel3[[#This Row],[ID-Bygningsdel]],'Data aktør'!A:H,3,FALSE)</f>
        <v/>
      </c>
      <c r="Q600" s="190" t="str">
        <f>VLOOKUP(Tabel3[[#This Row],[ID-Bygningsdel]],'Data aktør'!A:H,4,FALSE)</f>
        <v/>
      </c>
      <c r="R600" s="191" t="str">
        <f>VLOOKUP(Tabel3[[#This Row],[ID-Bygningsdel]],'Data aktør'!A:H,5,FALSE)</f>
        <v/>
      </c>
      <c r="S600" s="192" t="str">
        <f>VLOOKUP(Tabel3[[#This Row],[ID-Bygningsdel]],'Data aktør'!A:H,6,FALSE)</f>
        <v/>
      </c>
      <c r="T600" s="193" t="str">
        <f>VLOOKUP(Tabel3[[#This Row],[ID-Bygningsdel]],'Data aktør'!A:H,7,FALSE)</f>
        <v/>
      </c>
      <c r="U600" s="194" t="str">
        <f>VLOOKUP(Tabel3[[#This Row],[ID-Bygningsdel]],'Data aktør'!A:H,8,FALSE)</f>
        <v/>
      </c>
      <c r="V600" s="76"/>
      <c r="W600" s="77"/>
      <c r="X600" s="76"/>
      <c r="Y600" s="77"/>
      <c r="Z600" s="76"/>
      <c r="AA600" s="77"/>
      <c r="AB600" s="76"/>
      <c r="AC600" s="77"/>
      <c r="AD600" s="76"/>
      <c r="AE600" s="77"/>
      <c r="AF600" s="76"/>
      <c r="AG600" s="77"/>
      <c r="AH600" s="76"/>
      <c r="AI600" s="77"/>
      <c r="AJ600" s="76"/>
      <c r="AK600" s="77"/>
      <c r="AL600" s="76"/>
      <c r="AM600" s="77"/>
      <c r="AN600" s="76"/>
      <c r="AO600" s="77"/>
      <c r="AP600" s="76"/>
      <c r="AQ600" s="77"/>
      <c r="AR600" s="76"/>
      <c r="AS600" s="77"/>
      <c r="AT600" s="76"/>
      <c r="AU600" s="77"/>
      <c r="AV600" s="76"/>
      <c r="AW600" s="77"/>
      <c r="AX600" s="76"/>
      <c r="AY600" s="77"/>
      <c r="AZ600" s="76"/>
      <c r="BA600" s="77"/>
      <c r="BB600" s="76"/>
      <c r="BC600" s="77"/>
      <c r="BD600" s="76"/>
      <c r="BE600" s="77"/>
      <c r="BF600" s="76"/>
      <c r="BG600" s="77"/>
      <c r="BH600" s="76"/>
      <c r="BI600" s="77"/>
      <c r="BJ600" s="76"/>
      <c r="BK600" s="77"/>
      <c r="BL600" s="36"/>
      <c r="BM600" s="24"/>
      <c r="BN600" s="76"/>
      <c r="BO600" s="77"/>
      <c r="BP600" s="76"/>
      <c r="BQ600" s="77"/>
      <c r="BR600" s="76"/>
      <c r="BS600" s="77"/>
      <c r="BT600" s="76"/>
      <c r="BU600" s="77"/>
      <c r="BV600" s="24"/>
      <c r="BW600" s="76"/>
      <c r="BX600" s="77"/>
      <c r="BY600" s="76"/>
      <c r="BZ600" s="77"/>
      <c r="CA600" s="96"/>
      <c r="CB600" s="2"/>
    </row>
    <row r="601" spans="1:80" ht="12" x14ac:dyDescent="0.2">
      <c r="A601" s="33"/>
      <c r="B601" s="265" t="s">
        <v>1213</v>
      </c>
      <c r="C601" s="240" t="str">
        <f>_xlfn.CONCAT(Tabel3[[#This Row],[ID]],Tabel3[[#This Row],[BYGNINGSDELE]])</f>
        <v>597Koblingsdåser</v>
      </c>
      <c r="D601" s="24"/>
      <c r="E601" s="24"/>
      <c r="F601" s="24"/>
      <c r="G601" s="24"/>
      <c r="H601" s="24"/>
      <c r="I601" s="24"/>
      <c r="J601" s="61">
        <v>4</v>
      </c>
      <c r="K601" s="62" t="s">
        <v>1146</v>
      </c>
      <c r="L601" s="63" t="s">
        <v>991</v>
      </c>
      <c r="M601" s="61" t="str">
        <f>IFERROR(VLOOKUP(Tabel3[[#This Row],[ID-Bygningsdel]],'Data ændringslog'!A:G,7,FALSE),"P")</f>
        <v/>
      </c>
      <c r="N601" s="64" t="s">
        <v>113</v>
      </c>
      <c r="O601" s="188" t="str">
        <f>VLOOKUP(Tabel3[[#This Row],[ID-Bygningsdel]],'Data aktør'!A:H,2,FALSE)</f>
        <v/>
      </c>
      <c r="P601" s="189" t="str">
        <f>VLOOKUP(Tabel3[[#This Row],[ID-Bygningsdel]],'Data aktør'!A:H,3,FALSE)</f>
        <v/>
      </c>
      <c r="Q601" s="190" t="str">
        <f>VLOOKUP(Tabel3[[#This Row],[ID-Bygningsdel]],'Data aktør'!A:H,4,FALSE)</f>
        <v/>
      </c>
      <c r="R601" s="191" t="str">
        <f>VLOOKUP(Tabel3[[#This Row],[ID-Bygningsdel]],'Data aktør'!A:H,5,FALSE)</f>
        <v/>
      </c>
      <c r="S601" s="192" t="str">
        <f>VLOOKUP(Tabel3[[#This Row],[ID-Bygningsdel]],'Data aktør'!A:H,6,FALSE)</f>
        <v/>
      </c>
      <c r="T601" s="193" t="str">
        <f>VLOOKUP(Tabel3[[#This Row],[ID-Bygningsdel]],'Data aktør'!A:H,7,FALSE)</f>
        <v/>
      </c>
      <c r="U601" s="194" t="str">
        <f>VLOOKUP(Tabel3[[#This Row],[ID-Bygningsdel]],'Data aktør'!A:H,8,FALSE)</f>
        <v/>
      </c>
      <c r="V601" s="76"/>
      <c r="W601" s="77"/>
      <c r="X601" s="76"/>
      <c r="Y601" s="77"/>
      <c r="Z601" s="76"/>
      <c r="AA601" s="77"/>
      <c r="AB601" s="76"/>
      <c r="AC601" s="77"/>
      <c r="AD601" s="76"/>
      <c r="AE601" s="77"/>
      <c r="AF601" s="76"/>
      <c r="AG601" s="77"/>
      <c r="AH601" s="76"/>
      <c r="AI601" s="77"/>
      <c r="AJ601" s="76"/>
      <c r="AK601" s="77"/>
      <c r="AL601" s="76"/>
      <c r="AM601" s="77"/>
      <c r="AN601" s="76"/>
      <c r="AO601" s="77"/>
      <c r="AP601" s="76"/>
      <c r="AQ601" s="77"/>
      <c r="AR601" s="76"/>
      <c r="AS601" s="77"/>
      <c r="AT601" s="76"/>
      <c r="AU601" s="77"/>
      <c r="AV601" s="76"/>
      <c r="AW601" s="77"/>
      <c r="AX601" s="76"/>
      <c r="AY601" s="77"/>
      <c r="AZ601" s="76"/>
      <c r="BA601" s="77"/>
      <c r="BB601" s="76"/>
      <c r="BC601" s="77"/>
      <c r="BD601" s="76"/>
      <c r="BE601" s="77"/>
      <c r="BF601" s="76"/>
      <c r="BG601" s="77"/>
      <c r="BH601" s="76"/>
      <c r="BI601" s="77"/>
      <c r="BJ601" s="76"/>
      <c r="BK601" s="77"/>
      <c r="BL601" s="36"/>
      <c r="BM601" s="24"/>
      <c r="BN601" s="76"/>
      <c r="BO601" s="77"/>
      <c r="BP601" s="76"/>
      <c r="BQ601" s="77"/>
      <c r="BR601" s="76"/>
      <c r="BS601" s="77"/>
      <c r="BT601" s="76"/>
      <c r="BU601" s="77"/>
      <c r="BV601" s="24"/>
      <c r="BW601" s="76"/>
      <c r="BX601" s="77"/>
      <c r="BY601" s="76"/>
      <c r="BZ601" s="77"/>
      <c r="CA601" s="96"/>
      <c r="CB601" s="2"/>
    </row>
    <row r="602" spans="1:80" ht="12" x14ac:dyDescent="0.2">
      <c r="A602" s="33"/>
      <c r="B602" s="265" t="s">
        <v>1215</v>
      </c>
      <c r="C602" s="240" t="str">
        <f>_xlfn.CONCAT(Tabel3[[#This Row],[ID]],Tabel3[[#This Row],[BYGNINGSDELE]])</f>
        <v>598Målere</v>
      </c>
      <c r="D602" s="24"/>
      <c r="E602" s="24"/>
      <c r="F602" s="24"/>
      <c r="G602" s="24"/>
      <c r="H602" s="24"/>
      <c r="I602" s="24"/>
      <c r="J602" s="61">
        <v>4</v>
      </c>
      <c r="K602" s="62" t="s">
        <v>1159</v>
      </c>
      <c r="L602" s="63" t="s">
        <v>991</v>
      </c>
      <c r="M602" s="61" t="str">
        <f>IFERROR(VLOOKUP(Tabel3[[#This Row],[ID-Bygningsdel]],'Data ændringslog'!A:G,7,FALSE),"P")</f>
        <v/>
      </c>
      <c r="N602" s="64" t="s">
        <v>113</v>
      </c>
      <c r="O602" s="188" t="str">
        <f>VLOOKUP(Tabel3[[#This Row],[ID-Bygningsdel]],'Data aktør'!A:H,2,FALSE)</f>
        <v/>
      </c>
      <c r="P602" s="189" t="str">
        <f>VLOOKUP(Tabel3[[#This Row],[ID-Bygningsdel]],'Data aktør'!A:H,3,FALSE)</f>
        <v/>
      </c>
      <c r="Q602" s="190" t="str">
        <f>VLOOKUP(Tabel3[[#This Row],[ID-Bygningsdel]],'Data aktør'!A:H,4,FALSE)</f>
        <v/>
      </c>
      <c r="R602" s="191" t="str">
        <f>VLOOKUP(Tabel3[[#This Row],[ID-Bygningsdel]],'Data aktør'!A:H,5,FALSE)</f>
        <v/>
      </c>
      <c r="S602" s="192" t="str">
        <f>VLOOKUP(Tabel3[[#This Row],[ID-Bygningsdel]],'Data aktør'!A:H,6,FALSE)</f>
        <v/>
      </c>
      <c r="T602" s="193" t="str">
        <f>VLOOKUP(Tabel3[[#This Row],[ID-Bygningsdel]],'Data aktør'!A:H,7,FALSE)</f>
        <v/>
      </c>
      <c r="U602" s="194" t="str">
        <f>VLOOKUP(Tabel3[[#This Row],[ID-Bygningsdel]],'Data aktør'!A:H,8,FALSE)</f>
        <v/>
      </c>
      <c r="V602" s="76"/>
      <c r="W602" s="77"/>
      <c r="X602" s="76"/>
      <c r="Y602" s="77"/>
      <c r="Z602" s="76"/>
      <c r="AA602" s="77"/>
      <c r="AB602" s="76"/>
      <c r="AC602" s="77"/>
      <c r="AD602" s="76"/>
      <c r="AE602" s="77"/>
      <c r="AF602" s="76"/>
      <c r="AG602" s="77"/>
      <c r="AH602" s="76"/>
      <c r="AI602" s="77"/>
      <c r="AJ602" s="76"/>
      <c r="AK602" s="77"/>
      <c r="AL602" s="76"/>
      <c r="AM602" s="77"/>
      <c r="AN602" s="76"/>
      <c r="AO602" s="77"/>
      <c r="AP602" s="76"/>
      <c r="AQ602" s="77"/>
      <c r="AR602" s="76"/>
      <c r="AS602" s="77"/>
      <c r="AT602" s="76"/>
      <c r="AU602" s="77"/>
      <c r="AV602" s="76"/>
      <c r="AW602" s="77"/>
      <c r="AX602" s="76"/>
      <c r="AY602" s="77"/>
      <c r="AZ602" s="76"/>
      <c r="BA602" s="77"/>
      <c r="BB602" s="76"/>
      <c r="BC602" s="77"/>
      <c r="BD602" s="76"/>
      <c r="BE602" s="77"/>
      <c r="BF602" s="76"/>
      <c r="BG602" s="77"/>
      <c r="BH602" s="76"/>
      <c r="BI602" s="77"/>
      <c r="BJ602" s="76"/>
      <c r="BK602" s="77"/>
      <c r="BL602" s="36"/>
      <c r="BM602" s="24"/>
      <c r="BN602" s="76"/>
      <c r="BO602" s="77"/>
      <c r="BP602" s="76"/>
      <c r="BQ602" s="77"/>
      <c r="BR602" s="76"/>
      <c r="BS602" s="77"/>
      <c r="BT602" s="76"/>
      <c r="BU602" s="77"/>
      <c r="BV602" s="24"/>
      <c r="BW602" s="76"/>
      <c r="BX602" s="77"/>
      <c r="BY602" s="76"/>
      <c r="BZ602" s="77"/>
      <c r="CA602" s="96"/>
      <c r="CB602" s="2"/>
    </row>
    <row r="603" spans="1:80" ht="12" x14ac:dyDescent="0.2">
      <c r="A603" s="33"/>
      <c r="B603" s="267" t="s">
        <v>1217</v>
      </c>
      <c r="C603" s="242" t="str">
        <f>_xlfn.CONCAT(Tabel3[[#This Row],[ID]],Tabel3[[#This Row],[BYGNINGSDELE]])</f>
        <v>599Sprinkler</v>
      </c>
      <c r="D603" s="23"/>
      <c r="E603" s="23"/>
      <c r="F603" s="23"/>
      <c r="G603" s="23"/>
      <c r="H603" s="23"/>
      <c r="I603" s="24"/>
      <c r="J603" s="65">
        <v>3</v>
      </c>
      <c r="K603" s="66" t="s">
        <v>974</v>
      </c>
      <c r="L603" s="67"/>
      <c r="M603" s="65" t="str">
        <f>IFERROR(VLOOKUP(Tabel3[[#This Row],[ID-Bygningsdel]],'Data ændringslog'!A:G,7,FALSE),"P")</f>
        <v/>
      </c>
      <c r="N603" s="68" t="s">
        <v>109</v>
      </c>
      <c r="O603" s="196" t="str">
        <f>VLOOKUP(Tabel3[[#This Row],[ID-Bygningsdel]],'Data aktør'!A:H,2,FALSE)</f>
        <v/>
      </c>
      <c r="P603" s="197" t="str">
        <f>VLOOKUP(Tabel3[[#This Row],[ID-Bygningsdel]],'Data aktør'!A:H,3,FALSE)</f>
        <v/>
      </c>
      <c r="Q603" s="197" t="str">
        <f>VLOOKUP(Tabel3[[#This Row],[ID-Bygningsdel]],'Data aktør'!A:H,4,FALSE)</f>
        <v/>
      </c>
      <c r="R603" s="197" t="str">
        <f>VLOOKUP(Tabel3[[#This Row],[ID-Bygningsdel]],'Data aktør'!A:H,5,FALSE)</f>
        <v/>
      </c>
      <c r="S603" s="197" t="str">
        <f>VLOOKUP(Tabel3[[#This Row],[ID-Bygningsdel]],'Data aktør'!A:H,6,FALSE)</f>
        <v/>
      </c>
      <c r="T603" s="197" t="str">
        <f>VLOOKUP(Tabel3[[#This Row],[ID-Bygningsdel]],'Data aktør'!A:H,7,FALSE)</f>
        <v/>
      </c>
      <c r="U603" s="197" t="str">
        <f>VLOOKUP(Tabel3[[#This Row],[ID-Bygningsdel]],'Data aktør'!A:H,8,FALSE)</f>
        <v/>
      </c>
      <c r="V603" s="84"/>
      <c r="W603" s="69"/>
      <c r="X603" s="84"/>
      <c r="Y603" s="69"/>
      <c r="Z603" s="84"/>
      <c r="AA603" s="69"/>
      <c r="AB603" s="84"/>
      <c r="AC603" s="69"/>
      <c r="AD603" s="84"/>
      <c r="AE603" s="69"/>
      <c r="AF603" s="84"/>
      <c r="AG603" s="69"/>
      <c r="AH603" s="84"/>
      <c r="AI603" s="69"/>
      <c r="AJ603" s="84"/>
      <c r="AK603" s="69"/>
      <c r="AL603" s="84"/>
      <c r="AM603" s="69"/>
      <c r="AN603" s="84"/>
      <c r="AO603" s="69"/>
      <c r="AP603" s="84"/>
      <c r="AQ603" s="69"/>
      <c r="AR603" s="84"/>
      <c r="AS603" s="69"/>
      <c r="AT603" s="84"/>
      <c r="AU603" s="69"/>
      <c r="AV603" s="84"/>
      <c r="AW603" s="69"/>
      <c r="AX603" s="84"/>
      <c r="AY603" s="69"/>
      <c r="AZ603" s="84"/>
      <c r="BA603" s="69"/>
      <c r="BB603" s="84"/>
      <c r="BC603" s="69"/>
      <c r="BD603" s="84"/>
      <c r="BE603" s="69"/>
      <c r="BF603" s="84"/>
      <c r="BG603" s="69"/>
      <c r="BH603" s="84"/>
      <c r="BI603" s="69"/>
      <c r="BJ603" s="84"/>
      <c r="BK603" s="69"/>
      <c r="BL603" s="38"/>
      <c r="BM603" s="24"/>
      <c r="BN603" s="84"/>
      <c r="BO603" s="69"/>
      <c r="BP603" s="84"/>
      <c r="BQ603" s="69"/>
      <c r="BR603" s="84"/>
      <c r="BS603" s="69"/>
      <c r="BT603" s="84"/>
      <c r="BU603" s="69"/>
      <c r="BV603" s="24"/>
      <c r="BW603" s="84"/>
      <c r="BX603" s="69"/>
      <c r="BY603" s="84"/>
      <c r="BZ603" s="69"/>
      <c r="CA603" s="98"/>
      <c r="CB603" s="2"/>
    </row>
    <row r="604" spans="1:80" ht="12" x14ac:dyDescent="0.2">
      <c r="A604" s="33"/>
      <c r="B604" s="265" t="s">
        <v>1218</v>
      </c>
      <c r="C604" s="240" t="str">
        <f>_xlfn.CONCAT(Tabel3[[#This Row],[ID]],Tabel3[[#This Row],[BYGNINGSDELE]])</f>
        <v>600Nedhængt sprinklerdyser</v>
      </c>
      <c r="D604" s="24"/>
      <c r="E604" s="24"/>
      <c r="F604" s="24"/>
      <c r="G604" s="24"/>
      <c r="H604" s="24"/>
      <c r="I604" s="24"/>
      <c r="J604" s="61">
        <v>4</v>
      </c>
      <c r="K604" s="62" t="s">
        <v>1202</v>
      </c>
      <c r="L604" s="63" t="s">
        <v>991</v>
      </c>
      <c r="M604" s="61" t="str">
        <f>IFERROR(VLOOKUP(Tabel3[[#This Row],[ID-Bygningsdel]],'Data ændringslog'!A:G,7,FALSE),"P")</f>
        <v/>
      </c>
      <c r="N604" s="64" t="s">
        <v>109</v>
      </c>
      <c r="O604" s="188" t="str">
        <f>VLOOKUP(Tabel3[[#This Row],[ID-Bygningsdel]],'Data aktør'!A:H,2,FALSE)</f>
        <v/>
      </c>
      <c r="P604" s="189" t="str">
        <f>VLOOKUP(Tabel3[[#This Row],[ID-Bygningsdel]],'Data aktør'!A:H,3,FALSE)</f>
        <v/>
      </c>
      <c r="Q604" s="190" t="str">
        <f>VLOOKUP(Tabel3[[#This Row],[ID-Bygningsdel]],'Data aktør'!A:H,4,FALSE)</f>
        <v/>
      </c>
      <c r="R604" s="191" t="str">
        <f>VLOOKUP(Tabel3[[#This Row],[ID-Bygningsdel]],'Data aktør'!A:H,5,FALSE)</f>
        <v>X</v>
      </c>
      <c r="S604" s="192" t="str">
        <f>VLOOKUP(Tabel3[[#This Row],[ID-Bygningsdel]],'Data aktør'!A:H,6,FALSE)</f>
        <v/>
      </c>
      <c r="T604" s="193" t="str">
        <f>VLOOKUP(Tabel3[[#This Row],[ID-Bygningsdel]],'Data aktør'!A:H,7,FALSE)</f>
        <v>X</v>
      </c>
      <c r="U604" s="194" t="str">
        <f>VLOOKUP(Tabel3[[#This Row],[ID-Bygningsdel]],'Data aktør'!A:H,8,FALSE)</f>
        <v/>
      </c>
      <c r="V604" s="76"/>
      <c r="W604" s="77"/>
      <c r="X604" s="76"/>
      <c r="Y604" s="77"/>
      <c r="Z604" s="76"/>
      <c r="AA604" s="77"/>
      <c r="AB604" s="76"/>
      <c r="AC604" s="77"/>
      <c r="AD604" s="76"/>
      <c r="AE604" s="77"/>
      <c r="AF604" s="76"/>
      <c r="AG604" s="77"/>
      <c r="AH604" s="76"/>
      <c r="AI604" s="77"/>
      <c r="AJ604" s="76"/>
      <c r="AK604" s="77"/>
      <c r="AL604" s="76"/>
      <c r="AM604" s="77"/>
      <c r="AN604" s="76"/>
      <c r="AO604" s="77"/>
      <c r="AP604" s="76"/>
      <c r="AQ604" s="77"/>
      <c r="AR604" s="76"/>
      <c r="AS604" s="77"/>
      <c r="AT604" s="76" t="s">
        <v>46</v>
      </c>
      <c r="AU604" s="77">
        <v>200</v>
      </c>
      <c r="AV604" s="76"/>
      <c r="AW604" s="77"/>
      <c r="AX604" s="76"/>
      <c r="AY604" s="77"/>
      <c r="AZ604" s="76"/>
      <c r="BA604" s="77"/>
      <c r="BB604" s="76" t="s">
        <v>48</v>
      </c>
      <c r="BC604" s="77">
        <v>325</v>
      </c>
      <c r="BD604" s="76"/>
      <c r="BE604" s="77"/>
      <c r="BF604" s="76"/>
      <c r="BG604" s="77"/>
      <c r="BH604" s="76"/>
      <c r="BI604" s="77"/>
      <c r="BJ604" s="76"/>
      <c r="BK604" s="77"/>
      <c r="BL604" s="36"/>
      <c r="BM604" s="24"/>
      <c r="BN604" s="76"/>
      <c r="BO604" s="77"/>
      <c r="BP604" s="76"/>
      <c r="BQ604" s="77"/>
      <c r="BR604" s="76"/>
      <c r="BS604" s="77"/>
      <c r="BT604" s="76"/>
      <c r="BU604" s="77"/>
      <c r="BV604" s="24"/>
      <c r="BW604" s="76"/>
      <c r="BX604" s="77"/>
      <c r="BY604" s="76"/>
      <c r="BZ604" s="77"/>
      <c r="CA604" s="96"/>
      <c r="CB604" s="2"/>
    </row>
    <row r="605" spans="1:80" ht="12" x14ac:dyDescent="0.2">
      <c r="A605" s="33"/>
      <c r="B605" s="265" t="s">
        <v>1220</v>
      </c>
      <c r="C605" s="240" t="str">
        <f>_xlfn.CONCAT(Tabel3[[#This Row],[ID]],Tabel3[[#This Row],[BYGNINGSDELE]])</f>
        <v xml:space="preserve">601Skjult, nedhængt sprinklerdyser </v>
      </c>
      <c r="D605" s="24"/>
      <c r="E605" s="24"/>
      <c r="F605" s="24"/>
      <c r="G605" s="24"/>
      <c r="H605" s="24"/>
      <c r="I605" s="24"/>
      <c r="J605" s="61">
        <v>4</v>
      </c>
      <c r="K605" s="62" t="s">
        <v>1204</v>
      </c>
      <c r="L605" s="63" t="s">
        <v>991</v>
      </c>
      <c r="M605" s="61" t="str">
        <f>IFERROR(VLOOKUP(Tabel3[[#This Row],[ID-Bygningsdel]],'Data ændringslog'!A:G,7,FALSE),"P")</f>
        <v/>
      </c>
      <c r="N605" s="64" t="s">
        <v>109</v>
      </c>
      <c r="O605" s="188" t="str">
        <f>VLOOKUP(Tabel3[[#This Row],[ID-Bygningsdel]],'Data aktør'!A:H,2,FALSE)</f>
        <v/>
      </c>
      <c r="P605" s="189" t="str">
        <f>VLOOKUP(Tabel3[[#This Row],[ID-Bygningsdel]],'Data aktør'!A:H,3,FALSE)</f>
        <v/>
      </c>
      <c r="Q605" s="190" t="str">
        <f>VLOOKUP(Tabel3[[#This Row],[ID-Bygningsdel]],'Data aktør'!A:H,4,FALSE)</f>
        <v/>
      </c>
      <c r="R605" s="191" t="str">
        <f>VLOOKUP(Tabel3[[#This Row],[ID-Bygningsdel]],'Data aktør'!A:H,5,FALSE)</f>
        <v>X</v>
      </c>
      <c r="S605" s="192" t="str">
        <f>VLOOKUP(Tabel3[[#This Row],[ID-Bygningsdel]],'Data aktør'!A:H,6,FALSE)</f>
        <v/>
      </c>
      <c r="T605" s="193" t="str">
        <f>VLOOKUP(Tabel3[[#This Row],[ID-Bygningsdel]],'Data aktør'!A:H,7,FALSE)</f>
        <v>X</v>
      </c>
      <c r="U605" s="194" t="str">
        <f>VLOOKUP(Tabel3[[#This Row],[ID-Bygningsdel]],'Data aktør'!A:H,8,FALSE)</f>
        <v/>
      </c>
      <c r="V605" s="76"/>
      <c r="W605" s="77"/>
      <c r="X605" s="76"/>
      <c r="Y605" s="77"/>
      <c r="Z605" s="76"/>
      <c r="AA605" s="77"/>
      <c r="AB605" s="76"/>
      <c r="AC605" s="77"/>
      <c r="AD605" s="76"/>
      <c r="AE605" s="77"/>
      <c r="AF605" s="76"/>
      <c r="AG605" s="77"/>
      <c r="AH605" s="76"/>
      <c r="AI605" s="77"/>
      <c r="AJ605" s="76"/>
      <c r="AK605" s="77"/>
      <c r="AL605" s="76"/>
      <c r="AM605" s="77"/>
      <c r="AN605" s="76"/>
      <c r="AO605" s="77"/>
      <c r="AP605" s="76"/>
      <c r="AQ605" s="77"/>
      <c r="AR605" s="76"/>
      <c r="AS605" s="77"/>
      <c r="AT605" s="76" t="s">
        <v>46</v>
      </c>
      <c r="AU605" s="77">
        <v>200</v>
      </c>
      <c r="AV605" s="76"/>
      <c r="AW605" s="77"/>
      <c r="AX605" s="76"/>
      <c r="AY605" s="77"/>
      <c r="AZ605" s="76"/>
      <c r="BA605" s="77"/>
      <c r="BB605" s="76" t="s">
        <v>48</v>
      </c>
      <c r="BC605" s="77">
        <v>325</v>
      </c>
      <c r="BD605" s="76"/>
      <c r="BE605" s="77"/>
      <c r="BF605" s="76"/>
      <c r="BG605" s="77"/>
      <c r="BH605" s="76"/>
      <c r="BI605" s="77"/>
      <c r="BJ605" s="76"/>
      <c r="BK605" s="77"/>
      <c r="BL605" s="36"/>
      <c r="BM605" s="24"/>
      <c r="BN605" s="76"/>
      <c r="BO605" s="77"/>
      <c r="BP605" s="76"/>
      <c r="BQ605" s="77"/>
      <c r="BR605" s="76"/>
      <c r="BS605" s="77"/>
      <c r="BT605" s="76"/>
      <c r="BU605" s="77"/>
      <c r="BV605" s="24"/>
      <c r="BW605" s="76"/>
      <c r="BX605" s="77"/>
      <c r="BY605" s="76"/>
      <c r="BZ605" s="77"/>
      <c r="CA605" s="96"/>
      <c r="CB605" s="2"/>
    </row>
    <row r="606" spans="1:80" ht="12" x14ac:dyDescent="0.2">
      <c r="A606" s="33"/>
      <c r="B606" s="265" t="s">
        <v>1222</v>
      </c>
      <c r="C606" s="240" t="str">
        <f>_xlfn.CONCAT(Tabel3[[#This Row],[ID]],Tabel3[[#This Row],[BYGNINGSDELE]])</f>
        <v>602Pendant sprinklerdyser</v>
      </c>
      <c r="D606" s="24"/>
      <c r="E606" s="24"/>
      <c r="F606" s="24"/>
      <c r="G606" s="24"/>
      <c r="H606" s="24"/>
      <c r="I606" s="24"/>
      <c r="J606" s="61">
        <v>4</v>
      </c>
      <c r="K606" s="62" t="s">
        <v>1206</v>
      </c>
      <c r="L606" s="63" t="s">
        <v>991</v>
      </c>
      <c r="M606" s="61" t="str">
        <f>IFERROR(VLOOKUP(Tabel3[[#This Row],[ID-Bygningsdel]],'Data ændringslog'!A:G,7,FALSE),"P")</f>
        <v/>
      </c>
      <c r="N606" s="64" t="s">
        <v>109</v>
      </c>
      <c r="O606" s="188" t="str">
        <f>VLOOKUP(Tabel3[[#This Row],[ID-Bygningsdel]],'Data aktør'!A:H,2,FALSE)</f>
        <v/>
      </c>
      <c r="P606" s="189" t="str">
        <f>VLOOKUP(Tabel3[[#This Row],[ID-Bygningsdel]],'Data aktør'!A:H,3,FALSE)</f>
        <v/>
      </c>
      <c r="Q606" s="190" t="str">
        <f>VLOOKUP(Tabel3[[#This Row],[ID-Bygningsdel]],'Data aktør'!A:H,4,FALSE)</f>
        <v/>
      </c>
      <c r="R606" s="191" t="str">
        <f>VLOOKUP(Tabel3[[#This Row],[ID-Bygningsdel]],'Data aktør'!A:H,5,FALSE)</f>
        <v>X</v>
      </c>
      <c r="S606" s="192" t="str">
        <f>VLOOKUP(Tabel3[[#This Row],[ID-Bygningsdel]],'Data aktør'!A:H,6,FALSE)</f>
        <v/>
      </c>
      <c r="T606" s="193" t="str">
        <f>VLOOKUP(Tabel3[[#This Row],[ID-Bygningsdel]],'Data aktør'!A:H,7,FALSE)</f>
        <v>X</v>
      </c>
      <c r="U606" s="194" t="str">
        <f>VLOOKUP(Tabel3[[#This Row],[ID-Bygningsdel]],'Data aktør'!A:H,8,FALSE)</f>
        <v/>
      </c>
      <c r="V606" s="76"/>
      <c r="W606" s="77"/>
      <c r="X606" s="76"/>
      <c r="Y606" s="77"/>
      <c r="Z606" s="76"/>
      <c r="AA606" s="77"/>
      <c r="AB606" s="76"/>
      <c r="AC606" s="77"/>
      <c r="AD606" s="76"/>
      <c r="AE606" s="77"/>
      <c r="AF606" s="76"/>
      <c r="AG606" s="77"/>
      <c r="AH606" s="76"/>
      <c r="AI606" s="77"/>
      <c r="AJ606" s="76"/>
      <c r="AK606" s="77"/>
      <c r="AL606" s="76"/>
      <c r="AM606" s="77"/>
      <c r="AN606" s="76"/>
      <c r="AO606" s="77"/>
      <c r="AP606" s="76"/>
      <c r="AQ606" s="77"/>
      <c r="AR606" s="76"/>
      <c r="AS606" s="77"/>
      <c r="AT606" s="76" t="s">
        <v>46</v>
      </c>
      <c r="AU606" s="77">
        <v>200</v>
      </c>
      <c r="AV606" s="76"/>
      <c r="AW606" s="77"/>
      <c r="AX606" s="76"/>
      <c r="AY606" s="77"/>
      <c r="AZ606" s="76"/>
      <c r="BA606" s="77"/>
      <c r="BB606" s="76" t="s">
        <v>48</v>
      </c>
      <c r="BC606" s="77">
        <v>325</v>
      </c>
      <c r="BD606" s="76"/>
      <c r="BE606" s="77"/>
      <c r="BF606" s="76"/>
      <c r="BG606" s="77"/>
      <c r="BH606" s="76"/>
      <c r="BI606" s="77"/>
      <c r="BJ606" s="76"/>
      <c r="BK606" s="77"/>
      <c r="BL606" s="36"/>
      <c r="BM606" s="24"/>
      <c r="BN606" s="76"/>
      <c r="BO606" s="77"/>
      <c r="BP606" s="76"/>
      <c r="BQ606" s="77"/>
      <c r="BR606" s="76"/>
      <c r="BS606" s="77"/>
      <c r="BT606" s="76"/>
      <c r="BU606" s="77"/>
      <c r="BV606" s="24"/>
      <c r="BW606" s="76"/>
      <c r="BX606" s="77"/>
      <c r="BY606" s="76"/>
      <c r="BZ606" s="77"/>
      <c r="CA606" s="96"/>
      <c r="CB606" s="2"/>
    </row>
    <row r="607" spans="1:80" ht="12" x14ac:dyDescent="0.2">
      <c r="A607" s="33"/>
      <c r="B607" s="265" t="s">
        <v>1223</v>
      </c>
      <c r="C607" s="240" t="str">
        <f>_xlfn.CONCAT(Tabel3[[#This Row],[ID]],Tabel3[[#This Row],[BYGNINGSDELE]])</f>
        <v>603Vægmonterede sprinklerdyser</v>
      </c>
      <c r="D607" s="24"/>
      <c r="E607" s="24"/>
      <c r="F607" s="24"/>
      <c r="G607" s="24"/>
      <c r="H607" s="24"/>
      <c r="I607" s="24"/>
      <c r="J607" s="61">
        <v>4</v>
      </c>
      <c r="K607" s="62" t="s">
        <v>1208</v>
      </c>
      <c r="L607" s="63" t="s">
        <v>991</v>
      </c>
      <c r="M607" s="61" t="str">
        <f>IFERROR(VLOOKUP(Tabel3[[#This Row],[ID-Bygningsdel]],'Data ændringslog'!A:G,7,FALSE),"P")</f>
        <v/>
      </c>
      <c r="N607" s="64" t="s">
        <v>109</v>
      </c>
      <c r="O607" s="188" t="str">
        <f>VLOOKUP(Tabel3[[#This Row],[ID-Bygningsdel]],'Data aktør'!A:H,2,FALSE)</f>
        <v/>
      </c>
      <c r="P607" s="189" t="str">
        <f>VLOOKUP(Tabel3[[#This Row],[ID-Bygningsdel]],'Data aktør'!A:H,3,FALSE)</f>
        <v/>
      </c>
      <c r="Q607" s="190" t="str">
        <f>VLOOKUP(Tabel3[[#This Row],[ID-Bygningsdel]],'Data aktør'!A:H,4,FALSE)</f>
        <v/>
      </c>
      <c r="R607" s="191" t="str">
        <f>VLOOKUP(Tabel3[[#This Row],[ID-Bygningsdel]],'Data aktør'!A:H,5,FALSE)</f>
        <v>X</v>
      </c>
      <c r="S607" s="192" t="str">
        <f>VLOOKUP(Tabel3[[#This Row],[ID-Bygningsdel]],'Data aktør'!A:H,6,FALSE)</f>
        <v/>
      </c>
      <c r="T607" s="193" t="str">
        <f>VLOOKUP(Tabel3[[#This Row],[ID-Bygningsdel]],'Data aktør'!A:H,7,FALSE)</f>
        <v>X</v>
      </c>
      <c r="U607" s="194" t="str">
        <f>VLOOKUP(Tabel3[[#This Row],[ID-Bygningsdel]],'Data aktør'!A:H,8,FALSE)</f>
        <v/>
      </c>
      <c r="V607" s="76"/>
      <c r="W607" s="77"/>
      <c r="X607" s="76"/>
      <c r="Y607" s="77"/>
      <c r="Z607" s="76"/>
      <c r="AA607" s="77"/>
      <c r="AB607" s="76"/>
      <c r="AC607" s="77"/>
      <c r="AD607" s="76"/>
      <c r="AE607" s="77"/>
      <c r="AF607" s="76"/>
      <c r="AG607" s="77"/>
      <c r="AH607" s="76"/>
      <c r="AI607" s="77"/>
      <c r="AJ607" s="76"/>
      <c r="AK607" s="77"/>
      <c r="AL607" s="76"/>
      <c r="AM607" s="77"/>
      <c r="AN607" s="76"/>
      <c r="AO607" s="77"/>
      <c r="AP607" s="76"/>
      <c r="AQ607" s="77"/>
      <c r="AR607" s="76"/>
      <c r="AS607" s="77"/>
      <c r="AT607" s="76" t="s">
        <v>46</v>
      </c>
      <c r="AU607" s="77">
        <v>200</v>
      </c>
      <c r="AV607" s="76"/>
      <c r="AW607" s="77"/>
      <c r="AX607" s="76"/>
      <c r="AY607" s="77"/>
      <c r="AZ607" s="76"/>
      <c r="BA607" s="77"/>
      <c r="BB607" s="76" t="s">
        <v>48</v>
      </c>
      <c r="BC607" s="77">
        <v>325</v>
      </c>
      <c r="BD607" s="76"/>
      <c r="BE607" s="77"/>
      <c r="BF607" s="76"/>
      <c r="BG607" s="77"/>
      <c r="BH607" s="76"/>
      <c r="BI607" s="77"/>
      <c r="BJ607" s="76"/>
      <c r="BK607" s="77"/>
      <c r="BL607" s="36"/>
      <c r="BM607" s="24"/>
      <c r="BN607" s="76"/>
      <c r="BO607" s="77"/>
      <c r="BP607" s="76"/>
      <c r="BQ607" s="77"/>
      <c r="BR607" s="76"/>
      <c r="BS607" s="77"/>
      <c r="BT607" s="76"/>
      <c r="BU607" s="77"/>
      <c r="BV607" s="24"/>
      <c r="BW607" s="76"/>
      <c r="BX607" s="77"/>
      <c r="BY607" s="76"/>
      <c r="BZ607" s="77"/>
      <c r="CA607" s="96"/>
      <c r="CB607" s="2"/>
    </row>
    <row r="608" spans="1:80" s="108" customFormat="1" ht="12.75" collapsed="1" x14ac:dyDescent="0.2">
      <c r="A608" s="33"/>
      <c r="B608" s="265" t="s">
        <v>1225</v>
      </c>
      <c r="C608" s="240" t="str">
        <f>_xlfn.CONCAT(Tabel3[[#This Row],[ID]],Tabel3[[#This Row],[BYGNINGSDELE]])</f>
        <v>604Afspærringsventiler</v>
      </c>
      <c r="D608" s="24"/>
      <c r="E608" s="24"/>
      <c r="F608" s="24"/>
      <c r="G608" s="24"/>
      <c r="H608" s="24"/>
      <c r="I608" s="24"/>
      <c r="J608" s="61">
        <v>4</v>
      </c>
      <c r="K608" s="62" t="s">
        <v>1138</v>
      </c>
      <c r="L608" s="63" t="s">
        <v>991</v>
      </c>
      <c r="M608" s="61" t="str">
        <f>IFERROR(VLOOKUP(Tabel3[[#This Row],[ID-Bygningsdel]],'Data ændringslog'!A:G,7,FALSE),"P")</f>
        <v/>
      </c>
      <c r="N608" s="64" t="s">
        <v>113</v>
      </c>
      <c r="O608" s="202" t="str">
        <f>VLOOKUP(Tabel3[[#This Row],[ID-Bygningsdel]],'Data aktør'!A:H,2,FALSE)</f>
        <v/>
      </c>
      <c r="P608" s="203" t="str">
        <f>VLOOKUP(Tabel3[[#This Row],[ID-Bygningsdel]],'Data aktør'!A:H,3,FALSE)</f>
        <v/>
      </c>
      <c r="Q608" s="204" t="str">
        <f>VLOOKUP(Tabel3[[#This Row],[ID-Bygningsdel]],'Data aktør'!A:H,4,FALSE)</f>
        <v/>
      </c>
      <c r="R608" s="205" t="str">
        <f>VLOOKUP(Tabel3[[#This Row],[ID-Bygningsdel]],'Data aktør'!A:H,5,FALSE)</f>
        <v/>
      </c>
      <c r="S608" s="206" t="str">
        <f>VLOOKUP(Tabel3[[#This Row],[ID-Bygningsdel]],'Data aktør'!A:H,6,FALSE)</f>
        <v/>
      </c>
      <c r="T608" s="207" t="str">
        <f>VLOOKUP(Tabel3[[#This Row],[ID-Bygningsdel]],'Data aktør'!A:H,7,FALSE)</f>
        <v/>
      </c>
      <c r="U608" s="208" t="str">
        <f>VLOOKUP(Tabel3[[#This Row],[ID-Bygningsdel]],'Data aktør'!A:H,8,FALSE)</f>
        <v/>
      </c>
      <c r="V608" s="76"/>
      <c r="W608" s="77"/>
      <c r="X608" s="76"/>
      <c r="Y608" s="77"/>
      <c r="Z608" s="76"/>
      <c r="AA608" s="77"/>
      <c r="AB608" s="76"/>
      <c r="AC608" s="77"/>
      <c r="AD608" s="76"/>
      <c r="AE608" s="77"/>
      <c r="AF608" s="76"/>
      <c r="AG608" s="77"/>
      <c r="AH608" s="76"/>
      <c r="AI608" s="77"/>
      <c r="AJ608" s="76"/>
      <c r="AK608" s="77"/>
      <c r="AL608" s="76"/>
      <c r="AM608" s="77"/>
      <c r="AN608" s="76"/>
      <c r="AO608" s="77"/>
      <c r="AP608" s="76"/>
      <c r="AQ608" s="77"/>
      <c r="AR608" s="76"/>
      <c r="AS608" s="77"/>
      <c r="AT608" s="76"/>
      <c r="AU608" s="77"/>
      <c r="AV608" s="76"/>
      <c r="AW608" s="77"/>
      <c r="AX608" s="76"/>
      <c r="AY608" s="77"/>
      <c r="AZ608" s="76"/>
      <c r="BA608" s="77"/>
      <c r="BB608" s="76"/>
      <c r="BC608" s="77"/>
      <c r="BD608" s="76"/>
      <c r="BE608" s="77"/>
      <c r="BF608" s="76"/>
      <c r="BG608" s="77"/>
      <c r="BH608" s="76"/>
      <c r="BI608" s="77"/>
      <c r="BJ608" s="76"/>
      <c r="BK608" s="77"/>
      <c r="BL608" s="36"/>
      <c r="BM608" s="24"/>
      <c r="BN608" s="76"/>
      <c r="BO608" s="77"/>
      <c r="BP608" s="76"/>
      <c r="BQ608" s="77"/>
      <c r="BR608" s="76"/>
      <c r="BS608" s="77"/>
      <c r="BT608" s="76"/>
      <c r="BU608" s="77"/>
      <c r="BV608" s="24"/>
      <c r="BW608" s="76"/>
      <c r="BX608" s="77"/>
      <c r="BY608" s="76"/>
      <c r="BZ608" s="77"/>
      <c r="CA608" s="96"/>
    </row>
    <row r="609" spans="1:80" ht="27.95" customHeight="1" x14ac:dyDescent="0.2">
      <c r="A609" s="33"/>
      <c r="B609" s="266" t="s">
        <v>1227</v>
      </c>
      <c r="C609" s="241" t="str">
        <f>_xlfn.CONCAT(Tabel3[[#This Row],[ID]],Tabel3[[#This Row],[BYGNINGSDELE]])</f>
        <v xml:space="preserve">605Ventilation </v>
      </c>
      <c r="D609" s="103"/>
      <c r="E609" s="103"/>
      <c r="F609" s="103"/>
      <c r="G609" s="103"/>
      <c r="H609" s="103"/>
      <c r="I609" s="33"/>
      <c r="J609" s="55">
        <v>1</v>
      </c>
      <c r="K609" s="56" t="s">
        <v>1211</v>
      </c>
      <c r="L609" s="286"/>
      <c r="M609" s="104" t="str">
        <f>IFERROR(VLOOKUP(Tabel3[[#This Row],[ID-Bygningsdel]],'Data ændringslog'!A:G,7,FALSE),"P")</f>
        <v/>
      </c>
      <c r="N609" s="57"/>
      <c r="O609" s="218" t="s">
        <v>109</v>
      </c>
      <c r="P609" s="219" t="s">
        <v>109</v>
      </c>
      <c r="Q609" s="219" t="s">
        <v>109</v>
      </c>
      <c r="R609" s="219" t="s">
        <v>109</v>
      </c>
      <c r="S609" s="219" t="s">
        <v>109</v>
      </c>
      <c r="T609" s="219" t="s">
        <v>109</v>
      </c>
      <c r="U609" s="220" t="s">
        <v>109</v>
      </c>
      <c r="V609" s="82"/>
      <c r="W609" s="83"/>
      <c r="X609" s="82"/>
      <c r="Y609" s="83"/>
      <c r="Z609" s="82"/>
      <c r="AA609" s="83"/>
      <c r="AB609" s="82"/>
      <c r="AC609" s="232"/>
      <c r="AD609" s="82"/>
      <c r="AE609" s="83"/>
      <c r="AF609" s="82"/>
      <c r="AG609" s="83"/>
      <c r="AH609" s="82"/>
      <c r="AI609" s="83"/>
      <c r="AJ609" s="82"/>
      <c r="AK609" s="232"/>
      <c r="AL609" s="82"/>
      <c r="AM609" s="232"/>
      <c r="AN609" s="82"/>
      <c r="AO609" s="83"/>
      <c r="AP609" s="82"/>
      <c r="AQ609" s="83"/>
      <c r="AR609" s="82"/>
      <c r="AS609" s="83"/>
      <c r="AT609" s="82"/>
      <c r="AU609" s="232"/>
      <c r="AV609" s="82"/>
      <c r="AW609" s="83"/>
      <c r="AX609" s="82"/>
      <c r="AY609" s="83"/>
      <c r="AZ609" s="82"/>
      <c r="BA609" s="83"/>
      <c r="BB609" s="82"/>
      <c r="BC609" s="232"/>
      <c r="BD609" s="82"/>
      <c r="BE609" s="83"/>
      <c r="BF609" s="82"/>
      <c r="BG609" s="83"/>
      <c r="BH609" s="82"/>
      <c r="BI609" s="83"/>
      <c r="BJ609" s="82"/>
      <c r="BK609" s="232"/>
      <c r="BL609" s="106"/>
      <c r="BM609" s="257"/>
      <c r="BN609" s="82"/>
      <c r="BO609" s="83"/>
      <c r="BP609" s="82"/>
      <c r="BQ609" s="83"/>
      <c r="BR609" s="82"/>
      <c r="BS609" s="83"/>
      <c r="BT609" s="82"/>
      <c r="BU609" s="232"/>
      <c r="BV609" s="33"/>
      <c r="BW609" s="82"/>
      <c r="BX609" s="83"/>
      <c r="BY609" s="82"/>
      <c r="BZ609" s="83"/>
      <c r="CA609" s="107"/>
      <c r="CB609" s="2"/>
    </row>
    <row r="610" spans="1:80" ht="14.25" x14ac:dyDescent="0.2">
      <c r="A610" s="33"/>
      <c r="B610" s="264" t="s">
        <v>1229</v>
      </c>
      <c r="C610" s="239" t="str">
        <f>_xlfn.CONCAT(Tabel3[[#This Row],[ID]],Tabel3[[#This Row],[BYGNINGSDELE]])</f>
        <v>606Føringsveje</v>
      </c>
      <c r="D610" s="27"/>
      <c r="E610" s="27"/>
      <c r="F610" s="27"/>
      <c r="G610" s="27"/>
      <c r="H610" s="27"/>
      <c r="I610" s="24"/>
      <c r="J610" s="58">
        <v>2</v>
      </c>
      <c r="K610" s="59" t="s">
        <v>558</v>
      </c>
      <c r="L610" s="287"/>
      <c r="M610" s="290" t="str">
        <f>IFERROR(VLOOKUP(Tabel3[[#This Row],[ID-Bygningsdel]],'Data ændringslog'!A:G,7,FALSE),"P")</f>
        <v/>
      </c>
      <c r="N610" s="60"/>
      <c r="O610" s="221" t="s">
        <v>109</v>
      </c>
      <c r="P610" s="222" t="s">
        <v>109</v>
      </c>
      <c r="Q610" s="222" t="s">
        <v>109</v>
      </c>
      <c r="R610" s="222" t="s">
        <v>109</v>
      </c>
      <c r="S610" s="222" t="s">
        <v>109</v>
      </c>
      <c r="T610" s="222" t="s">
        <v>109</v>
      </c>
      <c r="U610" s="223" t="s">
        <v>109</v>
      </c>
      <c r="V610" s="78"/>
      <c r="W610" s="79"/>
      <c r="X610" s="78"/>
      <c r="Y610" s="79"/>
      <c r="Z610" s="78"/>
      <c r="AA610" s="79"/>
      <c r="AB610" s="225"/>
      <c r="AC610" s="226"/>
      <c r="AD610" s="78"/>
      <c r="AE610" s="79"/>
      <c r="AF610" s="78"/>
      <c r="AG610" s="79"/>
      <c r="AH610" s="78"/>
      <c r="AI610" s="79"/>
      <c r="AJ610" s="225"/>
      <c r="AK610" s="226"/>
      <c r="AL610" s="225"/>
      <c r="AM610" s="226"/>
      <c r="AN610" s="78"/>
      <c r="AO610" s="79"/>
      <c r="AP610" s="78"/>
      <c r="AQ610" s="79"/>
      <c r="AR610" s="78"/>
      <c r="AS610" s="79"/>
      <c r="AT610" s="225"/>
      <c r="AU610" s="226"/>
      <c r="AV610" s="78"/>
      <c r="AW610" s="79"/>
      <c r="AX610" s="78"/>
      <c r="AY610" s="79"/>
      <c r="AZ610" s="78"/>
      <c r="BA610" s="79"/>
      <c r="BB610" s="225"/>
      <c r="BC610" s="226"/>
      <c r="BD610" s="78"/>
      <c r="BE610" s="79"/>
      <c r="BF610" s="78"/>
      <c r="BG610" s="79"/>
      <c r="BH610" s="78"/>
      <c r="BI610" s="79"/>
      <c r="BJ610" s="225"/>
      <c r="BK610" s="226"/>
      <c r="BL610" s="37"/>
      <c r="BM610" s="245"/>
      <c r="BN610" s="78"/>
      <c r="BO610" s="79"/>
      <c r="BP610" s="78"/>
      <c r="BQ610" s="79"/>
      <c r="BR610" s="78"/>
      <c r="BS610" s="79"/>
      <c r="BT610" s="225"/>
      <c r="BU610" s="226"/>
      <c r="BV610" s="24"/>
      <c r="BW610" s="78"/>
      <c r="BX610" s="79"/>
      <c r="BY610" s="78"/>
      <c r="BZ610" s="79"/>
      <c r="CA610" s="97"/>
      <c r="CB610" s="2"/>
    </row>
    <row r="611" spans="1:80" ht="12" x14ac:dyDescent="0.2">
      <c r="A611" s="33"/>
      <c r="B611" s="267" t="s">
        <v>1231</v>
      </c>
      <c r="C611" s="242" t="str">
        <f>_xlfn.CONCAT(Tabel3[[#This Row],[ID]],Tabel3[[#This Row],[BYGNINGSDELE]])</f>
        <v>607Kanaler</v>
      </c>
      <c r="D611" s="23"/>
      <c r="E611" s="23"/>
      <c r="F611" s="23"/>
      <c r="G611" s="23"/>
      <c r="H611" s="23"/>
      <c r="I611" s="24"/>
      <c r="J611" s="65">
        <v>3</v>
      </c>
      <c r="K611" s="66" t="s">
        <v>1214</v>
      </c>
      <c r="L611" s="67"/>
      <c r="M611" s="65" t="str">
        <f>IFERROR(VLOOKUP(Tabel3[[#This Row],[ID-Bygningsdel]],'Data ændringslog'!A:G,7,FALSE),"P")</f>
        <v/>
      </c>
      <c r="N611" s="68" t="s">
        <v>109</v>
      </c>
      <c r="O611" s="196" t="str">
        <f>VLOOKUP(Tabel3[[#This Row],[ID-Bygningsdel]],'Data aktør'!A:H,2,FALSE)</f>
        <v/>
      </c>
      <c r="P611" s="197" t="str">
        <f>VLOOKUP(Tabel3[[#This Row],[ID-Bygningsdel]],'Data aktør'!A:H,3,FALSE)</f>
        <v/>
      </c>
      <c r="Q611" s="197" t="str">
        <f>VLOOKUP(Tabel3[[#This Row],[ID-Bygningsdel]],'Data aktør'!A:H,4,FALSE)</f>
        <v/>
      </c>
      <c r="R611" s="197" t="str">
        <f>VLOOKUP(Tabel3[[#This Row],[ID-Bygningsdel]],'Data aktør'!A:H,5,FALSE)</f>
        <v/>
      </c>
      <c r="S611" s="197" t="str">
        <f>VLOOKUP(Tabel3[[#This Row],[ID-Bygningsdel]],'Data aktør'!A:H,6,FALSE)</f>
        <v/>
      </c>
      <c r="T611" s="197" t="str">
        <f>VLOOKUP(Tabel3[[#This Row],[ID-Bygningsdel]],'Data aktør'!A:H,7,FALSE)</f>
        <v/>
      </c>
      <c r="U611" s="197" t="str">
        <f>VLOOKUP(Tabel3[[#This Row],[ID-Bygningsdel]],'Data aktør'!A:H,8,FALSE)</f>
        <v/>
      </c>
      <c r="V611" s="84"/>
      <c r="W611" s="69"/>
      <c r="X611" s="84"/>
      <c r="Y611" s="69"/>
      <c r="Z611" s="84"/>
      <c r="AA611" s="69"/>
      <c r="AB611" s="224"/>
      <c r="AC611" s="231"/>
      <c r="AD611" s="84"/>
      <c r="AE611" s="69"/>
      <c r="AF611" s="84"/>
      <c r="AG611" s="69"/>
      <c r="AH611" s="84"/>
      <c r="AI611" s="69"/>
      <c r="AJ611" s="224"/>
      <c r="AK611" s="231"/>
      <c r="AL611" s="224"/>
      <c r="AM611" s="231"/>
      <c r="AN611" s="84"/>
      <c r="AO611" s="69"/>
      <c r="AP611" s="84"/>
      <c r="AQ611" s="69"/>
      <c r="AR611" s="84"/>
      <c r="AS611" s="69"/>
      <c r="AT611" s="224"/>
      <c r="AU611" s="231"/>
      <c r="AV611" s="84"/>
      <c r="AW611" s="69"/>
      <c r="AX611" s="84"/>
      <c r="AY611" s="69"/>
      <c r="AZ611" s="84"/>
      <c r="BA611" s="69"/>
      <c r="BB611" s="224"/>
      <c r="BC611" s="231"/>
      <c r="BD611" s="84"/>
      <c r="BE611" s="69"/>
      <c r="BF611" s="84"/>
      <c r="BG611" s="69"/>
      <c r="BH611" s="84"/>
      <c r="BI611" s="69"/>
      <c r="BJ611" s="224"/>
      <c r="BK611" s="231"/>
      <c r="BL611" s="38"/>
      <c r="BM611" s="113"/>
      <c r="BN611" s="84"/>
      <c r="BO611" s="69"/>
      <c r="BP611" s="84"/>
      <c r="BQ611" s="69"/>
      <c r="BR611" s="84"/>
      <c r="BS611" s="69"/>
      <c r="BT611" s="224"/>
      <c r="BU611" s="231"/>
      <c r="BV611" s="24"/>
      <c r="BW611" s="84"/>
      <c r="BX611" s="69"/>
      <c r="BY611" s="84"/>
      <c r="BZ611" s="69"/>
      <c r="CA611" s="98"/>
      <c r="CB611" s="2"/>
    </row>
    <row r="612" spans="1:80" ht="12" x14ac:dyDescent="0.2">
      <c r="A612" s="33"/>
      <c r="B612" s="265" t="s">
        <v>1233</v>
      </c>
      <c r="C612" s="240" t="str">
        <f>_xlfn.CONCAT(Tabel3[[#This Row],[ID]],Tabel3[[#This Row],[BYGNINGSDELE]])</f>
        <v>608Teknikrum/Teknikområder</v>
      </c>
      <c r="D612" s="24"/>
      <c r="E612" s="24"/>
      <c r="F612" s="24"/>
      <c r="G612" s="24"/>
      <c r="H612" s="24"/>
      <c r="I612" s="24"/>
      <c r="J612" s="61">
        <v>4</v>
      </c>
      <c r="K612" s="62" t="s">
        <v>562</v>
      </c>
      <c r="L612" s="63" t="s">
        <v>1216</v>
      </c>
      <c r="M612" s="61" t="str">
        <f>IFERROR(VLOOKUP(Tabel3[[#This Row],[ID-Bygningsdel]],'Data ændringslog'!A:G,7,FALSE),"P")</f>
        <v/>
      </c>
      <c r="N612" s="64" t="s">
        <v>109</v>
      </c>
      <c r="O612" s="188" t="str">
        <f>VLOOKUP(Tabel3[[#This Row],[ID-Bygningsdel]],'Data aktør'!A:H,2,FALSE)</f>
        <v/>
      </c>
      <c r="P612" s="189" t="str">
        <f>VLOOKUP(Tabel3[[#This Row],[ID-Bygningsdel]],'Data aktør'!A:H,3,FALSE)</f>
        <v/>
      </c>
      <c r="Q612" s="190" t="str">
        <f>VLOOKUP(Tabel3[[#This Row],[ID-Bygningsdel]],'Data aktør'!A:H,4,FALSE)</f>
        <v/>
      </c>
      <c r="R612" s="191" t="str">
        <f>VLOOKUP(Tabel3[[#This Row],[ID-Bygningsdel]],'Data aktør'!A:H,5,FALSE)</f>
        <v/>
      </c>
      <c r="S612" s="192" t="str">
        <f>VLOOKUP(Tabel3[[#This Row],[ID-Bygningsdel]],'Data aktør'!A:H,6,FALSE)</f>
        <v>X</v>
      </c>
      <c r="T612" s="193" t="str">
        <f>VLOOKUP(Tabel3[[#This Row],[ID-Bygningsdel]],'Data aktør'!A:H,7,FALSE)</f>
        <v>X</v>
      </c>
      <c r="U612" s="194" t="str">
        <f>VLOOKUP(Tabel3[[#This Row],[ID-Bygningsdel]],'Data aktør'!A:H,8,FALSE)</f>
        <v/>
      </c>
      <c r="V612" s="76"/>
      <c r="W612" s="77"/>
      <c r="X612" s="76"/>
      <c r="Y612" s="77"/>
      <c r="Z612" s="76"/>
      <c r="AA612" s="77"/>
      <c r="AB612" s="76" t="s">
        <v>47</v>
      </c>
      <c r="AC612" s="77">
        <v>200</v>
      </c>
      <c r="AD612" s="76"/>
      <c r="AE612" s="77"/>
      <c r="AF612" s="76"/>
      <c r="AG612" s="77"/>
      <c r="AH612" s="76"/>
      <c r="AI612" s="77"/>
      <c r="AJ612" s="76" t="s">
        <v>47</v>
      </c>
      <c r="AK612" s="77">
        <v>300</v>
      </c>
      <c r="AL612" s="76"/>
      <c r="AM612" s="77"/>
      <c r="AN612" s="76"/>
      <c r="AO612" s="77"/>
      <c r="AP612" s="76"/>
      <c r="AQ612" s="77"/>
      <c r="AR612" s="76"/>
      <c r="AS612" s="77"/>
      <c r="AT612" s="76" t="s">
        <v>47</v>
      </c>
      <c r="AU612" s="77">
        <v>325</v>
      </c>
      <c r="AV612" s="76"/>
      <c r="AW612" s="77"/>
      <c r="AX612" s="76"/>
      <c r="AY612" s="77"/>
      <c r="AZ612" s="76"/>
      <c r="BA612" s="77"/>
      <c r="BB612" s="76" t="s">
        <v>48</v>
      </c>
      <c r="BC612" s="77">
        <v>325</v>
      </c>
      <c r="BD612" s="76"/>
      <c r="BE612" s="77"/>
      <c r="BF612" s="76"/>
      <c r="BG612" s="77"/>
      <c r="BH612" s="76"/>
      <c r="BI612" s="77"/>
      <c r="BJ612" s="76"/>
      <c r="BK612" s="77"/>
      <c r="BL612" s="36"/>
      <c r="BM612" s="24"/>
      <c r="BN612" s="76"/>
      <c r="BO612" s="77"/>
      <c r="BP612" s="76"/>
      <c r="BQ612" s="77"/>
      <c r="BR612" s="76"/>
      <c r="BS612" s="77"/>
      <c r="BT612" s="76"/>
      <c r="BU612" s="77"/>
      <c r="BV612" s="24"/>
      <c r="BW612" s="76"/>
      <c r="BX612" s="77"/>
      <c r="BY612" s="76"/>
      <c r="BZ612" s="77"/>
      <c r="CA612" s="96"/>
      <c r="CB612" s="2"/>
    </row>
    <row r="613" spans="1:80" ht="12" x14ac:dyDescent="0.2">
      <c r="A613" s="33"/>
      <c r="B613" s="265" t="s">
        <v>1235</v>
      </c>
      <c r="C613" s="240" t="str">
        <f>_xlfn.CONCAT(Tabel3[[#This Row],[ID]],Tabel3[[#This Row],[BYGNINGSDELE]])</f>
        <v>609Skakte (lodrette hovedføringsveje)</v>
      </c>
      <c r="D613" s="24"/>
      <c r="E613" s="24"/>
      <c r="F613" s="24"/>
      <c r="G613" s="24"/>
      <c r="H613" s="24"/>
      <c r="I613" s="24"/>
      <c r="J613" s="61">
        <v>4</v>
      </c>
      <c r="K613" s="62" t="s">
        <v>565</v>
      </c>
      <c r="L613" s="63" t="s">
        <v>1216</v>
      </c>
      <c r="M613" s="61" t="str">
        <f>IFERROR(VLOOKUP(Tabel3[[#This Row],[ID-Bygningsdel]],'Data ændringslog'!A:G,7,FALSE),"P")</f>
        <v/>
      </c>
      <c r="N613" s="64" t="s">
        <v>109</v>
      </c>
      <c r="O613" s="188" t="str">
        <f>VLOOKUP(Tabel3[[#This Row],[ID-Bygningsdel]],'Data aktør'!A:H,2,FALSE)</f>
        <v/>
      </c>
      <c r="P613" s="189" t="str">
        <f>VLOOKUP(Tabel3[[#This Row],[ID-Bygningsdel]],'Data aktør'!A:H,3,FALSE)</f>
        <v/>
      </c>
      <c r="Q613" s="190" t="str">
        <f>VLOOKUP(Tabel3[[#This Row],[ID-Bygningsdel]],'Data aktør'!A:H,4,FALSE)</f>
        <v/>
      </c>
      <c r="R613" s="191" t="str">
        <f>VLOOKUP(Tabel3[[#This Row],[ID-Bygningsdel]],'Data aktør'!A:H,5,FALSE)</f>
        <v/>
      </c>
      <c r="S613" s="192" t="str">
        <f>VLOOKUP(Tabel3[[#This Row],[ID-Bygningsdel]],'Data aktør'!A:H,6,FALSE)</f>
        <v>X</v>
      </c>
      <c r="T613" s="193" t="str">
        <f>VLOOKUP(Tabel3[[#This Row],[ID-Bygningsdel]],'Data aktør'!A:H,7,FALSE)</f>
        <v>X</v>
      </c>
      <c r="U613" s="194" t="str">
        <f>VLOOKUP(Tabel3[[#This Row],[ID-Bygningsdel]],'Data aktør'!A:H,8,FALSE)</f>
        <v/>
      </c>
      <c r="V613" s="76"/>
      <c r="W613" s="77"/>
      <c r="X613" s="76"/>
      <c r="Y613" s="77"/>
      <c r="Z613" s="76"/>
      <c r="AA613" s="77"/>
      <c r="AB613" s="76" t="s">
        <v>47</v>
      </c>
      <c r="AC613" s="77">
        <v>200</v>
      </c>
      <c r="AD613" s="76"/>
      <c r="AE613" s="77"/>
      <c r="AF613" s="76"/>
      <c r="AG613" s="77"/>
      <c r="AH613" s="76"/>
      <c r="AI613" s="77"/>
      <c r="AJ613" s="76" t="s">
        <v>47</v>
      </c>
      <c r="AK613" s="77">
        <v>300</v>
      </c>
      <c r="AL613" s="76"/>
      <c r="AM613" s="77"/>
      <c r="AN613" s="76"/>
      <c r="AO613" s="77"/>
      <c r="AP613" s="76"/>
      <c r="AQ613" s="77"/>
      <c r="AR613" s="76"/>
      <c r="AS613" s="77"/>
      <c r="AT613" s="76" t="s">
        <v>47</v>
      </c>
      <c r="AU613" s="77">
        <v>325</v>
      </c>
      <c r="AV613" s="76"/>
      <c r="AW613" s="77"/>
      <c r="AX613" s="76"/>
      <c r="AY613" s="77"/>
      <c r="AZ613" s="76"/>
      <c r="BA613" s="77"/>
      <c r="BB613" s="76" t="s">
        <v>48</v>
      </c>
      <c r="BC613" s="77">
        <v>325</v>
      </c>
      <c r="BD613" s="76"/>
      <c r="BE613" s="77"/>
      <c r="BF613" s="76"/>
      <c r="BG613" s="77"/>
      <c r="BH613" s="76"/>
      <c r="BI613" s="77"/>
      <c r="BJ613" s="76"/>
      <c r="BK613" s="77"/>
      <c r="BL613" s="36"/>
      <c r="BM613" s="24"/>
      <c r="BN613" s="76"/>
      <c r="BO613" s="77"/>
      <c r="BP613" s="76"/>
      <c r="BQ613" s="77"/>
      <c r="BR613" s="76"/>
      <c r="BS613" s="77"/>
      <c r="BT613" s="76"/>
      <c r="BU613" s="77"/>
      <c r="BV613" s="24"/>
      <c r="BW613" s="76"/>
      <c r="BX613" s="77"/>
      <c r="BY613" s="76"/>
      <c r="BZ613" s="77"/>
      <c r="CA613" s="96"/>
      <c r="CB613" s="2"/>
    </row>
    <row r="614" spans="1:80" ht="12" x14ac:dyDescent="0.2">
      <c r="A614" s="33"/>
      <c r="B614" s="265" t="s">
        <v>1237</v>
      </c>
      <c r="C614" s="240" t="str">
        <f>_xlfn.CONCAT(Tabel3[[#This Row],[ID]],Tabel3[[#This Row],[BYGNINGSDELE]])</f>
        <v>610Vandrette hovedføringsveje</v>
      </c>
      <c r="D614" s="24"/>
      <c r="E614" s="24"/>
      <c r="F614" s="24"/>
      <c r="G614" s="24"/>
      <c r="H614" s="24"/>
      <c r="I614" s="24"/>
      <c r="J614" s="61">
        <v>4</v>
      </c>
      <c r="K614" s="62" t="s">
        <v>1219</v>
      </c>
      <c r="L614" s="63" t="s">
        <v>1216</v>
      </c>
      <c r="M614" s="61" t="str">
        <f>IFERROR(VLOOKUP(Tabel3[[#This Row],[ID-Bygningsdel]],'Data ændringslog'!A:G,7,FALSE),"P")</f>
        <v/>
      </c>
      <c r="N614" s="64" t="s">
        <v>109</v>
      </c>
      <c r="O614" s="188" t="str">
        <f>VLOOKUP(Tabel3[[#This Row],[ID-Bygningsdel]],'Data aktør'!A:H,2,FALSE)</f>
        <v/>
      </c>
      <c r="P614" s="189" t="str">
        <f>VLOOKUP(Tabel3[[#This Row],[ID-Bygningsdel]],'Data aktør'!A:H,3,FALSE)</f>
        <v/>
      </c>
      <c r="Q614" s="190" t="str">
        <f>VLOOKUP(Tabel3[[#This Row],[ID-Bygningsdel]],'Data aktør'!A:H,4,FALSE)</f>
        <v/>
      </c>
      <c r="R614" s="191" t="str">
        <f>VLOOKUP(Tabel3[[#This Row],[ID-Bygningsdel]],'Data aktør'!A:H,5,FALSE)</f>
        <v/>
      </c>
      <c r="S614" s="192" t="str">
        <f>VLOOKUP(Tabel3[[#This Row],[ID-Bygningsdel]],'Data aktør'!A:H,6,FALSE)</f>
        <v>X</v>
      </c>
      <c r="T614" s="193" t="str">
        <f>VLOOKUP(Tabel3[[#This Row],[ID-Bygningsdel]],'Data aktør'!A:H,7,FALSE)</f>
        <v>X</v>
      </c>
      <c r="U614" s="194" t="str">
        <f>VLOOKUP(Tabel3[[#This Row],[ID-Bygningsdel]],'Data aktør'!A:H,8,FALSE)</f>
        <v/>
      </c>
      <c r="V614" s="76"/>
      <c r="W614" s="77"/>
      <c r="X614" s="76"/>
      <c r="Y614" s="77"/>
      <c r="Z614" s="76"/>
      <c r="AA614" s="77"/>
      <c r="AB614" s="76" t="s">
        <v>47</v>
      </c>
      <c r="AC614" s="77">
        <v>200</v>
      </c>
      <c r="AD614" s="76"/>
      <c r="AE614" s="77"/>
      <c r="AF614" s="76"/>
      <c r="AG614" s="77"/>
      <c r="AH614" s="76"/>
      <c r="AI614" s="77"/>
      <c r="AJ614" s="76" t="s">
        <v>47</v>
      </c>
      <c r="AK614" s="77">
        <v>300</v>
      </c>
      <c r="AL614" s="76"/>
      <c r="AM614" s="77"/>
      <c r="AN614" s="76"/>
      <c r="AO614" s="77"/>
      <c r="AP614" s="76"/>
      <c r="AQ614" s="77"/>
      <c r="AR614" s="76"/>
      <c r="AS614" s="77"/>
      <c r="AT614" s="76" t="s">
        <v>47</v>
      </c>
      <c r="AU614" s="77">
        <v>325</v>
      </c>
      <c r="AV614" s="76"/>
      <c r="AW614" s="77"/>
      <c r="AX614" s="76"/>
      <c r="AY614" s="77"/>
      <c r="AZ614" s="76"/>
      <c r="BA614" s="77"/>
      <c r="BB614" s="76" t="s">
        <v>48</v>
      </c>
      <c r="BC614" s="77">
        <v>325</v>
      </c>
      <c r="BD614" s="76"/>
      <c r="BE614" s="77"/>
      <c r="BF614" s="76"/>
      <c r="BG614" s="77"/>
      <c r="BH614" s="76"/>
      <c r="BI614" s="77"/>
      <c r="BJ614" s="76"/>
      <c r="BK614" s="77"/>
      <c r="BL614" s="36"/>
      <c r="BM614" s="24"/>
      <c r="BN614" s="76"/>
      <c r="BO614" s="77"/>
      <c r="BP614" s="76"/>
      <c r="BQ614" s="77"/>
      <c r="BR614" s="76"/>
      <c r="BS614" s="77"/>
      <c r="BT614" s="76"/>
      <c r="BU614" s="77"/>
      <c r="BV614" s="24"/>
      <c r="BW614" s="76"/>
      <c r="BX614" s="77"/>
      <c r="BY614" s="76"/>
      <c r="BZ614" s="77"/>
      <c r="CA614" s="96"/>
      <c r="CB614" s="2"/>
    </row>
    <row r="615" spans="1:80" ht="12" x14ac:dyDescent="0.2">
      <c r="A615" s="33"/>
      <c r="B615" s="265" t="s">
        <v>1240</v>
      </c>
      <c r="C615" s="240" t="str">
        <f>_xlfn.CONCAT(Tabel3[[#This Row],[ID]],Tabel3[[#This Row],[BYGNINGSDELE]])</f>
        <v>611Vandrette fordelingsføringsveje</v>
      </c>
      <c r="D615" s="24"/>
      <c r="E615" s="24"/>
      <c r="F615" s="24"/>
      <c r="G615" s="24"/>
      <c r="H615" s="24"/>
      <c r="I615" s="24"/>
      <c r="J615" s="61">
        <v>4</v>
      </c>
      <c r="K615" s="62" t="s">
        <v>1221</v>
      </c>
      <c r="L615" s="63" t="s">
        <v>1216</v>
      </c>
      <c r="M615" s="61" t="str">
        <f>IFERROR(VLOOKUP(Tabel3[[#This Row],[ID-Bygningsdel]],'Data ændringslog'!A:G,7,FALSE),"P")</f>
        <v/>
      </c>
      <c r="N615" s="64" t="s">
        <v>109</v>
      </c>
      <c r="O615" s="188" t="str">
        <f>VLOOKUP(Tabel3[[#This Row],[ID-Bygningsdel]],'Data aktør'!A:H,2,FALSE)</f>
        <v/>
      </c>
      <c r="P615" s="189" t="str">
        <f>VLOOKUP(Tabel3[[#This Row],[ID-Bygningsdel]],'Data aktør'!A:H,3,FALSE)</f>
        <v/>
      </c>
      <c r="Q615" s="190" t="str">
        <f>VLOOKUP(Tabel3[[#This Row],[ID-Bygningsdel]],'Data aktør'!A:H,4,FALSE)</f>
        <v/>
      </c>
      <c r="R615" s="191" t="str">
        <f>VLOOKUP(Tabel3[[#This Row],[ID-Bygningsdel]],'Data aktør'!A:H,5,FALSE)</f>
        <v/>
      </c>
      <c r="S615" s="192" t="str">
        <f>VLOOKUP(Tabel3[[#This Row],[ID-Bygningsdel]],'Data aktør'!A:H,6,FALSE)</f>
        <v>X</v>
      </c>
      <c r="T615" s="193" t="str">
        <f>VLOOKUP(Tabel3[[#This Row],[ID-Bygningsdel]],'Data aktør'!A:H,7,FALSE)</f>
        <v>X</v>
      </c>
      <c r="U615" s="194" t="str">
        <f>VLOOKUP(Tabel3[[#This Row],[ID-Bygningsdel]],'Data aktør'!A:H,8,FALSE)</f>
        <v/>
      </c>
      <c r="V615" s="76"/>
      <c r="W615" s="77"/>
      <c r="X615" s="76"/>
      <c r="Y615" s="77"/>
      <c r="Z615" s="76"/>
      <c r="AA615" s="77"/>
      <c r="AB615" s="76"/>
      <c r="AC615" s="77"/>
      <c r="AD615" s="76"/>
      <c r="AE615" s="77"/>
      <c r="AF615" s="76"/>
      <c r="AG615" s="77"/>
      <c r="AH615" s="76"/>
      <c r="AI615" s="77"/>
      <c r="AJ615" s="76" t="s">
        <v>47</v>
      </c>
      <c r="AK615" s="77">
        <v>300</v>
      </c>
      <c r="AL615" s="76"/>
      <c r="AM615" s="77"/>
      <c r="AN615" s="76"/>
      <c r="AO615" s="77"/>
      <c r="AP615" s="76"/>
      <c r="AQ615" s="77"/>
      <c r="AR615" s="76"/>
      <c r="AS615" s="77"/>
      <c r="AT615" s="76" t="s">
        <v>47</v>
      </c>
      <c r="AU615" s="77">
        <v>300</v>
      </c>
      <c r="AV615" s="76"/>
      <c r="AW615" s="77"/>
      <c r="AX615" s="76"/>
      <c r="AY615" s="77"/>
      <c r="AZ615" s="76"/>
      <c r="BA615" s="77"/>
      <c r="BB615" s="76" t="s">
        <v>48</v>
      </c>
      <c r="BC615" s="77">
        <v>325</v>
      </c>
      <c r="BD615" s="76"/>
      <c r="BE615" s="77"/>
      <c r="BF615" s="76"/>
      <c r="BG615" s="77"/>
      <c r="BH615" s="76"/>
      <c r="BI615" s="77"/>
      <c r="BJ615" s="76"/>
      <c r="BK615" s="77"/>
      <c r="BL615" s="36"/>
      <c r="BM615" s="24"/>
      <c r="BN615" s="76"/>
      <c r="BO615" s="77"/>
      <c r="BP615" s="76"/>
      <c r="BQ615" s="77"/>
      <c r="BR615" s="76"/>
      <c r="BS615" s="77"/>
      <c r="BT615" s="76"/>
      <c r="BU615" s="77"/>
      <c r="BV615" s="24"/>
      <c r="BW615" s="76"/>
      <c r="BX615" s="77"/>
      <c r="BY615" s="76"/>
      <c r="BZ615" s="77"/>
      <c r="CA615" s="96"/>
      <c r="CB615" s="2"/>
    </row>
    <row r="616" spans="1:80" ht="12" x14ac:dyDescent="0.2">
      <c r="A616" s="33"/>
      <c r="B616" s="265" t="s">
        <v>1242</v>
      </c>
      <c r="C616" s="240" t="str">
        <f>_xlfn.CONCAT(Tabel3[[#This Row],[ID]],Tabel3[[#This Row],[BYGNINGSDELE]])</f>
        <v>612Føring til Komponenter og tilslutninger i rum</v>
      </c>
      <c r="D616" s="24"/>
      <c r="E616" s="24"/>
      <c r="F616" s="24"/>
      <c r="G616" s="24"/>
      <c r="H616" s="24"/>
      <c r="I616" s="24"/>
      <c r="J616" s="61">
        <v>4</v>
      </c>
      <c r="K616" s="62" t="s">
        <v>569</v>
      </c>
      <c r="L616" s="63" t="s">
        <v>1216</v>
      </c>
      <c r="M616" s="61" t="str">
        <f>IFERROR(VLOOKUP(Tabel3[[#This Row],[ID-Bygningsdel]],'Data ændringslog'!A:G,7,FALSE),"P")</f>
        <v/>
      </c>
      <c r="N616" s="64" t="s">
        <v>109</v>
      </c>
      <c r="O616" s="188" t="str">
        <f>VLOOKUP(Tabel3[[#This Row],[ID-Bygningsdel]],'Data aktør'!A:H,2,FALSE)</f>
        <v/>
      </c>
      <c r="P616" s="189" t="str">
        <f>VLOOKUP(Tabel3[[#This Row],[ID-Bygningsdel]],'Data aktør'!A:H,3,FALSE)</f>
        <v/>
      </c>
      <c r="Q616" s="190" t="str">
        <f>VLOOKUP(Tabel3[[#This Row],[ID-Bygningsdel]],'Data aktør'!A:H,4,FALSE)</f>
        <v/>
      </c>
      <c r="R616" s="191" t="str">
        <f>VLOOKUP(Tabel3[[#This Row],[ID-Bygningsdel]],'Data aktør'!A:H,5,FALSE)</f>
        <v/>
      </c>
      <c r="S616" s="192" t="str">
        <f>VLOOKUP(Tabel3[[#This Row],[ID-Bygningsdel]],'Data aktør'!A:H,6,FALSE)</f>
        <v>X</v>
      </c>
      <c r="T616" s="193" t="str">
        <f>VLOOKUP(Tabel3[[#This Row],[ID-Bygningsdel]],'Data aktør'!A:H,7,FALSE)</f>
        <v>X</v>
      </c>
      <c r="U616" s="194" t="str">
        <f>VLOOKUP(Tabel3[[#This Row],[ID-Bygningsdel]],'Data aktør'!A:H,8,FALSE)</f>
        <v/>
      </c>
      <c r="V616" s="76"/>
      <c r="W616" s="77"/>
      <c r="X616" s="76"/>
      <c r="Y616" s="77"/>
      <c r="Z616" s="76"/>
      <c r="AA616" s="77"/>
      <c r="AB616" s="76"/>
      <c r="AC616" s="77"/>
      <c r="AD616" s="76"/>
      <c r="AE616" s="77"/>
      <c r="AF616" s="76"/>
      <c r="AG616" s="77"/>
      <c r="AH616" s="76"/>
      <c r="AI616" s="77"/>
      <c r="AJ616" s="76" t="s">
        <v>47</v>
      </c>
      <c r="AK616" s="77">
        <v>300</v>
      </c>
      <c r="AL616" s="76"/>
      <c r="AM616" s="77"/>
      <c r="AN616" s="76"/>
      <c r="AO616" s="77"/>
      <c r="AP616" s="76"/>
      <c r="AQ616" s="77"/>
      <c r="AR616" s="76"/>
      <c r="AS616" s="77"/>
      <c r="AT616" s="76" t="s">
        <v>47</v>
      </c>
      <c r="AU616" s="77">
        <v>300</v>
      </c>
      <c r="AV616" s="76"/>
      <c r="AW616" s="77"/>
      <c r="AX616" s="76"/>
      <c r="AY616" s="77"/>
      <c r="AZ616" s="76"/>
      <c r="BA616" s="77"/>
      <c r="BB616" s="76" t="s">
        <v>48</v>
      </c>
      <c r="BC616" s="77">
        <v>325</v>
      </c>
      <c r="BD616" s="76"/>
      <c r="BE616" s="77"/>
      <c r="BF616" s="76"/>
      <c r="BG616" s="77"/>
      <c r="BH616" s="76"/>
      <c r="BI616" s="77"/>
      <c r="BJ616" s="76"/>
      <c r="BK616" s="77"/>
      <c r="BL616" s="36"/>
      <c r="BM616" s="24"/>
      <c r="BN616" s="76"/>
      <c r="BO616" s="77"/>
      <c r="BP616" s="76"/>
      <c r="BQ616" s="77"/>
      <c r="BR616" s="76"/>
      <c r="BS616" s="77"/>
      <c r="BT616" s="76"/>
      <c r="BU616" s="77"/>
      <c r="BV616" s="24"/>
      <c r="BW616" s="76"/>
      <c r="BX616" s="77"/>
      <c r="BY616" s="76"/>
      <c r="BZ616" s="77"/>
      <c r="CA616" s="96"/>
      <c r="CB616" s="2"/>
    </row>
    <row r="617" spans="1:80" ht="12" x14ac:dyDescent="0.2">
      <c r="A617" s="33"/>
      <c r="B617" s="265" t="s">
        <v>1244</v>
      </c>
      <c r="C617" s="240" t="str">
        <f>_xlfn.CONCAT(Tabel3[[#This Row],[ID]],Tabel3[[#This Row],[BYGNINGSDELE]])</f>
        <v>613Flexkanalaler</v>
      </c>
      <c r="D617" s="24"/>
      <c r="E617" s="24"/>
      <c r="F617" s="24"/>
      <c r="G617" s="24"/>
      <c r="H617" s="24"/>
      <c r="I617" s="24"/>
      <c r="J617" s="61">
        <v>4</v>
      </c>
      <c r="K617" s="62" t="s">
        <v>1224</v>
      </c>
      <c r="L617" s="63" t="s">
        <v>1216</v>
      </c>
      <c r="M617" s="61" t="str">
        <f>IFERROR(VLOOKUP(Tabel3[[#This Row],[ID-Bygningsdel]],'Data ændringslog'!A:G,7,FALSE),"P")</f>
        <v/>
      </c>
      <c r="N617" s="64" t="s">
        <v>109</v>
      </c>
      <c r="O617" s="188" t="str">
        <f>VLOOKUP(Tabel3[[#This Row],[ID-Bygningsdel]],'Data aktør'!A:H,2,FALSE)</f>
        <v/>
      </c>
      <c r="P617" s="189" t="str">
        <f>VLOOKUP(Tabel3[[#This Row],[ID-Bygningsdel]],'Data aktør'!A:H,3,FALSE)</f>
        <v/>
      </c>
      <c r="Q617" s="190" t="str">
        <f>VLOOKUP(Tabel3[[#This Row],[ID-Bygningsdel]],'Data aktør'!A:H,4,FALSE)</f>
        <v/>
      </c>
      <c r="R617" s="191" t="str">
        <f>VLOOKUP(Tabel3[[#This Row],[ID-Bygningsdel]],'Data aktør'!A:H,5,FALSE)</f>
        <v/>
      </c>
      <c r="S617" s="192" t="str">
        <f>VLOOKUP(Tabel3[[#This Row],[ID-Bygningsdel]],'Data aktør'!A:H,6,FALSE)</f>
        <v/>
      </c>
      <c r="T617" s="193" t="str">
        <f>VLOOKUP(Tabel3[[#This Row],[ID-Bygningsdel]],'Data aktør'!A:H,7,FALSE)</f>
        <v>X</v>
      </c>
      <c r="U617" s="194" t="str">
        <f>VLOOKUP(Tabel3[[#This Row],[ID-Bygningsdel]],'Data aktør'!A:H,8,FALSE)</f>
        <v/>
      </c>
      <c r="V617" s="76"/>
      <c r="W617" s="77"/>
      <c r="X617" s="76"/>
      <c r="Y617" s="77"/>
      <c r="Z617" s="76"/>
      <c r="AA617" s="77"/>
      <c r="AB617" s="76"/>
      <c r="AC617" s="77"/>
      <c r="AD617" s="76"/>
      <c r="AE617" s="77"/>
      <c r="AF617" s="76"/>
      <c r="AG617" s="77"/>
      <c r="AH617" s="76"/>
      <c r="AI617" s="77"/>
      <c r="AJ617" s="76"/>
      <c r="AK617" s="77"/>
      <c r="AL617" s="76"/>
      <c r="AM617" s="77"/>
      <c r="AN617" s="76"/>
      <c r="AO617" s="77"/>
      <c r="AP617" s="76"/>
      <c r="AQ617" s="77"/>
      <c r="AR617" s="76"/>
      <c r="AS617" s="77"/>
      <c r="AT617" s="76"/>
      <c r="AU617" s="77"/>
      <c r="AV617" s="76"/>
      <c r="AW617" s="77"/>
      <c r="AX617" s="76"/>
      <c r="AY617" s="77"/>
      <c r="AZ617" s="76"/>
      <c r="BA617" s="77"/>
      <c r="BB617" s="76" t="s">
        <v>48</v>
      </c>
      <c r="BC617" s="77">
        <v>325</v>
      </c>
      <c r="BD617" s="76"/>
      <c r="BE617" s="77"/>
      <c r="BF617" s="76"/>
      <c r="BG617" s="77"/>
      <c r="BH617" s="76"/>
      <c r="BI617" s="77"/>
      <c r="BJ617" s="76"/>
      <c r="BK617" s="77"/>
      <c r="BL617" s="36"/>
      <c r="BM617" s="24"/>
      <c r="BN617" s="76"/>
      <c r="BO617" s="77"/>
      <c r="BP617" s="76"/>
      <c r="BQ617" s="77"/>
      <c r="BR617" s="76"/>
      <c r="BS617" s="77"/>
      <c r="BT617" s="76"/>
      <c r="BU617" s="77"/>
      <c r="BV617" s="24"/>
      <c r="BW617" s="76"/>
      <c r="BX617" s="77"/>
      <c r="BY617" s="76"/>
      <c r="BZ617" s="77"/>
      <c r="CA617" s="96"/>
      <c r="CB617" s="2"/>
    </row>
    <row r="618" spans="1:80" ht="12" x14ac:dyDescent="0.2">
      <c r="A618" s="33"/>
      <c r="B618" s="267" t="s">
        <v>1245</v>
      </c>
      <c r="C618" s="242" t="str">
        <f>_xlfn.CONCAT(Tabel3[[#This Row],[ID]],Tabel3[[#This Row],[BYGNINGSDELE]])</f>
        <v>614Kanalisolering</v>
      </c>
      <c r="D618" s="23"/>
      <c r="E618" s="23"/>
      <c r="F618" s="23"/>
      <c r="G618" s="23"/>
      <c r="H618" s="23"/>
      <c r="I618" s="24"/>
      <c r="J618" s="65">
        <v>3</v>
      </c>
      <c r="K618" s="66" t="s">
        <v>1226</v>
      </c>
      <c r="L618" s="67"/>
      <c r="M618" s="65" t="str">
        <f>IFERROR(VLOOKUP(Tabel3[[#This Row],[ID-Bygningsdel]],'Data ændringslog'!A:G,7,FALSE),"P")</f>
        <v/>
      </c>
      <c r="N618" s="68" t="s">
        <v>109</v>
      </c>
      <c r="O618" s="196" t="str">
        <f>VLOOKUP(Tabel3[[#This Row],[ID-Bygningsdel]],'Data aktør'!A:H,2,FALSE)</f>
        <v/>
      </c>
      <c r="P618" s="197" t="str">
        <f>VLOOKUP(Tabel3[[#This Row],[ID-Bygningsdel]],'Data aktør'!A:H,3,FALSE)</f>
        <v/>
      </c>
      <c r="Q618" s="197" t="str">
        <f>VLOOKUP(Tabel3[[#This Row],[ID-Bygningsdel]],'Data aktør'!A:H,4,FALSE)</f>
        <v/>
      </c>
      <c r="R618" s="197" t="str">
        <f>VLOOKUP(Tabel3[[#This Row],[ID-Bygningsdel]],'Data aktør'!A:H,5,FALSE)</f>
        <v/>
      </c>
      <c r="S618" s="197" t="str">
        <f>VLOOKUP(Tabel3[[#This Row],[ID-Bygningsdel]],'Data aktør'!A:H,6,FALSE)</f>
        <v/>
      </c>
      <c r="T618" s="197" t="str">
        <f>VLOOKUP(Tabel3[[#This Row],[ID-Bygningsdel]],'Data aktør'!A:H,7,FALSE)</f>
        <v/>
      </c>
      <c r="U618" s="197" t="str">
        <f>VLOOKUP(Tabel3[[#This Row],[ID-Bygningsdel]],'Data aktør'!A:H,8,FALSE)</f>
        <v/>
      </c>
      <c r="V618" s="84"/>
      <c r="W618" s="69"/>
      <c r="X618" s="84"/>
      <c r="Y618" s="69"/>
      <c r="Z618" s="84"/>
      <c r="AA618" s="69"/>
      <c r="AB618" s="84"/>
      <c r="AC618" s="69"/>
      <c r="AD618" s="84"/>
      <c r="AE618" s="69"/>
      <c r="AF618" s="84"/>
      <c r="AG618" s="69"/>
      <c r="AH618" s="84"/>
      <c r="AI618" s="69"/>
      <c r="AJ618" s="84"/>
      <c r="AK618" s="69"/>
      <c r="AL618" s="84"/>
      <c r="AM618" s="69"/>
      <c r="AN618" s="84"/>
      <c r="AO618" s="69"/>
      <c r="AP618" s="84"/>
      <c r="AQ618" s="69"/>
      <c r="AR618" s="84"/>
      <c r="AS618" s="69"/>
      <c r="AT618" s="84"/>
      <c r="AU618" s="69"/>
      <c r="AV618" s="84"/>
      <c r="AW618" s="69"/>
      <c r="AX618" s="84"/>
      <c r="AY618" s="69"/>
      <c r="AZ618" s="84"/>
      <c r="BA618" s="69"/>
      <c r="BB618" s="84"/>
      <c r="BC618" s="69"/>
      <c r="BD618" s="84"/>
      <c r="BE618" s="69"/>
      <c r="BF618" s="84"/>
      <c r="BG618" s="69"/>
      <c r="BH618" s="84"/>
      <c r="BI618" s="69"/>
      <c r="BJ618" s="84"/>
      <c r="BK618" s="69"/>
      <c r="BL618" s="38"/>
      <c r="BM618" s="24"/>
      <c r="BN618" s="84"/>
      <c r="BO618" s="69"/>
      <c r="BP618" s="84"/>
      <c r="BQ618" s="69"/>
      <c r="BR618" s="84"/>
      <c r="BS618" s="69"/>
      <c r="BT618" s="84"/>
      <c r="BU618" s="69"/>
      <c r="BV618" s="24"/>
      <c r="BW618" s="84"/>
      <c r="BX618" s="69"/>
      <c r="BY618" s="84"/>
      <c r="BZ618" s="69"/>
      <c r="CA618" s="98"/>
      <c r="CB618" s="2"/>
    </row>
    <row r="619" spans="1:80" ht="12" x14ac:dyDescent="0.2">
      <c r="A619" s="33"/>
      <c r="B619" s="265" t="s">
        <v>1246</v>
      </c>
      <c r="C619" s="240" t="str">
        <f>_xlfn.CONCAT(Tabel3[[#This Row],[ID]],Tabel3[[#This Row],[BYGNINGSDELE]])</f>
        <v>615Isolering, Brand</v>
      </c>
      <c r="D619" s="24"/>
      <c r="E619" s="24"/>
      <c r="F619" s="24"/>
      <c r="G619" s="24"/>
      <c r="H619" s="24"/>
      <c r="I619" s="24"/>
      <c r="J619" s="61">
        <v>4</v>
      </c>
      <c r="K619" s="62" t="s">
        <v>1228</v>
      </c>
      <c r="L619" s="63" t="s">
        <v>1216</v>
      </c>
      <c r="M619" s="61" t="str">
        <f>IFERROR(VLOOKUP(Tabel3[[#This Row],[ID-Bygningsdel]],'Data ændringslog'!A:G,7,FALSE),"P")</f>
        <v/>
      </c>
      <c r="N619" s="64" t="s">
        <v>109</v>
      </c>
      <c r="O619" s="188" t="str">
        <f>VLOOKUP(Tabel3[[#This Row],[ID-Bygningsdel]],'Data aktør'!A:H,2,FALSE)</f>
        <v/>
      </c>
      <c r="P619" s="189" t="str">
        <f>VLOOKUP(Tabel3[[#This Row],[ID-Bygningsdel]],'Data aktør'!A:H,3,FALSE)</f>
        <v/>
      </c>
      <c r="Q619" s="190" t="str">
        <f>VLOOKUP(Tabel3[[#This Row],[ID-Bygningsdel]],'Data aktør'!A:H,4,FALSE)</f>
        <v/>
      </c>
      <c r="R619" s="191" t="str">
        <f>VLOOKUP(Tabel3[[#This Row],[ID-Bygningsdel]],'Data aktør'!A:H,5,FALSE)</f>
        <v/>
      </c>
      <c r="S619" s="192" t="str">
        <f>VLOOKUP(Tabel3[[#This Row],[ID-Bygningsdel]],'Data aktør'!A:H,6,FALSE)</f>
        <v>X</v>
      </c>
      <c r="T619" s="193" t="str">
        <f>VLOOKUP(Tabel3[[#This Row],[ID-Bygningsdel]],'Data aktør'!A:H,7,FALSE)</f>
        <v>X</v>
      </c>
      <c r="U619" s="194" t="str">
        <f>VLOOKUP(Tabel3[[#This Row],[ID-Bygningsdel]],'Data aktør'!A:H,8,FALSE)</f>
        <v/>
      </c>
      <c r="V619" s="76"/>
      <c r="W619" s="77"/>
      <c r="X619" s="76"/>
      <c r="Y619" s="77"/>
      <c r="Z619" s="76"/>
      <c r="AA619" s="77"/>
      <c r="AB619" s="76" t="s">
        <v>47</v>
      </c>
      <c r="AC619" s="77">
        <v>200</v>
      </c>
      <c r="AD619" s="76"/>
      <c r="AE619" s="77"/>
      <c r="AF619" s="76"/>
      <c r="AG619" s="77"/>
      <c r="AH619" s="76"/>
      <c r="AI619" s="77"/>
      <c r="AJ619" s="76" t="s">
        <v>47</v>
      </c>
      <c r="AK619" s="77">
        <v>300</v>
      </c>
      <c r="AL619" s="76"/>
      <c r="AM619" s="77"/>
      <c r="AN619" s="76"/>
      <c r="AO619" s="77"/>
      <c r="AP619" s="76"/>
      <c r="AQ619" s="77"/>
      <c r="AR619" s="76"/>
      <c r="AS619" s="77"/>
      <c r="AT619" s="76" t="s">
        <v>47</v>
      </c>
      <c r="AU619" s="77">
        <v>325</v>
      </c>
      <c r="AV619" s="76"/>
      <c r="AW619" s="77"/>
      <c r="AX619" s="76"/>
      <c r="AY619" s="77"/>
      <c r="AZ619" s="76"/>
      <c r="BA619" s="77"/>
      <c r="BB619" s="76" t="s">
        <v>48</v>
      </c>
      <c r="BC619" s="77">
        <v>325</v>
      </c>
      <c r="BD619" s="76"/>
      <c r="BE619" s="77"/>
      <c r="BF619" s="76"/>
      <c r="BG619" s="77"/>
      <c r="BH619" s="76"/>
      <c r="BI619" s="77"/>
      <c r="BJ619" s="76"/>
      <c r="BK619" s="77"/>
      <c r="BL619" s="36"/>
      <c r="BM619" s="24"/>
      <c r="BN619" s="76"/>
      <c r="BO619" s="77"/>
      <c r="BP619" s="76"/>
      <c r="BQ619" s="77"/>
      <c r="BR619" s="76"/>
      <c r="BS619" s="77"/>
      <c r="BT619" s="76"/>
      <c r="BU619" s="77"/>
      <c r="BV619" s="24"/>
      <c r="BW619" s="76"/>
      <c r="BX619" s="77"/>
      <c r="BY619" s="76"/>
      <c r="BZ619" s="77"/>
      <c r="CA619" s="96"/>
      <c r="CB619" s="2"/>
    </row>
    <row r="620" spans="1:80" ht="12" x14ac:dyDescent="0.2">
      <c r="A620" s="33"/>
      <c r="B620" s="265" t="s">
        <v>1247</v>
      </c>
      <c r="C620" s="240" t="str">
        <f>_xlfn.CONCAT(Tabel3[[#This Row],[ID]],Tabel3[[#This Row],[BYGNINGSDELE]])</f>
        <v>616Isolering, Varme</v>
      </c>
      <c r="D620" s="24"/>
      <c r="E620" s="24"/>
      <c r="F620" s="24"/>
      <c r="G620" s="24"/>
      <c r="H620" s="24"/>
      <c r="I620" s="24"/>
      <c r="J620" s="61">
        <v>4</v>
      </c>
      <c r="K620" s="62" t="s">
        <v>1230</v>
      </c>
      <c r="L620" s="63" t="s">
        <v>1216</v>
      </c>
      <c r="M620" s="61" t="str">
        <f>IFERROR(VLOOKUP(Tabel3[[#This Row],[ID-Bygningsdel]],'Data ændringslog'!A:G,7,FALSE),"P")</f>
        <v/>
      </c>
      <c r="N620" s="64" t="s">
        <v>109</v>
      </c>
      <c r="O620" s="188" t="str">
        <f>VLOOKUP(Tabel3[[#This Row],[ID-Bygningsdel]],'Data aktør'!A:H,2,FALSE)</f>
        <v/>
      </c>
      <c r="P620" s="189" t="str">
        <f>VLOOKUP(Tabel3[[#This Row],[ID-Bygningsdel]],'Data aktør'!A:H,3,FALSE)</f>
        <v/>
      </c>
      <c r="Q620" s="190" t="str">
        <f>VLOOKUP(Tabel3[[#This Row],[ID-Bygningsdel]],'Data aktør'!A:H,4,FALSE)</f>
        <v/>
      </c>
      <c r="R620" s="191" t="str">
        <f>VLOOKUP(Tabel3[[#This Row],[ID-Bygningsdel]],'Data aktør'!A:H,5,FALSE)</f>
        <v/>
      </c>
      <c r="S620" s="192" t="str">
        <f>VLOOKUP(Tabel3[[#This Row],[ID-Bygningsdel]],'Data aktør'!A:H,6,FALSE)</f>
        <v>X</v>
      </c>
      <c r="T620" s="193" t="str">
        <f>VLOOKUP(Tabel3[[#This Row],[ID-Bygningsdel]],'Data aktør'!A:H,7,FALSE)</f>
        <v>X</v>
      </c>
      <c r="U620" s="194" t="str">
        <f>VLOOKUP(Tabel3[[#This Row],[ID-Bygningsdel]],'Data aktør'!A:H,8,FALSE)</f>
        <v/>
      </c>
      <c r="V620" s="76"/>
      <c r="W620" s="77"/>
      <c r="X620" s="76"/>
      <c r="Y620" s="77"/>
      <c r="Z620" s="76"/>
      <c r="AA620" s="77"/>
      <c r="AB620" s="76" t="s">
        <v>47</v>
      </c>
      <c r="AC620" s="77">
        <v>200</v>
      </c>
      <c r="AD620" s="76"/>
      <c r="AE620" s="77"/>
      <c r="AF620" s="76"/>
      <c r="AG620" s="77"/>
      <c r="AH620" s="76"/>
      <c r="AI620" s="77"/>
      <c r="AJ620" s="76" t="s">
        <v>47</v>
      </c>
      <c r="AK620" s="77">
        <v>300</v>
      </c>
      <c r="AL620" s="76"/>
      <c r="AM620" s="77"/>
      <c r="AN620" s="76"/>
      <c r="AO620" s="77"/>
      <c r="AP620" s="76"/>
      <c r="AQ620" s="77"/>
      <c r="AR620" s="76"/>
      <c r="AS620" s="77"/>
      <c r="AT620" s="76" t="s">
        <v>47</v>
      </c>
      <c r="AU620" s="77">
        <v>325</v>
      </c>
      <c r="AV620" s="76"/>
      <c r="AW620" s="77"/>
      <c r="AX620" s="76"/>
      <c r="AY620" s="77"/>
      <c r="AZ620" s="76"/>
      <c r="BA620" s="77"/>
      <c r="BB620" s="76" t="s">
        <v>48</v>
      </c>
      <c r="BC620" s="77">
        <v>325</v>
      </c>
      <c r="BD620" s="76"/>
      <c r="BE620" s="77"/>
      <c r="BF620" s="76"/>
      <c r="BG620" s="77"/>
      <c r="BH620" s="76"/>
      <c r="BI620" s="77"/>
      <c r="BJ620" s="76"/>
      <c r="BK620" s="77"/>
      <c r="BL620" s="36"/>
      <c r="BM620" s="24"/>
      <c r="BN620" s="76"/>
      <c r="BO620" s="77"/>
      <c r="BP620" s="76"/>
      <c r="BQ620" s="77"/>
      <c r="BR620" s="76"/>
      <c r="BS620" s="77"/>
      <c r="BT620" s="76"/>
      <c r="BU620" s="77"/>
      <c r="BV620" s="24"/>
      <c r="BW620" s="76"/>
      <c r="BX620" s="77"/>
      <c r="BY620" s="76"/>
      <c r="BZ620" s="77"/>
      <c r="CA620" s="96"/>
      <c r="CB620" s="2"/>
    </row>
    <row r="621" spans="1:80" ht="12" x14ac:dyDescent="0.2">
      <c r="A621" s="33"/>
      <c r="B621" s="265" t="s">
        <v>1248</v>
      </c>
      <c r="C621" s="240" t="str">
        <f>_xlfn.CONCAT(Tabel3[[#This Row],[ID]],Tabel3[[#This Row],[BYGNINGSDELE]])</f>
        <v>617Isolering, Kondens</v>
      </c>
      <c r="D621" s="24"/>
      <c r="E621" s="24"/>
      <c r="F621" s="24"/>
      <c r="G621" s="24"/>
      <c r="H621" s="24"/>
      <c r="I621" s="24"/>
      <c r="J621" s="61">
        <v>4</v>
      </c>
      <c r="K621" s="62" t="s">
        <v>1232</v>
      </c>
      <c r="L621" s="63" t="s">
        <v>1216</v>
      </c>
      <c r="M621" s="61" t="str">
        <f>IFERROR(VLOOKUP(Tabel3[[#This Row],[ID-Bygningsdel]],'Data ændringslog'!A:G,7,FALSE),"P")</f>
        <v/>
      </c>
      <c r="N621" s="64" t="s">
        <v>109</v>
      </c>
      <c r="O621" s="188" t="str">
        <f>VLOOKUP(Tabel3[[#This Row],[ID-Bygningsdel]],'Data aktør'!A:H,2,FALSE)</f>
        <v/>
      </c>
      <c r="P621" s="189" t="str">
        <f>VLOOKUP(Tabel3[[#This Row],[ID-Bygningsdel]],'Data aktør'!A:H,3,FALSE)</f>
        <v/>
      </c>
      <c r="Q621" s="190" t="str">
        <f>VLOOKUP(Tabel3[[#This Row],[ID-Bygningsdel]],'Data aktør'!A:H,4,FALSE)</f>
        <v/>
      </c>
      <c r="R621" s="191" t="str">
        <f>VLOOKUP(Tabel3[[#This Row],[ID-Bygningsdel]],'Data aktør'!A:H,5,FALSE)</f>
        <v/>
      </c>
      <c r="S621" s="192" t="str">
        <f>VLOOKUP(Tabel3[[#This Row],[ID-Bygningsdel]],'Data aktør'!A:H,6,FALSE)</f>
        <v>X</v>
      </c>
      <c r="T621" s="193" t="str">
        <f>VLOOKUP(Tabel3[[#This Row],[ID-Bygningsdel]],'Data aktør'!A:H,7,FALSE)</f>
        <v>X</v>
      </c>
      <c r="U621" s="194" t="str">
        <f>VLOOKUP(Tabel3[[#This Row],[ID-Bygningsdel]],'Data aktør'!A:H,8,FALSE)</f>
        <v/>
      </c>
      <c r="V621" s="76"/>
      <c r="W621" s="77"/>
      <c r="X621" s="76"/>
      <c r="Y621" s="77"/>
      <c r="Z621" s="76"/>
      <c r="AA621" s="77"/>
      <c r="AB621" s="76" t="s">
        <v>47</v>
      </c>
      <c r="AC621" s="77">
        <v>200</v>
      </c>
      <c r="AD621" s="76"/>
      <c r="AE621" s="77"/>
      <c r="AF621" s="76"/>
      <c r="AG621" s="77"/>
      <c r="AH621" s="76"/>
      <c r="AI621" s="77"/>
      <c r="AJ621" s="76" t="s">
        <v>47</v>
      </c>
      <c r="AK621" s="77">
        <v>300</v>
      </c>
      <c r="AL621" s="76"/>
      <c r="AM621" s="77"/>
      <c r="AN621" s="76"/>
      <c r="AO621" s="77"/>
      <c r="AP621" s="76"/>
      <c r="AQ621" s="77"/>
      <c r="AR621" s="76"/>
      <c r="AS621" s="77"/>
      <c r="AT621" s="76" t="s">
        <v>47</v>
      </c>
      <c r="AU621" s="77">
        <v>325</v>
      </c>
      <c r="AV621" s="76"/>
      <c r="AW621" s="77"/>
      <c r="AX621" s="76"/>
      <c r="AY621" s="77"/>
      <c r="AZ621" s="76"/>
      <c r="BA621" s="77"/>
      <c r="BB621" s="76" t="s">
        <v>48</v>
      </c>
      <c r="BC621" s="77">
        <v>325</v>
      </c>
      <c r="BD621" s="76"/>
      <c r="BE621" s="77"/>
      <c r="BF621" s="76"/>
      <c r="BG621" s="77"/>
      <c r="BH621" s="76"/>
      <c r="BI621" s="77"/>
      <c r="BJ621" s="76"/>
      <c r="BK621" s="77"/>
      <c r="BL621" s="36"/>
      <c r="BM621" s="24"/>
      <c r="BN621" s="76"/>
      <c r="BO621" s="77"/>
      <c r="BP621" s="76"/>
      <c r="BQ621" s="77"/>
      <c r="BR621" s="76"/>
      <c r="BS621" s="77"/>
      <c r="BT621" s="76"/>
      <c r="BU621" s="77"/>
      <c r="BV621" s="24"/>
      <c r="BW621" s="76"/>
      <c r="BX621" s="77"/>
      <c r="BY621" s="76"/>
      <c r="BZ621" s="77"/>
      <c r="CA621" s="96"/>
      <c r="CB621" s="2"/>
    </row>
    <row r="622" spans="1:80" ht="12" x14ac:dyDescent="0.2">
      <c r="A622" s="33"/>
      <c r="B622" s="265" t="s">
        <v>1249</v>
      </c>
      <c r="C622" s="240" t="str">
        <f>_xlfn.CONCAT(Tabel3[[#This Row],[ID]],Tabel3[[#This Row],[BYGNINGSDELE]])</f>
        <v>618Isolering, Lyd</v>
      </c>
      <c r="D622" s="24"/>
      <c r="E622" s="24"/>
      <c r="F622" s="24"/>
      <c r="G622" s="24"/>
      <c r="H622" s="24"/>
      <c r="I622" s="24"/>
      <c r="J622" s="61">
        <v>4</v>
      </c>
      <c r="K622" s="62" t="s">
        <v>1234</v>
      </c>
      <c r="L622" s="63" t="s">
        <v>1216</v>
      </c>
      <c r="M622" s="61" t="str">
        <f>IFERROR(VLOOKUP(Tabel3[[#This Row],[ID-Bygningsdel]],'Data ændringslog'!A:G,7,FALSE),"P")</f>
        <v/>
      </c>
      <c r="N622" s="64" t="s">
        <v>109</v>
      </c>
      <c r="O622" s="188" t="str">
        <f>VLOOKUP(Tabel3[[#This Row],[ID-Bygningsdel]],'Data aktør'!A:H,2,FALSE)</f>
        <v/>
      </c>
      <c r="P622" s="189" t="str">
        <f>VLOOKUP(Tabel3[[#This Row],[ID-Bygningsdel]],'Data aktør'!A:H,3,FALSE)</f>
        <v/>
      </c>
      <c r="Q622" s="190" t="str">
        <f>VLOOKUP(Tabel3[[#This Row],[ID-Bygningsdel]],'Data aktør'!A:H,4,FALSE)</f>
        <v/>
      </c>
      <c r="R622" s="191" t="str">
        <f>VLOOKUP(Tabel3[[#This Row],[ID-Bygningsdel]],'Data aktør'!A:H,5,FALSE)</f>
        <v/>
      </c>
      <c r="S622" s="192" t="str">
        <f>VLOOKUP(Tabel3[[#This Row],[ID-Bygningsdel]],'Data aktør'!A:H,6,FALSE)</f>
        <v>X</v>
      </c>
      <c r="T622" s="193" t="str">
        <f>VLOOKUP(Tabel3[[#This Row],[ID-Bygningsdel]],'Data aktør'!A:H,7,FALSE)</f>
        <v>X</v>
      </c>
      <c r="U622" s="194" t="str">
        <f>VLOOKUP(Tabel3[[#This Row],[ID-Bygningsdel]],'Data aktør'!A:H,8,FALSE)</f>
        <v/>
      </c>
      <c r="V622" s="76"/>
      <c r="W622" s="77"/>
      <c r="X622" s="76"/>
      <c r="Y622" s="77"/>
      <c r="Z622" s="76"/>
      <c r="AA622" s="77"/>
      <c r="AB622" s="76" t="s">
        <v>47</v>
      </c>
      <c r="AC622" s="77">
        <v>200</v>
      </c>
      <c r="AD622" s="76"/>
      <c r="AE622" s="77"/>
      <c r="AF622" s="76"/>
      <c r="AG622" s="77"/>
      <c r="AH622" s="76"/>
      <c r="AI622" s="77"/>
      <c r="AJ622" s="76" t="s">
        <v>47</v>
      </c>
      <c r="AK622" s="77">
        <v>300</v>
      </c>
      <c r="AL622" s="76"/>
      <c r="AM622" s="77"/>
      <c r="AN622" s="76"/>
      <c r="AO622" s="77"/>
      <c r="AP622" s="76"/>
      <c r="AQ622" s="77"/>
      <c r="AR622" s="76"/>
      <c r="AS622" s="77"/>
      <c r="AT622" s="76" t="s">
        <v>47</v>
      </c>
      <c r="AU622" s="77">
        <v>325</v>
      </c>
      <c r="AV622" s="76"/>
      <c r="AW622" s="77"/>
      <c r="AX622" s="76"/>
      <c r="AY622" s="77"/>
      <c r="AZ622" s="76"/>
      <c r="BA622" s="77"/>
      <c r="BB622" s="76" t="s">
        <v>48</v>
      </c>
      <c r="BC622" s="77">
        <v>325</v>
      </c>
      <c r="BD622" s="76"/>
      <c r="BE622" s="77"/>
      <c r="BF622" s="76"/>
      <c r="BG622" s="77"/>
      <c r="BH622" s="76"/>
      <c r="BI622" s="77"/>
      <c r="BJ622" s="76"/>
      <c r="BK622" s="77"/>
      <c r="BL622" s="36"/>
      <c r="BM622" s="24"/>
      <c r="BN622" s="76"/>
      <c r="BO622" s="77"/>
      <c r="BP622" s="76"/>
      <c r="BQ622" s="77"/>
      <c r="BR622" s="76"/>
      <c r="BS622" s="77"/>
      <c r="BT622" s="76"/>
      <c r="BU622" s="77"/>
      <c r="BV622" s="24"/>
      <c r="BW622" s="76"/>
      <c r="BX622" s="77"/>
      <c r="BY622" s="76"/>
      <c r="BZ622" s="77"/>
      <c r="CA622" s="96"/>
      <c r="CB622" s="2"/>
    </row>
    <row r="623" spans="1:80" ht="12" x14ac:dyDescent="0.2">
      <c r="A623" s="33"/>
      <c r="B623" s="267" t="s">
        <v>1250</v>
      </c>
      <c r="C623" s="242" t="str">
        <f>_xlfn.CONCAT(Tabel3[[#This Row],[ID]],Tabel3[[#This Row],[BYGNINGSDELE]])</f>
        <v>619Øvrig, ventilation</v>
      </c>
      <c r="D623" s="23"/>
      <c r="E623" s="23"/>
      <c r="F623" s="23"/>
      <c r="G623" s="23"/>
      <c r="H623" s="23"/>
      <c r="I623" s="24"/>
      <c r="J623" s="65">
        <v>3</v>
      </c>
      <c r="K623" s="66" t="s">
        <v>1236</v>
      </c>
      <c r="L623" s="67"/>
      <c r="M623" s="65" t="str">
        <f>IFERROR(VLOOKUP(Tabel3[[#This Row],[ID-Bygningsdel]],'Data ændringslog'!A:G,7,FALSE),"P")</f>
        <v/>
      </c>
      <c r="N623" s="68" t="s">
        <v>113</v>
      </c>
      <c r="O623" s="196" t="str">
        <f>VLOOKUP(Tabel3[[#This Row],[ID-Bygningsdel]],'Data aktør'!A:H,2,FALSE)</f>
        <v/>
      </c>
      <c r="P623" s="197" t="str">
        <f>VLOOKUP(Tabel3[[#This Row],[ID-Bygningsdel]],'Data aktør'!A:H,3,FALSE)</f>
        <v/>
      </c>
      <c r="Q623" s="197" t="str">
        <f>VLOOKUP(Tabel3[[#This Row],[ID-Bygningsdel]],'Data aktør'!A:H,4,FALSE)</f>
        <v/>
      </c>
      <c r="R623" s="197" t="str">
        <f>VLOOKUP(Tabel3[[#This Row],[ID-Bygningsdel]],'Data aktør'!A:H,5,FALSE)</f>
        <v/>
      </c>
      <c r="S623" s="197" t="str">
        <f>VLOOKUP(Tabel3[[#This Row],[ID-Bygningsdel]],'Data aktør'!A:H,6,FALSE)</f>
        <v/>
      </c>
      <c r="T623" s="197" t="str">
        <f>VLOOKUP(Tabel3[[#This Row],[ID-Bygningsdel]],'Data aktør'!A:H,7,FALSE)</f>
        <v/>
      </c>
      <c r="U623" s="197" t="str">
        <f>VLOOKUP(Tabel3[[#This Row],[ID-Bygningsdel]],'Data aktør'!A:H,8,FALSE)</f>
        <v/>
      </c>
      <c r="V623" s="84"/>
      <c r="W623" s="69"/>
      <c r="X623" s="84"/>
      <c r="Y623" s="69"/>
      <c r="Z623" s="84"/>
      <c r="AA623" s="69"/>
      <c r="AB623" s="84"/>
      <c r="AC623" s="69"/>
      <c r="AD623" s="84"/>
      <c r="AE623" s="69"/>
      <c r="AF623" s="84"/>
      <c r="AG623" s="69"/>
      <c r="AH623" s="84"/>
      <c r="AI623" s="69"/>
      <c r="AJ623" s="84"/>
      <c r="AK623" s="69"/>
      <c r="AL623" s="84"/>
      <c r="AM623" s="69"/>
      <c r="AN623" s="84"/>
      <c r="AO623" s="69"/>
      <c r="AP623" s="84"/>
      <c r="AQ623" s="69"/>
      <c r="AR623" s="84"/>
      <c r="AS623" s="69"/>
      <c r="AT623" s="84"/>
      <c r="AU623" s="69"/>
      <c r="AV623" s="84"/>
      <c r="AW623" s="69"/>
      <c r="AX623" s="84"/>
      <c r="AY623" s="69"/>
      <c r="AZ623" s="84"/>
      <c r="BA623" s="69"/>
      <c r="BB623" s="84"/>
      <c r="BC623" s="69"/>
      <c r="BD623" s="84"/>
      <c r="BE623" s="69"/>
      <c r="BF623" s="84"/>
      <c r="BG623" s="69"/>
      <c r="BH623" s="84"/>
      <c r="BI623" s="69"/>
      <c r="BJ623" s="84"/>
      <c r="BK623" s="69"/>
      <c r="BL623" s="38"/>
      <c r="BM623" s="24"/>
      <c r="BN623" s="84"/>
      <c r="BO623" s="69"/>
      <c r="BP623" s="84"/>
      <c r="BQ623" s="69"/>
      <c r="BR623" s="84"/>
      <c r="BS623" s="69"/>
      <c r="BT623" s="84"/>
      <c r="BU623" s="69"/>
      <c r="BV623" s="24"/>
      <c r="BW623" s="84"/>
      <c r="BX623" s="69"/>
      <c r="BY623" s="84"/>
      <c r="BZ623" s="69"/>
      <c r="CA623" s="98"/>
      <c r="CB623" s="2"/>
    </row>
    <row r="624" spans="1:80" ht="12" x14ac:dyDescent="0.2">
      <c r="A624" s="33"/>
      <c r="B624" s="265" t="s">
        <v>1252</v>
      </c>
      <c r="C624" s="240" t="str">
        <f>_xlfn.CONCAT(Tabel3[[#This Row],[ID]],Tabel3[[#This Row],[BYGNINGSDELE]])</f>
        <v>620Følere</v>
      </c>
      <c r="D624" s="24"/>
      <c r="E624" s="24"/>
      <c r="F624" s="24"/>
      <c r="G624" s="24"/>
      <c r="H624" s="24"/>
      <c r="I624" s="24"/>
      <c r="J624" s="61">
        <v>4</v>
      </c>
      <c r="K624" s="62" t="s">
        <v>1238</v>
      </c>
      <c r="L624" s="63" t="s">
        <v>1239</v>
      </c>
      <c r="M624" s="61" t="str">
        <f>IFERROR(VLOOKUP(Tabel3[[#This Row],[ID-Bygningsdel]],'Data ændringslog'!A:G,7,FALSE),"P")</f>
        <v/>
      </c>
      <c r="N624" s="64" t="s">
        <v>113</v>
      </c>
      <c r="O624" s="188" t="str">
        <f>VLOOKUP(Tabel3[[#This Row],[ID-Bygningsdel]],'Data aktør'!A:H,2,FALSE)</f>
        <v/>
      </c>
      <c r="P624" s="189" t="str">
        <f>VLOOKUP(Tabel3[[#This Row],[ID-Bygningsdel]],'Data aktør'!A:H,3,FALSE)</f>
        <v/>
      </c>
      <c r="Q624" s="190" t="str">
        <f>VLOOKUP(Tabel3[[#This Row],[ID-Bygningsdel]],'Data aktør'!A:H,4,FALSE)</f>
        <v/>
      </c>
      <c r="R624" s="191" t="str">
        <f>VLOOKUP(Tabel3[[#This Row],[ID-Bygningsdel]],'Data aktør'!A:H,5,FALSE)</f>
        <v/>
      </c>
      <c r="S624" s="192" t="str">
        <f>VLOOKUP(Tabel3[[#This Row],[ID-Bygningsdel]],'Data aktør'!A:H,6,FALSE)</f>
        <v/>
      </c>
      <c r="T624" s="193" t="str">
        <f>VLOOKUP(Tabel3[[#This Row],[ID-Bygningsdel]],'Data aktør'!A:H,7,FALSE)</f>
        <v/>
      </c>
      <c r="U624" s="194" t="str">
        <f>VLOOKUP(Tabel3[[#This Row],[ID-Bygningsdel]],'Data aktør'!A:H,8,FALSE)</f>
        <v/>
      </c>
      <c r="V624" s="76"/>
      <c r="W624" s="77"/>
      <c r="X624" s="76"/>
      <c r="Y624" s="77"/>
      <c r="Z624" s="76"/>
      <c r="AA624" s="77"/>
      <c r="AB624" s="76"/>
      <c r="AC624" s="77"/>
      <c r="AD624" s="76"/>
      <c r="AE624" s="77"/>
      <c r="AF624" s="76"/>
      <c r="AG624" s="77"/>
      <c r="AH624" s="76"/>
      <c r="AI624" s="77"/>
      <c r="AJ624" s="76"/>
      <c r="AK624" s="77"/>
      <c r="AL624" s="76"/>
      <c r="AM624" s="77"/>
      <c r="AN624" s="76"/>
      <c r="AO624" s="77"/>
      <c r="AP624" s="76"/>
      <c r="AQ624" s="77"/>
      <c r="AR624" s="76"/>
      <c r="AS624" s="77"/>
      <c r="AT624" s="76"/>
      <c r="AU624" s="77"/>
      <c r="AV624" s="76"/>
      <c r="AW624" s="77"/>
      <c r="AX624" s="76"/>
      <c r="AY624" s="77"/>
      <c r="AZ624" s="76"/>
      <c r="BA624" s="77"/>
      <c r="BB624" s="76"/>
      <c r="BC624" s="77"/>
      <c r="BD624" s="76"/>
      <c r="BE624" s="77"/>
      <c r="BF624" s="76"/>
      <c r="BG624" s="77"/>
      <c r="BH624" s="76"/>
      <c r="BI624" s="77"/>
      <c r="BJ624" s="76"/>
      <c r="BK624" s="77"/>
      <c r="BL624" s="36"/>
      <c r="BM624" s="24"/>
      <c r="BN624" s="76"/>
      <c r="BO624" s="77"/>
      <c r="BP624" s="76"/>
      <c r="BQ624" s="77"/>
      <c r="BR624" s="76"/>
      <c r="BS624" s="77"/>
      <c r="BT624" s="76"/>
      <c r="BU624" s="77"/>
      <c r="BV624" s="24"/>
      <c r="BW624" s="76"/>
      <c r="BX624" s="77"/>
      <c r="BY624" s="76"/>
      <c r="BZ624" s="77"/>
      <c r="CA624" s="96"/>
      <c r="CB624" s="2"/>
    </row>
    <row r="625" spans="1:80" ht="12" x14ac:dyDescent="0.2">
      <c r="A625" s="33"/>
      <c r="B625" s="265" t="s">
        <v>1254</v>
      </c>
      <c r="C625" s="240" t="str">
        <f>_xlfn.CONCAT(Tabel3[[#This Row],[ID]],Tabel3[[#This Row],[BYGNINGSDELE]])</f>
        <v>621Renselemme</v>
      </c>
      <c r="D625" s="24"/>
      <c r="E625" s="24"/>
      <c r="F625" s="24"/>
      <c r="G625" s="24"/>
      <c r="H625" s="24"/>
      <c r="I625" s="24"/>
      <c r="J625" s="61">
        <v>4</v>
      </c>
      <c r="K625" s="62" t="s">
        <v>1241</v>
      </c>
      <c r="L625" s="63" t="s">
        <v>1239</v>
      </c>
      <c r="M625" s="61" t="str">
        <f>IFERROR(VLOOKUP(Tabel3[[#This Row],[ID-Bygningsdel]],'Data ændringslog'!A:G,7,FALSE),"P")</f>
        <v/>
      </c>
      <c r="N625" s="64" t="s">
        <v>113</v>
      </c>
      <c r="O625" s="188" t="str">
        <f>VLOOKUP(Tabel3[[#This Row],[ID-Bygningsdel]],'Data aktør'!A:H,2,FALSE)</f>
        <v/>
      </c>
      <c r="P625" s="189" t="str">
        <f>VLOOKUP(Tabel3[[#This Row],[ID-Bygningsdel]],'Data aktør'!A:H,3,FALSE)</f>
        <v/>
      </c>
      <c r="Q625" s="190" t="str">
        <f>VLOOKUP(Tabel3[[#This Row],[ID-Bygningsdel]],'Data aktør'!A:H,4,FALSE)</f>
        <v/>
      </c>
      <c r="R625" s="191" t="str">
        <f>VLOOKUP(Tabel3[[#This Row],[ID-Bygningsdel]],'Data aktør'!A:H,5,FALSE)</f>
        <v/>
      </c>
      <c r="S625" s="192" t="str">
        <f>VLOOKUP(Tabel3[[#This Row],[ID-Bygningsdel]],'Data aktør'!A:H,6,FALSE)</f>
        <v/>
      </c>
      <c r="T625" s="193" t="str">
        <f>VLOOKUP(Tabel3[[#This Row],[ID-Bygningsdel]],'Data aktør'!A:H,7,FALSE)</f>
        <v/>
      </c>
      <c r="U625" s="194" t="str">
        <f>VLOOKUP(Tabel3[[#This Row],[ID-Bygningsdel]],'Data aktør'!A:H,8,FALSE)</f>
        <v/>
      </c>
      <c r="V625" s="76"/>
      <c r="W625" s="77"/>
      <c r="X625" s="76"/>
      <c r="Y625" s="77"/>
      <c r="Z625" s="76"/>
      <c r="AA625" s="77"/>
      <c r="AB625" s="76"/>
      <c r="AC625" s="77"/>
      <c r="AD625" s="76"/>
      <c r="AE625" s="77"/>
      <c r="AF625" s="76"/>
      <c r="AG625" s="77"/>
      <c r="AH625" s="76"/>
      <c r="AI625" s="77"/>
      <c r="AJ625" s="76"/>
      <c r="AK625" s="77"/>
      <c r="AL625" s="76"/>
      <c r="AM625" s="77"/>
      <c r="AN625" s="76"/>
      <c r="AO625" s="77"/>
      <c r="AP625" s="76"/>
      <c r="AQ625" s="77"/>
      <c r="AR625" s="76"/>
      <c r="AS625" s="77"/>
      <c r="AT625" s="76"/>
      <c r="AU625" s="77"/>
      <c r="AV625" s="76"/>
      <c r="AW625" s="77"/>
      <c r="AX625" s="76"/>
      <c r="AY625" s="77"/>
      <c r="AZ625" s="76"/>
      <c r="BA625" s="77"/>
      <c r="BB625" s="76"/>
      <c r="BC625" s="77"/>
      <c r="BD625" s="76"/>
      <c r="BE625" s="77"/>
      <c r="BF625" s="76"/>
      <c r="BG625" s="77"/>
      <c r="BH625" s="76"/>
      <c r="BI625" s="77"/>
      <c r="BJ625" s="76"/>
      <c r="BK625" s="77"/>
      <c r="BL625" s="36"/>
      <c r="BM625" s="24"/>
      <c r="BN625" s="76"/>
      <c r="BO625" s="77"/>
      <c r="BP625" s="76"/>
      <c r="BQ625" s="77"/>
      <c r="BR625" s="76"/>
      <c r="BS625" s="77"/>
      <c r="BT625" s="76"/>
      <c r="BU625" s="77"/>
      <c r="BV625" s="24"/>
      <c r="BW625" s="76"/>
      <c r="BX625" s="77"/>
      <c r="BY625" s="76"/>
      <c r="BZ625" s="77"/>
      <c r="CA625" s="96"/>
      <c r="CB625" s="2"/>
    </row>
    <row r="626" spans="1:80" ht="12" x14ac:dyDescent="0.2">
      <c r="A626" s="33"/>
      <c r="B626" s="267" t="s">
        <v>1256</v>
      </c>
      <c r="C626" s="242" t="str">
        <f>_xlfn.CONCAT(Tabel3[[#This Row],[ID]],Tabel3[[#This Row],[BYGNINGSDELE]])</f>
        <v>622Bæringer, udsparinger og øvrige</v>
      </c>
      <c r="D626" s="23"/>
      <c r="E626" s="23"/>
      <c r="F626" s="23"/>
      <c r="G626" s="23"/>
      <c r="H626" s="23"/>
      <c r="I626" s="24"/>
      <c r="J626" s="65">
        <v>3</v>
      </c>
      <c r="K626" s="66" t="s">
        <v>1243</v>
      </c>
      <c r="L626" s="67"/>
      <c r="M626" s="65" t="str">
        <f>IFERROR(VLOOKUP(Tabel3[[#This Row],[ID-Bygningsdel]],'Data ændringslog'!A:G,7,FALSE),"P")</f>
        <v/>
      </c>
      <c r="N626" s="68" t="s">
        <v>113</v>
      </c>
      <c r="O626" s="196" t="str">
        <f>VLOOKUP(Tabel3[[#This Row],[ID-Bygningsdel]],'Data aktør'!A:H,2,FALSE)</f>
        <v/>
      </c>
      <c r="P626" s="197" t="str">
        <f>VLOOKUP(Tabel3[[#This Row],[ID-Bygningsdel]],'Data aktør'!A:H,3,FALSE)</f>
        <v/>
      </c>
      <c r="Q626" s="197" t="str">
        <f>VLOOKUP(Tabel3[[#This Row],[ID-Bygningsdel]],'Data aktør'!A:H,4,FALSE)</f>
        <v/>
      </c>
      <c r="R626" s="197" t="str">
        <f>VLOOKUP(Tabel3[[#This Row],[ID-Bygningsdel]],'Data aktør'!A:H,5,FALSE)</f>
        <v/>
      </c>
      <c r="S626" s="197" t="str">
        <f>VLOOKUP(Tabel3[[#This Row],[ID-Bygningsdel]],'Data aktør'!A:H,6,FALSE)</f>
        <v/>
      </c>
      <c r="T626" s="197" t="str">
        <f>VLOOKUP(Tabel3[[#This Row],[ID-Bygningsdel]],'Data aktør'!A:H,7,FALSE)</f>
        <v/>
      </c>
      <c r="U626" s="197" t="str">
        <f>VLOOKUP(Tabel3[[#This Row],[ID-Bygningsdel]],'Data aktør'!A:H,8,FALSE)</f>
        <v/>
      </c>
      <c r="V626" s="84"/>
      <c r="W626" s="69"/>
      <c r="X626" s="84"/>
      <c r="Y626" s="69"/>
      <c r="Z626" s="84"/>
      <c r="AA626" s="69"/>
      <c r="AB626" s="84"/>
      <c r="AC626" s="69"/>
      <c r="AD626" s="84"/>
      <c r="AE626" s="69"/>
      <c r="AF626" s="84"/>
      <c r="AG626" s="69"/>
      <c r="AH626" s="84"/>
      <c r="AI626" s="69"/>
      <c r="AJ626" s="84"/>
      <c r="AK626" s="69"/>
      <c r="AL626" s="84"/>
      <c r="AM626" s="69"/>
      <c r="AN626" s="84"/>
      <c r="AO626" s="69"/>
      <c r="AP626" s="84"/>
      <c r="AQ626" s="69"/>
      <c r="AR626" s="84"/>
      <c r="AS626" s="69"/>
      <c r="AT626" s="84"/>
      <c r="AU626" s="69"/>
      <c r="AV626" s="84"/>
      <c r="AW626" s="69"/>
      <c r="AX626" s="84"/>
      <c r="AY626" s="69"/>
      <c r="AZ626" s="84"/>
      <c r="BA626" s="69"/>
      <c r="BB626" s="84"/>
      <c r="BC626" s="69"/>
      <c r="BD626" s="84"/>
      <c r="BE626" s="69"/>
      <c r="BF626" s="84"/>
      <c r="BG626" s="69"/>
      <c r="BH626" s="84"/>
      <c r="BI626" s="69"/>
      <c r="BJ626" s="84"/>
      <c r="BK626" s="69"/>
      <c r="BL626" s="38"/>
      <c r="BM626" s="24"/>
      <c r="BN626" s="84"/>
      <c r="BO626" s="69"/>
      <c r="BP626" s="84"/>
      <c r="BQ626" s="69"/>
      <c r="BR626" s="84"/>
      <c r="BS626" s="69"/>
      <c r="BT626" s="84"/>
      <c r="BU626" s="69"/>
      <c r="BV626" s="24"/>
      <c r="BW626" s="84"/>
      <c r="BX626" s="69"/>
      <c r="BY626" s="84"/>
      <c r="BZ626" s="69"/>
      <c r="CA626" s="98"/>
      <c r="CB626" s="2"/>
    </row>
    <row r="627" spans="1:80" ht="12" x14ac:dyDescent="0.2">
      <c r="A627" s="33"/>
      <c r="B627" s="265" t="s">
        <v>1258</v>
      </c>
      <c r="C627" s="240" t="str">
        <f>_xlfn.CONCAT(Tabel3[[#This Row],[ID]],Tabel3[[#This Row],[BYGNINGSDELE]])</f>
        <v>623Bæringer</v>
      </c>
      <c r="D627" s="24"/>
      <c r="E627" s="24"/>
      <c r="F627" s="24"/>
      <c r="G627" s="24"/>
      <c r="H627" s="24"/>
      <c r="I627" s="24"/>
      <c r="J627" s="61">
        <v>4</v>
      </c>
      <c r="K627" s="62" t="s">
        <v>575</v>
      </c>
      <c r="L627" s="63" t="s">
        <v>113</v>
      </c>
      <c r="M627" s="61" t="str">
        <f>IFERROR(VLOOKUP(Tabel3[[#This Row],[ID-Bygningsdel]],'Data ændringslog'!A:G,7,FALSE),"P")</f>
        <v/>
      </c>
      <c r="N627" s="64" t="s">
        <v>113</v>
      </c>
      <c r="O627" s="188" t="str">
        <f>VLOOKUP(Tabel3[[#This Row],[ID-Bygningsdel]],'Data aktør'!A:H,2,FALSE)</f>
        <v/>
      </c>
      <c r="P627" s="189" t="str">
        <f>VLOOKUP(Tabel3[[#This Row],[ID-Bygningsdel]],'Data aktør'!A:H,3,FALSE)</f>
        <v/>
      </c>
      <c r="Q627" s="190" t="str">
        <f>VLOOKUP(Tabel3[[#This Row],[ID-Bygningsdel]],'Data aktør'!A:H,4,FALSE)</f>
        <v/>
      </c>
      <c r="R627" s="191" t="str">
        <f>VLOOKUP(Tabel3[[#This Row],[ID-Bygningsdel]],'Data aktør'!A:H,5,FALSE)</f>
        <v/>
      </c>
      <c r="S627" s="192" t="str">
        <f>VLOOKUP(Tabel3[[#This Row],[ID-Bygningsdel]],'Data aktør'!A:H,6,FALSE)</f>
        <v/>
      </c>
      <c r="T627" s="193" t="str">
        <f>VLOOKUP(Tabel3[[#This Row],[ID-Bygningsdel]],'Data aktør'!A:H,7,FALSE)</f>
        <v/>
      </c>
      <c r="U627" s="194" t="str">
        <f>VLOOKUP(Tabel3[[#This Row],[ID-Bygningsdel]],'Data aktør'!A:H,8,FALSE)</f>
        <v/>
      </c>
      <c r="V627" s="76"/>
      <c r="W627" s="77"/>
      <c r="X627" s="76"/>
      <c r="Y627" s="77"/>
      <c r="Z627" s="76"/>
      <c r="AA627" s="77"/>
      <c r="AB627" s="76"/>
      <c r="AC627" s="77"/>
      <c r="AD627" s="76"/>
      <c r="AE627" s="77"/>
      <c r="AF627" s="76"/>
      <c r="AG627" s="77"/>
      <c r="AH627" s="76"/>
      <c r="AI627" s="77"/>
      <c r="AJ627" s="76"/>
      <c r="AK627" s="77"/>
      <c r="AL627" s="76"/>
      <c r="AM627" s="77"/>
      <c r="AN627" s="76"/>
      <c r="AO627" s="77"/>
      <c r="AP627" s="76"/>
      <c r="AQ627" s="77"/>
      <c r="AR627" s="76"/>
      <c r="AS627" s="77"/>
      <c r="AT627" s="76"/>
      <c r="AU627" s="77"/>
      <c r="AV627" s="76"/>
      <c r="AW627" s="77"/>
      <c r="AX627" s="76"/>
      <c r="AY627" s="77"/>
      <c r="AZ627" s="76"/>
      <c r="BA627" s="77"/>
      <c r="BB627" s="76"/>
      <c r="BC627" s="77"/>
      <c r="BD627" s="76"/>
      <c r="BE627" s="77"/>
      <c r="BF627" s="76"/>
      <c r="BG627" s="77"/>
      <c r="BH627" s="76"/>
      <c r="BI627" s="77"/>
      <c r="BJ627" s="76"/>
      <c r="BK627" s="77"/>
      <c r="BL627" s="36"/>
      <c r="BM627" s="24"/>
      <c r="BN627" s="76"/>
      <c r="BO627" s="77"/>
      <c r="BP627" s="76"/>
      <c r="BQ627" s="77"/>
      <c r="BR627" s="76"/>
      <c r="BS627" s="77"/>
      <c r="BT627" s="76"/>
      <c r="BU627" s="77"/>
      <c r="BV627" s="24"/>
      <c r="BW627" s="76"/>
      <c r="BX627" s="77"/>
      <c r="BY627" s="76"/>
      <c r="BZ627" s="77"/>
      <c r="CA627" s="96"/>
      <c r="CB627" s="2"/>
    </row>
    <row r="628" spans="1:80" ht="12" x14ac:dyDescent="0.2">
      <c r="A628" s="33"/>
      <c r="B628" s="265" t="s">
        <v>1260</v>
      </c>
      <c r="C628" s="240" t="str">
        <f>_xlfn.CONCAT(Tabel3[[#This Row],[ID]],Tabel3[[#This Row],[BYGNINGSDELE]])</f>
        <v>624Konsoller</v>
      </c>
      <c r="D628" s="24"/>
      <c r="E628" s="24"/>
      <c r="F628" s="24"/>
      <c r="G628" s="24"/>
      <c r="H628" s="24"/>
      <c r="I628" s="24"/>
      <c r="J628" s="61">
        <v>4</v>
      </c>
      <c r="K628" s="62" t="s">
        <v>577</v>
      </c>
      <c r="L628" s="63" t="s">
        <v>113</v>
      </c>
      <c r="M628" s="61" t="str">
        <f>IFERROR(VLOOKUP(Tabel3[[#This Row],[ID-Bygningsdel]],'Data ændringslog'!A:G,7,FALSE),"P")</f>
        <v/>
      </c>
      <c r="N628" s="64" t="s">
        <v>113</v>
      </c>
      <c r="O628" s="188" t="str">
        <f>VLOOKUP(Tabel3[[#This Row],[ID-Bygningsdel]],'Data aktør'!A:H,2,FALSE)</f>
        <v/>
      </c>
      <c r="P628" s="189" t="str">
        <f>VLOOKUP(Tabel3[[#This Row],[ID-Bygningsdel]],'Data aktør'!A:H,3,FALSE)</f>
        <v/>
      </c>
      <c r="Q628" s="190" t="str">
        <f>VLOOKUP(Tabel3[[#This Row],[ID-Bygningsdel]],'Data aktør'!A:H,4,FALSE)</f>
        <v/>
      </c>
      <c r="R628" s="191" t="str">
        <f>VLOOKUP(Tabel3[[#This Row],[ID-Bygningsdel]],'Data aktør'!A:H,5,FALSE)</f>
        <v/>
      </c>
      <c r="S628" s="192" t="str">
        <f>VLOOKUP(Tabel3[[#This Row],[ID-Bygningsdel]],'Data aktør'!A:H,6,FALSE)</f>
        <v/>
      </c>
      <c r="T628" s="193" t="str">
        <f>VLOOKUP(Tabel3[[#This Row],[ID-Bygningsdel]],'Data aktør'!A:H,7,FALSE)</f>
        <v/>
      </c>
      <c r="U628" s="194" t="str">
        <f>VLOOKUP(Tabel3[[#This Row],[ID-Bygningsdel]],'Data aktør'!A:H,8,FALSE)</f>
        <v/>
      </c>
      <c r="V628" s="76"/>
      <c r="W628" s="77"/>
      <c r="X628" s="76"/>
      <c r="Y628" s="77"/>
      <c r="Z628" s="76"/>
      <c r="AA628" s="77"/>
      <c r="AB628" s="76"/>
      <c r="AC628" s="77"/>
      <c r="AD628" s="76"/>
      <c r="AE628" s="77"/>
      <c r="AF628" s="76"/>
      <c r="AG628" s="77"/>
      <c r="AH628" s="76"/>
      <c r="AI628" s="77"/>
      <c r="AJ628" s="76"/>
      <c r="AK628" s="77"/>
      <c r="AL628" s="76"/>
      <c r="AM628" s="77"/>
      <c r="AN628" s="76"/>
      <c r="AO628" s="77"/>
      <c r="AP628" s="76"/>
      <c r="AQ628" s="77"/>
      <c r="AR628" s="76"/>
      <c r="AS628" s="77"/>
      <c r="AT628" s="76"/>
      <c r="AU628" s="77"/>
      <c r="AV628" s="76"/>
      <c r="AW628" s="77"/>
      <c r="AX628" s="76"/>
      <c r="AY628" s="77"/>
      <c r="AZ628" s="76"/>
      <c r="BA628" s="77"/>
      <c r="BB628" s="76"/>
      <c r="BC628" s="77"/>
      <c r="BD628" s="76"/>
      <c r="BE628" s="77"/>
      <c r="BF628" s="76"/>
      <c r="BG628" s="77"/>
      <c r="BH628" s="76"/>
      <c r="BI628" s="77"/>
      <c r="BJ628" s="76"/>
      <c r="BK628" s="77"/>
      <c r="BL628" s="36"/>
      <c r="BM628" s="24"/>
      <c r="BN628" s="76"/>
      <c r="BO628" s="77"/>
      <c r="BP628" s="76"/>
      <c r="BQ628" s="77"/>
      <c r="BR628" s="76"/>
      <c r="BS628" s="77"/>
      <c r="BT628" s="76"/>
      <c r="BU628" s="77"/>
      <c r="BV628" s="24"/>
      <c r="BW628" s="76"/>
      <c r="BX628" s="77"/>
      <c r="BY628" s="76"/>
      <c r="BZ628" s="77"/>
      <c r="CA628" s="96"/>
      <c r="CB628" s="2"/>
    </row>
    <row r="629" spans="1:80" ht="12" x14ac:dyDescent="0.2">
      <c r="A629" s="33"/>
      <c r="B629" s="265" t="s">
        <v>1262</v>
      </c>
      <c r="C629" s="240" t="str">
        <f>_xlfn.CONCAT(Tabel3[[#This Row],[ID]],Tabel3[[#This Row],[BYGNINGSDELE]])</f>
        <v>625Stativer</v>
      </c>
      <c r="D629" s="24"/>
      <c r="E629" s="24"/>
      <c r="F629" s="24"/>
      <c r="G629" s="24"/>
      <c r="H629" s="24"/>
      <c r="I629" s="24"/>
      <c r="J629" s="61">
        <v>4</v>
      </c>
      <c r="K629" s="62" t="s">
        <v>579</v>
      </c>
      <c r="L629" s="63" t="s">
        <v>113</v>
      </c>
      <c r="M629" s="61" t="str">
        <f>IFERROR(VLOOKUP(Tabel3[[#This Row],[ID-Bygningsdel]],'Data ændringslog'!A:G,7,FALSE),"P")</f>
        <v/>
      </c>
      <c r="N629" s="64" t="s">
        <v>113</v>
      </c>
      <c r="O629" s="188" t="str">
        <f>VLOOKUP(Tabel3[[#This Row],[ID-Bygningsdel]],'Data aktør'!A:H,2,FALSE)</f>
        <v/>
      </c>
      <c r="P629" s="189" t="str">
        <f>VLOOKUP(Tabel3[[#This Row],[ID-Bygningsdel]],'Data aktør'!A:H,3,FALSE)</f>
        <v/>
      </c>
      <c r="Q629" s="190" t="str">
        <f>VLOOKUP(Tabel3[[#This Row],[ID-Bygningsdel]],'Data aktør'!A:H,4,FALSE)</f>
        <v/>
      </c>
      <c r="R629" s="191" t="str">
        <f>VLOOKUP(Tabel3[[#This Row],[ID-Bygningsdel]],'Data aktør'!A:H,5,FALSE)</f>
        <v/>
      </c>
      <c r="S629" s="192" t="str">
        <f>VLOOKUP(Tabel3[[#This Row],[ID-Bygningsdel]],'Data aktør'!A:H,6,FALSE)</f>
        <v/>
      </c>
      <c r="T629" s="193" t="str">
        <f>VLOOKUP(Tabel3[[#This Row],[ID-Bygningsdel]],'Data aktør'!A:H,7,FALSE)</f>
        <v/>
      </c>
      <c r="U629" s="194" t="str">
        <f>VLOOKUP(Tabel3[[#This Row],[ID-Bygningsdel]],'Data aktør'!A:H,8,FALSE)</f>
        <v/>
      </c>
      <c r="V629" s="76"/>
      <c r="W629" s="77"/>
      <c r="X629" s="76"/>
      <c r="Y629" s="77"/>
      <c r="Z629" s="76"/>
      <c r="AA629" s="77"/>
      <c r="AB629" s="76"/>
      <c r="AC629" s="77"/>
      <c r="AD629" s="76"/>
      <c r="AE629" s="77"/>
      <c r="AF629" s="76"/>
      <c r="AG629" s="77"/>
      <c r="AH629" s="76"/>
      <c r="AI629" s="77"/>
      <c r="AJ629" s="76"/>
      <c r="AK629" s="77"/>
      <c r="AL629" s="76"/>
      <c r="AM629" s="77"/>
      <c r="AN629" s="76"/>
      <c r="AO629" s="77"/>
      <c r="AP629" s="76"/>
      <c r="AQ629" s="77"/>
      <c r="AR629" s="76"/>
      <c r="AS629" s="77"/>
      <c r="AT629" s="76"/>
      <c r="AU629" s="77"/>
      <c r="AV629" s="76"/>
      <c r="AW629" s="77"/>
      <c r="AX629" s="76"/>
      <c r="AY629" s="77"/>
      <c r="AZ629" s="76"/>
      <c r="BA629" s="77"/>
      <c r="BB629" s="76"/>
      <c r="BC629" s="77"/>
      <c r="BD629" s="76"/>
      <c r="BE629" s="77"/>
      <c r="BF629" s="76"/>
      <c r="BG629" s="77"/>
      <c r="BH629" s="76"/>
      <c r="BI629" s="77"/>
      <c r="BJ629" s="76"/>
      <c r="BK629" s="77"/>
      <c r="BL629" s="36"/>
      <c r="BM629" s="24"/>
      <c r="BN629" s="76"/>
      <c r="BO629" s="77"/>
      <c r="BP629" s="76"/>
      <c r="BQ629" s="77"/>
      <c r="BR629" s="76"/>
      <c r="BS629" s="77"/>
      <c r="BT629" s="76"/>
      <c r="BU629" s="77"/>
      <c r="BV629" s="24"/>
      <c r="BW629" s="76"/>
      <c r="BX629" s="77"/>
      <c r="BY629" s="76"/>
      <c r="BZ629" s="77"/>
      <c r="CA629" s="96"/>
      <c r="CB629" s="2"/>
    </row>
    <row r="630" spans="1:80" ht="12" x14ac:dyDescent="0.2">
      <c r="A630" s="33"/>
      <c r="B630" s="265" t="s">
        <v>1264</v>
      </c>
      <c r="C630" s="240" t="str">
        <f>_xlfn.CONCAT(Tabel3[[#This Row],[ID]],Tabel3[[#This Row],[BYGNINGSDELE]])</f>
        <v>626Hul- og recesobjekter</v>
      </c>
      <c r="D630" s="24"/>
      <c r="E630" s="24"/>
      <c r="F630" s="24"/>
      <c r="G630" s="24"/>
      <c r="H630" s="24"/>
      <c r="I630" s="24"/>
      <c r="J630" s="61">
        <v>4</v>
      </c>
      <c r="K630" s="62" t="s">
        <v>581</v>
      </c>
      <c r="L630" s="63" t="s">
        <v>582</v>
      </c>
      <c r="M630" s="61" t="str">
        <f>IFERROR(VLOOKUP(Tabel3[[#This Row],[ID-Bygningsdel]],'Data ændringslog'!A:G,7,FALSE),"P")</f>
        <v/>
      </c>
      <c r="N630" s="64" t="s">
        <v>113</v>
      </c>
      <c r="O630" s="188" t="str">
        <f>VLOOKUP(Tabel3[[#This Row],[ID-Bygningsdel]],'Data aktør'!A:H,2,FALSE)</f>
        <v/>
      </c>
      <c r="P630" s="189" t="str">
        <f>VLOOKUP(Tabel3[[#This Row],[ID-Bygningsdel]],'Data aktør'!A:H,3,FALSE)</f>
        <v/>
      </c>
      <c r="Q630" s="190" t="str">
        <f>VLOOKUP(Tabel3[[#This Row],[ID-Bygningsdel]],'Data aktør'!A:H,4,FALSE)</f>
        <v/>
      </c>
      <c r="R630" s="191" t="str">
        <f>VLOOKUP(Tabel3[[#This Row],[ID-Bygningsdel]],'Data aktør'!A:H,5,FALSE)</f>
        <v/>
      </c>
      <c r="S630" s="192" t="str">
        <f>VLOOKUP(Tabel3[[#This Row],[ID-Bygningsdel]],'Data aktør'!A:H,6,FALSE)</f>
        <v/>
      </c>
      <c r="T630" s="193" t="str">
        <f>VLOOKUP(Tabel3[[#This Row],[ID-Bygningsdel]],'Data aktør'!A:H,7,FALSE)</f>
        <v/>
      </c>
      <c r="U630" s="194" t="str">
        <f>VLOOKUP(Tabel3[[#This Row],[ID-Bygningsdel]],'Data aktør'!A:H,8,FALSE)</f>
        <v/>
      </c>
      <c r="V630" s="76"/>
      <c r="W630" s="77"/>
      <c r="X630" s="76"/>
      <c r="Y630" s="77"/>
      <c r="Z630" s="76"/>
      <c r="AA630" s="77"/>
      <c r="AB630" s="76"/>
      <c r="AC630" s="77"/>
      <c r="AD630" s="76"/>
      <c r="AE630" s="77"/>
      <c r="AF630" s="76"/>
      <c r="AG630" s="77"/>
      <c r="AH630" s="76"/>
      <c r="AI630" s="77"/>
      <c r="AJ630" s="76"/>
      <c r="AK630" s="77"/>
      <c r="AL630" s="76"/>
      <c r="AM630" s="77"/>
      <c r="AN630" s="76"/>
      <c r="AO630" s="77"/>
      <c r="AP630" s="76"/>
      <c r="AQ630" s="77"/>
      <c r="AR630" s="76"/>
      <c r="AS630" s="77"/>
      <c r="AT630" s="76"/>
      <c r="AU630" s="77"/>
      <c r="AV630" s="76"/>
      <c r="AW630" s="77"/>
      <c r="AX630" s="76"/>
      <c r="AY630" s="77"/>
      <c r="AZ630" s="76"/>
      <c r="BA630" s="77"/>
      <c r="BB630" s="76"/>
      <c r="BC630" s="77"/>
      <c r="BD630" s="76"/>
      <c r="BE630" s="77"/>
      <c r="BF630" s="76"/>
      <c r="BG630" s="77"/>
      <c r="BH630" s="76"/>
      <c r="BI630" s="77"/>
      <c r="BJ630" s="76"/>
      <c r="BK630" s="77"/>
      <c r="BL630" s="36"/>
      <c r="BM630" s="24"/>
      <c r="BN630" s="76"/>
      <c r="BO630" s="77"/>
      <c r="BP630" s="76"/>
      <c r="BQ630" s="77"/>
      <c r="BR630" s="76"/>
      <c r="BS630" s="77"/>
      <c r="BT630" s="76"/>
      <c r="BU630" s="77"/>
      <c r="BV630" s="24"/>
      <c r="BW630" s="76"/>
      <c r="BX630" s="77"/>
      <c r="BY630" s="76"/>
      <c r="BZ630" s="77"/>
      <c r="CA630" s="96"/>
      <c r="CB630" s="2"/>
    </row>
    <row r="631" spans="1:80" ht="12" x14ac:dyDescent="0.2">
      <c r="A631" s="33"/>
      <c r="B631" s="265" t="s">
        <v>1266</v>
      </c>
      <c r="C631" s="240" t="str">
        <f>_xlfn.CONCAT(Tabel3[[#This Row],[ID]],Tabel3[[#This Row],[BYGNINGSDELE]])</f>
        <v>627Hullukninger</v>
      </c>
      <c r="D631" s="24"/>
      <c r="E631" s="24"/>
      <c r="F631" s="24"/>
      <c r="G631" s="24"/>
      <c r="H631" s="24"/>
      <c r="I631" s="24"/>
      <c r="J631" s="61">
        <v>4</v>
      </c>
      <c r="K631" s="62" t="s">
        <v>584</v>
      </c>
      <c r="L631" s="63" t="s">
        <v>113</v>
      </c>
      <c r="M631" s="61" t="str">
        <f>IFERROR(VLOOKUP(Tabel3[[#This Row],[ID-Bygningsdel]],'Data ændringslog'!A:G,7,FALSE),"P")</f>
        <v/>
      </c>
      <c r="N631" s="64" t="s">
        <v>113</v>
      </c>
      <c r="O631" s="188" t="str">
        <f>VLOOKUP(Tabel3[[#This Row],[ID-Bygningsdel]],'Data aktør'!A:H,2,FALSE)</f>
        <v/>
      </c>
      <c r="P631" s="189" t="str">
        <f>VLOOKUP(Tabel3[[#This Row],[ID-Bygningsdel]],'Data aktør'!A:H,3,FALSE)</f>
        <v/>
      </c>
      <c r="Q631" s="190" t="str">
        <f>VLOOKUP(Tabel3[[#This Row],[ID-Bygningsdel]],'Data aktør'!A:H,4,FALSE)</f>
        <v/>
      </c>
      <c r="R631" s="191" t="str">
        <f>VLOOKUP(Tabel3[[#This Row],[ID-Bygningsdel]],'Data aktør'!A:H,5,FALSE)</f>
        <v/>
      </c>
      <c r="S631" s="192" t="str">
        <f>VLOOKUP(Tabel3[[#This Row],[ID-Bygningsdel]],'Data aktør'!A:H,6,FALSE)</f>
        <v/>
      </c>
      <c r="T631" s="193" t="str">
        <f>VLOOKUP(Tabel3[[#This Row],[ID-Bygningsdel]],'Data aktør'!A:H,7,FALSE)</f>
        <v/>
      </c>
      <c r="U631" s="194" t="str">
        <f>VLOOKUP(Tabel3[[#This Row],[ID-Bygningsdel]],'Data aktør'!A:H,8,FALSE)</f>
        <v/>
      </c>
      <c r="V631" s="76"/>
      <c r="W631" s="77"/>
      <c r="X631" s="76"/>
      <c r="Y631" s="77"/>
      <c r="Z631" s="76"/>
      <c r="AA631" s="77"/>
      <c r="AB631" s="76"/>
      <c r="AC631" s="77"/>
      <c r="AD631" s="76"/>
      <c r="AE631" s="77"/>
      <c r="AF631" s="76"/>
      <c r="AG631" s="77"/>
      <c r="AH631" s="76"/>
      <c r="AI631" s="77"/>
      <c r="AJ631" s="76"/>
      <c r="AK631" s="77"/>
      <c r="AL631" s="76"/>
      <c r="AM631" s="77"/>
      <c r="AN631" s="76"/>
      <c r="AO631" s="77"/>
      <c r="AP631" s="76"/>
      <c r="AQ631" s="77"/>
      <c r="AR631" s="76"/>
      <c r="AS631" s="77"/>
      <c r="AT631" s="76"/>
      <c r="AU631" s="77"/>
      <c r="AV631" s="76"/>
      <c r="AW631" s="77"/>
      <c r="AX631" s="76"/>
      <c r="AY631" s="77"/>
      <c r="AZ631" s="76"/>
      <c r="BA631" s="77"/>
      <c r="BB631" s="76"/>
      <c r="BC631" s="77"/>
      <c r="BD631" s="76"/>
      <c r="BE631" s="77"/>
      <c r="BF631" s="76"/>
      <c r="BG631" s="77"/>
      <c r="BH631" s="76"/>
      <c r="BI631" s="77"/>
      <c r="BJ631" s="76"/>
      <c r="BK631" s="77"/>
      <c r="BL631" s="36" t="s">
        <v>585</v>
      </c>
      <c r="BM631" s="24"/>
      <c r="BN631" s="76"/>
      <c r="BO631" s="77"/>
      <c r="BP631" s="76"/>
      <c r="BQ631" s="77"/>
      <c r="BR631" s="76"/>
      <c r="BS631" s="77"/>
      <c r="BT631" s="76"/>
      <c r="BU631" s="77"/>
      <c r="BV631" s="24"/>
      <c r="BW631" s="76"/>
      <c r="BX631" s="77"/>
      <c r="BY631" s="76"/>
      <c r="BZ631" s="77"/>
      <c r="CA631" s="96"/>
      <c r="CB631" s="2"/>
    </row>
    <row r="632" spans="1:80" ht="14.25" x14ac:dyDescent="0.2">
      <c r="A632" s="33"/>
      <c r="B632" s="264" t="s">
        <v>1268</v>
      </c>
      <c r="C632" s="239" t="str">
        <f>_xlfn.CONCAT(Tabel3[[#This Row],[ID]],Tabel3[[#This Row],[BYGNINGSDELE]])</f>
        <v>628Mekanisk udstyr</v>
      </c>
      <c r="D632" s="27"/>
      <c r="E632" s="27"/>
      <c r="F632" s="27"/>
      <c r="G632" s="27"/>
      <c r="H632" s="27"/>
      <c r="I632" s="24"/>
      <c r="J632" s="58">
        <v>2</v>
      </c>
      <c r="K632" s="59" t="s">
        <v>986</v>
      </c>
      <c r="L632" s="287"/>
      <c r="M632" s="290" t="str">
        <f>IFERROR(VLOOKUP(Tabel3[[#This Row],[ID-Bygningsdel]],'Data ændringslog'!A:G,7,FALSE),"P")</f>
        <v/>
      </c>
      <c r="N632" s="60"/>
      <c r="O632" s="221" t="s">
        <v>109</v>
      </c>
      <c r="P632" s="222" t="s">
        <v>109</v>
      </c>
      <c r="Q632" s="222" t="s">
        <v>109</v>
      </c>
      <c r="R632" s="222" t="s">
        <v>109</v>
      </c>
      <c r="S632" s="222" t="s">
        <v>109</v>
      </c>
      <c r="T632" s="222" t="s">
        <v>109</v>
      </c>
      <c r="U632" s="223" t="s">
        <v>109</v>
      </c>
      <c r="V632" s="78"/>
      <c r="W632" s="79"/>
      <c r="X632" s="78"/>
      <c r="Y632" s="79"/>
      <c r="Z632" s="78"/>
      <c r="AA632" s="79"/>
      <c r="AB632" s="78"/>
      <c r="AC632" s="88"/>
      <c r="AD632" s="78"/>
      <c r="AE632" s="79"/>
      <c r="AF632" s="78"/>
      <c r="AG632" s="79"/>
      <c r="AH632" s="78"/>
      <c r="AI632" s="79"/>
      <c r="AJ632" s="78"/>
      <c r="AK632" s="88"/>
      <c r="AL632" s="78"/>
      <c r="AM632" s="88"/>
      <c r="AN632" s="78"/>
      <c r="AO632" s="79"/>
      <c r="AP632" s="78"/>
      <c r="AQ632" s="79"/>
      <c r="AR632" s="78"/>
      <c r="AS632" s="79"/>
      <c r="AT632" s="78"/>
      <c r="AU632" s="88"/>
      <c r="AV632" s="78"/>
      <c r="AW632" s="79"/>
      <c r="AX632" s="78"/>
      <c r="AY632" s="79"/>
      <c r="AZ632" s="78"/>
      <c r="BA632" s="79"/>
      <c r="BB632" s="78"/>
      <c r="BC632" s="88"/>
      <c r="BD632" s="78"/>
      <c r="BE632" s="79"/>
      <c r="BF632" s="78"/>
      <c r="BG632" s="79"/>
      <c r="BH632" s="78"/>
      <c r="BI632" s="79"/>
      <c r="BJ632" s="78"/>
      <c r="BK632" s="88"/>
      <c r="BL632" s="37"/>
      <c r="BM632" s="245"/>
      <c r="BN632" s="78"/>
      <c r="BO632" s="79"/>
      <c r="BP632" s="78"/>
      <c r="BQ632" s="79"/>
      <c r="BR632" s="78"/>
      <c r="BS632" s="79"/>
      <c r="BT632" s="78"/>
      <c r="BU632" s="88"/>
      <c r="BV632" s="24"/>
      <c r="BW632" s="78"/>
      <c r="BX632" s="79"/>
      <c r="BY632" s="78"/>
      <c r="BZ632" s="79"/>
      <c r="CA632" s="97"/>
      <c r="CB632" s="2"/>
    </row>
    <row r="633" spans="1:80" ht="12" x14ac:dyDescent="0.2">
      <c r="A633" s="33"/>
      <c r="B633" s="267" t="s">
        <v>1270</v>
      </c>
      <c r="C633" s="242" t="str">
        <f>_xlfn.CONCAT(Tabel3[[#This Row],[ID]],Tabel3[[#This Row],[BYGNINGSDELE]])</f>
        <v>629Anlæg, køle- og varmeflader, vekslere</v>
      </c>
      <c r="D633" s="23"/>
      <c r="E633" s="23"/>
      <c r="F633" s="23"/>
      <c r="G633" s="23"/>
      <c r="H633" s="23"/>
      <c r="I633" s="24"/>
      <c r="J633" s="65">
        <v>3</v>
      </c>
      <c r="K633" s="66" t="s">
        <v>1251</v>
      </c>
      <c r="L633" s="67"/>
      <c r="M633" s="65" t="str">
        <f>IFERROR(VLOOKUP(Tabel3[[#This Row],[ID-Bygningsdel]],'Data ændringslog'!A:G,7,FALSE),"P")</f>
        <v/>
      </c>
      <c r="N633" s="68" t="s">
        <v>109</v>
      </c>
      <c r="O633" s="196" t="str">
        <f>VLOOKUP(Tabel3[[#This Row],[ID-Bygningsdel]],'Data aktør'!A:H,2,FALSE)</f>
        <v/>
      </c>
      <c r="P633" s="197" t="str">
        <f>VLOOKUP(Tabel3[[#This Row],[ID-Bygningsdel]],'Data aktør'!A:H,3,FALSE)</f>
        <v/>
      </c>
      <c r="Q633" s="197" t="str">
        <f>VLOOKUP(Tabel3[[#This Row],[ID-Bygningsdel]],'Data aktør'!A:H,4,FALSE)</f>
        <v/>
      </c>
      <c r="R633" s="197" t="str">
        <f>VLOOKUP(Tabel3[[#This Row],[ID-Bygningsdel]],'Data aktør'!A:H,5,FALSE)</f>
        <v/>
      </c>
      <c r="S633" s="197" t="str">
        <f>VLOOKUP(Tabel3[[#This Row],[ID-Bygningsdel]],'Data aktør'!A:H,6,FALSE)</f>
        <v/>
      </c>
      <c r="T633" s="197" t="str">
        <f>VLOOKUP(Tabel3[[#This Row],[ID-Bygningsdel]],'Data aktør'!A:H,7,FALSE)</f>
        <v/>
      </c>
      <c r="U633" s="197" t="str">
        <f>VLOOKUP(Tabel3[[#This Row],[ID-Bygningsdel]],'Data aktør'!A:H,8,FALSE)</f>
        <v/>
      </c>
      <c r="V633" s="84"/>
      <c r="W633" s="69"/>
      <c r="X633" s="84"/>
      <c r="Y633" s="69"/>
      <c r="Z633" s="84"/>
      <c r="AA633" s="69"/>
      <c r="AB633" s="84"/>
      <c r="AC633" s="69"/>
      <c r="AD633" s="84"/>
      <c r="AE633" s="69"/>
      <c r="AF633" s="84"/>
      <c r="AG633" s="69"/>
      <c r="AH633" s="84"/>
      <c r="AI633" s="69"/>
      <c r="AJ633" s="84"/>
      <c r="AK633" s="69"/>
      <c r="AL633" s="84"/>
      <c r="AM633" s="69"/>
      <c r="AN633" s="84"/>
      <c r="AO633" s="69"/>
      <c r="AP633" s="84"/>
      <c r="AQ633" s="69"/>
      <c r="AR633" s="84"/>
      <c r="AS633" s="69"/>
      <c r="AT633" s="84"/>
      <c r="AU633" s="69"/>
      <c r="AV633" s="84"/>
      <c r="AW633" s="69"/>
      <c r="AX633" s="84"/>
      <c r="AY633" s="69"/>
      <c r="AZ633" s="84"/>
      <c r="BA633" s="69"/>
      <c r="BB633" s="84"/>
      <c r="BC633" s="69"/>
      <c r="BD633" s="84"/>
      <c r="BE633" s="69"/>
      <c r="BF633" s="84"/>
      <c r="BG633" s="69"/>
      <c r="BH633" s="84"/>
      <c r="BI633" s="69"/>
      <c r="BJ633" s="84"/>
      <c r="BK633" s="69"/>
      <c r="BL633" s="38"/>
      <c r="BM633" s="24"/>
      <c r="BN633" s="84"/>
      <c r="BO633" s="69"/>
      <c r="BP633" s="84"/>
      <c r="BQ633" s="69"/>
      <c r="BR633" s="84"/>
      <c r="BS633" s="69"/>
      <c r="BT633" s="84"/>
      <c r="BU633" s="69"/>
      <c r="BV633" s="24"/>
      <c r="BW633" s="84"/>
      <c r="BX633" s="69"/>
      <c r="BY633" s="84"/>
      <c r="BZ633" s="69"/>
      <c r="CA633" s="98"/>
      <c r="CB633" s="2"/>
    </row>
    <row r="634" spans="1:80" ht="12" x14ac:dyDescent="0.2">
      <c r="A634" s="33"/>
      <c r="B634" s="265" t="s">
        <v>1272</v>
      </c>
      <c r="C634" s="240" t="str">
        <f>_xlfn.CONCAT(Tabel3[[#This Row],[ID]],Tabel3[[#This Row],[BYGNINGSDELE]])</f>
        <v xml:space="preserve">630Ventilationsanlæg </v>
      </c>
      <c r="D634" s="24"/>
      <c r="E634" s="24"/>
      <c r="F634" s="24"/>
      <c r="G634" s="24"/>
      <c r="H634" s="24"/>
      <c r="I634" s="24"/>
      <c r="J634" s="61">
        <v>4</v>
      </c>
      <c r="K634" s="62" t="s">
        <v>1253</v>
      </c>
      <c r="L634" s="63" t="s">
        <v>1239</v>
      </c>
      <c r="M634" s="61" t="str">
        <f>IFERROR(VLOOKUP(Tabel3[[#This Row],[ID-Bygningsdel]],'Data ændringslog'!A:G,7,FALSE),"P")</f>
        <v/>
      </c>
      <c r="N634" s="64" t="s">
        <v>109</v>
      </c>
      <c r="O634" s="188" t="str">
        <f>VLOOKUP(Tabel3[[#This Row],[ID-Bygningsdel]],'Data aktør'!A:H,2,FALSE)</f>
        <v/>
      </c>
      <c r="P634" s="189" t="str">
        <f>VLOOKUP(Tabel3[[#This Row],[ID-Bygningsdel]],'Data aktør'!A:H,3,FALSE)</f>
        <v/>
      </c>
      <c r="Q634" s="190" t="str">
        <f>VLOOKUP(Tabel3[[#This Row],[ID-Bygningsdel]],'Data aktør'!A:H,4,FALSE)</f>
        <v/>
      </c>
      <c r="R634" s="191" t="str">
        <f>VLOOKUP(Tabel3[[#This Row],[ID-Bygningsdel]],'Data aktør'!A:H,5,FALSE)</f>
        <v/>
      </c>
      <c r="S634" s="192" t="str">
        <f>VLOOKUP(Tabel3[[#This Row],[ID-Bygningsdel]],'Data aktør'!A:H,6,FALSE)</f>
        <v>X</v>
      </c>
      <c r="T634" s="193" t="str">
        <f>VLOOKUP(Tabel3[[#This Row],[ID-Bygningsdel]],'Data aktør'!A:H,7,FALSE)</f>
        <v>X</v>
      </c>
      <c r="U634" s="194" t="str">
        <f>VLOOKUP(Tabel3[[#This Row],[ID-Bygningsdel]],'Data aktør'!A:H,8,FALSE)</f>
        <v/>
      </c>
      <c r="V634" s="76"/>
      <c r="W634" s="77"/>
      <c r="X634" s="76"/>
      <c r="Y634" s="77"/>
      <c r="Z634" s="76"/>
      <c r="AA634" s="77"/>
      <c r="AB634" s="76" t="s">
        <v>47</v>
      </c>
      <c r="AC634" s="77">
        <v>200</v>
      </c>
      <c r="AD634" s="76"/>
      <c r="AE634" s="77"/>
      <c r="AF634" s="76"/>
      <c r="AG634" s="77"/>
      <c r="AH634" s="76"/>
      <c r="AI634" s="77"/>
      <c r="AJ634" s="76" t="s">
        <v>47</v>
      </c>
      <c r="AK634" s="77">
        <v>300</v>
      </c>
      <c r="AL634" s="76"/>
      <c r="AM634" s="77"/>
      <c r="AN634" s="76"/>
      <c r="AO634" s="77"/>
      <c r="AP634" s="76"/>
      <c r="AQ634" s="77"/>
      <c r="AR634" s="76"/>
      <c r="AS634" s="77"/>
      <c r="AT634" s="76" t="s">
        <v>47</v>
      </c>
      <c r="AU634" s="77">
        <v>300</v>
      </c>
      <c r="AV634" s="76"/>
      <c r="AW634" s="77"/>
      <c r="AX634" s="76"/>
      <c r="AY634" s="77"/>
      <c r="AZ634" s="76"/>
      <c r="BA634" s="77"/>
      <c r="BB634" s="76" t="s">
        <v>48</v>
      </c>
      <c r="BC634" s="77">
        <v>325</v>
      </c>
      <c r="BD634" s="76"/>
      <c r="BE634" s="77"/>
      <c r="BF634" s="76"/>
      <c r="BG634" s="77"/>
      <c r="BH634" s="76"/>
      <c r="BI634" s="77"/>
      <c r="BJ634" s="76"/>
      <c r="BK634" s="77"/>
      <c r="BL634" s="36"/>
      <c r="BM634" s="24"/>
      <c r="BN634" s="76"/>
      <c r="BO634" s="77"/>
      <c r="BP634" s="76"/>
      <c r="BQ634" s="77"/>
      <c r="BR634" s="76"/>
      <c r="BS634" s="77"/>
      <c r="BT634" s="76"/>
      <c r="BU634" s="77"/>
      <c r="BV634" s="24"/>
      <c r="BW634" s="76"/>
      <c r="BX634" s="77"/>
      <c r="BY634" s="76"/>
      <c r="BZ634" s="77"/>
      <c r="CA634" s="96"/>
      <c r="CB634" s="2"/>
    </row>
    <row r="635" spans="1:80" ht="12" x14ac:dyDescent="0.2">
      <c r="A635" s="33"/>
      <c r="B635" s="265" t="s">
        <v>1274</v>
      </c>
      <c r="C635" s="240" t="str">
        <f>_xlfn.CONCAT(Tabel3[[#This Row],[ID]],Tabel3[[#This Row],[BYGNINGSDELE]])</f>
        <v xml:space="preserve">631Varmeflader </v>
      </c>
      <c r="D635" s="24"/>
      <c r="E635" s="24"/>
      <c r="F635" s="24"/>
      <c r="G635" s="24"/>
      <c r="H635" s="24"/>
      <c r="I635" s="24"/>
      <c r="J635" s="61">
        <v>4</v>
      </c>
      <c r="K635" s="62" t="s">
        <v>1255</v>
      </c>
      <c r="L635" s="63" t="s">
        <v>1239</v>
      </c>
      <c r="M635" s="61" t="str">
        <f>IFERROR(VLOOKUP(Tabel3[[#This Row],[ID-Bygningsdel]],'Data ændringslog'!A:G,7,FALSE),"P")</f>
        <v/>
      </c>
      <c r="N635" s="64" t="s">
        <v>109</v>
      </c>
      <c r="O635" s="188" t="str">
        <f>VLOOKUP(Tabel3[[#This Row],[ID-Bygningsdel]],'Data aktør'!A:H,2,FALSE)</f>
        <v/>
      </c>
      <c r="P635" s="189" t="str">
        <f>VLOOKUP(Tabel3[[#This Row],[ID-Bygningsdel]],'Data aktør'!A:H,3,FALSE)</f>
        <v/>
      </c>
      <c r="Q635" s="190" t="str">
        <f>VLOOKUP(Tabel3[[#This Row],[ID-Bygningsdel]],'Data aktør'!A:H,4,FALSE)</f>
        <v/>
      </c>
      <c r="R635" s="191" t="str">
        <f>VLOOKUP(Tabel3[[#This Row],[ID-Bygningsdel]],'Data aktør'!A:H,5,FALSE)</f>
        <v/>
      </c>
      <c r="S635" s="192" t="str">
        <f>VLOOKUP(Tabel3[[#This Row],[ID-Bygningsdel]],'Data aktør'!A:H,6,FALSE)</f>
        <v>X</v>
      </c>
      <c r="T635" s="193" t="str">
        <f>VLOOKUP(Tabel3[[#This Row],[ID-Bygningsdel]],'Data aktør'!A:H,7,FALSE)</f>
        <v>X</v>
      </c>
      <c r="U635" s="194" t="str">
        <f>VLOOKUP(Tabel3[[#This Row],[ID-Bygningsdel]],'Data aktør'!A:H,8,FALSE)</f>
        <v/>
      </c>
      <c r="V635" s="76"/>
      <c r="W635" s="77"/>
      <c r="X635" s="76"/>
      <c r="Y635" s="77"/>
      <c r="Z635" s="76"/>
      <c r="AA635" s="77"/>
      <c r="AB635" s="76"/>
      <c r="AC635" s="77"/>
      <c r="AD635" s="76"/>
      <c r="AE635" s="77"/>
      <c r="AF635" s="76"/>
      <c r="AG635" s="77"/>
      <c r="AH635" s="76"/>
      <c r="AI635" s="77"/>
      <c r="AJ635" s="76" t="s">
        <v>47</v>
      </c>
      <c r="AK635" s="77">
        <v>300</v>
      </c>
      <c r="AL635" s="76"/>
      <c r="AM635" s="77"/>
      <c r="AN635" s="76"/>
      <c r="AO635" s="77"/>
      <c r="AP635" s="76"/>
      <c r="AQ635" s="77"/>
      <c r="AR635" s="76"/>
      <c r="AS635" s="77"/>
      <c r="AT635" s="76" t="s">
        <v>47</v>
      </c>
      <c r="AU635" s="77">
        <v>300</v>
      </c>
      <c r="AV635" s="76"/>
      <c r="AW635" s="77"/>
      <c r="AX635" s="76"/>
      <c r="AY635" s="77"/>
      <c r="AZ635" s="76"/>
      <c r="BA635" s="77"/>
      <c r="BB635" s="76" t="s">
        <v>48</v>
      </c>
      <c r="BC635" s="77">
        <v>325</v>
      </c>
      <c r="BD635" s="76"/>
      <c r="BE635" s="77"/>
      <c r="BF635" s="76"/>
      <c r="BG635" s="77"/>
      <c r="BH635" s="76"/>
      <c r="BI635" s="77"/>
      <c r="BJ635" s="76"/>
      <c r="BK635" s="77"/>
      <c r="BL635" s="36"/>
      <c r="BM635" s="24"/>
      <c r="BN635" s="76"/>
      <c r="BO635" s="77"/>
      <c r="BP635" s="76"/>
      <c r="BQ635" s="77"/>
      <c r="BR635" s="76"/>
      <c r="BS635" s="77"/>
      <c r="BT635" s="76"/>
      <c r="BU635" s="77"/>
      <c r="BV635" s="24"/>
      <c r="BW635" s="76"/>
      <c r="BX635" s="77"/>
      <c r="BY635" s="76"/>
      <c r="BZ635" s="77"/>
      <c r="CA635" s="96"/>
      <c r="CB635" s="2"/>
    </row>
    <row r="636" spans="1:80" ht="12" x14ac:dyDescent="0.2">
      <c r="A636" s="33"/>
      <c r="B636" s="265" t="s">
        <v>1276</v>
      </c>
      <c r="C636" s="240" t="str">
        <f>_xlfn.CONCAT(Tabel3[[#This Row],[ID]],Tabel3[[#This Row],[BYGNINGSDELE]])</f>
        <v>632Køleflader</v>
      </c>
      <c r="D636" s="24"/>
      <c r="E636" s="24"/>
      <c r="F636" s="24"/>
      <c r="G636" s="24"/>
      <c r="H636" s="24"/>
      <c r="I636" s="24"/>
      <c r="J636" s="61">
        <v>4</v>
      </c>
      <c r="K636" s="62" t="s">
        <v>1257</v>
      </c>
      <c r="L636" s="63" t="s">
        <v>1239</v>
      </c>
      <c r="M636" s="61" t="str">
        <f>IFERROR(VLOOKUP(Tabel3[[#This Row],[ID-Bygningsdel]],'Data ændringslog'!A:G,7,FALSE),"P")</f>
        <v/>
      </c>
      <c r="N636" s="64" t="s">
        <v>109</v>
      </c>
      <c r="O636" s="188" t="str">
        <f>VLOOKUP(Tabel3[[#This Row],[ID-Bygningsdel]],'Data aktør'!A:H,2,FALSE)</f>
        <v/>
      </c>
      <c r="P636" s="189" t="str">
        <f>VLOOKUP(Tabel3[[#This Row],[ID-Bygningsdel]],'Data aktør'!A:H,3,FALSE)</f>
        <v/>
      </c>
      <c r="Q636" s="190" t="str">
        <f>VLOOKUP(Tabel3[[#This Row],[ID-Bygningsdel]],'Data aktør'!A:H,4,FALSE)</f>
        <v/>
      </c>
      <c r="R636" s="191" t="str">
        <f>VLOOKUP(Tabel3[[#This Row],[ID-Bygningsdel]],'Data aktør'!A:H,5,FALSE)</f>
        <v/>
      </c>
      <c r="S636" s="192" t="str">
        <f>VLOOKUP(Tabel3[[#This Row],[ID-Bygningsdel]],'Data aktør'!A:H,6,FALSE)</f>
        <v>X</v>
      </c>
      <c r="T636" s="193" t="str">
        <f>VLOOKUP(Tabel3[[#This Row],[ID-Bygningsdel]],'Data aktør'!A:H,7,FALSE)</f>
        <v>X</v>
      </c>
      <c r="U636" s="194" t="str">
        <f>VLOOKUP(Tabel3[[#This Row],[ID-Bygningsdel]],'Data aktør'!A:H,8,FALSE)</f>
        <v/>
      </c>
      <c r="V636" s="76"/>
      <c r="W636" s="77"/>
      <c r="X636" s="76"/>
      <c r="Y636" s="77"/>
      <c r="Z636" s="76"/>
      <c r="AA636" s="77"/>
      <c r="AB636" s="76"/>
      <c r="AC636" s="77"/>
      <c r="AD636" s="76"/>
      <c r="AE636" s="77"/>
      <c r="AF636" s="76"/>
      <c r="AG636" s="77"/>
      <c r="AH636" s="76"/>
      <c r="AI636" s="77"/>
      <c r="AJ636" s="76" t="s">
        <v>47</v>
      </c>
      <c r="AK636" s="77">
        <v>300</v>
      </c>
      <c r="AL636" s="76"/>
      <c r="AM636" s="77"/>
      <c r="AN636" s="76"/>
      <c r="AO636" s="77"/>
      <c r="AP636" s="76"/>
      <c r="AQ636" s="77"/>
      <c r="AR636" s="76"/>
      <c r="AS636" s="77"/>
      <c r="AT636" s="76" t="s">
        <v>47</v>
      </c>
      <c r="AU636" s="77">
        <v>300</v>
      </c>
      <c r="AV636" s="76"/>
      <c r="AW636" s="77"/>
      <c r="AX636" s="76"/>
      <c r="AY636" s="77"/>
      <c r="AZ636" s="76"/>
      <c r="BA636" s="77"/>
      <c r="BB636" s="76" t="s">
        <v>48</v>
      </c>
      <c r="BC636" s="77">
        <v>325</v>
      </c>
      <c r="BD636" s="76"/>
      <c r="BE636" s="77"/>
      <c r="BF636" s="76"/>
      <c r="BG636" s="77"/>
      <c r="BH636" s="76"/>
      <c r="BI636" s="77"/>
      <c r="BJ636" s="76"/>
      <c r="BK636" s="77"/>
      <c r="BL636" s="36"/>
      <c r="BM636" s="24"/>
      <c r="BN636" s="76"/>
      <c r="BO636" s="77"/>
      <c r="BP636" s="76"/>
      <c r="BQ636" s="77"/>
      <c r="BR636" s="76"/>
      <c r="BS636" s="77"/>
      <c r="BT636" s="76"/>
      <c r="BU636" s="77"/>
      <c r="BV636" s="24"/>
      <c r="BW636" s="76"/>
      <c r="BX636" s="77"/>
      <c r="BY636" s="76"/>
      <c r="BZ636" s="77"/>
      <c r="CA636" s="96"/>
      <c r="CB636" s="2"/>
    </row>
    <row r="637" spans="1:80" ht="12" x14ac:dyDescent="0.2">
      <c r="A637" s="33"/>
      <c r="B637" s="265" t="s">
        <v>1278</v>
      </c>
      <c r="C637" s="240" t="str">
        <f>_xlfn.CONCAT(Tabel3[[#This Row],[ID]],Tabel3[[#This Row],[BYGNINGSDELE]])</f>
        <v xml:space="preserve">633Væskekoblet vekslere </v>
      </c>
      <c r="D637" s="24"/>
      <c r="E637" s="24"/>
      <c r="F637" s="24"/>
      <c r="G637" s="24"/>
      <c r="H637" s="24"/>
      <c r="I637" s="24"/>
      <c r="J637" s="61">
        <v>4</v>
      </c>
      <c r="K637" s="62" t="s">
        <v>1259</v>
      </c>
      <c r="L637" s="63" t="s">
        <v>1239</v>
      </c>
      <c r="M637" s="61" t="str">
        <f>IFERROR(VLOOKUP(Tabel3[[#This Row],[ID-Bygningsdel]],'Data ændringslog'!A:G,7,FALSE),"P")</f>
        <v/>
      </c>
      <c r="N637" s="64" t="s">
        <v>109</v>
      </c>
      <c r="O637" s="188" t="str">
        <f>VLOOKUP(Tabel3[[#This Row],[ID-Bygningsdel]],'Data aktør'!A:H,2,FALSE)</f>
        <v/>
      </c>
      <c r="P637" s="189" t="str">
        <f>VLOOKUP(Tabel3[[#This Row],[ID-Bygningsdel]],'Data aktør'!A:H,3,FALSE)</f>
        <v/>
      </c>
      <c r="Q637" s="190" t="str">
        <f>VLOOKUP(Tabel3[[#This Row],[ID-Bygningsdel]],'Data aktør'!A:H,4,FALSE)</f>
        <v/>
      </c>
      <c r="R637" s="191" t="str">
        <f>VLOOKUP(Tabel3[[#This Row],[ID-Bygningsdel]],'Data aktør'!A:H,5,FALSE)</f>
        <v/>
      </c>
      <c r="S637" s="192" t="str">
        <f>VLOOKUP(Tabel3[[#This Row],[ID-Bygningsdel]],'Data aktør'!A:H,6,FALSE)</f>
        <v>X</v>
      </c>
      <c r="T637" s="193" t="str">
        <f>VLOOKUP(Tabel3[[#This Row],[ID-Bygningsdel]],'Data aktør'!A:H,7,FALSE)</f>
        <v>X</v>
      </c>
      <c r="U637" s="194" t="str">
        <f>VLOOKUP(Tabel3[[#This Row],[ID-Bygningsdel]],'Data aktør'!A:H,8,FALSE)</f>
        <v/>
      </c>
      <c r="V637" s="76"/>
      <c r="W637" s="77"/>
      <c r="X637" s="76"/>
      <c r="Y637" s="77"/>
      <c r="Z637" s="76"/>
      <c r="AA637" s="77"/>
      <c r="AB637" s="76"/>
      <c r="AC637" s="77"/>
      <c r="AD637" s="76"/>
      <c r="AE637" s="77"/>
      <c r="AF637" s="76"/>
      <c r="AG637" s="77"/>
      <c r="AH637" s="76"/>
      <c r="AI637" s="77"/>
      <c r="AJ637" s="76" t="s">
        <v>47</v>
      </c>
      <c r="AK637" s="77">
        <v>300</v>
      </c>
      <c r="AL637" s="76"/>
      <c r="AM637" s="77"/>
      <c r="AN637" s="76"/>
      <c r="AO637" s="77"/>
      <c r="AP637" s="76"/>
      <c r="AQ637" s="77"/>
      <c r="AR637" s="76"/>
      <c r="AS637" s="77"/>
      <c r="AT637" s="76" t="s">
        <v>47</v>
      </c>
      <c r="AU637" s="77">
        <v>300</v>
      </c>
      <c r="AV637" s="76"/>
      <c r="AW637" s="77"/>
      <c r="AX637" s="76"/>
      <c r="AY637" s="77"/>
      <c r="AZ637" s="76"/>
      <c r="BA637" s="77"/>
      <c r="BB637" s="76" t="s">
        <v>48</v>
      </c>
      <c r="BC637" s="77">
        <v>325</v>
      </c>
      <c r="BD637" s="76"/>
      <c r="BE637" s="77"/>
      <c r="BF637" s="76"/>
      <c r="BG637" s="77"/>
      <c r="BH637" s="76"/>
      <c r="BI637" s="77"/>
      <c r="BJ637" s="76"/>
      <c r="BK637" s="77"/>
      <c r="BL637" s="36"/>
      <c r="BM637" s="24"/>
      <c r="BN637" s="76"/>
      <c r="BO637" s="77"/>
      <c r="BP637" s="76"/>
      <c r="BQ637" s="77"/>
      <c r="BR637" s="76"/>
      <c r="BS637" s="77"/>
      <c r="BT637" s="76"/>
      <c r="BU637" s="77"/>
      <c r="BV637" s="24"/>
      <c r="BW637" s="76"/>
      <c r="BX637" s="77"/>
      <c r="BY637" s="76"/>
      <c r="BZ637" s="77"/>
      <c r="CA637" s="96"/>
      <c r="CB637" s="2"/>
    </row>
    <row r="638" spans="1:80" ht="12" x14ac:dyDescent="0.2">
      <c r="A638" s="33"/>
      <c r="B638" s="265" t="s">
        <v>1280</v>
      </c>
      <c r="C638" s="240" t="str">
        <f>_xlfn.CONCAT(Tabel3[[#This Row],[ID]],Tabel3[[#This Row],[BYGNINGSDELE]])</f>
        <v xml:space="preserve">634Varmegenvinding </v>
      </c>
      <c r="D638" s="24"/>
      <c r="E638" s="24"/>
      <c r="F638" s="24"/>
      <c r="G638" s="24"/>
      <c r="H638" s="24"/>
      <c r="I638" s="24"/>
      <c r="J638" s="61">
        <v>4</v>
      </c>
      <c r="K638" s="62" t="s">
        <v>1261</v>
      </c>
      <c r="L638" s="63" t="s">
        <v>1239</v>
      </c>
      <c r="M638" s="61" t="str">
        <f>IFERROR(VLOOKUP(Tabel3[[#This Row],[ID-Bygningsdel]],'Data ændringslog'!A:G,7,FALSE),"P")</f>
        <v/>
      </c>
      <c r="N638" s="64" t="s">
        <v>109</v>
      </c>
      <c r="O638" s="188" t="str">
        <f>VLOOKUP(Tabel3[[#This Row],[ID-Bygningsdel]],'Data aktør'!A:H,2,FALSE)</f>
        <v/>
      </c>
      <c r="P638" s="189" t="str">
        <f>VLOOKUP(Tabel3[[#This Row],[ID-Bygningsdel]],'Data aktør'!A:H,3,FALSE)</f>
        <v/>
      </c>
      <c r="Q638" s="190" t="str">
        <f>VLOOKUP(Tabel3[[#This Row],[ID-Bygningsdel]],'Data aktør'!A:H,4,FALSE)</f>
        <v/>
      </c>
      <c r="R638" s="191" t="str">
        <f>VLOOKUP(Tabel3[[#This Row],[ID-Bygningsdel]],'Data aktør'!A:H,5,FALSE)</f>
        <v/>
      </c>
      <c r="S638" s="192" t="str">
        <f>VLOOKUP(Tabel3[[#This Row],[ID-Bygningsdel]],'Data aktør'!A:H,6,FALSE)</f>
        <v>X</v>
      </c>
      <c r="T638" s="193" t="str">
        <f>VLOOKUP(Tabel3[[#This Row],[ID-Bygningsdel]],'Data aktør'!A:H,7,FALSE)</f>
        <v>X</v>
      </c>
      <c r="U638" s="194" t="str">
        <f>VLOOKUP(Tabel3[[#This Row],[ID-Bygningsdel]],'Data aktør'!A:H,8,FALSE)</f>
        <v/>
      </c>
      <c r="V638" s="76"/>
      <c r="W638" s="77"/>
      <c r="X638" s="76"/>
      <c r="Y638" s="77"/>
      <c r="Z638" s="76"/>
      <c r="AA638" s="77"/>
      <c r="AB638" s="76"/>
      <c r="AC638" s="77"/>
      <c r="AD638" s="76"/>
      <c r="AE638" s="77"/>
      <c r="AF638" s="76"/>
      <c r="AG638" s="77"/>
      <c r="AH638" s="76"/>
      <c r="AI638" s="77"/>
      <c r="AJ638" s="76" t="s">
        <v>47</v>
      </c>
      <c r="AK638" s="77">
        <v>300</v>
      </c>
      <c r="AL638" s="76"/>
      <c r="AM638" s="77"/>
      <c r="AN638" s="76"/>
      <c r="AO638" s="77"/>
      <c r="AP638" s="76"/>
      <c r="AQ638" s="77"/>
      <c r="AR638" s="76"/>
      <c r="AS638" s="77"/>
      <c r="AT638" s="76" t="s">
        <v>47</v>
      </c>
      <c r="AU638" s="77">
        <v>300</v>
      </c>
      <c r="AV638" s="76"/>
      <c r="AW638" s="77"/>
      <c r="AX638" s="76"/>
      <c r="AY638" s="77"/>
      <c r="AZ638" s="76"/>
      <c r="BA638" s="77"/>
      <c r="BB638" s="76" t="s">
        <v>48</v>
      </c>
      <c r="BC638" s="77">
        <v>325</v>
      </c>
      <c r="BD638" s="76"/>
      <c r="BE638" s="77"/>
      <c r="BF638" s="76"/>
      <c r="BG638" s="77"/>
      <c r="BH638" s="76"/>
      <c r="BI638" s="77"/>
      <c r="BJ638" s="76"/>
      <c r="BK638" s="77"/>
      <c r="BL638" s="36"/>
      <c r="BM638" s="24"/>
      <c r="BN638" s="76"/>
      <c r="BO638" s="77"/>
      <c r="BP638" s="76"/>
      <c r="BQ638" s="77"/>
      <c r="BR638" s="76"/>
      <c r="BS638" s="77"/>
      <c r="BT638" s="76"/>
      <c r="BU638" s="77"/>
      <c r="BV638" s="24"/>
      <c r="BW638" s="76"/>
      <c r="BX638" s="77"/>
      <c r="BY638" s="76"/>
      <c r="BZ638" s="77"/>
      <c r="CA638" s="96"/>
      <c r="CB638" s="2"/>
    </row>
    <row r="639" spans="1:80" ht="12" x14ac:dyDescent="0.2">
      <c r="A639" s="33"/>
      <c r="B639" s="265" t="s">
        <v>1282</v>
      </c>
      <c r="C639" s="240" t="str">
        <f>_xlfn.CONCAT(Tabel3[[#This Row],[ID]],Tabel3[[#This Row],[BYGNINGSDELE]])</f>
        <v xml:space="preserve">635Varmevekslere </v>
      </c>
      <c r="D639" s="24"/>
      <c r="E639" s="24"/>
      <c r="F639" s="24"/>
      <c r="G639" s="24"/>
      <c r="H639" s="24"/>
      <c r="I639" s="24"/>
      <c r="J639" s="61">
        <v>4</v>
      </c>
      <c r="K639" s="62" t="s">
        <v>1263</v>
      </c>
      <c r="L639" s="63" t="s">
        <v>1239</v>
      </c>
      <c r="M639" s="61" t="str">
        <f>IFERROR(VLOOKUP(Tabel3[[#This Row],[ID-Bygningsdel]],'Data ændringslog'!A:G,7,FALSE),"P")</f>
        <v/>
      </c>
      <c r="N639" s="64" t="s">
        <v>109</v>
      </c>
      <c r="O639" s="188" t="str">
        <f>VLOOKUP(Tabel3[[#This Row],[ID-Bygningsdel]],'Data aktør'!A:H,2,FALSE)</f>
        <v/>
      </c>
      <c r="P639" s="189" t="str">
        <f>VLOOKUP(Tabel3[[#This Row],[ID-Bygningsdel]],'Data aktør'!A:H,3,FALSE)</f>
        <v/>
      </c>
      <c r="Q639" s="190" t="str">
        <f>VLOOKUP(Tabel3[[#This Row],[ID-Bygningsdel]],'Data aktør'!A:H,4,FALSE)</f>
        <v/>
      </c>
      <c r="R639" s="191" t="str">
        <f>VLOOKUP(Tabel3[[#This Row],[ID-Bygningsdel]],'Data aktør'!A:H,5,FALSE)</f>
        <v/>
      </c>
      <c r="S639" s="192" t="str">
        <f>VLOOKUP(Tabel3[[#This Row],[ID-Bygningsdel]],'Data aktør'!A:H,6,FALSE)</f>
        <v>X</v>
      </c>
      <c r="T639" s="193" t="str">
        <f>VLOOKUP(Tabel3[[#This Row],[ID-Bygningsdel]],'Data aktør'!A:H,7,FALSE)</f>
        <v>X</v>
      </c>
      <c r="U639" s="194" t="str">
        <f>VLOOKUP(Tabel3[[#This Row],[ID-Bygningsdel]],'Data aktør'!A:H,8,FALSE)</f>
        <v/>
      </c>
      <c r="V639" s="76"/>
      <c r="W639" s="77"/>
      <c r="X639" s="76"/>
      <c r="Y639" s="77"/>
      <c r="Z639" s="76"/>
      <c r="AA639" s="77"/>
      <c r="AB639" s="76"/>
      <c r="AC639" s="77"/>
      <c r="AD639" s="76"/>
      <c r="AE639" s="77"/>
      <c r="AF639" s="76"/>
      <c r="AG639" s="77"/>
      <c r="AH639" s="76"/>
      <c r="AI639" s="77"/>
      <c r="AJ639" s="76" t="s">
        <v>47</v>
      </c>
      <c r="AK639" s="77">
        <v>300</v>
      </c>
      <c r="AL639" s="76"/>
      <c r="AM639" s="77"/>
      <c r="AN639" s="76"/>
      <c r="AO639" s="77"/>
      <c r="AP639" s="76"/>
      <c r="AQ639" s="77"/>
      <c r="AR639" s="76"/>
      <c r="AS639" s="77"/>
      <c r="AT639" s="76" t="s">
        <v>47</v>
      </c>
      <c r="AU639" s="77">
        <v>300</v>
      </c>
      <c r="AV639" s="76"/>
      <c r="AW639" s="77"/>
      <c r="AX639" s="76"/>
      <c r="AY639" s="77"/>
      <c r="AZ639" s="76"/>
      <c r="BA639" s="77"/>
      <c r="BB639" s="76" t="s">
        <v>48</v>
      </c>
      <c r="BC639" s="77">
        <v>325</v>
      </c>
      <c r="BD639" s="76"/>
      <c r="BE639" s="77"/>
      <c r="BF639" s="76"/>
      <c r="BG639" s="77"/>
      <c r="BH639" s="76"/>
      <c r="BI639" s="77"/>
      <c r="BJ639" s="76"/>
      <c r="BK639" s="77"/>
      <c r="BL639" s="36"/>
      <c r="BM639" s="24"/>
      <c r="BN639" s="76"/>
      <c r="BO639" s="77"/>
      <c r="BP639" s="76"/>
      <c r="BQ639" s="77"/>
      <c r="BR639" s="76"/>
      <c r="BS639" s="77"/>
      <c r="BT639" s="76"/>
      <c r="BU639" s="77"/>
      <c r="BV639" s="24"/>
      <c r="BW639" s="76"/>
      <c r="BX639" s="77"/>
      <c r="BY639" s="76"/>
      <c r="BZ639" s="77"/>
      <c r="CA639" s="96"/>
      <c r="CB639" s="2"/>
    </row>
    <row r="640" spans="1:80" ht="12" x14ac:dyDescent="0.2">
      <c r="A640" s="33"/>
      <c r="B640" s="265" t="s">
        <v>1284</v>
      </c>
      <c r="C640" s="240" t="str">
        <f>_xlfn.CONCAT(Tabel3[[#This Row],[ID]],Tabel3[[#This Row],[BYGNINGSDELE]])</f>
        <v>636Befugtere</v>
      </c>
      <c r="D640" s="24"/>
      <c r="E640" s="24"/>
      <c r="F640" s="24"/>
      <c r="G640" s="24"/>
      <c r="H640" s="24"/>
      <c r="I640" s="24"/>
      <c r="J640" s="61">
        <v>4</v>
      </c>
      <c r="K640" s="62" t="s">
        <v>1265</v>
      </c>
      <c r="L640" s="63" t="s">
        <v>1239</v>
      </c>
      <c r="M640" s="61" t="str">
        <f>IFERROR(VLOOKUP(Tabel3[[#This Row],[ID-Bygningsdel]],'Data ændringslog'!A:G,7,FALSE),"P")</f>
        <v/>
      </c>
      <c r="N640" s="64" t="s">
        <v>109</v>
      </c>
      <c r="O640" s="188" t="str">
        <f>VLOOKUP(Tabel3[[#This Row],[ID-Bygningsdel]],'Data aktør'!A:H,2,FALSE)</f>
        <v/>
      </c>
      <c r="P640" s="189" t="str">
        <f>VLOOKUP(Tabel3[[#This Row],[ID-Bygningsdel]],'Data aktør'!A:H,3,FALSE)</f>
        <v/>
      </c>
      <c r="Q640" s="190" t="str">
        <f>VLOOKUP(Tabel3[[#This Row],[ID-Bygningsdel]],'Data aktør'!A:H,4,FALSE)</f>
        <v/>
      </c>
      <c r="R640" s="191" t="str">
        <f>VLOOKUP(Tabel3[[#This Row],[ID-Bygningsdel]],'Data aktør'!A:H,5,FALSE)</f>
        <v/>
      </c>
      <c r="S640" s="192" t="str">
        <f>VLOOKUP(Tabel3[[#This Row],[ID-Bygningsdel]],'Data aktør'!A:H,6,FALSE)</f>
        <v>X</v>
      </c>
      <c r="T640" s="193" t="str">
        <f>VLOOKUP(Tabel3[[#This Row],[ID-Bygningsdel]],'Data aktør'!A:H,7,FALSE)</f>
        <v>X</v>
      </c>
      <c r="U640" s="194" t="str">
        <f>VLOOKUP(Tabel3[[#This Row],[ID-Bygningsdel]],'Data aktør'!A:H,8,FALSE)</f>
        <v/>
      </c>
      <c r="V640" s="76"/>
      <c r="W640" s="77"/>
      <c r="X640" s="76"/>
      <c r="Y640" s="77"/>
      <c r="Z640" s="76"/>
      <c r="AA640" s="77"/>
      <c r="AB640" s="76"/>
      <c r="AC640" s="77"/>
      <c r="AD640" s="76"/>
      <c r="AE640" s="77"/>
      <c r="AF640" s="76"/>
      <c r="AG640" s="77"/>
      <c r="AH640" s="76"/>
      <c r="AI640" s="77"/>
      <c r="AJ640" s="76" t="s">
        <v>47</v>
      </c>
      <c r="AK640" s="77">
        <v>200</v>
      </c>
      <c r="AL640" s="76"/>
      <c r="AM640" s="77"/>
      <c r="AN640" s="76"/>
      <c r="AO640" s="77"/>
      <c r="AP640" s="76"/>
      <c r="AQ640" s="77"/>
      <c r="AR640" s="76"/>
      <c r="AS640" s="77"/>
      <c r="AT640" s="76" t="s">
        <v>47</v>
      </c>
      <c r="AU640" s="77">
        <v>300</v>
      </c>
      <c r="AV640" s="76"/>
      <c r="AW640" s="77"/>
      <c r="AX640" s="76"/>
      <c r="AY640" s="77"/>
      <c r="AZ640" s="76"/>
      <c r="BA640" s="77"/>
      <c r="BB640" s="76" t="s">
        <v>48</v>
      </c>
      <c r="BC640" s="77">
        <v>325</v>
      </c>
      <c r="BD640" s="76"/>
      <c r="BE640" s="77"/>
      <c r="BF640" s="76"/>
      <c r="BG640" s="77"/>
      <c r="BH640" s="76"/>
      <c r="BI640" s="77"/>
      <c r="BJ640" s="76"/>
      <c r="BK640" s="77"/>
      <c r="BL640" s="36"/>
      <c r="BM640" s="24"/>
      <c r="BN640" s="76"/>
      <c r="BO640" s="77"/>
      <c r="BP640" s="76"/>
      <c r="BQ640" s="77"/>
      <c r="BR640" s="76"/>
      <c r="BS640" s="77"/>
      <c r="BT640" s="76"/>
      <c r="BU640" s="77"/>
      <c r="BV640" s="24"/>
      <c r="BW640" s="76"/>
      <c r="BX640" s="77"/>
      <c r="BY640" s="76"/>
      <c r="BZ640" s="77"/>
      <c r="CA640" s="96"/>
      <c r="CB640" s="2"/>
    </row>
    <row r="641" spans="1:80" ht="12" x14ac:dyDescent="0.2">
      <c r="A641" s="33"/>
      <c r="B641" s="265" t="s">
        <v>1286</v>
      </c>
      <c r="C641" s="240" t="str">
        <f>_xlfn.CONCAT(Tabel3[[#This Row],[ID]],Tabel3[[#This Row],[BYGNINGSDELE]])</f>
        <v>637Affugtere</v>
      </c>
      <c r="D641" s="24"/>
      <c r="E641" s="24"/>
      <c r="F641" s="24"/>
      <c r="G641" s="24"/>
      <c r="H641" s="24"/>
      <c r="I641" s="24"/>
      <c r="J641" s="61">
        <v>4</v>
      </c>
      <c r="K641" s="62" t="s">
        <v>1267</v>
      </c>
      <c r="L641" s="63" t="s">
        <v>1239</v>
      </c>
      <c r="M641" s="61" t="str">
        <f>IFERROR(VLOOKUP(Tabel3[[#This Row],[ID-Bygningsdel]],'Data ændringslog'!A:G,7,FALSE),"P")</f>
        <v/>
      </c>
      <c r="N641" s="64" t="s">
        <v>109</v>
      </c>
      <c r="O641" s="188" t="str">
        <f>VLOOKUP(Tabel3[[#This Row],[ID-Bygningsdel]],'Data aktør'!A:H,2,FALSE)</f>
        <v/>
      </c>
      <c r="P641" s="189" t="str">
        <f>VLOOKUP(Tabel3[[#This Row],[ID-Bygningsdel]],'Data aktør'!A:H,3,FALSE)</f>
        <v/>
      </c>
      <c r="Q641" s="190" t="str">
        <f>VLOOKUP(Tabel3[[#This Row],[ID-Bygningsdel]],'Data aktør'!A:H,4,FALSE)</f>
        <v/>
      </c>
      <c r="R641" s="191" t="str">
        <f>VLOOKUP(Tabel3[[#This Row],[ID-Bygningsdel]],'Data aktør'!A:H,5,FALSE)</f>
        <v/>
      </c>
      <c r="S641" s="192" t="str">
        <f>VLOOKUP(Tabel3[[#This Row],[ID-Bygningsdel]],'Data aktør'!A:H,6,FALSE)</f>
        <v>X</v>
      </c>
      <c r="T641" s="193" t="str">
        <f>VLOOKUP(Tabel3[[#This Row],[ID-Bygningsdel]],'Data aktør'!A:H,7,FALSE)</f>
        <v>X</v>
      </c>
      <c r="U641" s="194" t="str">
        <f>VLOOKUP(Tabel3[[#This Row],[ID-Bygningsdel]],'Data aktør'!A:H,8,FALSE)</f>
        <v/>
      </c>
      <c r="V641" s="76"/>
      <c r="W641" s="77"/>
      <c r="X641" s="76"/>
      <c r="Y641" s="77"/>
      <c r="Z641" s="76"/>
      <c r="AA641" s="77"/>
      <c r="AB641" s="76"/>
      <c r="AC641" s="77"/>
      <c r="AD641" s="76"/>
      <c r="AE641" s="77"/>
      <c r="AF641" s="76"/>
      <c r="AG641" s="77"/>
      <c r="AH641" s="76"/>
      <c r="AI641" s="77"/>
      <c r="AJ641" s="76" t="s">
        <v>47</v>
      </c>
      <c r="AK641" s="77">
        <v>200</v>
      </c>
      <c r="AL641" s="76"/>
      <c r="AM641" s="77"/>
      <c r="AN641" s="76"/>
      <c r="AO641" s="77"/>
      <c r="AP641" s="76"/>
      <c r="AQ641" s="77"/>
      <c r="AR641" s="76"/>
      <c r="AS641" s="77"/>
      <c r="AT641" s="76" t="s">
        <v>47</v>
      </c>
      <c r="AU641" s="77">
        <v>300</v>
      </c>
      <c r="AV641" s="76"/>
      <c r="AW641" s="77"/>
      <c r="AX641" s="76"/>
      <c r="AY641" s="77"/>
      <c r="AZ641" s="76"/>
      <c r="BA641" s="77"/>
      <c r="BB641" s="76" t="s">
        <v>48</v>
      </c>
      <c r="BC641" s="77">
        <v>325</v>
      </c>
      <c r="BD641" s="76"/>
      <c r="BE641" s="77"/>
      <c r="BF641" s="76"/>
      <c r="BG641" s="77"/>
      <c r="BH641" s="76"/>
      <c r="BI641" s="77"/>
      <c r="BJ641" s="76"/>
      <c r="BK641" s="77"/>
      <c r="BL641" s="36"/>
      <c r="BM641" s="24"/>
      <c r="BN641" s="76"/>
      <c r="BO641" s="77"/>
      <c r="BP641" s="76"/>
      <c r="BQ641" s="77"/>
      <c r="BR641" s="76"/>
      <c r="BS641" s="77"/>
      <c r="BT641" s="76"/>
      <c r="BU641" s="77"/>
      <c r="BV641" s="24"/>
      <c r="BW641" s="76"/>
      <c r="BX641" s="77"/>
      <c r="BY641" s="76"/>
      <c r="BZ641" s="77"/>
      <c r="CA641" s="96"/>
      <c r="CB641" s="2"/>
    </row>
    <row r="642" spans="1:80" ht="12" x14ac:dyDescent="0.2">
      <c r="A642" s="33"/>
      <c r="B642" s="267" t="s">
        <v>1287</v>
      </c>
      <c r="C642" s="242" t="str">
        <f>_xlfn.CONCAT(Tabel3[[#This Row],[ID]],Tabel3[[#This Row],[BYGNINGSDELE]])</f>
        <v>638Ventilatorer</v>
      </c>
      <c r="D642" s="23"/>
      <c r="E642" s="23"/>
      <c r="F642" s="23"/>
      <c r="G642" s="23"/>
      <c r="H642" s="23"/>
      <c r="I642" s="24"/>
      <c r="J642" s="65">
        <v>3</v>
      </c>
      <c r="K642" s="66" t="s">
        <v>1269</v>
      </c>
      <c r="L642" s="67"/>
      <c r="M642" s="65" t="str">
        <f>IFERROR(VLOOKUP(Tabel3[[#This Row],[ID-Bygningsdel]],'Data ændringslog'!A:G,7,FALSE),"P")</f>
        <v/>
      </c>
      <c r="N642" s="68" t="s">
        <v>109</v>
      </c>
      <c r="O642" s="196" t="str">
        <f>VLOOKUP(Tabel3[[#This Row],[ID-Bygningsdel]],'Data aktør'!A:H,2,FALSE)</f>
        <v/>
      </c>
      <c r="P642" s="197" t="str">
        <f>VLOOKUP(Tabel3[[#This Row],[ID-Bygningsdel]],'Data aktør'!A:H,3,FALSE)</f>
        <v/>
      </c>
      <c r="Q642" s="197" t="str">
        <f>VLOOKUP(Tabel3[[#This Row],[ID-Bygningsdel]],'Data aktør'!A:H,4,FALSE)</f>
        <v/>
      </c>
      <c r="R642" s="197" t="str">
        <f>VLOOKUP(Tabel3[[#This Row],[ID-Bygningsdel]],'Data aktør'!A:H,5,FALSE)</f>
        <v/>
      </c>
      <c r="S642" s="197" t="str">
        <f>VLOOKUP(Tabel3[[#This Row],[ID-Bygningsdel]],'Data aktør'!A:H,6,FALSE)</f>
        <v/>
      </c>
      <c r="T642" s="197" t="str">
        <f>VLOOKUP(Tabel3[[#This Row],[ID-Bygningsdel]],'Data aktør'!A:H,7,FALSE)</f>
        <v/>
      </c>
      <c r="U642" s="197" t="str">
        <f>VLOOKUP(Tabel3[[#This Row],[ID-Bygningsdel]],'Data aktør'!A:H,8,FALSE)</f>
        <v/>
      </c>
      <c r="V642" s="84"/>
      <c r="W642" s="69"/>
      <c r="X642" s="84"/>
      <c r="Y642" s="69"/>
      <c r="Z642" s="84"/>
      <c r="AA642" s="69"/>
      <c r="AB642" s="84"/>
      <c r="AC642" s="69"/>
      <c r="AD642" s="84"/>
      <c r="AE642" s="69"/>
      <c r="AF642" s="84"/>
      <c r="AG642" s="69"/>
      <c r="AH642" s="84"/>
      <c r="AI642" s="69"/>
      <c r="AJ642" s="84"/>
      <c r="AK642" s="69"/>
      <c r="AL642" s="84"/>
      <c r="AM642" s="69"/>
      <c r="AN642" s="84"/>
      <c r="AO642" s="69"/>
      <c r="AP642" s="84"/>
      <c r="AQ642" s="69"/>
      <c r="AR642" s="84"/>
      <c r="AS642" s="69"/>
      <c r="AT642" s="84"/>
      <c r="AU642" s="69"/>
      <c r="AV642" s="84"/>
      <c r="AW642" s="69"/>
      <c r="AX642" s="84"/>
      <c r="AY642" s="69"/>
      <c r="AZ642" s="84"/>
      <c r="BA642" s="69"/>
      <c r="BB642" s="84"/>
      <c r="BC642" s="69"/>
      <c r="BD642" s="84"/>
      <c r="BE642" s="69"/>
      <c r="BF642" s="84"/>
      <c r="BG642" s="69"/>
      <c r="BH642" s="84"/>
      <c r="BI642" s="69"/>
      <c r="BJ642" s="84"/>
      <c r="BK642" s="69"/>
      <c r="BL642" s="38"/>
      <c r="BM642" s="24"/>
      <c r="BN642" s="84"/>
      <c r="BO642" s="69"/>
      <c r="BP642" s="84"/>
      <c r="BQ642" s="69"/>
      <c r="BR642" s="84"/>
      <c r="BS642" s="69"/>
      <c r="BT642" s="84"/>
      <c r="BU642" s="69"/>
      <c r="BV642" s="24"/>
      <c r="BW642" s="84"/>
      <c r="BX642" s="69"/>
      <c r="BY642" s="84"/>
      <c r="BZ642" s="69"/>
      <c r="CA642" s="98"/>
      <c r="CB642" s="2"/>
    </row>
    <row r="643" spans="1:80" ht="12" x14ac:dyDescent="0.2">
      <c r="A643" s="33"/>
      <c r="B643" s="265" t="s">
        <v>1289</v>
      </c>
      <c r="C643" s="240" t="str">
        <f>_xlfn.CONCAT(Tabel3[[#This Row],[ID]],Tabel3[[#This Row],[BYGNINGSDELE]])</f>
        <v>639Impulsventilatorer</v>
      </c>
      <c r="D643" s="24"/>
      <c r="E643" s="24"/>
      <c r="F643" s="24"/>
      <c r="G643" s="24"/>
      <c r="H643" s="24"/>
      <c r="I643" s="24"/>
      <c r="J643" s="61">
        <v>4</v>
      </c>
      <c r="K643" s="62" t="s">
        <v>1271</v>
      </c>
      <c r="L643" s="63" t="s">
        <v>1239</v>
      </c>
      <c r="M643" s="61" t="str">
        <f>IFERROR(VLOOKUP(Tabel3[[#This Row],[ID-Bygningsdel]],'Data ændringslog'!A:G,7,FALSE),"P")</f>
        <v/>
      </c>
      <c r="N643" s="64" t="s">
        <v>109</v>
      </c>
      <c r="O643" s="188" t="str">
        <f>VLOOKUP(Tabel3[[#This Row],[ID-Bygningsdel]],'Data aktør'!A:H,2,FALSE)</f>
        <v/>
      </c>
      <c r="P643" s="189" t="str">
        <f>VLOOKUP(Tabel3[[#This Row],[ID-Bygningsdel]],'Data aktør'!A:H,3,FALSE)</f>
        <v/>
      </c>
      <c r="Q643" s="190" t="str">
        <f>VLOOKUP(Tabel3[[#This Row],[ID-Bygningsdel]],'Data aktør'!A:H,4,FALSE)</f>
        <v/>
      </c>
      <c r="R643" s="191" t="str">
        <f>VLOOKUP(Tabel3[[#This Row],[ID-Bygningsdel]],'Data aktør'!A:H,5,FALSE)</f>
        <v/>
      </c>
      <c r="S643" s="192" t="str">
        <f>VLOOKUP(Tabel3[[#This Row],[ID-Bygningsdel]],'Data aktør'!A:H,6,FALSE)</f>
        <v>X</v>
      </c>
      <c r="T643" s="193" t="str">
        <f>VLOOKUP(Tabel3[[#This Row],[ID-Bygningsdel]],'Data aktør'!A:H,7,FALSE)</f>
        <v>X</v>
      </c>
      <c r="U643" s="194" t="str">
        <f>VLOOKUP(Tabel3[[#This Row],[ID-Bygningsdel]],'Data aktør'!A:H,8,FALSE)</f>
        <v/>
      </c>
      <c r="V643" s="76"/>
      <c r="W643" s="77"/>
      <c r="X643" s="76"/>
      <c r="Y643" s="77"/>
      <c r="Z643" s="76"/>
      <c r="AA643" s="77"/>
      <c r="AB643" s="76"/>
      <c r="AC643" s="77"/>
      <c r="AD643" s="76"/>
      <c r="AE643" s="77"/>
      <c r="AF643" s="76"/>
      <c r="AG643" s="77"/>
      <c r="AH643" s="76"/>
      <c r="AI643" s="77"/>
      <c r="AJ643" s="76" t="s">
        <v>47</v>
      </c>
      <c r="AK643" s="77">
        <v>300</v>
      </c>
      <c r="AL643" s="76"/>
      <c r="AM643" s="77"/>
      <c r="AN643" s="76"/>
      <c r="AO643" s="77"/>
      <c r="AP643" s="76"/>
      <c r="AQ643" s="77"/>
      <c r="AR643" s="76"/>
      <c r="AS643" s="77"/>
      <c r="AT643" s="76" t="s">
        <v>47</v>
      </c>
      <c r="AU643" s="77">
        <v>300</v>
      </c>
      <c r="AV643" s="76"/>
      <c r="AW643" s="77"/>
      <c r="AX643" s="76"/>
      <c r="AY643" s="77"/>
      <c r="AZ643" s="76"/>
      <c r="BA643" s="77"/>
      <c r="BB643" s="76" t="s">
        <v>48</v>
      </c>
      <c r="BC643" s="77">
        <v>325</v>
      </c>
      <c r="BD643" s="76"/>
      <c r="BE643" s="77"/>
      <c r="BF643" s="76"/>
      <c r="BG643" s="77"/>
      <c r="BH643" s="76"/>
      <c r="BI643" s="77"/>
      <c r="BJ643" s="76"/>
      <c r="BK643" s="77"/>
      <c r="BL643" s="36"/>
      <c r="BM643" s="24"/>
      <c r="BN643" s="76"/>
      <c r="BO643" s="77"/>
      <c r="BP643" s="76"/>
      <c r="BQ643" s="77"/>
      <c r="BR643" s="76"/>
      <c r="BS643" s="77"/>
      <c r="BT643" s="76"/>
      <c r="BU643" s="77"/>
      <c r="BV643" s="24"/>
      <c r="BW643" s="76"/>
      <c r="BX643" s="77"/>
      <c r="BY643" s="76"/>
      <c r="BZ643" s="77"/>
      <c r="CA643" s="96"/>
      <c r="CB643" s="2"/>
    </row>
    <row r="644" spans="1:80" ht="12" x14ac:dyDescent="0.2">
      <c r="A644" s="33"/>
      <c r="B644" s="265" t="s">
        <v>1291</v>
      </c>
      <c r="C644" s="240" t="str">
        <f>_xlfn.CONCAT(Tabel3[[#This Row],[ID]],Tabel3[[#This Row],[BYGNINGSDELE]])</f>
        <v>640Axialventilatorer</v>
      </c>
      <c r="D644" s="24"/>
      <c r="E644" s="24"/>
      <c r="F644" s="24"/>
      <c r="G644" s="24"/>
      <c r="H644" s="24"/>
      <c r="I644" s="24"/>
      <c r="J644" s="61">
        <v>4</v>
      </c>
      <c r="K644" s="62" t="s">
        <v>1273</v>
      </c>
      <c r="L644" s="63" t="s">
        <v>1239</v>
      </c>
      <c r="M644" s="61" t="str">
        <f>IFERROR(VLOOKUP(Tabel3[[#This Row],[ID-Bygningsdel]],'Data ændringslog'!A:G,7,FALSE),"P")</f>
        <v/>
      </c>
      <c r="N644" s="64" t="s">
        <v>109</v>
      </c>
      <c r="O644" s="188" t="str">
        <f>VLOOKUP(Tabel3[[#This Row],[ID-Bygningsdel]],'Data aktør'!A:H,2,FALSE)</f>
        <v/>
      </c>
      <c r="P644" s="189" t="str">
        <f>VLOOKUP(Tabel3[[#This Row],[ID-Bygningsdel]],'Data aktør'!A:H,3,FALSE)</f>
        <v/>
      </c>
      <c r="Q644" s="190" t="str">
        <f>VLOOKUP(Tabel3[[#This Row],[ID-Bygningsdel]],'Data aktør'!A:H,4,FALSE)</f>
        <v/>
      </c>
      <c r="R644" s="191" t="str">
        <f>VLOOKUP(Tabel3[[#This Row],[ID-Bygningsdel]],'Data aktør'!A:H,5,FALSE)</f>
        <v/>
      </c>
      <c r="S644" s="192" t="str">
        <f>VLOOKUP(Tabel3[[#This Row],[ID-Bygningsdel]],'Data aktør'!A:H,6,FALSE)</f>
        <v>X</v>
      </c>
      <c r="T644" s="193" t="str">
        <f>VLOOKUP(Tabel3[[#This Row],[ID-Bygningsdel]],'Data aktør'!A:H,7,FALSE)</f>
        <v>X</v>
      </c>
      <c r="U644" s="194" t="str">
        <f>VLOOKUP(Tabel3[[#This Row],[ID-Bygningsdel]],'Data aktør'!A:H,8,FALSE)</f>
        <v/>
      </c>
      <c r="V644" s="76"/>
      <c r="W644" s="77"/>
      <c r="X644" s="76"/>
      <c r="Y644" s="77"/>
      <c r="Z644" s="76"/>
      <c r="AA644" s="77"/>
      <c r="AB644" s="76"/>
      <c r="AC644" s="77"/>
      <c r="AD644" s="76"/>
      <c r="AE644" s="77"/>
      <c r="AF644" s="76"/>
      <c r="AG644" s="77"/>
      <c r="AH644" s="76"/>
      <c r="AI644" s="77"/>
      <c r="AJ644" s="76" t="s">
        <v>47</v>
      </c>
      <c r="AK644" s="77">
        <v>300</v>
      </c>
      <c r="AL644" s="76"/>
      <c r="AM644" s="77"/>
      <c r="AN644" s="76"/>
      <c r="AO644" s="77"/>
      <c r="AP644" s="76"/>
      <c r="AQ644" s="77"/>
      <c r="AR644" s="76"/>
      <c r="AS644" s="77"/>
      <c r="AT644" s="76" t="s">
        <v>47</v>
      </c>
      <c r="AU644" s="77">
        <v>300</v>
      </c>
      <c r="AV644" s="76"/>
      <c r="AW644" s="77"/>
      <c r="AX644" s="76"/>
      <c r="AY644" s="77"/>
      <c r="AZ644" s="76"/>
      <c r="BA644" s="77"/>
      <c r="BB644" s="76" t="s">
        <v>48</v>
      </c>
      <c r="BC644" s="77">
        <v>325</v>
      </c>
      <c r="BD644" s="76"/>
      <c r="BE644" s="77"/>
      <c r="BF644" s="76"/>
      <c r="BG644" s="77"/>
      <c r="BH644" s="76"/>
      <c r="BI644" s="77"/>
      <c r="BJ644" s="76"/>
      <c r="BK644" s="77"/>
      <c r="BL644" s="36"/>
      <c r="BM644" s="24"/>
      <c r="BN644" s="76"/>
      <c r="BO644" s="77"/>
      <c r="BP644" s="76"/>
      <c r="BQ644" s="77"/>
      <c r="BR644" s="76"/>
      <c r="BS644" s="77"/>
      <c r="BT644" s="76"/>
      <c r="BU644" s="77"/>
      <c r="BV644" s="24"/>
      <c r="BW644" s="76"/>
      <c r="BX644" s="77"/>
      <c r="BY644" s="76"/>
      <c r="BZ644" s="77"/>
      <c r="CA644" s="96"/>
      <c r="CB644" s="2"/>
    </row>
    <row r="645" spans="1:80" ht="12" x14ac:dyDescent="0.2">
      <c r="A645" s="33"/>
      <c r="B645" s="265" t="s">
        <v>1293</v>
      </c>
      <c r="C645" s="240" t="str">
        <f>_xlfn.CONCAT(Tabel3[[#This Row],[ID]],Tabel3[[#This Row],[BYGNINGSDELE]])</f>
        <v>641Boksventilatorer</v>
      </c>
      <c r="D645" s="24"/>
      <c r="E645" s="24"/>
      <c r="F645" s="24"/>
      <c r="G645" s="24"/>
      <c r="H645" s="24"/>
      <c r="I645" s="24"/>
      <c r="J645" s="61">
        <v>4</v>
      </c>
      <c r="K645" s="62" t="s">
        <v>1275</v>
      </c>
      <c r="L645" s="63" t="s">
        <v>1239</v>
      </c>
      <c r="M645" s="61" t="str">
        <f>IFERROR(VLOOKUP(Tabel3[[#This Row],[ID-Bygningsdel]],'Data ændringslog'!A:G,7,FALSE),"P")</f>
        <v/>
      </c>
      <c r="N645" s="64" t="s">
        <v>109</v>
      </c>
      <c r="O645" s="188" t="str">
        <f>VLOOKUP(Tabel3[[#This Row],[ID-Bygningsdel]],'Data aktør'!A:H,2,FALSE)</f>
        <v/>
      </c>
      <c r="P645" s="189" t="str">
        <f>VLOOKUP(Tabel3[[#This Row],[ID-Bygningsdel]],'Data aktør'!A:H,3,FALSE)</f>
        <v/>
      </c>
      <c r="Q645" s="190" t="str">
        <f>VLOOKUP(Tabel3[[#This Row],[ID-Bygningsdel]],'Data aktør'!A:H,4,FALSE)</f>
        <v/>
      </c>
      <c r="R645" s="191" t="str">
        <f>VLOOKUP(Tabel3[[#This Row],[ID-Bygningsdel]],'Data aktør'!A:H,5,FALSE)</f>
        <v/>
      </c>
      <c r="S645" s="192" t="str">
        <f>VLOOKUP(Tabel3[[#This Row],[ID-Bygningsdel]],'Data aktør'!A:H,6,FALSE)</f>
        <v>X</v>
      </c>
      <c r="T645" s="193" t="str">
        <f>VLOOKUP(Tabel3[[#This Row],[ID-Bygningsdel]],'Data aktør'!A:H,7,FALSE)</f>
        <v>X</v>
      </c>
      <c r="U645" s="194" t="str">
        <f>VLOOKUP(Tabel3[[#This Row],[ID-Bygningsdel]],'Data aktør'!A:H,8,FALSE)</f>
        <v/>
      </c>
      <c r="V645" s="76"/>
      <c r="W645" s="77"/>
      <c r="X645" s="76"/>
      <c r="Y645" s="77"/>
      <c r="Z645" s="76"/>
      <c r="AA645" s="77"/>
      <c r="AB645" s="76"/>
      <c r="AC645" s="77"/>
      <c r="AD645" s="76"/>
      <c r="AE645" s="77"/>
      <c r="AF645" s="76"/>
      <c r="AG645" s="77"/>
      <c r="AH645" s="76"/>
      <c r="AI645" s="77"/>
      <c r="AJ645" s="76" t="s">
        <v>47</v>
      </c>
      <c r="AK645" s="77">
        <v>300</v>
      </c>
      <c r="AL645" s="76"/>
      <c r="AM645" s="77"/>
      <c r="AN645" s="76"/>
      <c r="AO645" s="77"/>
      <c r="AP645" s="76"/>
      <c r="AQ645" s="77"/>
      <c r="AR645" s="76"/>
      <c r="AS645" s="77"/>
      <c r="AT645" s="76" t="s">
        <v>47</v>
      </c>
      <c r="AU645" s="77">
        <v>300</v>
      </c>
      <c r="AV645" s="76"/>
      <c r="AW645" s="77"/>
      <c r="AX645" s="76"/>
      <c r="AY645" s="77"/>
      <c r="AZ645" s="76"/>
      <c r="BA645" s="77"/>
      <c r="BB645" s="76" t="s">
        <v>48</v>
      </c>
      <c r="BC645" s="77">
        <v>325</v>
      </c>
      <c r="BD645" s="76"/>
      <c r="BE645" s="77"/>
      <c r="BF645" s="76"/>
      <c r="BG645" s="77"/>
      <c r="BH645" s="76"/>
      <c r="BI645" s="77"/>
      <c r="BJ645" s="76"/>
      <c r="BK645" s="77"/>
      <c r="BL645" s="36"/>
      <c r="BM645" s="24"/>
      <c r="BN645" s="76"/>
      <c r="BO645" s="77"/>
      <c r="BP645" s="76"/>
      <c r="BQ645" s="77"/>
      <c r="BR645" s="76"/>
      <c r="BS645" s="77"/>
      <c r="BT645" s="76"/>
      <c r="BU645" s="77"/>
      <c r="BV645" s="24"/>
      <c r="BW645" s="76"/>
      <c r="BX645" s="77"/>
      <c r="BY645" s="76"/>
      <c r="BZ645" s="77"/>
      <c r="CA645" s="96"/>
      <c r="CB645" s="2"/>
    </row>
    <row r="646" spans="1:80" ht="12" x14ac:dyDescent="0.2">
      <c r="A646" s="33"/>
      <c r="B646" s="265" t="s">
        <v>1295</v>
      </c>
      <c r="C646" s="240" t="str">
        <f>_xlfn.CONCAT(Tabel3[[#This Row],[ID]],Tabel3[[#This Row],[BYGNINGSDELE]])</f>
        <v>642Kanalventilatorer</v>
      </c>
      <c r="D646" s="24"/>
      <c r="E646" s="24"/>
      <c r="F646" s="24"/>
      <c r="G646" s="24"/>
      <c r="H646" s="24"/>
      <c r="I646" s="24"/>
      <c r="J646" s="61">
        <v>4</v>
      </c>
      <c r="K646" s="62" t="s">
        <v>1277</v>
      </c>
      <c r="L646" s="63" t="s">
        <v>1239</v>
      </c>
      <c r="M646" s="61" t="str">
        <f>IFERROR(VLOOKUP(Tabel3[[#This Row],[ID-Bygningsdel]],'Data ændringslog'!A:G,7,FALSE),"P")</f>
        <v/>
      </c>
      <c r="N646" s="64" t="s">
        <v>109</v>
      </c>
      <c r="O646" s="188" t="str">
        <f>VLOOKUP(Tabel3[[#This Row],[ID-Bygningsdel]],'Data aktør'!A:H,2,FALSE)</f>
        <v/>
      </c>
      <c r="P646" s="189" t="str">
        <f>VLOOKUP(Tabel3[[#This Row],[ID-Bygningsdel]],'Data aktør'!A:H,3,FALSE)</f>
        <v/>
      </c>
      <c r="Q646" s="190" t="str">
        <f>VLOOKUP(Tabel3[[#This Row],[ID-Bygningsdel]],'Data aktør'!A:H,4,FALSE)</f>
        <v/>
      </c>
      <c r="R646" s="191" t="str">
        <f>VLOOKUP(Tabel3[[#This Row],[ID-Bygningsdel]],'Data aktør'!A:H,5,FALSE)</f>
        <v/>
      </c>
      <c r="S646" s="192" t="str">
        <f>VLOOKUP(Tabel3[[#This Row],[ID-Bygningsdel]],'Data aktør'!A:H,6,FALSE)</f>
        <v>X</v>
      </c>
      <c r="T646" s="193" t="str">
        <f>VLOOKUP(Tabel3[[#This Row],[ID-Bygningsdel]],'Data aktør'!A:H,7,FALSE)</f>
        <v>X</v>
      </c>
      <c r="U646" s="194" t="str">
        <f>VLOOKUP(Tabel3[[#This Row],[ID-Bygningsdel]],'Data aktør'!A:H,8,FALSE)</f>
        <v/>
      </c>
      <c r="V646" s="76"/>
      <c r="W646" s="77"/>
      <c r="X646" s="76"/>
      <c r="Y646" s="77"/>
      <c r="Z646" s="76"/>
      <c r="AA646" s="77"/>
      <c r="AB646" s="76"/>
      <c r="AC646" s="77"/>
      <c r="AD646" s="76"/>
      <c r="AE646" s="77"/>
      <c r="AF646" s="76"/>
      <c r="AG646" s="77"/>
      <c r="AH646" s="76"/>
      <c r="AI646" s="77"/>
      <c r="AJ646" s="76"/>
      <c r="AK646" s="77"/>
      <c r="AL646" s="76"/>
      <c r="AM646" s="77"/>
      <c r="AN646" s="76"/>
      <c r="AO646" s="77"/>
      <c r="AP646" s="76"/>
      <c r="AQ646" s="77"/>
      <c r="AR646" s="76"/>
      <c r="AS646" s="77"/>
      <c r="AT646" s="76" t="s">
        <v>47</v>
      </c>
      <c r="AU646" s="77">
        <v>300</v>
      </c>
      <c r="AV646" s="76"/>
      <c r="AW646" s="77"/>
      <c r="AX646" s="76"/>
      <c r="AY646" s="77"/>
      <c r="AZ646" s="76"/>
      <c r="BA646" s="77"/>
      <c r="BB646" s="76" t="s">
        <v>48</v>
      </c>
      <c r="BC646" s="77">
        <v>325</v>
      </c>
      <c r="BD646" s="76"/>
      <c r="BE646" s="77"/>
      <c r="BF646" s="76"/>
      <c r="BG646" s="77"/>
      <c r="BH646" s="76"/>
      <c r="BI646" s="77"/>
      <c r="BJ646" s="76"/>
      <c r="BK646" s="77"/>
      <c r="BL646" s="36"/>
      <c r="BM646" s="24"/>
      <c r="BN646" s="76"/>
      <c r="BO646" s="77"/>
      <c r="BP646" s="76"/>
      <c r="BQ646" s="77"/>
      <c r="BR646" s="76"/>
      <c r="BS646" s="77"/>
      <c r="BT646" s="76"/>
      <c r="BU646" s="77"/>
      <c r="BV646" s="24"/>
      <c r="BW646" s="76"/>
      <c r="BX646" s="77"/>
      <c r="BY646" s="76"/>
      <c r="BZ646" s="77"/>
      <c r="CA646" s="96"/>
      <c r="CB646" s="2"/>
    </row>
    <row r="647" spans="1:80" ht="12" x14ac:dyDescent="0.2">
      <c r="A647" s="33"/>
      <c r="B647" s="265" t="s">
        <v>1297</v>
      </c>
      <c r="C647" s="240" t="str">
        <f>_xlfn.CONCAT(Tabel3[[#This Row],[ID]],Tabel3[[#This Row],[BYGNINGSDELE]])</f>
        <v xml:space="preserve">643Procesudsugningsventilatorer </v>
      </c>
      <c r="D647" s="24"/>
      <c r="E647" s="24"/>
      <c r="F647" s="24"/>
      <c r="G647" s="24"/>
      <c r="H647" s="24"/>
      <c r="I647" s="24"/>
      <c r="J647" s="61">
        <v>4</v>
      </c>
      <c r="K647" s="62" t="s">
        <v>1279</v>
      </c>
      <c r="L647" s="63" t="s">
        <v>1239</v>
      </c>
      <c r="M647" s="61" t="str">
        <f>IFERROR(VLOOKUP(Tabel3[[#This Row],[ID-Bygningsdel]],'Data ændringslog'!A:G,7,FALSE),"P")</f>
        <v/>
      </c>
      <c r="N647" s="64" t="s">
        <v>109</v>
      </c>
      <c r="O647" s="188" t="str">
        <f>VLOOKUP(Tabel3[[#This Row],[ID-Bygningsdel]],'Data aktør'!A:H,2,FALSE)</f>
        <v/>
      </c>
      <c r="P647" s="189" t="str">
        <f>VLOOKUP(Tabel3[[#This Row],[ID-Bygningsdel]],'Data aktør'!A:H,3,FALSE)</f>
        <v/>
      </c>
      <c r="Q647" s="190" t="str">
        <f>VLOOKUP(Tabel3[[#This Row],[ID-Bygningsdel]],'Data aktør'!A:H,4,FALSE)</f>
        <v/>
      </c>
      <c r="R647" s="191" t="str">
        <f>VLOOKUP(Tabel3[[#This Row],[ID-Bygningsdel]],'Data aktør'!A:H,5,FALSE)</f>
        <v/>
      </c>
      <c r="S647" s="192" t="str">
        <f>VLOOKUP(Tabel3[[#This Row],[ID-Bygningsdel]],'Data aktør'!A:H,6,FALSE)</f>
        <v>X</v>
      </c>
      <c r="T647" s="193" t="str">
        <f>VLOOKUP(Tabel3[[#This Row],[ID-Bygningsdel]],'Data aktør'!A:H,7,FALSE)</f>
        <v>X</v>
      </c>
      <c r="U647" s="194" t="str">
        <f>VLOOKUP(Tabel3[[#This Row],[ID-Bygningsdel]],'Data aktør'!A:H,8,FALSE)</f>
        <v/>
      </c>
      <c r="V647" s="76"/>
      <c r="W647" s="77"/>
      <c r="X647" s="76"/>
      <c r="Y647" s="77"/>
      <c r="Z647" s="76"/>
      <c r="AA647" s="77"/>
      <c r="AB647" s="76"/>
      <c r="AC647" s="77"/>
      <c r="AD647" s="76"/>
      <c r="AE647" s="77"/>
      <c r="AF647" s="76"/>
      <c r="AG647" s="77"/>
      <c r="AH647" s="76"/>
      <c r="AI647" s="77"/>
      <c r="AJ647" s="76" t="s">
        <v>47</v>
      </c>
      <c r="AK647" s="77">
        <v>300</v>
      </c>
      <c r="AL647" s="76"/>
      <c r="AM647" s="77"/>
      <c r="AN647" s="76"/>
      <c r="AO647" s="77"/>
      <c r="AP647" s="76"/>
      <c r="AQ647" s="77"/>
      <c r="AR647" s="76"/>
      <c r="AS647" s="77"/>
      <c r="AT647" s="76" t="s">
        <v>47</v>
      </c>
      <c r="AU647" s="77">
        <v>300</v>
      </c>
      <c r="AV647" s="76"/>
      <c r="AW647" s="77"/>
      <c r="AX647" s="76"/>
      <c r="AY647" s="77"/>
      <c r="AZ647" s="76"/>
      <c r="BA647" s="77"/>
      <c r="BB647" s="76" t="s">
        <v>48</v>
      </c>
      <c r="BC647" s="77">
        <v>325</v>
      </c>
      <c r="BD647" s="76"/>
      <c r="BE647" s="77"/>
      <c r="BF647" s="76"/>
      <c r="BG647" s="77"/>
      <c r="BH647" s="76"/>
      <c r="BI647" s="77"/>
      <c r="BJ647" s="76"/>
      <c r="BK647" s="77"/>
      <c r="BL647" s="36"/>
      <c r="BM647" s="24"/>
      <c r="BN647" s="76"/>
      <c r="BO647" s="77"/>
      <c r="BP647" s="76"/>
      <c r="BQ647" s="77"/>
      <c r="BR647" s="76"/>
      <c r="BS647" s="77"/>
      <c r="BT647" s="76"/>
      <c r="BU647" s="77"/>
      <c r="BV647" s="24"/>
      <c r="BW647" s="76"/>
      <c r="BX647" s="77"/>
      <c r="BY647" s="76"/>
      <c r="BZ647" s="77"/>
      <c r="CA647" s="96"/>
      <c r="CB647" s="2"/>
    </row>
    <row r="648" spans="1:80" ht="12" x14ac:dyDescent="0.2">
      <c r="A648" s="33"/>
      <c r="B648" s="265" t="s">
        <v>1299</v>
      </c>
      <c r="C648" s="240" t="str">
        <f>_xlfn.CONCAT(Tabel3[[#This Row],[ID]],Tabel3[[#This Row],[BYGNINGSDELE]])</f>
        <v>644Tag ventilatorer</v>
      </c>
      <c r="D648" s="24"/>
      <c r="E648" s="24"/>
      <c r="F648" s="24"/>
      <c r="G648" s="24"/>
      <c r="H648" s="24"/>
      <c r="I648" s="24"/>
      <c r="J648" s="61">
        <v>4</v>
      </c>
      <c r="K648" s="62" t="s">
        <v>1281</v>
      </c>
      <c r="L648" s="63" t="s">
        <v>1239</v>
      </c>
      <c r="M648" s="61" t="str">
        <f>IFERROR(VLOOKUP(Tabel3[[#This Row],[ID-Bygningsdel]],'Data ændringslog'!A:G,7,FALSE),"P")</f>
        <v/>
      </c>
      <c r="N648" s="64" t="s">
        <v>109</v>
      </c>
      <c r="O648" s="188" t="str">
        <f>VLOOKUP(Tabel3[[#This Row],[ID-Bygningsdel]],'Data aktør'!A:H,2,FALSE)</f>
        <v/>
      </c>
      <c r="P648" s="189" t="str">
        <f>VLOOKUP(Tabel3[[#This Row],[ID-Bygningsdel]],'Data aktør'!A:H,3,FALSE)</f>
        <v/>
      </c>
      <c r="Q648" s="190" t="str">
        <f>VLOOKUP(Tabel3[[#This Row],[ID-Bygningsdel]],'Data aktør'!A:H,4,FALSE)</f>
        <v/>
      </c>
      <c r="R648" s="191" t="str">
        <f>VLOOKUP(Tabel3[[#This Row],[ID-Bygningsdel]],'Data aktør'!A:H,5,FALSE)</f>
        <v/>
      </c>
      <c r="S648" s="192" t="str">
        <f>VLOOKUP(Tabel3[[#This Row],[ID-Bygningsdel]],'Data aktør'!A:H,6,FALSE)</f>
        <v>X</v>
      </c>
      <c r="T648" s="193" t="str">
        <f>VLOOKUP(Tabel3[[#This Row],[ID-Bygningsdel]],'Data aktør'!A:H,7,FALSE)</f>
        <v>X</v>
      </c>
      <c r="U648" s="194" t="str">
        <f>VLOOKUP(Tabel3[[#This Row],[ID-Bygningsdel]],'Data aktør'!A:H,8,FALSE)</f>
        <v/>
      </c>
      <c r="V648" s="76"/>
      <c r="W648" s="77"/>
      <c r="X648" s="76"/>
      <c r="Y648" s="77"/>
      <c r="Z648" s="76"/>
      <c r="AA648" s="77"/>
      <c r="AB648" s="76"/>
      <c r="AC648" s="77"/>
      <c r="AD648" s="76"/>
      <c r="AE648" s="77"/>
      <c r="AF648" s="76"/>
      <c r="AG648" s="77"/>
      <c r="AH648" s="76"/>
      <c r="AI648" s="77"/>
      <c r="AJ648" s="76" t="s">
        <v>47</v>
      </c>
      <c r="AK648" s="77">
        <v>300</v>
      </c>
      <c r="AL648" s="76"/>
      <c r="AM648" s="77"/>
      <c r="AN648" s="76"/>
      <c r="AO648" s="77"/>
      <c r="AP648" s="76"/>
      <c r="AQ648" s="77"/>
      <c r="AR648" s="76"/>
      <c r="AS648" s="77"/>
      <c r="AT648" s="76" t="s">
        <v>47</v>
      </c>
      <c r="AU648" s="77">
        <v>300</v>
      </c>
      <c r="AV648" s="76"/>
      <c r="AW648" s="77"/>
      <c r="AX648" s="76"/>
      <c r="AY648" s="77"/>
      <c r="AZ648" s="76"/>
      <c r="BA648" s="77"/>
      <c r="BB648" s="76" t="s">
        <v>48</v>
      </c>
      <c r="BC648" s="77">
        <v>325</v>
      </c>
      <c r="BD648" s="76"/>
      <c r="BE648" s="77"/>
      <c r="BF648" s="76"/>
      <c r="BG648" s="77"/>
      <c r="BH648" s="76"/>
      <c r="BI648" s="77"/>
      <c r="BJ648" s="76"/>
      <c r="BK648" s="77"/>
      <c r="BL648" s="36"/>
      <c r="BM648" s="24"/>
      <c r="BN648" s="76"/>
      <c r="BO648" s="77"/>
      <c r="BP648" s="76"/>
      <c r="BQ648" s="77"/>
      <c r="BR648" s="76"/>
      <c r="BS648" s="77"/>
      <c r="BT648" s="76"/>
      <c r="BU648" s="77"/>
      <c r="BV648" s="24"/>
      <c r="BW648" s="76"/>
      <c r="BX648" s="77"/>
      <c r="BY648" s="76"/>
      <c r="BZ648" s="77"/>
      <c r="CA648" s="96"/>
      <c r="CB648" s="2"/>
    </row>
    <row r="649" spans="1:80" ht="12" x14ac:dyDescent="0.2">
      <c r="A649" s="33"/>
      <c r="B649" s="265" t="s">
        <v>1301</v>
      </c>
      <c r="C649" s="240" t="str">
        <f>_xlfn.CONCAT(Tabel3[[#This Row],[ID]],Tabel3[[#This Row],[BYGNINGSDELE]])</f>
        <v>645Vådrumsventilatorer</v>
      </c>
      <c r="D649" s="24"/>
      <c r="E649" s="24"/>
      <c r="F649" s="24"/>
      <c r="G649" s="24"/>
      <c r="H649" s="24"/>
      <c r="I649" s="24"/>
      <c r="J649" s="61">
        <v>4</v>
      </c>
      <c r="K649" s="62" t="s">
        <v>1283</v>
      </c>
      <c r="L649" s="63" t="s">
        <v>1239</v>
      </c>
      <c r="M649" s="61" t="str">
        <f>IFERROR(VLOOKUP(Tabel3[[#This Row],[ID-Bygningsdel]],'Data ændringslog'!A:G,7,FALSE),"P")</f>
        <v/>
      </c>
      <c r="N649" s="64" t="s">
        <v>109</v>
      </c>
      <c r="O649" s="188" t="str">
        <f>VLOOKUP(Tabel3[[#This Row],[ID-Bygningsdel]],'Data aktør'!A:H,2,FALSE)</f>
        <v/>
      </c>
      <c r="P649" s="189" t="str">
        <f>VLOOKUP(Tabel3[[#This Row],[ID-Bygningsdel]],'Data aktør'!A:H,3,FALSE)</f>
        <v/>
      </c>
      <c r="Q649" s="190" t="str">
        <f>VLOOKUP(Tabel3[[#This Row],[ID-Bygningsdel]],'Data aktør'!A:H,4,FALSE)</f>
        <v/>
      </c>
      <c r="R649" s="191" t="str">
        <f>VLOOKUP(Tabel3[[#This Row],[ID-Bygningsdel]],'Data aktør'!A:H,5,FALSE)</f>
        <v/>
      </c>
      <c r="S649" s="192" t="str">
        <f>VLOOKUP(Tabel3[[#This Row],[ID-Bygningsdel]],'Data aktør'!A:H,6,FALSE)</f>
        <v>X</v>
      </c>
      <c r="T649" s="193" t="str">
        <f>VLOOKUP(Tabel3[[#This Row],[ID-Bygningsdel]],'Data aktør'!A:H,7,FALSE)</f>
        <v>X</v>
      </c>
      <c r="U649" s="194" t="str">
        <f>VLOOKUP(Tabel3[[#This Row],[ID-Bygningsdel]],'Data aktør'!A:H,8,FALSE)</f>
        <v/>
      </c>
      <c r="V649" s="76"/>
      <c r="W649" s="77"/>
      <c r="X649" s="76"/>
      <c r="Y649" s="77"/>
      <c r="Z649" s="76"/>
      <c r="AA649" s="77"/>
      <c r="AB649" s="76"/>
      <c r="AC649" s="77"/>
      <c r="AD649" s="76"/>
      <c r="AE649" s="77"/>
      <c r="AF649" s="76"/>
      <c r="AG649" s="77"/>
      <c r="AH649" s="76"/>
      <c r="AI649" s="77"/>
      <c r="AJ649" s="76"/>
      <c r="AK649" s="77"/>
      <c r="AL649" s="76"/>
      <c r="AM649" s="77"/>
      <c r="AN649" s="76"/>
      <c r="AO649" s="77"/>
      <c r="AP649" s="76"/>
      <c r="AQ649" s="77"/>
      <c r="AR649" s="76"/>
      <c r="AS649" s="77"/>
      <c r="AT649" s="76" t="s">
        <v>47</v>
      </c>
      <c r="AU649" s="77">
        <v>300</v>
      </c>
      <c r="AV649" s="76"/>
      <c r="AW649" s="77"/>
      <c r="AX649" s="76"/>
      <c r="AY649" s="77"/>
      <c r="AZ649" s="76"/>
      <c r="BA649" s="77"/>
      <c r="BB649" s="76" t="s">
        <v>48</v>
      </c>
      <c r="BC649" s="77">
        <v>325</v>
      </c>
      <c r="BD649" s="76"/>
      <c r="BE649" s="77"/>
      <c r="BF649" s="76"/>
      <c r="BG649" s="77"/>
      <c r="BH649" s="76"/>
      <c r="BI649" s="77"/>
      <c r="BJ649" s="76"/>
      <c r="BK649" s="77"/>
      <c r="BL649" s="36"/>
      <c r="BM649" s="24"/>
      <c r="BN649" s="76"/>
      <c r="BO649" s="77"/>
      <c r="BP649" s="76"/>
      <c r="BQ649" s="77"/>
      <c r="BR649" s="76"/>
      <c r="BS649" s="77"/>
      <c r="BT649" s="76"/>
      <c r="BU649" s="77"/>
      <c r="BV649" s="24"/>
      <c r="BW649" s="76"/>
      <c r="BX649" s="77"/>
      <c r="BY649" s="76"/>
      <c r="BZ649" s="77"/>
      <c r="CA649" s="96"/>
      <c r="CB649" s="2"/>
    </row>
    <row r="650" spans="1:80" ht="12" x14ac:dyDescent="0.2">
      <c r="A650" s="33"/>
      <c r="B650" s="265" t="s">
        <v>1303</v>
      </c>
      <c r="C650" s="240" t="str">
        <f>_xlfn.CONCAT(Tabel3[[#This Row],[ID]],Tabel3[[#This Row],[BYGNINGSDELE]])</f>
        <v xml:space="preserve">646Vægventilatorer </v>
      </c>
      <c r="D650" s="24"/>
      <c r="E650" s="24"/>
      <c r="F650" s="24"/>
      <c r="G650" s="24"/>
      <c r="H650" s="24"/>
      <c r="I650" s="24"/>
      <c r="J650" s="61">
        <v>4</v>
      </c>
      <c r="K650" s="62" t="s">
        <v>1285</v>
      </c>
      <c r="L650" s="63" t="s">
        <v>1239</v>
      </c>
      <c r="M650" s="61" t="str">
        <f>IFERROR(VLOOKUP(Tabel3[[#This Row],[ID-Bygningsdel]],'Data ændringslog'!A:G,7,FALSE),"P")</f>
        <v/>
      </c>
      <c r="N650" s="64" t="s">
        <v>109</v>
      </c>
      <c r="O650" s="188" t="str">
        <f>VLOOKUP(Tabel3[[#This Row],[ID-Bygningsdel]],'Data aktør'!A:H,2,FALSE)</f>
        <v/>
      </c>
      <c r="P650" s="189" t="str">
        <f>VLOOKUP(Tabel3[[#This Row],[ID-Bygningsdel]],'Data aktør'!A:H,3,FALSE)</f>
        <v/>
      </c>
      <c r="Q650" s="190" t="str">
        <f>VLOOKUP(Tabel3[[#This Row],[ID-Bygningsdel]],'Data aktør'!A:H,4,FALSE)</f>
        <v/>
      </c>
      <c r="R650" s="191" t="str">
        <f>VLOOKUP(Tabel3[[#This Row],[ID-Bygningsdel]],'Data aktør'!A:H,5,FALSE)</f>
        <v/>
      </c>
      <c r="S650" s="192" t="str">
        <f>VLOOKUP(Tabel3[[#This Row],[ID-Bygningsdel]],'Data aktør'!A:H,6,FALSE)</f>
        <v>X</v>
      </c>
      <c r="T650" s="193" t="str">
        <f>VLOOKUP(Tabel3[[#This Row],[ID-Bygningsdel]],'Data aktør'!A:H,7,FALSE)</f>
        <v>X</v>
      </c>
      <c r="U650" s="194" t="str">
        <f>VLOOKUP(Tabel3[[#This Row],[ID-Bygningsdel]],'Data aktør'!A:H,8,FALSE)</f>
        <v/>
      </c>
      <c r="V650" s="76"/>
      <c r="W650" s="77"/>
      <c r="X650" s="76"/>
      <c r="Y650" s="77"/>
      <c r="Z650" s="76"/>
      <c r="AA650" s="77"/>
      <c r="AB650" s="85"/>
      <c r="AC650" s="86"/>
      <c r="AD650" s="76"/>
      <c r="AE650" s="77"/>
      <c r="AF650" s="76"/>
      <c r="AG650" s="77"/>
      <c r="AH650" s="76"/>
      <c r="AI650" s="77"/>
      <c r="AJ650" s="85"/>
      <c r="AK650" s="86"/>
      <c r="AL650" s="85"/>
      <c r="AM650" s="86"/>
      <c r="AN650" s="76"/>
      <c r="AO650" s="77"/>
      <c r="AP650" s="76"/>
      <c r="AQ650" s="77"/>
      <c r="AR650" s="76"/>
      <c r="AS650" s="77"/>
      <c r="AT650" s="85" t="s">
        <v>47</v>
      </c>
      <c r="AU650" s="86">
        <v>300</v>
      </c>
      <c r="AV650" s="76"/>
      <c r="AW650" s="77"/>
      <c r="AX650" s="76"/>
      <c r="AY650" s="77"/>
      <c r="AZ650" s="76"/>
      <c r="BA650" s="77"/>
      <c r="BB650" s="85" t="s">
        <v>48</v>
      </c>
      <c r="BC650" s="86">
        <v>325</v>
      </c>
      <c r="BD650" s="76"/>
      <c r="BE650" s="77"/>
      <c r="BF650" s="76"/>
      <c r="BG650" s="77"/>
      <c r="BH650" s="76"/>
      <c r="BI650" s="77"/>
      <c r="BJ650" s="85"/>
      <c r="BK650" s="86"/>
      <c r="BL650" s="36"/>
      <c r="BM650" s="256"/>
      <c r="BN650" s="76"/>
      <c r="BO650" s="77"/>
      <c r="BP650" s="76"/>
      <c r="BQ650" s="77"/>
      <c r="BR650" s="76"/>
      <c r="BS650" s="77"/>
      <c r="BT650" s="85"/>
      <c r="BU650" s="86"/>
      <c r="BV650" s="24"/>
      <c r="BW650" s="76"/>
      <c r="BX650" s="77"/>
      <c r="BY650" s="76"/>
      <c r="BZ650" s="77"/>
      <c r="CA650" s="96"/>
      <c r="CB650" s="2"/>
    </row>
    <row r="651" spans="1:80" ht="14.25" x14ac:dyDescent="0.2">
      <c r="A651" s="33"/>
      <c r="B651" s="264" t="s">
        <v>1305</v>
      </c>
      <c r="C651" s="239" t="str">
        <f>_xlfn.CONCAT(Tabel3[[#This Row],[ID]],Tabel3[[#This Row],[BYGNINGSDELE]])</f>
        <v>647Komponenter</v>
      </c>
      <c r="D651" s="27"/>
      <c r="E651" s="27"/>
      <c r="F651" s="27"/>
      <c r="G651" s="27"/>
      <c r="H651" s="27"/>
      <c r="I651" s="24"/>
      <c r="J651" s="58">
        <v>2</v>
      </c>
      <c r="K651" s="59" t="s">
        <v>1102</v>
      </c>
      <c r="L651" s="287"/>
      <c r="M651" s="290" t="str">
        <f>IFERROR(VLOOKUP(Tabel3[[#This Row],[ID-Bygningsdel]],'Data ændringslog'!A:G,7,FALSE),"P")</f>
        <v/>
      </c>
      <c r="N651" s="60"/>
      <c r="O651" s="221" t="s">
        <v>109</v>
      </c>
      <c r="P651" s="222" t="s">
        <v>109</v>
      </c>
      <c r="Q651" s="222" t="s">
        <v>109</v>
      </c>
      <c r="R651" s="222" t="s">
        <v>109</v>
      </c>
      <c r="S651" s="222" t="s">
        <v>109</v>
      </c>
      <c r="T651" s="222" t="s">
        <v>109</v>
      </c>
      <c r="U651" s="223" t="s">
        <v>109</v>
      </c>
      <c r="V651" s="78"/>
      <c r="W651" s="79"/>
      <c r="X651" s="78"/>
      <c r="Y651" s="79"/>
      <c r="Z651" s="78"/>
      <c r="AA651" s="79"/>
      <c r="AB651" s="225"/>
      <c r="AC651" s="226"/>
      <c r="AD651" s="78"/>
      <c r="AE651" s="79"/>
      <c r="AF651" s="78"/>
      <c r="AG651" s="79"/>
      <c r="AH651" s="78"/>
      <c r="AI651" s="79"/>
      <c r="AJ651" s="225"/>
      <c r="AK651" s="226"/>
      <c r="AL651" s="225"/>
      <c r="AM651" s="226"/>
      <c r="AN651" s="78"/>
      <c r="AO651" s="79"/>
      <c r="AP651" s="78"/>
      <c r="AQ651" s="79"/>
      <c r="AR651" s="78"/>
      <c r="AS651" s="79"/>
      <c r="AT651" s="225"/>
      <c r="AU651" s="226"/>
      <c r="AV651" s="78"/>
      <c r="AW651" s="79"/>
      <c r="AX651" s="78"/>
      <c r="AY651" s="79"/>
      <c r="AZ651" s="78"/>
      <c r="BA651" s="79"/>
      <c r="BB651" s="225"/>
      <c r="BC651" s="226"/>
      <c r="BD651" s="78"/>
      <c r="BE651" s="79"/>
      <c r="BF651" s="78"/>
      <c r="BG651" s="79"/>
      <c r="BH651" s="78"/>
      <c r="BI651" s="79"/>
      <c r="BJ651" s="225"/>
      <c r="BK651" s="226"/>
      <c r="BL651" s="37"/>
      <c r="BM651" s="245"/>
      <c r="BN651" s="78"/>
      <c r="BO651" s="79"/>
      <c r="BP651" s="78"/>
      <c r="BQ651" s="79"/>
      <c r="BR651" s="78"/>
      <c r="BS651" s="79"/>
      <c r="BT651" s="225"/>
      <c r="BU651" s="226"/>
      <c r="BV651" s="24"/>
      <c r="BW651" s="78"/>
      <c r="BX651" s="79"/>
      <c r="BY651" s="78"/>
      <c r="BZ651" s="79"/>
      <c r="CA651" s="97"/>
      <c r="CB651" s="2"/>
    </row>
    <row r="652" spans="1:80" ht="12" x14ac:dyDescent="0.2">
      <c r="A652" s="33"/>
      <c r="B652" s="267" t="s">
        <v>1307</v>
      </c>
      <c r="C652" s="242" t="str">
        <f>_xlfn.CONCAT(Tabel3[[#This Row],[ID]],Tabel3[[#This Row],[BYGNINGSDELE]])</f>
        <v>648Kanal tilbehør</v>
      </c>
      <c r="D652" s="23"/>
      <c r="E652" s="23"/>
      <c r="F652" s="23"/>
      <c r="G652" s="23"/>
      <c r="H652" s="23"/>
      <c r="I652" s="24"/>
      <c r="J652" s="65">
        <v>3</v>
      </c>
      <c r="K652" s="66" t="s">
        <v>1288</v>
      </c>
      <c r="L652" s="67"/>
      <c r="M652" s="65" t="str">
        <f>IFERROR(VLOOKUP(Tabel3[[#This Row],[ID-Bygningsdel]],'Data ændringslog'!A:G,7,FALSE),"P")</f>
        <v/>
      </c>
      <c r="N652" s="68" t="s">
        <v>109</v>
      </c>
      <c r="O652" s="196" t="str">
        <f>VLOOKUP(Tabel3[[#This Row],[ID-Bygningsdel]],'Data aktør'!A:H,2,FALSE)</f>
        <v/>
      </c>
      <c r="P652" s="197" t="str">
        <f>VLOOKUP(Tabel3[[#This Row],[ID-Bygningsdel]],'Data aktør'!A:H,3,FALSE)</f>
        <v/>
      </c>
      <c r="Q652" s="197" t="str">
        <f>VLOOKUP(Tabel3[[#This Row],[ID-Bygningsdel]],'Data aktør'!A:H,4,FALSE)</f>
        <v/>
      </c>
      <c r="R652" s="197" t="str">
        <f>VLOOKUP(Tabel3[[#This Row],[ID-Bygningsdel]],'Data aktør'!A:H,5,FALSE)</f>
        <v/>
      </c>
      <c r="S652" s="197" t="str">
        <f>VLOOKUP(Tabel3[[#This Row],[ID-Bygningsdel]],'Data aktør'!A:H,6,FALSE)</f>
        <v/>
      </c>
      <c r="T652" s="197" t="str">
        <f>VLOOKUP(Tabel3[[#This Row],[ID-Bygningsdel]],'Data aktør'!A:H,7,FALSE)</f>
        <v/>
      </c>
      <c r="U652" s="197" t="str">
        <f>VLOOKUP(Tabel3[[#This Row],[ID-Bygningsdel]],'Data aktør'!A:H,8,FALSE)</f>
        <v/>
      </c>
      <c r="V652" s="84"/>
      <c r="W652" s="69"/>
      <c r="X652" s="84"/>
      <c r="Y652" s="69"/>
      <c r="Z652" s="84"/>
      <c r="AA652" s="69"/>
      <c r="AB652" s="224"/>
      <c r="AC652" s="231"/>
      <c r="AD652" s="84"/>
      <c r="AE652" s="69"/>
      <c r="AF652" s="84"/>
      <c r="AG652" s="69"/>
      <c r="AH652" s="84"/>
      <c r="AI652" s="69"/>
      <c r="AJ652" s="224"/>
      <c r="AK652" s="231"/>
      <c r="AL652" s="224"/>
      <c r="AM652" s="231"/>
      <c r="AN652" s="84"/>
      <c r="AO652" s="69"/>
      <c r="AP652" s="84"/>
      <c r="AQ652" s="69"/>
      <c r="AR652" s="84"/>
      <c r="AS652" s="69"/>
      <c r="AT652" s="224"/>
      <c r="AU652" s="231"/>
      <c r="AV652" s="84"/>
      <c r="AW652" s="69"/>
      <c r="AX652" s="84"/>
      <c r="AY652" s="69"/>
      <c r="AZ652" s="84"/>
      <c r="BA652" s="69"/>
      <c r="BB652" s="224"/>
      <c r="BC652" s="231"/>
      <c r="BD652" s="84"/>
      <c r="BE652" s="69"/>
      <c r="BF652" s="84"/>
      <c r="BG652" s="69"/>
      <c r="BH652" s="84"/>
      <c r="BI652" s="69"/>
      <c r="BJ652" s="224"/>
      <c r="BK652" s="231"/>
      <c r="BL652" s="38"/>
      <c r="BM652" s="113"/>
      <c r="BN652" s="84"/>
      <c r="BO652" s="69"/>
      <c r="BP652" s="84"/>
      <c r="BQ652" s="69"/>
      <c r="BR652" s="84"/>
      <c r="BS652" s="69"/>
      <c r="BT652" s="224"/>
      <c r="BU652" s="231"/>
      <c r="BV652" s="24"/>
      <c r="BW652" s="84"/>
      <c r="BX652" s="69"/>
      <c r="BY652" s="84"/>
      <c r="BZ652" s="69"/>
      <c r="CA652" s="98"/>
      <c r="CB652" s="2"/>
    </row>
    <row r="653" spans="1:80" ht="12" x14ac:dyDescent="0.2">
      <c r="A653" s="33"/>
      <c r="B653" s="265" t="s">
        <v>1309</v>
      </c>
      <c r="C653" s="240" t="str">
        <f>_xlfn.CONCAT(Tabel3[[#This Row],[ID]],Tabel3[[#This Row],[BYGNINGSDELE]])</f>
        <v>649Lyddæmpere</v>
      </c>
      <c r="D653" s="24"/>
      <c r="E653" s="24"/>
      <c r="F653" s="24"/>
      <c r="G653" s="24"/>
      <c r="H653" s="24"/>
      <c r="I653" s="24"/>
      <c r="J653" s="61">
        <v>4</v>
      </c>
      <c r="K653" s="62" t="s">
        <v>1290</v>
      </c>
      <c r="L653" s="63" t="s">
        <v>1239</v>
      </c>
      <c r="M653" s="61" t="str">
        <f>IFERROR(VLOOKUP(Tabel3[[#This Row],[ID-Bygningsdel]],'Data ændringslog'!A:G,7,FALSE),"P")</f>
        <v/>
      </c>
      <c r="N653" s="64" t="s">
        <v>109</v>
      </c>
      <c r="O653" s="188" t="str">
        <f>VLOOKUP(Tabel3[[#This Row],[ID-Bygningsdel]],'Data aktør'!A:H,2,FALSE)</f>
        <v/>
      </c>
      <c r="P653" s="189" t="str">
        <f>VLOOKUP(Tabel3[[#This Row],[ID-Bygningsdel]],'Data aktør'!A:H,3,FALSE)</f>
        <v/>
      </c>
      <c r="Q653" s="190" t="str">
        <f>VLOOKUP(Tabel3[[#This Row],[ID-Bygningsdel]],'Data aktør'!A:H,4,FALSE)</f>
        <v/>
      </c>
      <c r="R653" s="191" t="str">
        <f>VLOOKUP(Tabel3[[#This Row],[ID-Bygningsdel]],'Data aktør'!A:H,5,FALSE)</f>
        <v/>
      </c>
      <c r="S653" s="192" t="str">
        <f>VLOOKUP(Tabel3[[#This Row],[ID-Bygningsdel]],'Data aktør'!A:H,6,FALSE)</f>
        <v>X</v>
      </c>
      <c r="T653" s="193" t="str">
        <f>VLOOKUP(Tabel3[[#This Row],[ID-Bygningsdel]],'Data aktør'!A:H,7,FALSE)</f>
        <v>X</v>
      </c>
      <c r="U653" s="194" t="str">
        <f>VLOOKUP(Tabel3[[#This Row],[ID-Bygningsdel]],'Data aktør'!A:H,8,FALSE)</f>
        <v/>
      </c>
      <c r="V653" s="76"/>
      <c r="W653" s="77"/>
      <c r="X653" s="76"/>
      <c r="Y653" s="77"/>
      <c r="Z653" s="76"/>
      <c r="AA653" s="77"/>
      <c r="AB653" s="76"/>
      <c r="AC653" s="77"/>
      <c r="AD653" s="76"/>
      <c r="AE653" s="77"/>
      <c r="AF653" s="76"/>
      <c r="AG653" s="77"/>
      <c r="AH653" s="76"/>
      <c r="AI653" s="77"/>
      <c r="AJ653" s="76"/>
      <c r="AK653" s="77"/>
      <c r="AL653" s="76"/>
      <c r="AM653" s="77"/>
      <c r="AN653" s="76"/>
      <c r="AO653" s="77"/>
      <c r="AP653" s="76"/>
      <c r="AQ653" s="77"/>
      <c r="AR653" s="76"/>
      <c r="AS653" s="77"/>
      <c r="AT653" s="76" t="s">
        <v>47</v>
      </c>
      <c r="AU653" s="77">
        <v>300</v>
      </c>
      <c r="AV653" s="76"/>
      <c r="AW653" s="77"/>
      <c r="AX653" s="76"/>
      <c r="AY653" s="77"/>
      <c r="AZ653" s="76"/>
      <c r="BA653" s="77"/>
      <c r="BB653" s="76" t="s">
        <v>48</v>
      </c>
      <c r="BC653" s="77">
        <v>325</v>
      </c>
      <c r="BD653" s="76"/>
      <c r="BE653" s="77"/>
      <c r="BF653" s="76"/>
      <c r="BG653" s="77"/>
      <c r="BH653" s="76"/>
      <c r="BI653" s="77"/>
      <c r="BJ653" s="76"/>
      <c r="BK653" s="77"/>
      <c r="BL653" s="36"/>
      <c r="BM653" s="24"/>
      <c r="BN653" s="76"/>
      <c r="BO653" s="77"/>
      <c r="BP653" s="76"/>
      <c r="BQ653" s="77"/>
      <c r="BR653" s="76"/>
      <c r="BS653" s="77"/>
      <c r="BT653" s="76"/>
      <c r="BU653" s="77"/>
      <c r="BV653" s="24"/>
      <c r="BW653" s="76"/>
      <c r="BX653" s="77"/>
      <c r="BY653" s="76"/>
      <c r="BZ653" s="77"/>
      <c r="CA653" s="96"/>
      <c r="CB653" s="2"/>
    </row>
    <row r="654" spans="1:80" ht="12" x14ac:dyDescent="0.2">
      <c r="A654" s="33"/>
      <c r="B654" s="265" t="s">
        <v>1311</v>
      </c>
      <c r="C654" s="240" t="str">
        <f>_xlfn.CONCAT(Tabel3[[#This Row],[ID]],Tabel3[[#This Row],[BYGNINGSDELE]])</f>
        <v xml:space="preserve">650Flamme- og røgspjæld </v>
      </c>
      <c r="D654" s="24"/>
      <c r="E654" s="24"/>
      <c r="F654" s="24"/>
      <c r="G654" s="24"/>
      <c r="H654" s="24"/>
      <c r="I654" s="24"/>
      <c r="J654" s="61">
        <v>4</v>
      </c>
      <c r="K654" s="62" t="s">
        <v>1292</v>
      </c>
      <c r="L654" s="63" t="s">
        <v>1239</v>
      </c>
      <c r="M654" s="61" t="str">
        <f>IFERROR(VLOOKUP(Tabel3[[#This Row],[ID-Bygningsdel]],'Data ændringslog'!A:G,7,FALSE),"P")</f>
        <v/>
      </c>
      <c r="N654" s="64" t="s">
        <v>109</v>
      </c>
      <c r="O654" s="188" t="str">
        <f>VLOOKUP(Tabel3[[#This Row],[ID-Bygningsdel]],'Data aktør'!A:H,2,FALSE)</f>
        <v/>
      </c>
      <c r="P654" s="189" t="str">
        <f>VLOOKUP(Tabel3[[#This Row],[ID-Bygningsdel]],'Data aktør'!A:H,3,FALSE)</f>
        <v/>
      </c>
      <c r="Q654" s="190" t="str">
        <f>VLOOKUP(Tabel3[[#This Row],[ID-Bygningsdel]],'Data aktør'!A:H,4,FALSE)</f>
        <v/>
      </c>
      <c r="R654" s="191" t="str">
        <f>VLOOKUP(Tabel3[[#This Row],[ID-Bygningsdel]],'Data aktør'!A:H,5,FALSE)</f>
        <v/>
      </c>
      <c r="S654" s="192" t="str">
        <f>VLOOKUP(Tabel3[[#This Row],[ID-Bygningsdel]],'Data aktør'!A:H,6,FALSE)</f>
        <v>X</v>
      </c>
      <c r="T654" s="193" t="str">
        <f>VLOOKUP(Tabel3[[#This Row],[ID-Bygningsdel]],'Data aktør'!A:H,7,FALSE)</f>
        <v>X</v>
      </c>
      <c r="U654" s="194" t="str">
        <f>VLOOKUP(Tabel3[[#This Row],[ID-Bygningsdel]],'Data aktør'!A:H,8,FALSE)</f>
        <v/>
      </c>
      <c r="V654" s="76"/>
      <c r="W654" s="77"/>
      <c r="X654" s="76"/>
      <c r="Y654" s="77"/>
      <c r="Z654" s="76"/>
      <c r="AA654" s="77"/>
      <c r="AB654" s="76"/>
      <c r="AC654" s="77"/>
      <c r="AD654" s="76"/>
      <c r="AE654" s="77"/>
      <c r="AF654" s="76"/>
      <c r="AG654" s="77"/>
      <c r="AH654" s="76"/>
      <c r="AI654" s="77"/>
      <c r="AJ654" s="76" t="s">
        <v>47</v>
      </c>
      <c r="AK654" s="77">
        <v>200</v>
      </c>
      <c r="AL654" s="76"/>
      <c r="AM654" s="77"/>
      <c r="AN654" s="76"/>
      <c r="AO654" s="77"/>
      <c r="AP654" s="76"/>
      <c r="AQ654" s="77"/>
      <c r="AR654" s="76"/>
      <c r="AS654" s="77"/>
      <c r="AT654" s="76" t="s">
        <v>47</v>
      </c>
      <c r="AU654" s="77">
        <v>300</v>
      </c>
      <c r="AV654" s="76"/>
      <c r="AW654" s="77"/>
      <c r="AX654" s="76"/>
      <c r="AY654" s="77"/>
      <c r="AZ654" s="76"/>
      <c r="BA654" s="77"/>
      <c r="BB654" s="76" t="s">
        <v>48</v>
      </c>
      <c r="BC654" s="77">
        <v>325</v>
      </c>
      <c r="BD654" s="76"/>
      <c r="BE654" s="77"/>
      <c r="BF654" s="76"/>
      <c r="BG654" s="77"/>
      <c r="BH654" s="76"/>
      <c r="BI654" s="77"/>
      <c r="BJ654" s="76"/>
      <c r="BK654" s="77"/>
      <c r="BL654" s="36"/>
      <c r="BM654" s="24"/>
      <c r="BN654" s="76"/>
      <c r="BO654" s="77"/>
      <c r="BP654" s="76"/>
      <c r="BQ654" s="77"/>
      <c r="BR654" s="76"/>
      <c r="BS654" s="77"/>
      <c r="BT654" s="76"/>
      <c r="BU654" s="77"/>
      <c r="BV654" s="24"/>
      <c r="BW654" s="76"/>
      <c r="BX654" s="77"/>
      <c r="BY654" s="76"/>
      <c r="BZ654" s="77"/>
      <c r="CA654" s="96"/>
      <c r="CB654" s="2"/>
    </row>
    <row r="655" spans="1:80" ht="12" x14ac:dyDescent="0.2">
      <c r="A655" s="33"/>
      <c r="B655" s="265" t="s">
        <v>1313</v>
      </c>
      <c r="C655" s="240" t="str">
        <f>_xlfn.CONCAT(Tabel3[[#This Row],[ID]],Tabel3[[#This Row],[BYGNINGSDELE]])</f>
        <v xml:space="preserve">651Brand- og røgspjæld </v>
      </c>
      <c r="D655" s="24"/>
      <c r="E655" s="24"/>
      <c r="F655" s="24"/>
      <c r="G655" s="24"/>
      <c r="H655" s="24"/>
      <c r="I655" s="24"/>
      <c r="J655" s="61">
        <v>4</v>
      </c>
      <c r="K655" s="62" t="s">
        <v>1294</v>
      </c>
      <c r="L655" s="63" t="s">
        <v>1239</v>
      </c>
      <c r="M655" s="61" t="str">
        <f>IFERROR(VLOOKUP(Tabel3[[#This Row],[ID-Bygningsdel]],'Data ændringslog'!A:G,7,FALSE),"P")</f>
        <v/>
      </c>
      <c r="N655" s="64" t="s">
        <v>109</v>
      </c>
      <c r="O655" s="188" t="str">
        <f>VLOOKUP(Tabel3[[#This Row],[ID-Bygningsdel]],'Data aktør'!A:H,2,FALSE)</f>
        <v/>
      </c>
      <c r="P655" s="189" t="str">
        <f>VLOOKUP(Tabel3[[#This Row],[ID-Bygningsdel]],'Data aktør'!A:H,3,FALSE)</f>
        <v/>
      </c>
      <c r="Q655" s="190" t="str">
        <f>VLOOKUP(Tabel3[[#This Row],[ID-Bygningsdel]],'Data aktør'!A:H,4,FALSE)</f>
        <v/>
      </c>
      <c r="R655" s="191" t="str">
        <f>VLOOKUP(Tabel3[[#This Row],[ID-Bygningsdel]],'Data aktør'!A:H,5,FALSE)</f>
        <v/>
      </c>
      <c r="S655" s="192" t="str">
        <f>VLOOKUP(Tabel3[[#This Row],[ID-Bygningsdel]],'Data aktør'!A:H,6,FALSE)</f>
        <v>X</v>
      </c>
      <c r="T655" s="193" t="str">
        <f>VLOOKUP(Tabel3[[#This Row],[ID-Bygningsdel]],'Data aktør'!A:H,7,FALSE)</f>
        <v>X</v>
      </c>
      <c r="U655" s="194" t="str">
        <f>VLOOKUP(Tabel3[[#This Row],[ID-Bygningsdel]],'Data aktør'!A:H,8,FALSE)</f>
        <v/>
      </c>
      <c r="V655" s="76"/>
      <c r="W655" s="77"/>
      <c r="X655" s="76"/>
      <c r="Y655" s="77"/>
      <c r="Z655" s="76"/>
      <c r="AA655" s="77"/>
      <c r="AB655" s="76"/>
      <c r="AC655" s="77"/>
      <c r="AD655" s="76"/>
      <c r="AE655" s="77"/>
      <c r="AF655" s="76"/>
      <c r="AG655" s="77"/>
      <c r="AH655" s="76"/>
      <c r="AI655" s="77"/>
      <c r="AJ655" s="76" t="s">
        <v>47</v>
      </c>
      <c r="AK655" s="77">
        <v>200</v>
      </c>
      <c r="AL655" s="76"/>
      <c r="AM655" s="77"/>
      <c r="AN655" s="76"/>
      <c r="AO655" s="77"/>
      <c r="AP655" s="76"/>
      <c r="AQ655" s="77"/>
      <c r="AR655" s="76"/>
      <c r="AS655" s="77"/>
      <c r="AT655" s="76" t="s">
        <v>47</v>
      </c>
      <c r="AU655" s="77">
        <v>300</v>
      </c>
      <c r="AV655" s="76"/>
      <c r="AW655" s="77"/>
      <c r="AX655" s="76"/>
      <c r="AY655" s="77"/>
      <c r="AZ655" s="76"/>
      <c r="BA655" s="77"/>
      <c r="BB655" s="76" t="s">
        <v>48</v>
      </c>
      <c r="BC655" s="77">
        <v>325</v>
      </c>
      <c r="BD655" s="76"/>
      <c r="BE655" s="77"/>
      <c r="BF655" s="76"/>
      <c r="BG655" s="77"/>
      <c r="BH655" s="76"/>
      <c r="BI655" s="77"/>
      <c r="BJ655" s="76"/>
      <c r="BK655" s="77"/>
      <c r="BL655" s="36"/>
      <c r="BM655" s="24"/>
      <c r="BN655" s="76"/>
      <c r="BO655" s="77"/>
      <c r="BP655" s="76"/>
      <c r="BQ655" s="77"/>
      <c r="BR655" s="76"/>
      <c r="BS655" s="77"/>
      <c r="BT655" s="76"/>
      <c r="BU655" s="77"/>
      <c r="BV655" s="24"/>
      <c r="BW655" s="76"/>
      <c r="BX655" s="77"/>
      <c r="BY655" s="76"/>
      <c r="BZ655" s="77"/>
      <c r="CA655" s="96"/>
      <c r="CB655" s="2"/>
    </row>
    <row r="656" spans="1:80" ht="12" x14ac:dyDescent="0.2">
      <c r="A656" s="33"/>
      <c r="B656" s="265" t="s">
        <v>1315</v>
      </c>
      <c r="C656" s="240" t="str">
        <f>_xlfn.CONCAT(Tabel3[[#This Row],[ID]],Tabel3[[#This Row],[BYGNINGSDELE]])</f>
        <v>652Overtryksspjæld</v>
      </c>
      <c r="D656" s="24"/>
      <c r="E656" s="24"/>
      <c r="F656" s="24"/>
      <c r="G656" s="24"/>
      <c r="H656" s="24"/>
      <c r="I656" s="24"/>
      <c r="J656" s="61">
        <v>4</v>
      </c>
      <c r="K656" s="62" t="s">
        <v>1296</v>
      </c>
      <c r="L656" s="63" t="s">
        <v>1239</v>
      </c>
      <c r="M656" s="61" t="str">
        <f>IFERROR(VLOOKUP(Tabel3[[#This Row],[ID-Bygningsdel]],'Data ændringslog'!A:G,7,FALSE),"P")</f>
        <v/>
      </c>
      <c r="N656" s="64" t="s">
        <v>109</v>
      </c>
      <c r="O656" s="188" t="str">
        <f>VLOOKUP(Tabel3[[#This Row],[ID-Bygningsdel]],'Data aktør'!A:H,2,FALSE)</f>
        <v/>
      </c>
      <c r="P656" s="189" t="str">
        <f>VLOOKUP(Tabel3[[#This Row],[ID-Bygningsdel]],'Data aktør'!A:H,3,FALSE)</f>
        <v/>
      </c>
      <c r="Q656" s="190" t="str">
        <f>VLOOKUP(Tabel3[[#This Row],[ID-Bygningsdel]],'Data aktør'!A:H,4,FALSE)</f>
        <v/>
      </c>
      <c r="R656" s="191" t="str">
        <f>VLOOKUP(Tabel3[[#This Row],[ID-Bygningsdel]],'Data aktør'!A:H,5,FALSE)</f>
        <v/>
      </c>
      <c r="S656" s="192" t="str">
        <f>VLOOKUP(Tabel3[[#This Row],[ID-Bygningsdel]],'Data aktør'!A:H,6,FALSE)</f>
        <v>X</v>
      </c>
      <c r="T656" s="193" t="str">
        <f>VLOOKUP(Tabel3[[#This Row],[ID-Bygningsdel]],'Data aktør'!A:H,7,FALSE)</f>
        <v>X</v>
      </c>
      <c r="U656" s="194" t="str">
        <f>VLOOKUP(Tabel3[[#This Row],[ID-Bygningsdel]],'Data aktør'!A:H,8,FALSE)</f>
        <v/>
      </c>
      <c r="V656" s="76"/>
      <c r="W656" s="77"/>
      <c r="X656" s="76"/>
      <c r="Y656" s="77"/>
      <c r="Z656" s="76"/>
      <c r="AA656" s="77"/>
      <c r="AB656" s="76"/>
      <c r="AC656" s="77"/>
      <c r="AD656" s="76"/>
      <c r="AE656" s="77"/>
      <c r="AF656" s="76"/>
      <c r="AG656" s="77"/>
      <c r="AH656" s="76"/>
      <c r="AI656" s="77"/>
      <c r="AJ656" s="76"/>
      <c r="AK656" s="77"/>
      <c r="AL656" s="76"/>
      <c r="AM656" s="77"/>
      <c r="AN656" s="76"/>
      <c r="AO656" s="77"/>
      <c r="AP656" s="76"/>
      <c r="AQ656" s="77"/>
      <c r="AR656" s="76"/>
      <c r="AS656" s="77"/>
      <c r="AT656" s="76" t="s">
        <v>47</v>
      </c>
      <c r="AU656" s="77">
        <v>300</v>
      </c>
      <c r="AV656" s="76"/>
      <c r="AW656" s="77"/>
      <c r="AX656" s="76"/>
      <c r="AY656" s="77"/>
      <c r="AZ656" s="76"/>
      <c r="BA656" s="77"/>
      <c r="BB656" s="76" t="s">
        <v>48</v>
      </c>
      <c r="BC656" s="77">
        <v>325</v>
      </c>
      <c r="BD656" s="76"/>
      <c r="BE656" s="77"/>
      <c r="BF656" s="76"/>
      <c r="BG656" s="77"/>
      <c r="BH656" s="76"/>
      <c r="BI656" s="77"/>
      <c r="BJ656" s="76"/>
      <c r="BK656" s="77"/>
      <c r="BL656" s="36"/>
      <c r="BM656" s="24"/>
      <c r="BN656" s="76"/>
      <c r="BO656" s="77"/>
      <c r="BP656" s="76"/>
      <c r="BQ656" s="77"/>
      <c r="BR656" s="76"/>
      <c r="BS656" s="77"/>
      <c r="BT656" s="76"/>
      <c r="BU656" s="77"/>
      <c r="BV656" s="24"/>
      <c r="BW656" s="76"/>
      <c r="BX656" s="77"/>
      <c r="BY656" s="76"/>
      <c r="BZ656" s="77"/>
      <c r="CA656" s="96"/>
      <c r="CB656" s="2"/>
    </row>
    <row r="657" spans="1:80" ht="12" x14ac:dyDescent="0.2">
      <c r="A657" s="33"/>
      <c r="B657" s="265" t="s">
        <v>1317</v>
      </c>
      <c r="C657" s="240" t="str">
        <f>_xlfn.CONCAT(Tabel3[[#This Row],[ID]],Tabel3[[#This Row],[BYGNINGSDELE]])</f>
        <v>653Røgspjæld</v>
      </c>
      <c r="D657" s="24"/>
      <c r="E657" s="24"/>
      <c r="F657" s="24"/>
      <c r="G657" s="24"/>
      <c r="H657" s="24"/>
      <c r="I657" s="24"/>
      <c r="J657" s="61">
        <v>4</v>
      </c>
      <c r="K657" s="62" t="s">
        <v>1298</v>
      </c>
      <c r="L657" s="63" t="s">
        <v>1239</v>
      </c>
      <c r="M657" s="61" t="str">
        <f>IFERROR(VLOOKUP(Tabel3[[#This Row],[ID-Bygningsdel]],'Data ændringslog'!A:G,7,FALSE),"P")</f>
        <v/>
      </c>
      <c r="N657" s="64" t="s">
        <v>109</v>
      </c>
      <c r="O657" s="188" t="str">
        <f>VLOOKUP(Tabel3[[#This Row],[ID-Bygningsdel]],'Data aktør'!A:H,2,FALSE)</f>
        <v/>
      </c>
      <c r="P657" s="189" t="str">
        <f>VLOOKUP(Tabel3[[#This Row],[ID-Bygningsdel]],'Data aktør'!A:H,3,FALSE)</f>
        <v/>
      </c>
      <c r="Q657" s="190" t="str">
        <f>VLOOKUP(Tabel3[[#This Row],[ID-Bygningsdel]],'Data aktør'!A:H,4,FALSE)</f>
        <v/>
      </c>
      <c r="R657" s="191" t="str">
        <f>VLOOKUP(Tabel3[[#This Row],[ID-Bygningsdel]],'Data aktør'!A:H,5,FALSE)</f>
        <v/>
      </c>
      <c r="S657" s="192" t="str">
        <f>VLOOKUP(Tabel3[[#This Row],[ID-Bygningsdel]],'Data aktør'!A:H,6,FALSE)</f>
        <v>X</v>
      </c>
      <c r="T657" s="193" t="str">
        <f>VLOOKUP(Tabel3[[#This Row],[ID-Bygningsdel]],'Data aktør'!A:H,7,FALSE)</f>
        <v>X</v>
      </c>
      <c r="U657" s="194" t="str">
        <f>VLOOKUP(Tabel3[[#This Row],[ID-Bygningsdel]],'Data aktør'!A:H,8,FALSE)</f>
        <v/>
      </c>
      <c r="V657" s="76"/>
      <c r="W657" s="77"/>
      <c r="X657" s="76"/>
      <c r="Y657" s="77"/>
      <c r="Z657" s="76"/>
      <c r="AA657" s="77"/>
      <c r="AB657" s="76"/>
      <c r="AC657" s="77"/>
      <c r="AD657" s="76"/>
      <c r="AE657" s="77"/>
      <c r="AF657" s="76"/>
      <c r="AG657" s="77"/>
      <c r="AH657" s="76"/>
      <c r="AI657" s="77"/>
      <c r="AJ657" s="76" t="s">
        <v>47</v>
      </c>
      <c r="AK657" s="77">
        <v>200</v>
      </c>
      <c r="AL657" s="76"/>
      <c r="AM657" s="77"/>
      <c r="AN657" s="76"/>
      <c r="AO657" s="77"/>
      <c r="AP657" s="76"/>
      <c r="AQ657" s="77"/>
      <c r="AR657" s="76"/>
      <c r="AS657" s="77"/>
      <c r="AT657" s="76" t="s">
        <v>47</v>
      </c>
      <c r="AU657" s="77">
        <v>300</v>
      </c>
      <c r="AV657" s="76"/>
      <c r="AW657" s="77"/>
      <c r="AX657" s="76"/>
      <c r="AY657" s="77"/>
      <c r="AZ657" s="76"/>
      <c r="BA657" s="77"/>
      <c r="BB657" s="76" t="s">
        <v>48</v>
      </c>
      <c r="BC657" s="77">
        <v>325</v>
      </c>
      <c r="BD657" s="76"/>
      <c r="BE657" s="77"/>
      <c r="BF657" s="76"/>
      <c r="BG657" s="77"/>
      <c r="BH657" s="76"/>
      <c r="BI657" s="77"/>
      <c r="BJ657" s="76"/>
      <c r="BK657" s="77"/>
      <c r="BL657" s="36"/>
      <c r="BM657" s="24"/>
      <c r="BN657" s="76"/>
      <c r="BO657" s="77"/>
      <c r="BP657" s="76"/>
      <c r="BQ657" s="77"/>
      <c r="BR657" s="76"/>
      <c r="BS657" s="77"/>
      <c r="BT657" s="76"/>
      <c r="BU657" s="77"/>
      <c r="BV657" s="24"/>
      <c r="BW657" s="76"/>
      <c r="BX657" s="77"/>
      <c r="BY657" s="76"/>
      <c r="BZ657" s="77"/>
      <c r="CA657" s="96"/>
      <c r="CB657" s="2"/>
    </row>
    <row r="658" spans="1:80" ht="12" x14ac:dyDescent="0.2">
      <c r="A658" s="33"/>
      <c r="B658" s="265" t="s">
        <v>1319</v>
      </c>
      <c r="C658" s="240" t="str">
        <f>_xlfn.CONCAT(Tabel3[[#This Row],[ID]],Tabel3[[#This Row],[BYGNINGSDELE]])</f>
        <v>654Spjæld on / off</v>
      </c>
      <c r="D658" s="24"/>
      <c r="E658" s="24"/>
      <c r="F658" s="24"/>
      <c r="G658" s="24"/>
      <c r="H658" s="24"/>
      <c r="I658" s="24"/>
      <c r="J658" s="61">
        <v>4</v>
      </c>
      <c r="K658" s="62" t="s">
        <v>1300</v>
      </c>
      <c r="L658" s="63" t="s">
        <v>1239</v>
      </c>
      <c r="M658" s="61" t="str">
        <f>IFERROR(VLOOKUP(Tabel3[[#This Row],[ID-Bygningsdel]],'Data ændringslog'!A:G,7,FALSE),"P")</f>
        <v/>
      </c>
      <c r="N658" s="64" t="s">
        <v>109</v>
      </c>
      <c r="O658" s="188" t="str">
        <f>VLOOKUP(Tabel3[[#This Row],[ID-Bygningsdel]],'Data aktør'!A:H,2,FALSE)</f>
        <v/>
      </c>
      <c r="P658" s="189" t="str">
        <f>VLOOKUP(Tabel3[[#This Row],[ID-Bygningsdel]],'Data aktør'!A:H,3,FALSE)</f>
        <v/>
      </c>
      <c r="Q658" s="190" t="str">
        <f>VLOOKUP(Tabel3[[#This Row],[ID-Bygningsdel]],'Data aktør'!A:H,4,FALSE)</f>
        <v/>
      </c>
      <c r="R658" s="191" t="str">
        <f>VLOOKUP(Tabel3[[#This Row],[ID-Bygningsdel]],'Data aktør'!A:H,5,FALSE)</f>
        <v/>
      </c>
      <c r="S658" s="192" t="str">
        <f>VLOOKUP(Tabel3[[#This Row],[ID-Bygningsdel]],'Data aktør'!A:H,6,FALSE)</f>
        <v>X</v>
      </c>
      <c r="T658" s="193" t="str">
        <f>VLOOKUP(Tabel3[[#This Row],[ID-Bygningsdel]],'Data aktør'!A:H,7,FALSE)</f>
        <v>X</v>
      </c>
      <c r="U658" s="194" t="str">
        <f>VLOOKUP(Tabel3[[#This Row],[ID-Bygningsdel]],'Data aktør'!A:H,8,FALSE)</f>
        <v/>
      </c>
      <c r="V658" s="76"/>
      <c r="W658" s="77"/>
      <c r="X658" s="76"/>
      <c r="Y658" s="77"/>
      <c r="Z658" s="76"/>
      <c r="AA658" s="77"/>
      <c r="AB658" s="76"/>
      <c r="AC658" s="77"/>
      <c r="AD658" s="76"/>
      <c r="AE658" s="77"/>
      <c r="AF658" s="76"/>
      <c r="AG658" s="77"/>
      <c r="AH658" s="76"/>
      <c r="AI658" s="77"/>
      <c r="AJ658" s="76"/>
      <c r="AK658" s="77"/>
      <c r="AL658" s="76"/>
      <c r="AM658" s="77"/>
      <c r="AN658" s="76"/>
      <c r="AO658" s="77"/>
      <c r="AP658" s="76"/>
      <c r="AQ658" s="77"/>
      <c r="AR658" s="76"/>
      <c r="AS658" s="77"/>
      <c r="AT658" s="76" t="s">
        <v>47</v>
      </c>
      <c r="AU658" s="77">
        <v>300</v>
      </c>
      <c r="AV658" s="76"/>
      <c r="AW658" s="77"/>
      <c r="AX658" s="76"/>
      <c r="AY658" s="77"/>
      <c r="AZ658" s="76"/>
      <c r="BA658" s="77"/>
      <c r="BB658" s="76" t="s">
        <v>48</v>
      </c>
      <c r="BC658" s="77">
        <v>325</v>
      </c>
      <c r="BD658" s="76"/>
      <c r="BE658" s="77"/>
      <c r="BF658" s="76"/>
      <c r="BG658" s="77"/>
      <c r="BH658" s="76"/>
      <c r="BI658" s="77"/>
      <c r="BJ658" s="76"/>
      <c r="BK658" s="77"/>
      <c r="BL658" s="36"/>
      <c r="BM658" s="24"/>
      <c r="BN658" s="76"/>
      <c r="BO658" s="77"/>
      <c r="BP658" s="76"/>
      <c r="BQ658" s="77"/>
      <c r="BR658" s="76"/>
      <c r="BS658" s="77"/>
      <c r="BT658" s="76"/>
      <c r="BU658" s="77"/>
      <c r="BV658" s="24"/>
      <c r="BW658" s="76"/>
      <c r="BX658" s="77"/>
      <c r="BY658" s="76"/>
      <c r="BZ658" s="77"/>
      <c r="CA658" s="96"/>
      <c r="CB658" s="2"/>
    </row>
    <row r="659" spans="1:80" ht="12" x14ac:dyDescent="0.2">
      <c r="A659" s="33"/>
      <c r="B659" s="265" t="s">
        <v>1321</v>
      </c>
      <c r="C659" s="240" t="str">
        <f>_xlfn.CONCAT(Tabel3[[#This Row],[ID]],Tabel3[[#This Row],[BYGNINGSDELE]])</f>
        <v>655Volumenstrømsregulatorer</v>
      </c>
      <c r="D659" s="24"/>
      <c r="E659" s="24"/>
      <c r="F659" s="24"/>
      <c r="G659" s="24"/>
      <c r="H659" s="24"/>
      <c r="I659" s="24"/>
      <c r="J659" s="61">
        <v>4</v>
      </c>
      <c r="K659" s="62" t="s">
        <v>1302</v>
      </c>
      <c r="L659" s="63" t="s">
        <v>1239</v>
      </c>
      <c r="M659" s="61" t="str">
        <f>IFERROR(VLOOKUP(Tabel3[[#This Row],[ID-Bygningsdel]],'Data ændringslog'!A:G,7,FALSE),"P")</f>
        <v/>
      </c>
      <c r="N659" s="64" t="s">
        <v>109</v>
      </c>
      <c r="O659" s="188" t="str">
        <f>VLOOKUP(Tabel3[[#This Row],[ID-Bygningsdel]],'Data aktør'!A:H,2,FALSE)</f>
        <v/>
      </c>
      <c r="P659" s="189" t="str">
        <f>VLOOKUP(Tabel3[[#This Row],[ID-Bygningsdel]],'Data aktør'!A:H,3,FALSE)</f>
        <v/>
      </c>
      <c r="Q659" s="190" t="str">
        <f>VLOOKUP(Tabel3[[#This Row],[ID-Bygningsdel]],'Data aktør'!A:H,4,FALSE)</f>
        <v/>
      </c>
      <c r="R659" s="191" t="str">
        <f>VLOOKUP(Tabel3[[#This Row],[ID-Bygningsdel]],'Data aktør'!A:H,5,FALSE)</f>
        <v/>
      </c>
      <c r="S659" s="192" t="str">
        <f>VLOOKUP(Tabel3[[#This Row],[ID-Bygningsdel]],'Data aktør'!A:H,6,FALSE)</f>
        <v>X</v>
      </c>
      <c r="T659" s="193" t="str">
        <f>VLOOKUP(Tabel3[[#This Row],[ID-Bygningsdel]],'Data aktør'!A:H,7,FALSE)</f>
        <v>X</v>
      </c>
      <c r="U659" s="194" t="str">
        <f>VLOOKUP(Tabel3[[#This Row],[ID-Bygningsdel]],'Data aktør'!A:H,8,FALSE)</f>
        <v/>
      </c>
      <c r="V659" s="76"/>
      <c r="W659" s="77"/>
      <c r="X659" s="76"/>
      <c r="Y659" s="77"/>
      <c r="Z659" s="76"/>
      <c r="AA659" s="77"/>
      <c r="AB659" s="76"/>
      <c r="AC659" s="77"/>
      <c r="AD659" s="76"/>
      <c r="AE659" s="77"/>
      <c r="AF659" s="76"/>
      <c r="AG659" s="77"/>
      <c r="AH659" s="76"/>
      <c r="AI659" s="77"/>
      <c r="AJ659" s="76"/>
      <c r="AK659" s="77"/>
      <c r="AL659" s="76"/>
      <c r="AM659" s="77"/>
      <c r="AN659" s="76"/>
      <c r="AO659" s="77"/>
      <c r="AP659" s="76"/>
      <c r="AQ659" s="77"/>
      <c r="AR659" s="76"/>
      <c r="AS659" s="77"/>
      <c r="AT659" s="76" t="s">
        <v>47</v>
      </c>
      <c r="AU659" s="77">
        <v>300</v>
      </c>
      <c r="AV659" s="76"/>
      <c r="AW659" s="77"/>
      <c r="AX659" s="76"/>
      <c r="AY659" s="77"/>
      <c r="AZ659" s="76"/>
      <c r="BA659" s="77"/>
      <c r="BB659" s="76" t="s">
        <v>48</v>
      </c>
      <c r="BC659" s="77">
        <v>325</v>
      </c>
      <c r="BD659" s="76"/>
      <c r="BE659" s="77"/>
      <c r="BF659" s="76"/>
      <c r="BG659" s="77"/>
      <c r="BH659" s="76"/>
      <c r="BI659" s="77"/>
      <c r="BJ659" s="76"/>
      <c r="BK659" s="77"/>
      <c r="BL659" s="36"/>
      <c r="BM659" s="24"/>
      <c r="BN659" s="76"/>
      <c r="BO659" s="77"/>
      <c r="BP659" s="76"/>
      <c r="BQ659" s="77"/>
      <c r="BR659" s="76"/>
      <c r="BS659" s="77"/>
      <c r="BT659" s="76"/>
      <c r="BU659" s="77"/>
      <c r="BV659" s="24"/>
      <c r="BW659" s="76"/>
      <c r="BX659" s="77"/>
      <c r="BY659" s="76"/>
      <c r="BZ659" s="77"/>
      <c r="CA659" s="96"/>
      <c r="CB659" s="2"/>
    </row>
    <row r="660" spans="1:80" ht="12" x14ac:dyDescent="0.2">
      <c r="A660" s="33"/>
      <c r="B660" s="265" t="s">
        <v>1323</v>
      </c>
      <c r="C660" s="240" t="str">
        <f>_xlfn.CONCAT(Tabel3[[#This Row],[ID]],Tabel3[[#This Row],[BYGNINGSDELE]])</f>
        <v xml:space="preserve">656Eksterne filterkasser </v>
      </c>
      <c r="D660" s="24"/>
      <c r="E660" s="24"/>
      <c r="F660" s="24"/>
      <c r="G660" s="24"/>
      <c r="H660" s="24"/>
      <c r="I660" s="24"/>
      <c r="J660" s="61">
        <v>4</v>
      </c>
      <c r="K660" s="62" t="s">
        <v>1304</v>
      </c>
      <c r="L660" s="63" t="s">
        <v>1239</v>
      </c>
      <c r="M660" s="61" t="str">
        <f>IFERROR(VLOOKUP(Tabel3[[#This Row],[ID-Bygningsdel]],'Data ændringslog'!A:G,7,FALSE),"P")</f>
        <v/>
      </c>
      <c r="N660" s="64" t="s">
        <v>109</v>
      </c>
      <c r="O660" s="188" t="str">
        <f>VLOOKUP(Tabel3[[#This Row],[ID-Bygningsdel]],'Data aktør'!A:H,2,FALSE)</f>
        <v/>
      </c>
      <c r="P660" s="189" t="str">
        <f>VLOOKUP(Tabel3[[#This Row],[ID-Bygningsdel]],'Data aktør'!A:H,3,FALSE)</f>
        <v/>
      </c>
      <c r="Q660" s="190" t="str">
        <f>VLOOKUP(Tabel3[[#This Row],[ID-Bygningsdel]],'Data aktør'!A:H,4,FALSE)</f>
        <v/>
      </c>
      <c r="R660" s="191" t="str">
        <f>VLOOKUP(Tabel3[[#This Row],[ID-Bygningsdel]],'Data aktør'!A:H,5,FALSE)</f>
        <v/>
      </c>
      <c r="S660" s="192" t="str">
        <f>VLOOKUP(Tabel3[[#This Row],[ID-Bygningsdel]],'Data aktør'!A:H,6,FALSE)</f>
        <v>X</v>
      </c>
      <c r="T660" s="193" t="str">
        <f>VLOOKUP(Tabel3[[#This Row],[ID-Bygningsdel]],'Data aktør'!A:H,7,FALSE)</f>
        <v>X</v>
      </c>
      <c r="U660" s="194" t="str">
        <f>VLOOKUP(Tabel3[[#This Row],[ID-Bygningsdel]],'Data aktør'!A:H,8,FALSE)</f>
        <v/>
      </c>
      <c r="V660" s="76"/>
      <c r="W660" s="77"/>
      <c r="X660" s="76"/>
      <c r="Y660" s="77"/>
      <c r="Z660" s="76"/>
      <c r="AA660" s="77"/>
      <c r="AB660" s="76"/>
      <c r="AC660" s="77"/>
      <c r="AD660" s="76"/>
      <c r="AE660" s="77"/>
      <c r="AF660" s="76"/>
      <c r="AG660" s="77"/>
      <c r="AH660" s="76"/>
      <c r="AI660" s="77"/>
      <c r="AJ660" s="76"/>
      <c r="AK660" s="77"/>
      <c r="AL660" s="76"/>
      <c r="AM660" s="77"/>
      <c r="AN660" s="76"/>
      <c r="AO660" s="77"/>
      <c r="AP660" s="76"/>
      <c r="AQ660" s="77"/>
      <c r="AR660" s="76"/>
      <c r="AS660" s="77"/>
      <c r="AT660" s="76" t="s">
        <v>47</v>
      </c>
      <c r="AU660" s="77">
        <v>300</v>
      </c>
      <c r="AV660" s="76"/>
      <c r="AW660" s="77"/>
      <c r="AX660" s="76"/>
      <c r="AY660" s="77"/>
      <c r="AZ660" s="76"/>
      <c r="BA660" s="77"/>
      <c r="BB660" s="76" t="s">
        <v>48</v>
      </c>
      <c r="BC660" s="77">
        <v>325</v>
      </c>
      <c r="BD660" s="76"/>
      <c r="BE660" s="77"/>
      <c r="BF660" s="76"/>
      <c r="BG660" s="77"/>
      <c r="BH660" s="76"/>
      <c r="BI660" s="77"/>
      <c r="BJ660" s="76"/>
      <c r="BK660" s="77"/>
      <c r="BL660" s="36"/>
      <c r="BM660" s="24"/>
      <c r="BN660" s="76"/>
      <c r="BO660" s="77"/>
      <c r="BP660" s="76"/>
      <c r="BQ660" s="77"/>
      <c r="BR660" s="76"/>
      <c r="BS660" s="77"/>
      <c r="BT660" s="76"/>
      <c r="BU660" s="77"/>
      <c r="BV660" s="24"/>
      <c r="BW660" s="76"/>
      <c r="BX660" s="77"/>
      <c r="BY660" s="76"/>
      <c r="BZ660" s="77"/>
      <c r="CA660" s="96"/>
      <c r="CB660" s="2"/>
    </row>
    <row r="661" spans="1:80" ht="12" x14ac:dyDescent="0.2">
      <c r="A661" s="33"/>
      <c r="B661" s="267" t="s">
        <v>1325</v>
      </c>
      <c r="C661" s="242" t="str">
        <f>_xlfn.CONCAT(Tabel3[[#This Row],[ID]],Tabel3[[#This Row],[BYGNINGSDELE]])</f>
        <v>657Ventilationsarmaturer</v>
      </c>
      <c r="D661" s="23"/>
      <c r="E661" s="23"/>
      <c r="F661" s="23"/>
      <c r="G661" s="23"/>
      <c r="H661" s="23"/>
      <c r="I661" s="24"/>
      <c r="J661" s="65">
        <v>3</v>
      </c>
      <c r="K661" s="66" t="s">
        <v>1306</v>
      </c>
      <c r="L661" s="67"/>
      <c r="M661" s="65" t="str">
        <f>IFERROR(VLOOKUP(Tabel3[[#This Row],[ID-Bygningsdel]],'Data ændringslog'!A:G,7,FALSE),"P")</f>
        <v/>
      </c>
      <c r="N661" s="68" t="s">
        <v>109</v>
      </c>
      <c r="O661" s="196" t="str">
        <f>VLOOKUP(Tabel3[[#This Row],[ID-Bygningsdel]],'Data aktør'!A:H,2,FALSE)</f>
        <v/>
      </c>
      <c r="P661" s="197" t="str">
        <f>VLOOKUP(Tabel3[[#This Row],[ID-Bygningsdel]],'Data aktør'!A:H,3,FALSE)</f>
        <v/>
      </c>
      <c r="Q661" s="197" t="str">
        <f>VLOOKUP(Tabel3[[#This Row],[ID-Bygningsdel]],'Data aktør'!A:H,4,FALSE)</f>
        <v/>
      </c>
      <c r="R661" s="197" t="str">
        <f>VLOOKUP(Tabel3[[#This Row],[ID-Bygningsdel]],'Data aktør'!A:H,5,FALSE)</f>
        <v/>
      </c>
      <c r="S661" s="197" t="str">
        <f>VLOOKUP(Tabel3[[#This Row],[ID-Bygningsdel]],'Data aktør'!A:H,6,FALSE)</f>
        <v/>
      </c>
      <c r="T661" s="197" t="str">
        <f>VLOOKUP(Tabel3[[#This Row],[ID-Bygningsdel]],'Data aktør'!A:H,7,FALSE)</f>
        <v/>
      </c>
      <c r="U661" s="197" t="str">
        <f>VLOOKUP(Tabel3[[#This Row],[ID-Bygningsdel]],'Data aktør'!A:H,8,FALSE)</f>
        <v/>
      </c>
      <c r="V661" s="84"/>
      <c r="W661" s="69"/>
      <c r="X661" s="84"/>
      <c r="Y661" s="69"/>
      <c r="Z661" s="84"/>
      <c r="AA661" s="69"/>
      <c r="AB661" s="84"/>
      <c r="AC661" s="69"/>
      <c r="AD661" s="84"/>
      <c r="AE661" s="69"/>
      <c r="AF661" s="84"/>
      <c r="AG661" s="69"/>
      <c r="AH661" s="84"/>
      <c r="AI661" s="69"/>
      <c r="AJ661" s="84"/>
      <c r="AK661" s="69"/>
      <c r="AL661" s="84"/>
      <c r="AM661" s="69"/>
      <c r="AN661" s="84"/>
      <c r="AO661" s="69"/>
      <c r="AP661" s="84"/>
      <c r="AQ661" s="69"/>
      <c r="AR661" s="84"/>
      <c r="AS661" s="69"/>
      <c r="AT661" s="84"/>
      <c r="AU661" s="69"/>
      <c r="AV661" s="84"/>
      <c r="AW661" s="69"/>
      <c r="AX661" s="84"/>
      <c r="AY661" s="69"/>
      <c r="AZ661" s="84"/>
      <c r="BA661" s="69"/>
      <c r="BB661" s="84"/>
      <c r="BC661" s="69"/>
      <c r="BD661" s="84"/>
      <c r="BE661" s="69"/>
      <c r="BF661" s="84"/>
      <c r="BG661" s="69"/>
      <c r="BH661" s="84"/>
      <c r="BI661" s="69"/>
      <c r="BJ661" s="84"/>
      <c r="BK661" s="69"/>
      <c r="BL661" s="38"/>
      <c r="BM661" s="24"/>
      <c r="BN661" s="84"/>
      <c r="BO661" s="69"/>
      <c r="BP661" s="84"/>
      <c r="BQ661" s="69"/>
      <c r="BR661" s="84"/>
      <c r="BS661" s="69"/>
      <c r="BT661" s="84"/>
      <c r="BU661" s="69"/>
      <c r="BV661" s="24"/>
      <c r="BW661" s="84"/>
      <c r="BX661" s="69"/>
      <c r="BY661" s="84"/>
      <c r="BZ661" s="69"/>
      <c r="CA661" s="98"/>
      <c r="CB661" s="2"/>
    </row>
    <row r="662" spans="1:80" ht="12" x14ac:dyDescent="0.2">
      <c r="A662" s="33"/>
      <c r="B662" s="265" t="s">
        <v>1327</v>
      </c>
      <c r="C662" s="240" t="str">
        <f>_xlfn.CONCAT(Tabel3[[#This Row],[ID]],Tabel3[[#This Row],[BYGNINGSDELE]])</f>
        <v>658Dyser</v>
      </c>
      <c r="D662" s="24"/>
      <c r="E662" s="24"/>
      <c r="F662" s="24"/>
      <c r="G662" s="24"/>
      <c r="H662" s="24"/>
      <c r="I662" s="24"/>
      <c r="J662" s="61">
        <v>4</v>
      </c>
      <c r="K662" s="62" t="s">
        <v>1308</v>
      </c>
      <c r="L662" s="63" t="s">
        <v>1239</v>
      </c>
      <c r="M662" s="61" t="str">
        <f>IFERROR(VLOOKUP(Tabel3[[#This Row],[ID-Bygningsdel]],'Data ændringslog'!A:G,7,FALSE),"P")</f>
        <v/>
      </c>
      <c r="N662" s="64" t="s">
        <v>109</v>
      </c>
      <c r="O662" s="188" t="str">
        <f>VLOOKUP(Tabel3[[#This Row],[ID-Bygningsdel]],'Data aktør'!A:H,2,FALSE)</f>
        <v/>
      </c>
      <c r="P662" s="189" t="str">
        <f>VLOOKUP(Tabel3[[#This Row],[ID-Bygningsdel]],'Data aktør'!A:H,3,FALSE)</f>
        <v/>
      </c>
      <c r="Q662" s="190" t="str">
        <f>VLOOKUP(Tabel3[[#This Row],[ID-Bygningsdel]],'Data aktør'!A:H,4,FALSE)</f>
        <v/>
      </c>
      <c r="R662" s="191" t="str">
        <f>VLOOKUP(Tabel3[[#This Row],[ID-Bygningsdel]],'Data aktør'!A:H,5,FALSE)</f>
        <v/>
      </c>
      <c r="S662" s="192" t="str">
        <f>VLOOKUP(Tabel3[[#This Row],[ID-Bygningsdel]],'Data aktør'!A:H,6,FALSE)</f>
        <v/>
      </c>
      <c r="T662" s="193" t="str">
        <f>VLOOKUP(Tabel3[[#This Row],[ID-Bygningsdel]],'Data aktør'!A:H,7,FALSE)</f>
        <v>X</v>
      </c>
      <c r="U662" s="194" t="str">
        <f>VLOOKUP(Tabel3[[#This Row],[ID-Bygningsdel]],'Data aktør'!A:H,8,FALSE)</f>
        <v/>
      </c>
      <c r="V662" s="76"/>
      <c r="W662" s="77"/>
      <c r="X662" s="76"/>
      <c r="Y662" s="77"/>
      <c r="Z662" s="76"/>
      <c r="AA662" s="77"/>
      <c r="AB662" s="76"/>
      <c r="AC662" s="77"/>
      <c r="AD662" s="76"/>
      <c r="AE662" s="77"/>
      <c r="AF662" s="76"/>
      <c r="AG662" s="77"/>
      <c r="AH662" s="76"/>
      <c r="AI662" s="77"/>
      <c r="AJ662" s="76"/>
      <c r="AK662" s="77"/>
      <c r="AL662" s="76"/>
      <c r="AM662" s="77"/>
      <c r="AN662" s="76"/>
      <c r="AO662" s="77"/>
      <c r="AP662" s="76"/>
      <c r="AQ662" s="77"/>
      <c r="AR662" s="76"/>
      <c r="AS662" s="77"/>
      <c r="AT662" s="76"/>
      <c r="AU662" s="77"/>
      <c r="AV662" s="76"/>
      <c r="AW662" s="77"/>
      <c r="AX662" s="76"/>
      <c r="AY662" s="77"/>
      <c r="AZ662" s="76"/>
      <c r="BA662" s="77"/>
      <c r="BB662" s="76" t="s">
        <v>48</v>
      </c>
      <c r="BC662" s="77">
        <v>325</v>
      </c>
      <c r="BD662" s="76"/>
      <c r="BE662" s="77"/>
      <c r="BF662" s="76"/>
      <c r="BG662" s="77"/>
      <c r="BH662" s="76"/>
      <c r="BI662" s="77"/>
      <c r="BJ662" s="76"/>
      <c r="BK662" s="77"/>
      <c r="BL662" s="36"/>
      <c r="BM662" s="24"/>
      <c r="BN662" s="76"/>
      <c r="BO662" s="77"/>
      <c r="BP662" s="76"/>
      <c r="BQ662" s="77"/>
      <c r="BR662" s="76"/>
      <c r="BS662" s="77"/>
      <c r="BT662" s="76"/>
      <c r="BU662" s="77"/>
      <c r="BV662" s="24"/>
      <c r="BW662" s="76"/>
      <c r="BX662" s="77"/>
      <c r="BY662" s="76"/>
      <c r="BZ662" s="77"/>
      <c r="CA662" s="96"/>
      <c r="CB662" s="2"/>
    </row>
    <row r="663" spans="1:80" ht="12" x14ac:dyDescent="0.2">
      <c r="A663" s="33"/>
      <c r="B663" s="265" t="s">
        <v>1329</v>
      </c>
      <c r="C663" s="240" t="str">
        <f>_xlfn.CONCAT(Tabel3[[#This Row],[ID]],Tabel3[[#This Row],[BYGNINGSDELE]])</f>
        <v xml:space="preserve">659Fortrængningsarmaturer </v>
      </c>
      <c r="D663" s="24"/>
      <c r="E663" s="24"/>
      <c r="F663" s="24"/>
      <c r="G663" s="24"/>
      <c r="H663" s="24"/>
      <c r="I663" s="24"/>
      <c r="J663" s="61">
        <v>4</v>
      </c>
      <c r="K663" s="62" t="s">
        <v>1310</v>
      </c>
      <c r="L663" s="63" t="s">
        <v>1239</v>
      </c>
      <c r="M663" s="61" t="str">
        <f>IFERROR(VLOOKUP(Tabel3[[#This Row],[ID-Bygningsdel]],'Data ændringslog'!A:G,7,FALSE),"P")</f>
        <v/>
      </c>
      <c r="N663" s="64" t="s">
        <v>109</v>
      </c>
      <c r="O663" s="188" t="str">
        <f>VLOOKUP(Tabel3[[#This Row],[ID-Bygningsdel]],'Data aktør'!A:H,2,FALSE)</f>
        <v/>
      </c>
      <c r="P663" s="189" t="str">
        <f>VLOOKUP(Tabel3[[#This Row],[ID-Bygningsdel]],'Data aktør'!A:H,3,FALSE)</f>
        <v/>
      </c>
      <c r="Q663" s="190" t="str">
        <f>VLOOKUP(Tabel3[[#This Row],[ID-Bygningsdel]],'Data aktør'!A:H,4,FALSE)</f>
        <v/>
      </c>
      <c r="R663" s="191" t="str">
        <f>VLOOKUP(Tabel3[[#This Row],[ID-Bygningsdel]],'Data aktør'!A:H,5,FALSE)</f>
        <v/>
      </c>
      <c r="S663" s="192" t="str">
        <f>VLOOKUP(Tabel3[[#This Row],[ID-Bygningsdel]],'Data aktør'!A:H,6,FALSE)</f>
        <v>X</v>
      </c>
      <c r="T663" s="193" t="str">
        <f>VLOOKUP(Tabel3[[#This Row],[ID-Bygningsdel]],'Data aktør'!A:H,7,FALSE)</f>
        <v>X</v>
      </c>
      <c r="U663" s="194" t="str">
        <f>VLOOKUP(Tabel3[[#This Row],[ID-Bygningsdel]],'Data aktør'!A:H,8,FALSE)</f>
        <v/>
      </c>
      <c r="V663" s="76"/>
      <c r="W663" s="77"/>
      <c r="X663" s="76"/>
      <c r="Y663" s="77"/>
      <c r="Z663" s="76"/>
      <c r="AA663" s="77"/>
      <c r="AB663" s="76"/>
      <c r="AC663" s="77"/>
      <c r="AD663" s="76"/>
      <c r="AE663" s="77"/>
      <c r="AF663" s="76"/>
      <c r="AG663" s="77"/>
      <c r="AH663" s="76"/>
      <c r="AI663" s="77"/>
      <c r="AJ663" s="76" t="s">
        <v>47</v>
      </c>
      <c r="AK663" s="77">
        <v>200</v>
      </c>
      <c r="AL663" s="76"/>
      <c r="AM663" s="77"/>
      <c r="AN663" s="76"/>
      <c r="AO663" s="77"/>
      <c r="AP663" s="76"/>
      <c r="AQ663" s="77"/>
      <c r="AR663" s="76"/>
      <c r="AS663" s="77"/>
      <c r="AT663" s="76" t="s">
        <v>47</v>
      </c>
      <c r="AU663" s="77">
        <v>300</v>
      </c>
      <c r="AV663" s="76"/>
      <c r="AW663" s="77"/>
      <c r="AX663" s="76"/>
      <c r="AY663" s="77"/>
      <c r="AZ663" s="76"/>
      <c r="BA663" s="77"/>
      <c r="BB663" s="76" t="s">
        <v>48</v>
      </c>
      <c r="BC663" s="77">
        <v>325</v>
      </c>
      <c r="BD663" s="76"/>
      <c r="BE663" s="77"/>
      <c r="BF663" s="76"/>
      <c r="BG663" s="77"/>
      <c r="BH663" s="76"/>
      <c r="BI663" s="77"/>
      <c r="BJ663" s="76"/>
      <c r="BK663" s="77"/>
      <c r="BL663" s="36"/>
      <c r="BM663" s="24"/>
      <c r="BN663" s="76"/>
      <c r="BO663" s="77"/>
      <c r="BP663" s="76"/>
      <c r="BQ663" s="77"/>
      <c r="BR663" s="76"/>
      <c r="BS663" s="77"/>
      <c r="BT663" s="76"/>
      <c r="BU663" s="77"/>
      <c r="BV663" s="24"/>
      <c r="BW663" s="76"/>
      <c r="BX663" s="77"/>
      <c r="BY663" s="76"/>
      <c r="BZ663" s="77"/>
      <c r="CA663" s="96"/>
      <c r="CB663" s="2"/>
    </row>
    <row r="664" spans="1:80" ht="12" x14ac:dyDescent="0.2">
      <c r="A664" s="33"/>
      <c r="B664" s="265" t="s">
        <v>1331</v>
      </c>
      <c r="C664" s="240" t="str">
        <f>_xlfn.CONCAT(Tabel3[[#This Row],[ID]],Tabel3[[#This Row],[BYGNINGSDELE]])</f>
        <v>660Loftsarmaturer</v>
      </c>
      <c r="D664" s="24"/>
      <c r="E664" s="24"/>
      <c r="F664" s="24"/>
      <c r="G664" s="24"/>
      <c r="H664" s="24"/>
      <c r="I664" s="24"/>
      <c r="J664" s="61">
        <v>4</v>
      </c>
      <c r="K664" s="62" t="s">
        <v>1312</v>
      </c>
      <c r="L664" s="63" t="s">
        <v>1239</v>
      </c>
      <c r="M664" s="61" t="str">
        <f>IFERROR(VLOOKUP(Tabel3[[#This Row],[ID-Bygningsdel]],'Data ændringslog'!A:G,7,FALSE),"P")</f>
        <v/>
      </c>
      <c r="N664" s="64" t="s">
        <v>109</v>
      </c>
      <c r="O664" s="188" t="str">
        <f>VLOOKUP(Tabel3[[#This Row],[ID-Bygningsdel]],'Data aktør'!A:H,2,FALSE)</f>
        <v/>
      </c>
      <c r="P664" s="189" t="str">
        <f>VLOOKUP(Tabel3[[#This Row],[ID-Bygningsdel]],'Data aktør'!A:H,3,FALSE)</f>
        <v/>
      </c>
      <c r="Q664" s="190" t="str">
        <f>VLOOKUP(Tabel3[[#This Row],[ID-Bygningsdel]],'Data aktør'!A:H,4,FALSE)</f>
        <v/>
      </c>
      <c r="R664" s="191" t="str">
        <f>VLOOKUP(Tabel3[[#This Row],[ID-Bygningsdel]],'Data aktør'!A:H,5,FALSE)</f>
        <v/>
      </c>
      <c r="S664" s="192" t="str">
        <f>VLOOKUP(Tabel3[[#This Row],[ID-Bygningsdel]],'Data aktør'!A:H,6,FALSE)</f>
        <v>X</v>
      </c>
      <c r="T664" s="193" t="str">
        <f>VLOOKUP(Tabel3[[#This Row],[ID-Bygningsdel]],'Data aktør'!A:H,7,FALSE)</f>
        <v>X</v>
      </c>
      <c r="U664" s="194" t="str">
        <f>VLOOKUP(Tabel3[[#This Row],[ID-Bygningsdel]],'Data aktør'!A:H,8,FALSE)</f>
        <v/>
      </c>
      <c r="V664" s="76"/>
      <c r="W664" s="77"/>
      <c r="X664" s="76"/>
      <c r="Y664" s="77"/>
      <c r="Z664" s="76"/>
      <c r="AA664" s="77"/>
      <c r="AB664" s="76"/>
      <c r="AC664" s="77"/>
      <c r="AD664" s="76"/>
      <c r="AE664" s="77"/>
      <c r="AF664" s="76"/>
      <c r="AG664" s="77"/>
      <c r="AH664" s="76"/>
      <c r="AI664" s="77"/>
      <c r="AJ664" s="76" t="s">
        <v>47</v>
      </c>
      <c r="AK664" s="77">
        <v>200</v>
      </c>
      <c r="AL664" s="76"/>
      <c r="AM664" s="77"/>
      <c r="AN664" s="76"/>
      <c r="AO664" s="77"/>
      <c r="AP664" s="76"/>
      <c r="AQ664" s="77"/>
      <c r="AR664" s="76"/>
      <c r="AS664" s="77"/>
      <c r="AT664" s="76" t="s">
        <v>47</v>
      </c>
      <c r="AU664" s="77">
        <v>300</v>
      </c>
      <c r="AV664" s="76"/>
      <c r="AW664" s="77"/>
      <c r="AX664" s="76"/>
      <c r="AY664" s="77"/>
      <c r="AZ664" s="76"/>
      <c r="BA664" s="77"/>
      <c r="BB664" s="76" t="s">
        <v>48</v>
      </c>
      <c r="BC664" s="77">
        <v>325</v>
      </c>
      <c r="BD664" s="76"/>
      <c r="BE664" s="77"/>
      <c r="BF664" s="76"/>
      <c r="BG664" s="77"/>
      <c r="BH664" s="76"/>
      <c r="BI664" s="77"/>
      <c r="BJ664" s="76"/>
      <c r="BK664" s="77"/>
      <c r="BL664" s="36"/>
      <c r="BM664" s="24"/>
      <c r="BN664" s="76"/>
      <c r="BO664" s="77"/>
      <c r="BP664" s="76"/>
      <c r="BQ664" s="77"/>
      <c r="BR664" s="76"/>
      <c r="BS664" s="77"/>
      <c r="BT664" s="76"/>
      <c r="BU664" s="77"/>
      <c r="BV664" s="24"/>
      <c r="BW664" s="76"/>
      <c r="BX664" s="77"/>
      <c r="BY664" s="76"/>
      <c r="BZ664" s="77"/>
      <c r="CA664" s="96"/>
      <c r="CB664" s="2"/>
    </row>
    <row r="665" spans="1:80" ht="12" x14ac:dyDescent="0.2">
      <c r="A665" s="33"/>
      <c r="B665" s="265" t="s">
        <v>1333</v>
      </c>
      <c r="C665" s="240" t="str">
        <f>_xlfn.CONCAT(Tabel3[[#This Row],[ID]],Tabel3[[#This Row],[BYGNINGSDELE]])</f>
        <v>661Overtryksventiler</v>
      </c>
      <c r="D665" s="24"/>
      <c r="E665" s="24"/>
      <c r="F665" s="24"/>
      <c r="G665" s="24"/>
      <c r="H665" s="24"/>
      <c r="I665" s="24"/>
      <c r="J665" s="61">
        <v>4</v>
      </c>
      <c r="K665" s="62" t="s">
        <v>1314</v>
      </c>
      <c r="L665" s="63" t="s">
        <v>1239</v>
      </c>
      <c r="M665" s="61" t="str">
        <f>IFERROR(VLOOKUP(Tabel3[[#This Row],[ID-Bygningsdel]],'Data ændringslog'!A:G,7,FALSE),"P")</f>
        <v/>
      </c>
      <c r="N665" s="64" t="s">
        <v>109</v>
      </c>
      <c r="O665" s="188" t="str">
        <f>VLOOKUP(Tabel3[[#This Row],[ID-Bygningsdel]],'Data aktør'!A:H,2,FALSE)</f>
        <v/>
      </c>
      <c r="P665" s="189" t="str">
        <f>VLOOKUP(Tabel3[[#This Row],[ID-Bygningsdel]],'Data aktør'!A:H,3,FALSE)</f>
        <v/>
      </c>
      <c r="Q665" s="190" t="str">
        <f>VLOOKUP(Tabel3[[#This Row],[ID-Bygningsdel]],'Data aktør'!A:H,4,FALSE)</f>
        <v/>
      </c>
      <c r="R665" s="191" t="str">
        <f>VLOOKUP(Tabel3[[#This Row],[ID-Bygningsdel]],'Data aktør'!A:H,5,FALSE)</f>
        <v/>
      </c>
      <c r="S665" s="192" t="str">
        <f>VLOOKUP(Tabel3[[#This Row],[ID-Bygningsdel]],'Data aktør'!A:H,6,FALSE)</f>
        <v>X</v>
      </c>
      <c r="T665" s="193" t="str">
        <f>VLOOKUP(Tabel3[[#This Row],[ID-Bygningsdel]],'Data aktør'!A:H,7,FALSE)</f>
        <v>X</v>
      </c>
      <c r="U665" s="194" t="str">
        <f>VLOOKUP(Tabel3[[#This Row],[ID-Bygningsdel]],'Data aktør'!A:H,8,FALSE)</f>
        <v/>
      </c>
      <c r="V665" s="76"/>
      <c r="W665" s="77"/>
      <c r="X665" s="76"/>
      <c r="Y665" s="77"/>
      <c r="Z665" s="76"/>
      <c r="AA665" s="77"/>
      <c r="AB665" s="76"/>
      <c r="AC665" s="77"/>
      <c r="AD665" s="76"/>
      <c r="AE665" s="77"/>
      <c r="AF665" s="76"/>
      <c r="AG665" s="77"/>
      <c r="AH665" s="76"/>
      <c r="AI665" s="77"/>
      <c r="AJ665" s="76"/>
      <c r="AK665" s="77"/>
      <c r="AL665" s="76"/>
      <c r="AM665" s="77"/>
      <c r="AN665" s="76"/>
      <c r="AO665" s="77"/>
      <c r="AP665" s="76"/>
      <c r="AQ665" s="77"/>
      <c r="AR665" s="76"/>
      <c r="AS665" s="77"/>
      <c r="AT665" s="76" t="s">
        <v>47</v>
      </c>
      <c r="AU665" s="77">
        <v>300</v>
      </c>
      <c r="AV665" s="76"/>
      <c r="AW665" s="77"/>
      <c r="AX665" s="76"/>
      <c r="AY665" s="77"/>
      <c r="AZ665" s="76"/>
      <c r="BA665" s="77"/>
      <c r="BB665" s="76" t="s">
        <v>48</v>
      </c>
      <c r="BC665" s="77">
        <v>325</v>
      </c>
      <c r="BD665" s="76"/>
      <c r="BE665" s="77"/>
      <c r="BF665" s="76"/>
      <c r="BG665" s="77"/>
      <c r="BH665" s="76"/>
      <c r="BI665" s="77"/>
      <c r="BJ665" s="76"/>
      <c r="BK665" s="77"/>
      <c r="BL665" s="36"/>
      <c r="BM665" s="24"/>
      <c r="BN665" s="76"/>
      <c r="BO665" s="77"/>
      <c r="BP665" s="76"/>
      <c r="BQ665" s="77"/>
      <c r="BR665" s="76"/>
      <c r="BS665" s="77"/>
      <c r="BT665" s="76"/>
      <c r="BU665" s="77"/>
      <c r="BV665" s="24"/>
      <c r="BW665" s="76"/>
      <c r="BX665" s="77"/>
      <c r="BY665" s="76"/>
      <c r="BZ665" s="77"/>
      <c r="CA665" s="96"/>
      <c r="CB665" s="2"/>
    </row>
    <row r="666" spans="1:80" ht="12" x14ac:dyDescent="0.2">
      <c r="A666" s="33"/>
      <c r="B666" s="265" t="s">
        <v>1335</v>
      </c>
      <c r="C666" s="240" t="str">
        <f>_xlfn.CONCAT(Tabel3[[#This Row],[ID]],Tabel3[[#This Row],[BYGNINGSDELE]])</f>
        <v xml:space="preserve">662Renrumsarmaturer </v>
      </c>
      <c r="D666" s="24"/>
      <c r="E666" s="24"/>
      <c r="F666" s="24"/>
      <c r="G666" s="24"/>
      <c r="H666" s="24"/>
      <c r="I666" s="24"/>
      <c r="J666" s="61">
        <v>4</v>
      </c>
      <c r="K666" s="62" t="s">
        <v>1316</v>
      </c>
      <c r="L666" s="63" t="s">
        <v>1239</v>
      </c>
      <c r="M666" s="61" t="str">
        <f>IFERROR(VLOOKUP(Tabel3[[#This Row],[ID-Bygningsdel]],'Data ændringslog'!A:G,7,FALSE),"P")</f>
        <v/>
      </c>
      <c r="N666" s="64" t="s">
        <v>109</v>
      </c>
      <c r="O666" s="188" t="str">
        <f>VLOOKUP(Tabel3[[#This Row],[ID-Bygningsdel]],'Data aktør'!A:H,2,FALSE)</f>
        <v/>
      </c>
      <c r="P666" s="189" t="str">
        <f>VLOOKUP(Tabel3[[#This Row],[ID-Bygningsdel]],'Data aktør'!A:H,3,FALSE)</f>
        <v/>
      </c>
      <c r="Q666" s="190" t="str">
        <f>VLOOKUP(Tabel3[[#This Row],[ID-Bygningsdel]],'Data aktør'!A:H,4,FALSE)</f>
        <v/>
      </c>
      <c r="R666" s="191" t="str">
        <f>VLOOKUP(Tabel3[[#This Row],[ID-Bygningsdel]],'Data aktør'!A:H,5,FALSE)</f>
        <v/>
      </c>
      <c r="S666" s="192" t="str">
        <f>VLOOKUP(Tabel3[[#This Row],[ID-Bygningsdel]],'Data aktør'!A:H,6,FALSE)</f>
        <v>X</v>
      </c>
      <c r="T666" s="193" t="str">
        <f>VLOOKUP(Tabel3[[#This Row],[ID-Bygningsdel]],'Data aktør'!A:H,7,FALSE)</f>
        <v>X</v>
      </c>
      <c r="U666" s="194" t="str">
        <f>VLOOKUP(Tabel3[[#This Row],[ID-Bygningsdel]],'Data aktør'!A:H,8,FALSE)</f>
        <v/>
      </c>
      <c r="V666" s="76"/>
      <c r="W666" s="77"/>
      <c r="X666" s="76"/>
      <c r="Y666" s="77"/>
      <c r="Z666" s="76"/>
      <c r="AA666" s="77"/>
      <c r="AB666" s="76"/>
      <c r="AC666" s="77"/>
      <c r="AD666" s="76"/>
      <c r="AE666" s="77"/>
      <c r="AF666" s="76"/>
      <c r="AG666" s="77"/>
      <c r="AH666" s="76"/>
      <c r="AI666" s="77"/>
      <c r="AJ666" s="76" t="s">
        <v>47</v>
      </c>
      <c r="AK666" s="77">
        <v>200</v>
      </c>
      <c r="AL666" s="76"/>
      <c r="AM666" s="77"/>
      <c r="AN666" s="76"/>
      <c r="AO666" s="77"/>
      <c r="AP666" s="76"/>
      <c r="AQ666" s="77"/>
      <c r="AR666" s="76"/>
      <c r="AS666" s="77"/>
      <c r="AT666" s="76" t="s">
        <v>47</v>
      </c>
      <c r="AU666" s="77">
        <v>300</v>
      </c>
      <c r="AV666" s="76"/>
      <c r="AW666" s="77"/>
      <c r="AX666" s="76"/>
      <c r="AY666" s="77"/>
      <c r="AZ666" s="76"/>
      <c r="BA666" s="77"/>
      <c r="BB666" s="76" t="s">
        <v>48</v>
      </c>
      <c r="BC666" s="77">
        <v>325</v>
      </c>
      <c r="BD666" s="76"/>
      <c r="BE666" s="77"/>
      <c r="BF666" s="76"/>
      <c r="BG666" s="77"/>
      <c r="BH666" s="76"/>
      <c r="BI666" s="77"/>
      <c r="BJ666" s="76"/>
      <c r="BK666" s="77"/>
      <c r="BL666" s="36"/>
      <c r="BM666" s="24"/>
      <c r="BN666" s="76"/>
      <c r="BO666" s="77"/>
      <c r="BP666" s="76"/>
      <c r="BQ666" s="77"/>
      <c r="BR666" s="76"/>
      <c r="BS666" s="77"/>
      <c r="BT666" s="76"/>
      <c r="BU666" s="77"/>
      <c r="BV666" s="24"/>
      <c r="BW666" s="76"/>
      <c r="BX666" s="77"/>
      <c r="BY666" s="76"/>
      <c r="BZ666" s="77"/>
      <c r="CA666" s="96"/>
      <c r="CB666" s="2"/>
    </row>
    <row r="667" spans="1:80" ht="12" x14ac:dyDescent="0.2">
      <c r="A667" s="33"/>
      <c r="B667" s="265" t="s">
        <v>1337</v>
      </c>
      <c r="C667" s="240" t="str">
        <f>_xlfn.CONCAT(Tabel3[[#This Row],[ID]],Tabel3[[#This Row],[BYGNINGSDELE]])</f>
        <v>663Riste / Vægarmarturer</v>
      </c>
      <c r="D667" s="24"/>
      <c r="E667" s="24"/>
      <c r="F667" s="24"/>
      <c r="G667" s="24"/>
      <c r="H667" s="24"/>
      <c r="I667" s="24"/>
      <c r="J667" s="61">
        <v>4</v>
      </c>
      <c r="K667" s="62" t="s">
        <v>1318</v>
      </c>
      <c r="L667" s="63" t="s">
        <v>1239</v>
      </c>
      <c r="M667" s="61" t="str">
        <f>IFERROR(VLOOKUP(Tabel3[[#This Row],[ID-Bygningsdel]],'Data ændringslog'!A:G,7,FALSE),"P")</f>
        <v/>
      </c>
      <c r="N667" s="64" t="s">
        <v>109</v>
      </c>
      <c r="O667" s="188" t="str">
        <f>VLOOKUP(Tabel3[[#This Row],[ID-Bygningsdel]],'Data aktør'!A:H,2,FALSE)</f>
        <v/>
      </c>
      <c r="P667" s="189" t="str">
        <f>VLOOKUP(Tabel3[[#This Row],[ID-Bygningsdel]],'Data aktør'!A:H,3,FALSE)</f>
        <v/>
      </c>
      <c r="Q667" s="190" t="str">
        <f>VLOOKUP(Tabel3[[#This Row],[ID-Bygningsdel]],'Data aktør'!A:H,4,FALSE)</f>
        <v/>
      </c>
      <c r="R667" s="191" t="str">
        <f>VLOOKUP(Tabel3[[#This Row],[ID-Bygningsdel]],'Data aktør'!A:H,5,FALSE)</f>
        <v/>
      </c>
      <c r="S667" s="192" t="str">
        <f>VLOOKUP(Tabel3[[#This Row],[ID-Bygningsdel]],'Data aktør'!A:H,6,FALSE)</f>
        <v>X</v>
      </c>
      <c r="T667" s="193" t="str">
        <f>VLOOKUP(Tabel3[[#This Row],[ID-Bygningsdel]],'Data aktør'!A:H,7,FALSE)</f>
        <v>X</v>
      </c>
      <c r="U667" s="194" t="str">
        <f>VLOOKUP(Tabel3[[#This Row],[ID-Bygningsdel]],'Data aktør'!A:H,8,FALSE)</f>
        <v/>
      </c>
      <c r="V667" s="76"/>
      <c r="W667" s="77"/>
      <c r="X667" s="76"/>
      <c r="Y667" s="77"/>
      <c r="Z667" s="76"/>
      <c r="AA667" s="77"/>
      <c r="AB667" s="76"/>
      <c r="AC667" s="77"/>
      <c r="AD667" s="76"/>
      <c r="AE667" s="77"/>
      <c r="AF667" s="76"/>
      <c r="AG667" s="77"/>
      <c r="AH667" s="76"/>
      <c r="AI667" s="77"/>
      <c r="AJ667" s="76" t="s">
        <v>47</v>
      </c>
      <c r="AK667" s="77">
        <v>200</v>
      </c>
      <c r="AL667" s="76"/>
      <c r="AM667" s="77"/>
      <c r="AN667" s="76"/>
      <c r="AO667" s="77"/>
      <c r="AP667" s="76"/>
      <c r="AQ667" s="77"/>
      <c r="AR667" s="76"/>
      <c r="AS667" s="77"/>
      <c r="AT667" s="76" t="s">
        <v>47</v>
      </c>
      <c r="AU667" s="77">
        <v>300</v>
      </c>
      <c r="AV667" s="76"/>
      <c r="AW667" s="77"/>
      <c r="AX667" s="76"/>
      <c r="AY667" s="77"/>
      <c r="AZ667" s="76"/>
      <c r="BA667" s="77"/>
      <c r="BB667" s="76" t="s">
        <v>48</v>
      </c>
      <c r="BC667" s="77">
        <v>325</v>
      </c>
      <c r="BD667" s="76"/>
      <c r="BE667" s="77"/>
      <c r="BF667" s="76"/>
      <c r="BG667" s="77"/>
      <c r="BH667" s="76"/>
      <c r="BI667" s="77"/>
      <c r="BJ667" s="76"/>
      <c r="BK667" s="77"/>
      <c r="BL667" s="36"/>
      <c r="BM667" s="24"/>
      <c r="BN667" s="76"/>
      <c r="BO667" s="77"/>
      <c r="BP667" s="76"/>
      <c r="BQ667" s="77"/>
      <c r="BR667" s="76"/>
      <c r="BS667" s="77"/>
      <c r="BT667" s="76"/>
      <c r="BU667" s="77"/>
      <c r="BV667" s="24"/>
      <c r="BW667" s="76"/>
      <c r="BX667" s="77"/>
      <c r="BY667" s="76"/>
      <c r="BZ667" s="77"/>
      <c r="CA667" s="96"/>
      <c r="CB667" s="2"/>
    </row>
    <row r="668" spans="1:80" ht="12" x14ac:dyDescent="0.2">
      <c r="A668" s="33"/>
      <c r="B668" s="265" t="s">
        <v>1339</v>
      </c>
      <c r="C668" s="240" t="str">
        <f>_xlfn.CONCAT(Tabel3[[#This Row],[ID]],Tabel3[[#This Row],[BYGNINGSDELE]])</f>
        <v xml:space="preserve">664Indblæsningsposer </v>
      </c>
      <c r="D668" s="24"/>
      <c r="E668" s="24"/>
      <c r="F668" s="24"/>
      <c r="G668" s="24"/>
      <c r="H668" s="24"/>
      <c r="I668" s="24"/>
      <c r="J668" s="61">
        <v>4</v>
      </c>
      <c r="K668" s="62" t="s">
        <v>1320</v>
      </c>
      <c r="L668" s="63" t="s">
        <v>1239</v>
      </c>
      <c r="M668" s="61" t="str">
        <f>IFERROR(VLOOKUP(Tabel3[[#This Row],[ID-Bygningsdel]],'Data ændringslog'!A:G,7,FALSE),"P")</f>
        <v/>
      </c>
      <c r="N668" s="64" t="s">
        <v>109</v>
      </c>
      <c r="O668" s="188" t="str">
        <f>VLOOKUP(Tabel3[[#This Row],[ID-Bygningsdel]],'Data aktør'!A:H,2,FALSE)</f>
        <v/>
      </c>
      <c r="P668" s="189" t="str">
        <f>VLOOKUP(Tabel3[[#This Row],[ID-Bygningsdel]],'Data aktør'!A:H,3,FALSE)</f>
        <v/>
      </c>
      <c r="Q668" s="190" t="str">
        <f>VLOOKUP(Tabel3[[#This Row],[ID-Bygningsdel]],'Data aktør'!A:H,4,FALSE)</f>
        <v/>
      </c>
      <c r="R668" s="191" t="str">
        <f>VLOOKUP(Tabel3[[#This Row],[ID-Bygningsdel]],'Data aktør'!A:H,5,FALSE)</f>
        <v/>
      </c>
      <c r="S668" s="192" t="str">
        <f>VLOOKUP(Tabel3[[#This Row],[ID-Bygningsdel]],'Data aktør'!A:H,6,FALSE)</f>
        <v>X</v>
      </c>
      <c r="T668" s="193" t="str">
        <f>VLOOKUP(Tabel3[[#This Row],[ID-Bygningsdel]],'Data aktør'!A:H,7,FALSE)</f>
        <v>X</v>
      </c>
      <c r="U668" s="194" t="str">
        <f>VLOOKUP(Tabel3[[#This Row],[ID-Bygningsdel]],'Data aktør'!A:H,8,FALSE)</f>
        <v/>
      </c>
      <c r="V668" s="76"/>
      <c r="W668" s="77"/>
      <c r="X668" s="76"/>
      <c r="Y668" s="77"/>
      <c r="Z668" s="76"/>
      <c r="AA668" s="77"/>
      <c r="AB668" s="76"/>
      <c r="AC668" s="77"/>
      <c r="AD668" s="76"/>
      <c r="AE668" s="77"/>
      <c r="AF668" s="76"/>
      <c r="AG668" s="77"/>
      <c r="AH668" s="76"/>
      <c r="AI668" s="77"/>
      <c r="AJ668" s="76" t="s">
        <v>47</v>
      </c>
      <c r="AK668" s="77">
        <v>200</v>
      </c>
      <c r="AL668" s="76"/>
      <c r="AM668" s="77"/>
      <c r="AN668" s="76"/>
      <c r="AO668" s="77"/>
      <c r="AP668" s="76"/>
      <c r="AQ668" s="77"/>
      <c r="AR668" s="76"/>
      <c r="AS668" s="77"/>
      <c r="AT668" s="76" t="s">
        <v>47</v>
      </c>
      <c r="AU668" s="77">
        <v>300</v>
      </c>
      <c r="AV668" s="76"/>
      <c r="AW668" s="77"/>
      <c r="AX668" s="76"/>
      <c r="AY668" s="77"/>
      <c r="AZ668" s="76"/>
      <c r="BA668" s="77"/>
      <c r="BB668" s="76" t="s">
        <v>48</v>
      </c>
      <c r="BC668" s="77">
        <v>325</v>
      </c>
      <c r="BD668" s="76"/>
      <c r="BE668" s="77"/>
      <c r="BF668" s="76"/>
      <c r="BG668" s="77"/>
      <c r="BH668" s="76"/>
      <c r="BI668" s="77"/>
      <c r="BJ668" s="76"/>
      <c r="BK668" s="77"/>
      <c r="BL668" s="36"/>
      <c r="BM668" s="24"/>
      <c r="BN668" s="76"/>
      <c r="BO668" s="77"/>
      <c r="BP668" s="76"/>
      <c r="BQ668" s="77"/>
      <c r="BR668" s="76"/>
      <c r="BS668" s="77"/>
      <c r="BT668" s="76"/>
      <c r="BU668" s="77"/>
      <c r="BV668" s="24"/>
      <c r="BW668" s="76"/>
      <c r="BX668" s="77"/>
      <c r="BY668" s="76"/>
      <c r="BZ668" s="77"/>
      <c r="CA668" s="96"/>
      <c r="CB668" s="2"/>
    </row>
    <row r="669" spans="1:80" ht="12" x14ac:dyDescent="0.2">
      <c r="A669" s="33"/>
      <c r="B669" s="265" t="s">
        <v>1341</v>
      </c>
      <c r="C669" s="240" t="str">
        <f>_xlfn.CONCAT(Tabel3[[#This Row],[ID]],Tabel3[[#This Row],[BYGNINGSDELE]])</f>
        <v xml:space="preserve">665Kontrolventiler </v>
      </c>
      <c r="D669" s="24"/>
      <c r="E669" s="24"/>
      <c r="F669" s="24"/>
      <c r="G669" s="24"/>
      <c r="H669" s="24"/>
      <c r="I669" s="24"/>
      <c r="J669" s="61">
        <v>4</v>
      </c>
      <c r="K669" s="62" t="s">
        <v>1322</v>
      </c>
      <c r="L669" s="63" t="s">
        <v>1239</v>
      </c>
      <c r="M669" s="61" t="str">
        <f>IFERROR(VLOOKUP(Tabel3[[#This Row],[ID-Bygningsdel]],'Data ændringslog'!A:G,7,FALSE),"P")</f>
        <v/>
      </c>
      <c r="N669" s="64" t="s">
        <v>109</v>
      </c>
      <c r="O669" s="188" t="str">
        <f>VLOOKUP(Tabel3[[#This Row],[ID-Bygningsdel]],'Data aktør'!A:H,2,FALSE)</f>
        <v/>
      </c>
      <c r="P669" s="189" t="str">
        <f>VLOOKUP(Tabel3[[#This Row],[ID-Bygningsdel]],'Data aktør'!A:H,3,FALSE)</f>
        <v/>
      </c>
      <c r="Q669" s="190" t="str">
        <f>VLOOKUP(Tabel3[[#This Row],[ID-Bygningsdel]],'Data aktør'!A:H,4,FALSE)</f>
        <v/>
      </c>
      <c r="R669" s="191" t="str">
        <f>VLOOKUP(Tabel3[[#This Row],[ID-Bygningsdel]],'Data aktør'!A:H,5,FALSE)</f>
        <v/>
      </c>
      <c r="S669" s="192" t="str">
        <f>VLOOKUP(Tabel3[[#This Row],[ID-Bygningsdel]],'Data aktør'!A:H,6,FALSE)</f>
        <v>X</v>
      </c>
      <c r="T669" s="193" t="str">
        <f>VLOOKUP(Tabel3[[#This Row],[ID-Bygningsdel]],'Data aktør'!A:H,7,FALSE)</f>
        <v>X</v>
      </c>
      <c r="U669" s="194" t="str">
        <f>VLOOKUP(Tabel3[[#This Row],[ID-Bygningsdel]],'Data aktør'!A:H,8,FALSE)</f>
        <v/>
      </c>
      <c r="V669" s="76"/>
      <c r="W669" s="77"/>
      <c r="X669" s="76"/>
      <c r="Y669" s="77"/>
      <c r="Z669" s="76"/>
      <c r="AA669" s="77"/>
      <c r="AB669" s="76"/>
      <c r="AC669" s="77"/>
      <c r="AD669" s="76"/>
      <c r="AE669" s="77"/>
      <c r="AF669" s="76"/>
      <c r="AG669" s="77"/>
      <c r="AH669" s="76"/>
      <c r="AI669" s="77"/>
      <c r="AJ669" s="76"/>
      <c r="AK669" s="77"/>
      <c r="AL669" s="76"/>
      <c r="AM669" s="77"/>
      <c r="AN669" s="76"/>
      <c r="AO669" s="77"/>
      <c r="AP669" s="76"/>
      <c r="AQ669" s="77"/>
      <c r="AR669" s="76"/>
      <c r="AS669" s="77"/>
      <c r="AT669" s="76" t="s">
        <v>47</v>
      </c>
      <c r="AU669" s="77">
        <v>300</v>
      </c>
      <c r="AV669" s="76"/>
      <c r="AW669" s="77"/>
      <c r="AX669" s="76"/>
      <c r="AY669" s="77"/>
      <c r="AZ669" s="76"/>
      <c r="BA669" s="77"/>
      <c r="BB669" s="76" t="s">
        <v>48</v>
      </c>
      <c r="BC669" s="77">
        <v>325</v>
      </c>
      <c r="BD669" s="76"/>
      <c r="BE669" s="77"/>
      <c r="BF669" s="76"/>
      <c r="BG669" s="77"/>
      <c r="BH669" s="76"/>
      <c r="BI669" s="77"/>
      <c r="BJ669" s="76"/>
      <c r="BK669" s="77"/>
      <c r="BL669" s="36"/>
      <c r="BM669" s="24"/>
      <c r="BN669" s="76"/>
      <c r="BO669" s="77"/>
      <c r="BP669" s="76"/>
      <c r="BQ669" s="77"/>
      <c r="BR669" s="76"/>
      <c r="BS669" s="77"/>
      <c r="BT669" s="76"/>
      <c r="BU669" s="77"/>
      <c r="BV669" s="24"/>
      <c r="BW669" s="76"/>
      <c r="BX669" s="77"/>
      <c r="BY669" s="76"/>
      <c r="BZ669" s="77"/>
      <c r="CA669" s="96"/>
      <c r="CB669" s="2"/>
    </row>
    <row r="670" spans="1:80" ht="12" x14ac:dyDescent="0.2">
      <c r="A670" s="33"/>
      <c r="B670" s="267" t="s">
        <v>1343</v>
      </c>
      <c r="C670" s="242" t="str">
        <f>_xlfn.CONCAT(Tabel3[[#This Row],[ID]],Tabel3[[#This Row],[BYGNINGSDELE]])</f>
        <v>666Tilslutninger til udstyr</v>
      </c>
      <c r="D670" s="23"/>
      <c r="E670" s="23"/>
      <c r="F670" s="23"/>
      <c r="G670" s="23"/>
      <c r="H670" s="23"/>
      <c r="I670" s="24"/>
      <c r="J670" s="65">
        <v>3</v>
      </c>
      <c r="K670" s="66" t="s">
        <v>1324</v>
      </c>
      <c r="L670" s="67"/>
      <c r="M670" s="65" t="str">
        <f>IFERROR(VLOOKUP(Tabel3[[#This Row],[ID-Bygningsdel]],'Data ændringslog'!A:G,7,FALSE),"P")</f>
        <v/>
      </c>
      <c r="N670" s="68" t="s">
        <v>109</v>
      </c>
      <c r="O670" s="196" t="str">
        <f>VLOOKUP(Tabel3[[#This Row],[ID-Bygningsdel]],'Data aktør'!A:H,2,FALSE)</f>
        <v/>
      </c>
      <c r="P670" s="197" t="str">
        <f>VLOOKUP(Tabel3[[#This Row],[ID-Bygningsdel]],'Data aktør'!A:H,3,FALSE)</f>
        <v/>
      </c>
      <c r="Q670" s="197" t="str">
        <f>VLOOKUP(Tabel3[[#This Row],[ID-Bygningsdel]],'Data aktør'!A:H,4,FALSE)</f>
        <v/>
      </c>
      <c r="R670" s="197" t="str">
        <f>VLOOKUP(Tabel3[[#This Row],[ID-Bygningsdel]],'Data aktør'!A:H,5,FALSE)</f>
        <v/>
      </c>
      <c r="S670" s="197" t="str">
        <f>VLOOKUP(Tabel3[[#This Row],[ID-Bygningsdel]],'Data aktør'!A:H,6,FALSE)</f>
        <v/>
      </c>
      <c r="T670" s="197" t="str">
        <f>VLOOKUP(Tabel3[[#This Row],[ID-Bygningsdel]],'Data aktør'!A:H,7,FALSE)</f>
        <v/>
      </c>
      <c r="U670" s="197" t="str">
        <f>VLOOKUP(Tabel3[[#This Row],[ID-Bygningsdel]],'Data aktør'!A:H,8,FALSE)</f>
        <v/>
      </c>
      <c r="V670" s="84"/>
      <c r="W670" s="69"/>
      <c r="X670" s="84"/>
      <c r="Y670" s="69"/>
      <c r="Z670" s="84"/>
      <c r="AA670" s="69"/>
      <c r="AB670" s="84"/>
      <c r="AC670" s="69"/>
      <c r="AD670" s="84"/>
      <c r="AE670" s="69"/>
      <c r="AF670" s="84"/>
      <c r="AG670" s="69"/>
      <c r="AH670" s="84"/>
      <c r="AI670" s="69"/>
      <c r="AJ670" s="84"/>
      <c r="AK670" s="69"/>
      <c r="AL670" s="84"/>
      <c r="AM670" s="69"/>
      <c r="AN670" s="84"/>
      <c r="AO670" s="69"/>
      <c r="AP670" s="84"/>
      <c r="AQ670" s="69"/>
      <c r="AR670" s="84"/>
      <c r="AS670" s="69"/>
      <c r="AT670" s="84"/>
      <c r="AU670" s="69"/>
      <c r="AV670" s="84"/>
      <c r="AW670" s="69"/>
      <c r="AX670" s="84"/>
      <c r="AY670" s="69"/>
      <c r="AZ670" s="84"/>
      <c r="BA670" s="69"/>
      <c r="BB670" s="84"/>
      <c r="BC670" s="69"/>
      <c r="BD670" s="84"/>
      <c r="BE670" s="69"/>
      <c r="BF670" s="84"/>
      <c r="BG670" s="69"/>
      <c r="BH670" s="84"/>
      <c r="BI670" s="69"/>
      <c r="BJ670" s="84"/>
      <c r="BK670" s="69"/>
      <c r="BL670" s="38"/>
      <c r="BM670" s="24"/>
      <c r="BN670" s="84"/>
      <c r="BO670" s="69"/>
      <c r="BP670" s="84"/>
      <c r="BQ670" s="69"/>
      <c r="BR670" s="84"/>
      <c r="BS670" s="69"/>
      <c r="BT670" s="84"/>
      <c r="BU670" s="69"/>
      <c r="BV670" s="24"/>
      <c r="BW670" s="84"/>
      <c r="BX670" s="69"/>
      <c r="BY670" s="84"/>
      <c r="BZ670" s="69"/>
      <c r="CA670" s="98"/>
      <c r="CB670" s="2"/>
    </row>
    <row r="671" spans="1:80" ht="12" x14ac:dyDescent="0.2">
      <c r="A671" s="33"/>
      <c r="B671" s="265" t="s">
        <v>1345</v>
      </c>
      <c r="C671" s="240" t="str">
        <f>_xlfn.CONCAT(Tabel3[[#This Row],[ID]],Tabel3[[#This Row],[BYGNINGSDELE]])</f>
        <v>667Emhætter</v>
      </c>
      <c r="D671" s="24"/>
      <c r="E671" s="24"/>
      <c r="F671" s="24"/>
      <c r="G671" s="24"/>
      <c r="H671" s="24"/>
      <c r="I671" s="24"/>
      <c r="J671" s="61">
        <v>4</v>
      </c>
      <c r="K671" s="62" t="s">
        <v>1326</v>
      </c>
      <c r="L671" s="63" t="s">
        <v>1239</v>
      </c>
      <c r="M671" s="61" t="str">
        <f>IFERROR(VLOOKUP(Tabel3[[#This Row],[ID-Bygningsdel]],'Data ændringslog'!A:G,7,FALSE),"P")</f>
        <v/>
      </c>
      <c r="N671" s="64" t="s">
        <v>109</v>
      </c>
      <c r="O671" s="188" t="str">
        <f>VLOOKUP(Tabel3[[#This Row],[ID-Bygningsdel]],'Data aktør'!A:H,2,FALSE)</f>
        <v/>
      </c>
      <c r="P671" s="189" t="str">
        <f>VLOOKUP(Tabel3[[#This Row],[ID-Bygningsdel]],'Data aktør'!A:H,3,FALSE)</f>
        <v/>
      </c>
      <c r="Q671" s="190" t="str">
        <f>VLOOKUP(Tabel3[[#This Row],[ID-Bygningsdel]],'Data aktør'!A:H,4,FALSE)</f>
        <v/>
      </c>
      <c r="R671" s="191" t="str">
        <f>VLOOKUP(Tabel3[[#This Row],[ID-Bygningsdel]],'Data aktør'!A:H,5,FALSE)</f>
        <v/>
      </c>
      <c r="S671" s="192" t="str">
        <f>VLOOKUP(Tabel3[[#This Row],[ID-Bygningsdel]],'Data aktør'!A:H,6,FALSE)</f>
        <v>X</v>
      </c>
      <c r="T671" s="193" t="str">
        <f>VLOOKUP(Tabel3[[#This Row],[ID-Bygningsdel]],'Data aktør'!A:H,7,FALSE)</f>
        <v>X</v>
      </c>
      <c r="U671" s="194" t="str">
        <f>VLOOKUP(Tabel3[[#This Row],[ID-Bygningsdel]],'Data aktør'!A:H,8,FALSE)</f>
        <v/>
      </c>
      <c r="V671" s="76"/>
      <c r="W671" s="77"/>
      <c r="X671" s="76"/>
      <c r="Y671" s="77"/>
      <c r="Z671" s="76"/>
      <c r="AA671" s="77"/>
      <c r="AB671" s="76"/>
      <c r="AC671" s="77"/>
      <c r="AD671" s="76"/>
      <c r="AE671" s="77"/>
      <c r="AF671" s="76"/>
      <c r="AG671" s="77"/>
      <c r="AH671" s="76"/>
      <c r="AI671" s="77"/>
      <c r="AJ671" s="76"/>
      <c r="AK671" s="77"/>
      <c r="AL671" s="76"/>
      <c r="AM671" s="77"/>
      <c r="AN671" s="76"/>
      <c r="AO671" s="77"/>
      <c r="AP671" s="76"/>
      <c r="AQ671" s="77"/>
      <c r="AR671" s="76"/>
      <c r="AS671" s="77"/>
      <c r="AT671" s="76" t="s">
        <v>47</v>
      </c>
      <c r="AU671" s="77">
        <v>300</v>
      </c>
      <c r="AV671" s="76"/>
      <c r="AW671" s="77"/>
      <c r="AX671" s="76"/>
      <c r="AY671" s="77"/>
      <c r="AZ671" s="76"/>
      <c r="BA671" s="77"/>
      <c r="BB671" s="76" t="s">
        <v>48</v>
      </c>
      <c r="BC671" s="77">
        <v>325</v>
      </c>
      <c r="BD671" s="76"/>
      <c r="BE671" s="77"/>
      <c r="BF671" s="76"/>
      <c r="BG671" s="77"/>
      <c r="BH671" s="76"/>
      <c r="BI671" s="77"/>
      <c r="BJ671" s="76"/>
      <c r="BK671" s="77"/>
      <c r="BL671" s="36"/>
      <c r="BM671" s="24"/>
      <c r="BN671" s="76"/>
      <c r="BO671" s="77"/>
      <c r="BP671" s="76"/>
      <c r="BQ671" s="77"/>
      <c r="BR671" s="76"/>
      <c r="BS671" s="77"/>
      <c r="BT671" s="76"/>
      <c r="BU671" s="77"/>
      <c r="BV671" s="24"/>
      <c r="BW671" s="76"/>
      <c r="BX671" s="77"/>
      <c r="BY671" s="76"/>
      <c r="BZ671" s="77"/>
      <c r="CA671" s="96"/>
      <c r="CB671" s="2"/>
    </row>
    <row r="672" spans="1:80" ht="12" x14ac:dyDescent="0.2">
      <c r="A672" s="33"/>
      <c r="B672" s="265" t="s">
        <v>1347</v>
      </c>
      <c r="C672" s="240" t="str">
        <f>_xlfn.CONCAT(Tabel3[[#This Row],[ID]],Tabel3[[#This Row],[BYGNINGSDELE]])</f>
        <v>668Punktsug</v>
      </c>
      <c r="D672" s="24"/>
      <c r="E672" s="24"/>
      <c r="F672" s="24"/>
      <c r="G672" s="24"/>
      <c r="H672" s="24"/>
      <c r="I672" s="24"/>
      <c r="J672" s="61">
        <v>4</v>
      </c>
      <c r="K672" s="62" t="s">
        <v>1328</v>
      </c>
      <c r="L672" s="63" t="s">
        <v>1239</v>
      </c>
      <c r="M672" s="61" t="str">
        <f>IFERROR(VLOOKUP(Tabel3[[#This Row],[ID-Bygningsdel]],'Data ændringslog'!A:G,7,FALSE),"P")</f>
        <v/>
      </c>
      <c r="N672" s="64" t="s">
        <v>109</v>
      </c>
      <c r="O672" s="188" t="str">
        <f>VLOOKUP(Tabel3[[#This Row],[ID-Bygningsdel]],'Data aktør'!A:H,2,FALSE)</f>
        <v/>
      </c>
      <c r="P672" s="189" t="str">
        <f>VLOOKUP(Tabel3[[#This Row],[ID-Bygningsdel]],'Data aktør'!A:H,3,FALSE)</f>
        <v/>
      </c>
      <c r="Q672" s="190" t="str">
        <f>VLOOKUP(Tabel3[[#This Row],[ID-Bygningsdel]],'Data aktør'!A:H,4,FALSE)</f>
        <v/>
      </c>
      <c r="R672" s="191" t="str">
        <f>VLOOKUP(Tabel3[[#This Row],[ID-Bygningsdel]],'Data aktør'!A:H,5,FALSE)</f>
        <v/>
      </c>
      <c r="S672" s="192" t="str">
        <f>VLOOKUP(Tabel3[[#This Row],[ID-Bygningsdel]],'Data aktør'!A:H,6,FALSE)</f>
        <v>X</v>
      </c>
      <c r="T672" s="193" t="str">
        <f>VLOOKUP(Tabel3[[#This Row],[ID-Bygningsdel]],'Data aktør'!A:H,7,FALSE)</f>
        <v>X</v>
      </c>
      <c r="U672" s="194" t="str">
        <f>VLOOKUP(Tabel3[[#This Row],[ID-Bygningsdel]],'Data aktør'!A:H,8,FALSE)</f>
        <v/>
      </c>
      <c r="V672" s="76"/>
      <c r="W672" s="77"/>
      <c r="X672" s="76"/>
      <c r="Y672" s="77"/>
      <c r="Z672" s="76"/>
      <c r="AA672" s="77"/>
      <c r="AB672" s="76"/>
      <c r="AC672" s="77"/>
      <c r="AD672" s="76"/>
      <c r="AE672" s="77"/>
      <c r="AF672" s="76"/>
      <c r="AG672" s="77"/>
      <c r="AH672" s="76"/>
      <c r="AI672" s="77"/>
      <c r="AJ672" s="76"/>
      <c r="AK672" s="77"/>
      <c r="AL672" s="76"/>
      <c r="AM672" s="77"/>
      <c r="AN672" s="76"/>
      <c r="AO672" s="77"/>
      <c r="AP672" s="76"/>
      <c r="AQ672" s="77"/>
      <c r="AR672" s="76"/>
      <c r="AS672" s="77"/>
      <c r="AT672" s="76" t="s">
        <v>47</v>
      </c>
      <c r="AU672" s="77">
        <v>300</v>
      </c>
      <c r="AV672" s="76"/>
      <c r="AW672" s="77"/>
      <c r="AX672" s="76"/>
      <c r="AY672" s="77"/>
      <c r="AZ672" s="76"/>
      <c r="BA672" s="77"/>
      <c r="BB672" s="76" t="s">
        <v>48</v>
      </c>
      <c r="BC672" s="77">
        <v>325</v>
      </c>
      <c r="BD672" s="76"/>
      <c r="BE672" s="77"/>
      <c r="BF672" s="76"/>
      <c r="BG672" s="77"/>
      <c r="BH672" s="76"/>
      <c r="BI672" s="77"/>
      <c r="BJ672" s="76"/>
      <c r="BK672" s="77"/>
      <c r="BL672" s="36"/>
      <c r="BM672" s="24"/>
      <c r="BN672" s="76"/>
      <c r="BO672" s="77"/>
      <c r="BP672" s="76"/>
      <c r="BQ672" s="77"/>
      <c r="BR672" s="76"/>
      <c r="BS672" s="77"/>
      <c r="BT672" s="76"/>
      <c r="BU672" s="77"/>
      <c r="BV672" s="24"/>
      <c r="BW672" s="76"/>
      <c r="BX672" s="77"/>
      <c r="BY672" s="76"/>
      <c r="BZ672" s="77"/>
      <c r="CA672" s="96"/>
      <c r="CB672" s="2"/>
    </row>
    <row r="673" spans="1:80" ht="12" x14ac:dyDescent="0.2">
      <c r="A673" s="33"/>
      <c r="B673" s="265" t="s">
        <v>1349</v>
      </c>
      <c r="C673" s="240" t="str">
        <f>_xlfn.CONCAT(Tabel3[[#This Row],[ID]],Tabel3[[#This Row],[BYGNINGSDELE]])</f>
        <v xml:space="preserve">669Kemikalieskabe </v>
      </c>
      <c r="D673" s="24"/>
      <c r="E673" s="24"/>
      <c r="F673" s="24"/>
      <c r="G673" s="24"/>
      <c r="H673" s="24"/>
      <c r="I673" s="24"/>
      <c r="J673" s="61">
        <v>4</v>
      </c>
      <c r="K673" s="62" t="s">
        <v>1330</v>
      </c>
      <c r="L673" s="63" t="s">
        <v>1239</v>
      </c>
      <c r="M673" s="61" t="str">
        <f>IFERROR(VLOOKUP(Tabel3[[#This Row],[ID-Bygningsdel]],'Data ændringslog'!A:G,7,FALSE),"P")</f>
        <v/>
      </c>
      <c r="N673" s="64" t="s">
        <v>109</v>
      </c>
      <c r="O673" s="188" t="str">
        <f>VLOOKUP(Tabel3[[#This Row],[ID-Bygningsdel]],'Data aktør'!A:H,2,FALSE)</f>
        <v/>
      </c>
      <c r="P673" s="189" t="str">
        <f>VLOOKUP(Tabel3[[#This Row],[ID-Bygningsdel]],'Data aktør'!A:H,3,FALSE)</f>
        <v/>
      </c>
      <c r="Q673" s="190" t="str">
        <f>VLOOKUP(Tabel3[[#This Row],[ID-Bygningsdel]],'Data aktør'!A:H,4,FALSE)</f>
        <v/>
      </c>
      <c r="R673" s="191" t="str">
        <f>VLOOKUP(Tabel3[[#This Row],[ID-Bygningsdel]],'Data aktør'!A:H,5,FALSE)</f>
        <v/>
      </c>
      <c r="S673" s="192" t="str">
        <f>VLOOKUP(Tabel3[[#This Row],[ID-Bygningsdel]],'Data aktør'!A:H,6,FALSE)</f>
        <v>X</v>
      </c>
      <c r="T673" s="193" t="str">
        <f>VLOOKUP(Tabel3[[#This Row],[ID-Bygningsdel]],'Data aktør'!A:H,7,FALSE)</f>
        <v>X</v>
      </c>
      <c r="U673" s="194" t="str">
        <f>VLOOKUP(Tabel3[[#This Row],[ID-Bygningsdel]],'Data aktør'!A:H,8,FALSE)</f>
        <v/>
      </c>
      <c r="V673" s="76"/>
      <c r="W673" s="77"/>
      <c r="X673" s="76"/>
      <c r="Y673" s="77"/>
      <c r="Z673" s="76"/>
      <c r="AA673" s="77"/>
      <c r="AB673" s="76"/>
      <c r="AC673" s="77"/>
      <c r="AD673" s="76"/>
      <c r="AE673" s="77"/>
      <c r="AF673" s="76"/>
      <c r="AG673" s="77"/>
      <c r="AH673" s="76"/>
      <c r="AI673" s="77"/>
      <c r="AJ673" s="76"/>
      <c r="AK673" s="77"/>
      <c r="AL673" s="76"/>
      <c r="AM673" s="77"/>
      <c r="AN673" s="76"/>
      <c r="AO673" s="77"/>
      <c r="AP673" s="76"/>
      <c r="AQ673" s="77"/>
      <c r="AR673" s="76"/>
      <c r="AS673" s="77"/>
      <c r="AT673" s="76" t="s">
        <v>47</v>
      </c>
      <c r="AU673" s="77">
        <v>300</v>
      </c>
      <c r="AV673" s="76"/>
      <c r="AW673" s="77"/>
      <c r="AX673" s="76"/>
      <c r="AY673" s="77"/>
      <c r="AZ673" s="76"/>
      <c r="BA673" s="77"/>
      <c r="BB673" s="76" t="s">
        <v>48</v>
      </c>
      <c r="BC673" s="77">
        <v>325</v>
      </c>
      <c r="BD673" s="76"/>
      <c r="BE673" s="77"/>
      <c r="BF673" s="76"/>
      <c r="BG673" s="77"/>
      <c r="BH673" s="76"/>
      <c r="BI673" s="77"/>
      <c r="BJ673" s="76"/>
      <c r="BK673" s="77"/>
      <c r="BL673" s="36"/>
      <c r="BM673" s="24"/>
      <c r="BN673" s="76"/>
      <c r="BO673" s="77"/>
      <c r="BP673" s="76"/>
      <c r="BQ673" s="77"/>
      <c r="BR673" s="76"/>
      <c r="BS673" s="77"/>
      <c r="BT673" s="76"/>
      <c r="BU673" s="77"/>
      <c r="BV673" s="24"/>
      <c r="BW673" s="76"/>
      <c r="BX673" s="77"/>
      <c r="BY673" s="76"/>
      <c r="BZ673" s="77"/>
      <c r="CA673" s="96"/>
      <c r="CB673" s="2"/>
    </row>
    <row r="674" spans="1:80" ht="12" x14ac:dyDescent="0.2">
      <c r="A674" s="33"/>
      <c r="B674" s="265" t="s">
        <v>1351</v>
      </c>
      <c r="C674" s="240" t="str">
        <f>_xlfn.CONCAT(Tabel3[[#This Row],[ID]],Tabel3[[#This Row],[BYGNINGSDELE]])</f>
        <v>670Stinkskabe</v>
      </c>
      <c r="D674" s="24"/>
      <c r="E674" s="24"/>
      <c r="F674" s="24"/>
      <c r="G674" s="24"/>
      <c r="H674" s="24"/>
      <c r="I674" s="24"/>
      <c r="J674" s="61">
        <v>4</v>
      </c>
      <c r="K674" s="62" t="s">
        <v>1332</v>
      </c>
      <c r="L674" s="63" t="s">
        <v>1239</v>
      </c>
      <c r="M674" s="61" t="str">
        <f>IFERROR(VLOOKUP(Tabel3[[#This Row],[ID-Bygningsdel]],'Data ændringslog'!A:G,7,FALSE),"P")</f>
        <v/>
      </c>
      <c r="N674" s="64" t="s">
        <v>109</v>
      </c>
      <c r="O674" s="188" t="str">
        <f>VLOOKUP(Tabel3[[#This Row],[ID-Bygningsdel]],'Data aktør'!A:H,2,FALSE)</f>
        <v/>
      </c>
      <c r="P674" s="189" t="str">
        <f>VLOOKUP(Tabel3[[#This Row],[ID-Bygningsdel]],'Data aktør'!A:H,3,FALSE)</f>
        <v/>
      </c>
      <c r="Q674" s="190" t="str">
        <f>VLOOKUP(Tabel3[[#This Row],[ID-Bygningsdel]],'Data aktør'!A:H,4,FALSE)</f>
        <v/>
      </c>
      <c r="R674" s="191" t="str">
        <f>VLOOKUP(Tabel3[[#This Row],[ID-Bygningsdel]],'Data aktør'!A:H,5,FALSE)</f>
        <v/>
      </c>
      <c r="S674" s="192" t="str">
        <f>VLOOKUP(Tabel3[[#This Row],[ID-Bygningsdel]],'Data aktør'!A:H,6,FALSE)</f>
        <v>X</v>
      </c>
      <c r="T674" s="193" t="str">
        <f>VLOOKUP(Tabel3[[#This Row],[ID-Bygningsdel]],'Data aktør'!A:H,7,FALSE)</f>
        <v>X</v>
      </c>
      <c r="U674" s="194" t="str">
        <f>VLOOKUP(Tabel3[[#This Row],[ID-Bygningsdel]],'Data aktør'!A:H,8,FALSE)</f>
        <v/>
      </c>
      <c r="V674" s="76"/>
      <c r="W674" s="77"/>
      <c r="X674" s="76"/>
      <c r="Y674" s="77"/>
      <c r="Z674" s="76"/>
      <c r="AA674" s="77"/>
      <c r="AB674" s="76"/>
      <c r="AC674" s="77"/>
      <c r="AD674" s="76"/>
      <c r="AE674" s="77"/>
      <c r="AF674" s="76"/>
      <c r="AG674" s="77"/>
      <c r="AH674" s="76"/>
      <c r="AI674" s="77"/>
      <c r="AJ674" s="76"/>
      <c r="AK674" s="77"/>
      <c r="AL674" s="76"/>
      <c r="AM674" s="77"/>
      <c r="AN674" s="76"/>
      <c r="AO674" s="77"/>
      <c r="AP674" s="76"/>
      <c r="AQ674" s="77"/>
      <c r="AR674" s="76"/>
      <c r="AS674" s="77"/>
      <c r="AT674" s="76" t="s">
        <v>47</v>
      </c>
      <c r="AU674" s="77">
        <v>300</v>
      </c>
      <c r="AV674" s="76"/>
      <c r="AW674" s="77"/>
      <c r="AX674" s="76"/>
      <c r="AY674" s="77"/>
      <c r="AZ674" s="76"/>
      <c r="BA674" s="77"/>
      <c r="BB674" s="76" t="s">
        <v>48</v>
      </c>
      <c r="BC674" s="77">
        <v>325</v>
      </c>
      <c r="BD674" s="76"/>
      <c r="BE674" s="77"/>
      <c r="BF674" s="76"/>
      <c r="BG674" s="77"/>
      <c r="BH674" s="76"/>
      <c r="BI674" s="77"/>
      <c r="BJ674" s="76"/>
      <c r="BK674" s="77"/>
      <c r="BL674" s="36"/>
      <c r="BM674" s="24"/>
      <c r="BN674" s="76"/>
      <c r="BO674" s="77"/>
      <c r="BP674" s="76"/>
      <c r="BQ674" s="77"/>
      <c r="BR674" s="76"/>
      <c r="BS674" s="77"/>
      <c r="BT674" s="76"/>
      <c r="BU674" s="77"/>
      <c r="BV674" s="24"/>
      <c r="BW674" s="76"/>
      <c r="BX674" s="77"/>
      <c r="BY674" s="76"/>
      <c r="BZ674" s="77"/>
      <c r="CA674" s="96"/>
      <c r="CB674" s="2"/>
    </row>
    <row r="675" spans="1:80" ht="12" x14ac:dyDescent="0.2">
      <c r="A675" s="33"/>
      <c r="B675" s="265" t="s">
        <v>1353</v>
      </c>
      <c r="C675" s="240" t="str">
        <f>_xlfn.CONCAT(Tabel3[[#This Row],[ID]],Tabel3[[#This Row],[BYGNINGSDELE]])</f>
        <v>671Lafbænke</v>
      </c>
      <c r="D675" s="24"/>
      <c r="E675" s="24"/>
      <c r="F675" s="24"/>
      <c r="G675" s="24"/>
      <c r="H675" s="24"/>
      <c r="I675" s="24"/>
      <c r="J675" s="61">
        <v>4</v>
      </c>
      <c r="K675" s="62" t="s">
        <v>1334</v>
      </c>
      <c r="L675" s="63" t="s">
        <v>1239</v>
      </c>
      <c r="M675" s="61" t="str">
        <f>IFERROR(VLOOKUP(Tabel3[[#This Row],[ID-Bygningsdel]],'Data ændringslog'!A:G,7,FALSE),"P")</f>
        <v/>
      </c>
      <c r="N675" s="64" t="s">
        <v>109</v>
      </c>
      <c r="O675" s="188" t="str">
        <f>VLOOKUP(Tabel3[[#This Row],[ID-Bygningsdel]],'Data aktør'!A:H,2,FALSE)</f>
        <v/>
      </c>
      <c r="P675" s="189" t="str">
        <f>VLOOKUP(Tabel3[[#This Row],[ID-Bygningsdel]],'Data aktør'!A:H,3,FALSE)</f>
        <v/>
      </c>
      <c r="Q675" s="190" t="str">
        <f>VLOOKUP(Tabel3[[#This Row],[ID-Bygningsdel]],'Data aktør'!A:H,4,FALSE)</f>
        <v/>
      </c>
      <c r="R675" s="191" t="str">
        <f>VLOOKUP(Tabel3[[#This Row],[ID-Bygningsdel]],'Data aktør'!A:H,5,FALSE)</f>
        <v/>
      </c>
      <c r="S675" s="192" t="str">
        <f>VLOOKUP(Tabel3[[#This Row],[ID-Bygningsdel]],'Data aktør'!A:H,6,FALSE)</f>
        <v>X</v>
      </c>
      <c r="T675" s="193" t="str">
        <f>VLOOKUP(Tabel3[[#This Row],[ID-Bygningsdel]],'Data aktør'!A:H,7,FALSE)</f>
        <v>X</v>
      </c>
      <c r="U675" s="194" t="str">
        <f>VLOOKUP(Tabel3[[#This Row],[ID-Bygningsdel]],'Data aktør'!A:H,8,FALSE)</f>
        <v/>
      </c>
      <c r="V675" s="76"/>
      <c r="W675" s="77"/>
      <c r="X675" s="76"/>
      <c r="Y675" s="77"/>
      <c r="Z675" s="76"/>
      <c r="AA675" s="77"/>
      <c r="AB675" s="76"/>
      <c r="AC675" s="77"/>
      <c r="AD675" s="76"/>
      <c r="AE675" s="77"/>
      <c r="AF675" s="76"/>
      <c r="AG675" s="77"/>
      <c r="AH675" s="76"/>
      <c r="AI675" s="77"/>
      <c r="AJ675" s="76"/>
      <c r="AK675" s="77"/>
      <c r="AL675" s="76"/>
      <c r="AM675" s="77"/>
      <c r="AN675" s="76"/>
      <c r="AO675" s="77"/>
      <c r="AP675" s="76"/>
      <c r="AQ675" s="77"/>
      <c r="AR675" s="76"/>
      <c r="AS675" s="77"/>
      <c r="AT675" s="76" t="s">
        <v>47</v>
      </c>
      <c r="AU675" s="77">
        <v>300</v>
      </c>
      <c r="AV675" s="76"/>
      <c r="AW675" s="77"/>
      <c r="AX675" s="76"/>
      <c r="AY675" s="77"/>
      <c r="AZ675" s="76"/>
      <c r="BA675" s="77"/>
      <c r="BB675" s="76" t="s">
        <v>48</v>
      </c>
      <c r="BC675" s="77">
        <v>325</v>
      </c>
      <c r="BD675" s="76"/>
      <c r="BE675" s="77"/>
      <c r="BF675" s="76"/>
      <c r="BG675" s="77"/>
      <c r="BH675" s="76"/>
      <c r="BI675" s="77"/>
      <c r="BJ675" s="76"/>
      <c r="BK675" s="77"/>
      <c r="BL675" s="36"/>
      <c r="BM675" s="24"/>
      <c r="BN675" s="76"/>
      <c r="BO675" s="77"/>
      <c r="BP675" s="76"/>
      <c r="BQ675" s="77"/>
      <c r="BR675" s="76"/>
      <c r="BS675" s="77"/>
      <c r="BT675" s="76"/>
      <c r="BU675" s="77"/>
      <c r="BV675" s="24"/>
      <c r="BW675" s="76"/>
      <c r="BX675" s="77"/>
      <c r="BY675" s="76"/>
      <c r="BZ675" s="77"/>
      <c r="CA675" s="96"/>
      <c r="CB675" s="2"/>
    </row>
    <row r="676" spans="1:80" ht="12" x14ac:dyDescent="0.2">
      <c r="A676" s="33"/>
      <c r="B676" s="265" t="s">
        <v>1355</v>
      </c>
      <c r="C676" s="240" t="str">
        <f>_xlfn.CONCAT(Tabel3[[#This Row],[ID]],Tabel3[[#This Row],[BYGNINGSDELE]])</f>
        <v>672Sluser</v>
      </c>
      <c r="D676" s="24"/>
      <c r="E676" s="24"/>
      <c r="F676" s="24"/>
      <c r="G676" s="24"/>
      <c r="H676" s="24"/>
      <c r="I676" s="24"/>
      <c r="J676" s="61">
        <v>4</v>
      </c>
      <c r="K676" s="62" t="s">
        <v>1336</v>
      </c>
      <c r="L676" s="63" t="s">
        <v>1239</v>
      </c>
      <c r="M676" s="61" t="str">
        <f>IFERROR(VLOOKUP(Tabel3[[#This Row],[ID-Bygningsdel]],'Data ændringslog'!A:G,7,FALSE),"P")</f>
        <v/>
      </c>
      <c r="N676" s="64" t="s">
        <v>109</v>
      </c>
      <c r="O676" s="188" t="str">
        <f>VLOOKUP(Tabel3[[#This Row],[ID-Bygningsdel]],'Data aktør'!A:H,2,FALSE)</f>
        <v/>
      </c>
      <c r="P676" s="189" t="str">
        <f>VLOOKUP(Tabel3[[#This Row],[ID-Bygningsdel]],'Data aktør'!A:H,3,FALSE)</f>
        <v/>
      </c>
      <c r="Q676" s="190" t="str">
        <f>VLOOKUP(Tabel3[[#This Row],[ID-Bygningsdel]],'Data aktør'!A:H,4,FALSE)</f>
        <v/>
      </c>
      <c r="R676" s="191" t="str">
        <f>VLOOKUP(Tabel3[[#This Row],[ID-Bygningsdel]],'Data aktør'!A:H,5,FALSE)</f>
        <v/>
      </c>
      <c r="S676" s="192" t="str">
        <f>VLOOKUP(Tabel3[[#This Row],[ID-Bygningsdel]],'Data aktør'!A:H,6,FALSE)</f>
        <v>X</v>
      </c>
      <c r="T676" s="193" t="str">
        <f>VLOOKUP(Tabel3[[#This Row],[ID-Bygningsdel]],'Data aktør'!A:H,7,FALSE)</f>
        <v>X</v>
      </c>
      <c r="U676" s="194" t="str">
        <f>VLOOKUP(Tabel3[[#This Row],[ID-Bygningsdel]],'Data aktør'!A:H,8,FALSE)</f>
        <v/>
      </c>
      <c r="V676" s="76"/>
      <c r="W676" s="77"/>
      <c r="X676" s="76"/>
      <c r="Y676" s="77"/>
      <c r="Z676" s="76"/>
      <c r="AA676" s="77"/>
      <c r="AB676" s="76"/>
      <c r="AC676" s="77"/>
      <c r="AD676" s="76"/>
      <c r="AE676" s="77"/>
      <c r="AF676" s="76"/>
      <c r="AG676" s="77"/>
      <c r="AH676" s="76"/>
      <c r="AI676" s="77"/>
      <c r="AJ676" s="76"/>
      <c r="AK676" s="77"/>
      <c r="AL676" s="76"/>
      <c r="AM676" s="77"/>
      <c r="AN676" s="76"/>
      <c r="AO676" s="77"/>
      <c r="AP676" s="76"/>
      <c r="AQ676" s="77"/>
      <c r="AR676" s="76"/>
      <c r="AS676" s="77"/>
      <c r="AT676" s="76" t="s">
        <v>47</v>
      </c>
      <c r="AU676" s="77">
        <v>300</v>
      </c>
      <c r="AV676" s="76"/>
      <c r="AW676" s="77"/>
      <c r="AX676" s="76"/>
      <c r="AY676" s="77"/>
      <c r="AZ676" s="76"/>
      <c r="BA676" s="77"/>
      <c r="BB676" s="76" t="s">
        <v>48</v>
      </c>
      <c r="BC676" s="77">
        <v>325</v>
      </c>
      <c r="BD676" s="76"/>
      <c r="BE676" s="77"/>
      <c r="BF676" s="76"/>
      <c r="BG676" s="77"/>
      <c r="BH676" s="76"/>
      <c r="BI676" s="77"/>
      <c r="BJ676" s="76"/>
      <c r="BK676" s="77"/>
      <c r="BL676" s="36"/>
      <c r="BM676" s="24"/>
      <c r="BN676" s="76"/>
      <c r="BO676" s="77"/>
      <c r="BP676" s="76"/>
      <c r="BQ676" s="77"/>
      <c r="BR676" s="76"/>
      <c r="BS676" s="77"/>
      <c r="BT676" s="76"/>
      <c r="BU676" s="77"/>
      <c r="BV676" s="24"/>
      <c r="BW676" s="76"/>
      <c r="BX676" s="77"/>
      <c r="BY676" s="76"/>
      <c r="BZ676" s="77"/>
      <c r="CA676" s="96"/>
      <c r="CB676" s="2"/>
    </row>
    <row r="677" spans="1:80" ht="12" x14ac:dyDescent="0.2">
      <c r="A677" s="33"/>
      <c r="B677" s="265" t="s">
        <v>1357</v>
      </c>
      <c r="C677" s="240" t="str">
        <f>_xlfn.CONCAT(Tabel3[[#This Row],[ID]],Tabel3[[#This Row],[BYGNINGSDELE]])</f>
        <v xml:space="preserve">673Aftrækskasser </v>
      </c>
      <c r="D677" s="24"/>
      <c r="E677" s="24"/>
      <c r="F677" s="24"/>
      <c r="G677" s="24"/>
      <c r="H677" s="24"/>
      <c r="I677" s="24"/>
      <c r="J677" s="61">
        <v>4</v>
      </c>
      <c r="K677" s="62" t="s">
        <v>1338</v>
      </c>
      <c r="L677" s="63" t="s">
        <v>1239</v>
      </c>
      <c r="M677" s="61" t="str">
        <f>IFERROR(VLOOKUP(Tabel3[[#This Row],[ID-Bygningsdel]],'Data ændringslog'!A:G,7,FALSE),"P")</f>
        <v/>
      </c>
      <c r="N677" s="64" t="s">
        <v>109</v>
      </c>
      <c r="O677" s="188" t="str">
        <f>VLOOKUP(Tabel3[[#This Row],[ID-Bygningsdel]],'Data aktør'!A:H,2,FALSE)</f>
        <v/>
      </c>
      <c r="P677" s="189" t="str">
        <f>VLOOKUP(Tabel3[[#This Row],[ID-Bygningsdel]],'Data aktør'!A:H,3,FALSE)</f>
        <v/>
      </c>
      <c r="Q677" s="190" t="str">
        <f>VLOOKUP(Tabel3[[#This Row],[ID-Bygningsdel]],'Data aktør'!A:H,4,FALSE)</f>
        <v/>
      </c>
      <c r="R677" s="191" t="str">
        <f>VLOOKUP(Tabel3[[#This Row],[ID-Bygningsdel]],'Data aktør'!A:H,5,FALSE)</f>
        <v/>
      </c>
      <c r="S677" s="192" t="str">
        <f>VLOOKUP(Tabel3[[#This Row],[ID-Bygningsdel]],'Data aktør'!A:H,6,FALSE)</f>
        <v>X</v>
      </c>
      <c r="T677" s="193" t="str">
        <f>VLOOKUP(Tabel3[[#This Row],[ID-Bygningsdel]],'Data aktør'!A:H,7,FALSE)</f>
        <v>X</v>
      </c>
      <c r="U677" s="194" t="str">
        <f>VLOOKUP(Tabel3[[#This Row],[ID-Bygningsdel]],'Data aktør'!A:H,8,FALSE)</f>
        <v/>
      </c>
      <c r="V677" s="76"/>
      <c r="W677" s="77"/>
      <c r="X677" s="76"/>
      <c r="Y677" s="77"/>
      <c r="Z677" s="76"/>
      <c r="AA677" s="77"/>
      <c r="AB677" s="76"/>
      <c r="AC677" s="77"/>
      <c r="AD677" s="76"/>
      <c r="AE677" s="77"/>
      <c r="AF677" s="76"/>
      <c r="AG677" s="77"/>
      <c r="AH677" s="76"/>
      <c r="AI677" s="77"/>
      <c r="AJ677" s="76"/>
      <c r="AK677" s="77"/>
      <c r="AL677" s="76"/>
      <c r="AM677" s="77"/>
      <c r="AN677" s="76"/>
      <c r="AO677" s="77"/>
      <c r="AP677" s="76"/>
      <c r="AQ677" s="77"/>
      <c r="AR677" s="76"/>
      <c r="AS677" s="77"/>
      <c r="AT677" s="76" t="s">
        <v>47</v>
      </c>
      <c r="AU677" s="77">
        <v>300</v>
      </c>
      <c r="AV677" s="76"/>
      <c r="AW677" s="77"/>
      <c r="AX677" s="76"/>
      <c r="AY677" s="77"/>
      <c r="AZ677" s="76"/>
      <c r="BA677" s="77"/>
      <c r="BB677" s="76" t="s">
        <v>48</v>
      </c>
      <c r="BC677" s="77">
        <v>325</v>
      </c>
      <c r="BD677" s="76"/>
      <c r="BE677" s="77"/>
      <c r="BF677" s="76"/>
      <c r="BG677" s="77"/>
      <c r="BH677" s="76"/>
      <c r="BI677" s="77"/>
      <c r="BJ677" s="76"/>
      <c r="BK677" s="77"/>
      <c r="BL677" s="36"/>
      <c r="BM677" s="24"/>
      <c r="BN677" s="76"/>
      <c r="BO677" s="77"/>
      <c r="BP677" s="76"/>
      <c r="BQ677" s="77"/>
      <c r="BR677" s="76"/>
      <c r="BS677" s="77"/>
      <c r="BT677" s="76"/>
      <c r="BU677" s="77"/>
      <c r="BV677" s="24"/>
      <c r="BW677" s="76"/>
      <c r="BX677" s="77"/>
      <c r="BY677" s="76"/>
      <c r="BZ677" s="77"/>
      <c r="CA677" s="96"/>
      <c r="CB677" s="2"/>
    </row>
    <row r="678" spans="1:80" ht="12" x14ac:dyDescent="0.2">
      <c r="A678" s="33"/>
      <c r="B678" s="265" t="s">
        <v>1359</v>
      </c>
      <c r="C678" s="240" t="str">
        <f>_xlfn.CONCAT(Tabel3[[#This Row],[ID]],Tabel3[[#This Row],[BYGNINGSDELE]])</f>
        <v>674Dekontaminatorer</v>
      </c>
      <c r="D678" s="24"/>
      <c r="E678" s="24"/>
      <c r="F678" s="24"/>
      <c r="G678" s="24"/>
      <c r="H678" s="24"/>
      <c r="I678" s="24"/>
      <c r="J678" s="61">
        <v>4</v>
      </c>
      <c r="K678" s="62" t="s">
        <v>1340</v>
      </c>
      <c r="L678" s="63" t="s">
        <v>1239</v>
      </c>
      <c r="M678" s="61" t="str">
        <f>IFERROR(VLOOKUP(Tabel3[[#This Row],[ID-Bygningsdel]],'Data ændringslog'!A:G,7,FALSE),"P")</f>
        <v/>
      </c>
      <c r="N678" s="64" t="s">
        <v>109</v>
      </c>
      <c r="O678" s="188" t="str">
        <f>VLOOKUP(Tabel3[[#This Row],[ID-Bygningsdel]],'Data aktør'!A:H,2,FALSE)</f>
        <v/>
      </c>
      <c r="P678" s="189" t="str">
        <f>VLOOKUP(Tabel3[[#This Row],[ID-Bygningsdel]],'Data aktør'!A:H,3,FALSE)</f>
        <v/>
      </c>
      <c r="Q678" s="190" t="str">
        <f>VLOOKUP(Tabel3[[#This Row],[ID-Bygningsdel]],'Data aktør'!A:H,4,FALSE)</f>
        <v/>
      </c>
      <c r="R678" s="191" t="str">
        <f>VLOOKUP(Tabel3[[#This Row],[ID-Bygningsdel]],'Data aktør'!A:H,5,FALSE)</f>
        <v/>
      </c>
      <c r="S678" s="192" t="str">
        <f>VLOOKUP(Tabel3[[#This Row],[ID-Bygningsdel]],'Data aktør'!A:H,6,FALSE)</f>
        <v>X</v>
      </c>
      <c r="T678" s="193" t="str">
        <f>VLOOKUP(Tabel3[[#This Row],[ID-Bygningsdel]],'Data aktør'!A:H,7,FALSE)</f>
        <v>X</v>
      </c>
      <c r="U678" s="194" t="str">
        <f>VLOOKUP(Tabel3[[#This Row],[ID-Bygningsdel]],'Data aktør'!A:H,8,FALSE)</f>
        <v/>
      </c>
      <c r="V678" s="76"/>
      <c r="W678" s="77"/>
      <c r="X678" s="76"/>
      <c r="Y678" s="77"/>
      <c r="Z678" s="76"/>
      <c r="AA678" s="77"/>
      <c r="AB678" s="76"/>
      <c r="AC678" s="77"/>
      <c r="AD678" s="76"/>
      <c r="AE678" s="77"/>
      <c r="AF678" s="76"/>
      <c r="AG678" s="77"/>
      <c r="AH678" s="76"/>
      <c r="AI678" s="77"/>
      <c r="AJ678" s="76"/>
      <c r="AK678" s="77"/>
      <c r="AL678" s="76"/>
      <c r="AM678" s="77"/>
      <c r="AN678" s="76"/>
      <c r="AO678" s="77"/>
      <c r="AP678" s="76"/>
      <c r="AQ678" s="77"/>
      <c r="AR678" s="76"/>
      <c r="AS678" s="77"/>
      <c r="AT678" s="76" t="s">
        <v>47</v>
      </c>
      <c r="AU678" s="77">
        <v>300</v>
      </c>
      <c r="AV678" s="76"/>
      <c r="AW678" s="77"/>
      <c r="AX678" s="76"/>
      <c r="AY678" s="77"/>
      <c r="AZ678" s="76"/>
      <c r="BA678" s="77"/>
      <c r="BB678" s="76" t="s">
        <v>48</v>
      </c>
      <c r="BC678" s="77">
        <v>325</v>
      </c>
      <c r="BD678" s="76"/>
      <c r="BE678" s="77"/>
      <c r="BF678" s="76"/>
      <c r="BG678" s="77"/>
      <c r="BH678" s="76"/>
      <c r="BI678" s="77"/>
      <c r="BJ678" s="76"/>
      <c r="BK678" s="77"/>
      <c r="BL678" s="36"/>
      <c r="BM678" s="24"/>
      <c r="BN678" s="76"/>
      <c r="BO678" s="77"/>
      <c r="BP678" s="76"/>
      <c r="BQ678" s="77"/>
      <c r="BR678" s="76"/>
      <c r="BS678" s="77"/>
      <c r="BT678" s="76"/>
      <c r="BU678" s="77"/>
      <c r="BV678" s="24"/>
      <c r="BW678" s="76"/>
      <c r="BX678" s="77"/>
      <c r="BY678" s="76"/>
      <c r="BZ678" s="77"/>
      <c r="CA678" s="96"/>
      <c r="CB678" s="2"/>
    </row>
    <row r="679" spans="1:80" ht="12" x14ac:dyDescent="0.2">
      <c r="A679" s="33"/>
      <c r="B679" s="267" t="s">
        <v>1360</v>
      </c>
      <c r="C679" s="242" t="str">
        <f>_xlfn.CONCAT(Tabel3[[#This Row],[ID]],Tabel3[[#This Row],[BYGNINGSDELE]])</f>
        <v>675Taghætter/gennemføringer</v>
      </c>
      <c r="D679" s="23"/>
      <c r="E679" s="23"/>
      <c r="F679" s="23"/>
      <c r="G679" s="23"/>
      <c r="H679" s="23"/>
      <c r="I679" s="24"/>
      <c r="J679" s="65">
        <v>3</v>
      </c>
      <c r="K679" s="66" t="s">
        <v>1342</v>
      </c>
      <c r="L679" s="67"/>
      <c r="M679" s="65" t="str">
        <f>IFERROR(VLOOKUP(Tabel3[[#This Row],[ID-Bygningsdel]],'Data ændringslog'!A:G,7,FALSE),"P")</f>
        <v/>
      </c>
      <c r="N679" s="68" t="s">
        <v>109</v>
      </c>
      <c r="O679" s="196" t="str">
        <f>VLOOKUP(Tabel3[[#This Row],[ID-Bygningsdel]],'Data aktør'!A:H,2,FALSE)</f>
        <v/>
      </c>
      <c r="P679" s="197" t="str">
        <f>VLOOKUP(Tabel3[[#This Row],[ID-Bygningsdel]],'Data aktør'!A:H,3,FALSE)</f>
        <v/>
      </c>
      <c r="Q679" s="197" t="str">
        <f>VLOOKUP(Tabel3[[#This Row],[ID-Bygningsdel]],'Data aktør'!A:H,4,FALSE)</f>
        <v/>
      </c>
      <c r="R679" s="197" t="str">
        <f>VLOOKUP(Tabel3[[#This Row],[ID-Bygningsdel]],'Data aktør'!A:H,5,FALSE)</f>
        <v/>
      </c>
      <c r="S679" s="197" t="str">
        <f>VLOOKUP(Tabel3[[#This Row],[ID-Bygningsdel]],'Data aktør'!A:H,6,FALSE)</f>
        <v/>
      </c>
      <c r="T679" s="197" t="str">
        <f>VLOOKUP(Tabel3[[#This Row],[ID-Bygningsdel]],'Data aktør'!A:H,7,FALSE)</f>
        <v/>
      </c>
      <c r="U679" s="197" t="str">
        <f>VLOOKUP(Tabel3[[#This Row],[ID-Bygningsdel]],'Data aktør'!A:H,8,FALSE)</f>
        <v/>
      </c>
      <c r="V679" s="84"/>
      <c r="W679" s="69"/>
      <c r="X679" s="84"/>
      <c r="Y679" s="69"/>
      <c r="Z679" s="84"/>
      <c r="AA679" s="69"/>
      <c r="AB679" s="84"/>
      <c r="AC679" s="69"/>
      <c r="AD679" s="84"/>
      <c r="AE679" s="69"/>
      <c r="AF679" s="84"/>
      <c r="AG679" s="69"/>
      <c r="AH679" s="84"/>
      <c r="AI679" s="69"/>
      <c r="AJ679" s="84"/>
      <c r="AK679" s="69"/>
      <c r="AL679" s="84"/>
      <c r="AM679" s="69"/>
      <c r="AN679" s="84"/>
      <c r="AO679" s="69"/>
      <c r="AP679" s="84"/>
      <c r="AQ679" s="69"/>
      <c r="AR679" s="84"/>
      <c r="AS679" s="69"/>
      <c r="AT679" s="84"/>
      <c r="AU679" s="69"/>
      <c r="AV679" s="84"/>
      <c r="AW679" s="69"/>
      <c r="AX679" s="84"/>
      <c r="AY679" s="69"/>
      <c r="AZ679" s="84"/>
      <c r="BA679" s="69"/>
      <c r="BB679" s="84"/>
      <c r="BC679" s="69"/>
      <c r="BD679" s="84"/>
      <c r="BE679" s="69"/>
      <c r="BF679" s="84"/>
      <c r="BG679" s="69"/>
      <c r="BH679" s="84"/>
      <c r="BI679" s="69"/>
      <c r="BJ679" s="84"/>
      <c r="BK679" s="69"/>
      <c r="BL679" s="38"/>
      <c r="BM679" s="24"/>
      <c r="BN679" s="84"/>
      <c r="BO679" s="69"/>
      <c r="BP679" s="84"/>
      <c r="BQ679" s="69"/>
      <c r="BR679" s="84"/>
      <c r="BS679" s="69"/>
      <c r="BT679" s="84"/>
      <c r="BU679" s="69"/>
      <c r="BV679" s="24"/>
      <c r="BW679" s="84"/>
      <c r="BX679" s="69"/>
      <c r="BY679" s="84"/>
      <c r="BZ679" s="69"/>
      <c r="CA679" s="98"/>
      <c r="CB679" s="2"/>
    </row>
    <row r="680" spans="1:80" ht="12" x14ac:dyDescent="0.2">
      <c r="A680" s="33"/>
      <c r="B680" s="265" t="s">
        <v>1361</v>
      </c>
      <c r="C680" s="240" t="str">
        <f>_xlfn.CONCAT(Tabel3[[#This Row],[ID]],Tabel3[[#This Row],[BYGNINGSDELE]])</f>
        <v>676Afkasthætter</v>
      </c>
      <c r="D680" s="24"/>
      <c r="E680" s="24"/>
      <c r="F680" s="24"/>
      <c r="G680" s="24"/>
      <c r="H680" s="24"/>
      <c r="I680" s="24"/>
      <c r="J680" s="61">
        <v>4</v>
      </c>
      <c r="K680" s="62" t="s">
        <v>1344</v>
      </c>
      <c r="L680" s="63" t="s">
        <v>1239</v>
      </c>
      <c r="M680" s="61" t="str">
        <f>IFERROR(VLOOKUP(Tabel3[[#This Row],[ID-Bygningsdel]],'Data ændringslog'!A:G,7,FALSE),"P")</f>
        <v/>
      </c>
      <c r="N680" s="64" t="s">
        <v>109</v>
      </c>
      <c r="O680" s="188" t="str">
        <f>VLOOKUP(Tabel3[[#This Row],[ID-Bygningsdel]],'Data aktør'!A:H,2,FALSE)</f>
        <v/>
      </c>
      <c r="P680" s="189" t="str">
        <f>VLOOKUP(Tabel3[[#This Row],[ID-Bygningsdel]],'Data aktør'!A:H,3,FALSE)</f>
        <v/>
      </c>
      <c r="Q680" s="190" t="str">
        <f>VLOOKUP(Tabel3[[#This Row],[ID-Bygningsdel]],'Data aktør'!A:H,4,FALSE)</f>
        <v/>
      </c>
      <c r="R680" s="191" t="str">
        <f>VLOOKUP(Tabel3[[#This Row],[ID-Bygningsdel]],'Data aktør'!A:H,5,FALSE)</f>
        <v/>
      </c>
      <c r="S680" s="192" t="str">
        <f>VLOOKUP(Tabel3[[#This Row],[ID-Bygningsdel]],'Data aktør'!A:H,6,FALSE)</f>
        <v>X</v>
      </c>
      <c r="T680" s="193" t="str">
        <f>VLOOKUP(Tabel3[[#This Row],[ID-Bygningsdel]],'Data aktør'!A:H,7,FALSE)</f>
        <v>X</v>
      </c>
      <c r="U680" s="194" t="str">
        <f>VLOOKUP(Tabel3[[#This Row],[ID-Bygningsdel]],'Data aktør'!A:H,8,FALSE)</f>
        <v/>
      </c>
      <c r="V680" s="76"/>
      <c r="W680" s="77"/>
      <c r="X680" s="76"/>
      <c r="Y680" s="77"/>
      <c r="Z680" s="76"/>
      <c r="AA680" s="77"/>
      <c r="AB680" s="76"/>
      <c r="AC680" s="77"/>
      <c r="AD680" s="76"/>
      <c r="AE680" s="77"/>
      <c r="AF680" s="76"/>
      <c r="AG680" s="77"/>
      <c r="AH680" s="76"/>
      <c r="AI680" s="77"/>
      <c r="AJ680" s="76" t="s">
        <v>47</v>
      </c>
      <c r="AK680" s="77">
        <v>200</v>
      </c>
      <c r="AL680" s="76"/>
      <c r="AM680" s="77"/>
      <c r="AN680" s="76"/>
      <c r="AO680" s="77"/>
      <c r="AP680" s="76"/>
      <c r="AQ680" s="77"/>
      <c r="AR680" s="76"/>
      <c r="AS680" s="77"/>
      <c r="AT680" s="76" t="s">
        <v>47</v>
      </c>
      <c r="AU680" s="77">
        <v>300</v>
      </c>
      <c r="AV680" s="76"/>
      <c r="AW680" s="77"/>
      <c r="AX680" s="76"/>
      <c r="AY680" s="77"/>
      <c r="AZ680" s="76"/>
      <c r="BA680" s="77"/>
      <c r="BB680" s="76" t="s">
        <v>48</v>
      </c>
      <c r="BC680" s="77">
        <v>325</v>
      </c>
      <c r="BD680" s="76"/>
      <c r="BE680" s="77"/>
      <c r="BF680" s="76"/>
      <c r="BG680" s="77"/>
      <c r="BH680" s="76"/>
      <c r="BI680" s="77"/>
      <c r="BJ680" s="76"/>
      <c r="BK680" s="77"/>
      <c r="BL680" s="36"/>
      <c r="BM680" s="24"/>
      <c r="BN680" s="76"/>
      <c r="BO680" s="77"/>
      <c r="BP680" s="76"/>
      <c r="BQ680" s="77"/>
      <c r="BR680" s="76"/>
      <c r="BS680" s="77"/>
      <c r="BT680" s="76"/>
      <c r="BU680" s="77"/>
      <c r="BV680" s="24"/>
      <c r="BW680" s="76"/>
      <c r="BX680" s="77"/>
      <c r="BY680" s="76"/>
      <c r="BZ680" s="77"/>
      <c r="CA680" s="96"/>
      <c r="CB680" s="2"/>
    </row>
    <row r="681" spans="1:80" ht="12" x14ac:dyDescent="0.2">
      <c r="A681" s="33"/>
      <c r="B681" s="265" t="s">
        <v>1362</v>
      </c>
      <c r="C681" s="240" t="str">
        <f>_xlfn.CONCAT(Tabel3[[#This Row],[ID]],Tabel3[[#This Row],[BYGNINGSDELE]])</f>
        <v>677Indtagshætter</v>
      </c>
      <c r="D681" s="24"/>
      <c r="E681" s="24"/>
      <c r="F681" s="24"/>
      <c r="G681" s="24"/>
      <c r="H681" s="24"/>
      <c r="I681" s="24"/>
      <c r="J681" s="61">
        <v>4</v>
      </c>
      <c r="K681" s="62" t="s">
        <v>1346</v>
      </c>
      <c r="L681" s="63" t="s">
        <v>1239</v>
      </c>
      <c r="M681" s="61" t="str">
        <f>IFERROR(VLOOKUP(Tabel3[[#This Row],[ID-Bygningsdel]],'Data ændringslog'!A:G,7,FALSE),"P")</f>
        <v/>
      </c>
      <c r="N681" s="64" t="s">
        <v>109</v>
      </c>
      <c r="O681" s="188" t="str">
        <f>VLOOKUP(Tabel3[[#This Row],[ID-Bygningsdel]],'Data aktør'!A:H,2,FALSE)</f>
        <v/>
      </c>
      <c r="P681" s="189" t="str">
        <f>VLOOKUP(Tabel3[[#This Row],[ID-Bygningsdel]],'Data aktør'!A:H,3,FALSE)</f>
        <v/>
      </c>
      <c r="Q681" s="190" t="str">
        <f>VLOOKUP(Tabel3[[#This Row],[ID-Bygningsdel]],'Data aktør'!A:H,4,FALSE)</f>
        <v/>
      </c>
      <c r="R681" s="191" t="str">
        <f>VLOOKUP(Tabel3[[#This Row],[ID-Bygningsdel]],'Data aktør'!A:H,5,FALSE)</f>
        <v/>
      </c>
      <c r="S681" s="192" t="str">
        <f>VLOOKUP(Tabel3[[#This Row],[ID-Bygningsdel]],'Data aktør'!A:H,6,FALSE)</f>
        <v>X</v>
      </c>
      <c r="T681" s="193" t="str">
        <f>VLOOKUP(Tabel3[[#This Row],[ID-Bygningsdel]],'Data aktør'!A:H,7,FALSE)</f>
        <v>X</v>
      </c>
      <c r="U681" s="194" t="str">
        <f>VLOOKUP(Tabel3[[#This Row],[ID-Bygningsdel]],'Data aktør'!A:H,8,FALSE)</f>
        <v/>
      </c>
      <c r="V681" s="76"/>
      <c r="W681" s="77"/>
      <c r="X681" s="76"/>
      <c r="Y681" s="77"/>
      <c r="Z681" s="76"/>
      <c r="AA681" s="77"/>
      <c r="AB681" s="76"/>
      <c r="AC681" s="77"/>
      <c r="AD681" s="76"/>
      <c r="AE681" s="77"/>
      <c r="AF681" s="76"/>
      <c r="AG681" s="77"/>
      <c r="AH681" s="76"/>
      <c r="AI681" s="77"/>
      <c r="AJ681" s="76" t="s">
        <v>47</v>
      </c>
      <c r="AK681" s="77">
        <v>200</v>
      </c>
      <c r="AL681" s="76"/>
      <c r="AM681" s="77"/>
      <c r="AN681" s="76"/>
      <c r="AO681" s="77"/>
      <c r="AP681" s="76"/>
      <c r="AQ681" s="77"/>
      <c r="AR681" s="76"/>
      <c r="AS681" s="77"/>
      <c r="AT681" s="76" t="s">
        <v>47</v>
      </c>
      <c r="AU681" s="77">
        <v>300</v>
      </c>
      <c r="AV681" s="76"/>
      <c r="AW681" s="77"/>
      <c r="AX681" s="76"/>
      <c r="AY681" s="77"/>
      <c r="AZ681" s="76"/>
      <c r="BA681" s="77"/>
      <c r="BB681" s="76" t="s">
        <v>48</v>
      </c>
      <c r="BC681" s="77">
        <v>325</v>
      </c>
      <c r="BD681" s="76"/>
      <c r="BE681" s="77"/>
      <c r="BF681" s="76"/>
      <c r="BG681" s="77"/>
      <c r="BH681" s="76"/>
      <c r="BI681" s="77"/>
      <c r="BJ681" s="76"/>
      <c r="BK681" s="77"/>
      <c r="BL681" s="36"/>
      <c r="BM681" s="24"/>
      <c r="BN681" s="76"/>
      <c r="BO681" s="77"/>
      <c r="BP681" s="76"/>
      <c r="BQ681" s="77"/>
      <c r="BR681" s="76"/>
      <c r="BS681" s="77"/>
      <c r="BT681" s="76"/>
      <c r="BU681" s="77"/>
      <c r="BV681" s="24"/>
      <c r="BW681" s="76"/>
      <c r="BX681" s="77"/>
      <c r="BY681" s="76"/>
      <c r="BZ681" s="77"/>
      <c r="CA681" s="96"/>
      <c r="CB681" s="2"/>
    </row>
    <row r="682" spans="1:80" ht="12" x14ac:dyDescent="0.2">
      <c r="A682" s="33"/>
      <c r="B682" s="265" t="s">
        <v>1363</v>
      </c>
      <c r="C682" s="240" t="str">
        <f>_xlfn.CONCAT(Tabel3[[#This Row],[ID]],Tabel3[[#This Row],[BYGNINGSDELE]])</f>
        <v>678Afkastsskorstene</v>
      </c>
      <c r="D682" s="24"/>
      <c r="E682" s="24"/>
      <c r="F682" s="24"/>
      <c r="G682" s="24"/>
      <c r="H682" s="24"/>
      <c r="I682" s="24"/>
      <c r="J682" s="61">
        <v>4</v>
      </c>
      <c r="K682" s="62" t="s">
        <v>1348</v>
      </c>
      <c r="L682" s="63" t="s">
        <v>1239</v>
      </c>
      <c r="M682" s="61" t="str">
        <f>IFERROR(VLOOKUP(Tabel3[[#This Row],[ID-Bygningsdel]],'Data ændringslog'!A:G,7,FALSE),"P")</f>
        <v/>
      </c>
      <c r="N682" s="64" t="s">
        <v>109</v>
      </c>
      <c r="O682" s="188" t="str">
        <f>VLOOKUP(Tabel3[[#This Row],[ID-Bygningsdel]],'Data aktør'!A:H,2,FALSE)</f>
        <v/>
      </c>
      <c r="P682" s="189" t="str">
        <f>VLOOKUP(Tabel3[[#This Row],[ID-Bygningsdel]],'Data aktør'!A:H,3,FALSE)</f>
        <v/>
      </c>
      <c r="Q682" s="190" t="str">
        <f>VLOOKUP(Tabel3[[#This Row],[ID-Bygningsdel]],'Data aktør'!A:H,4,FALSE)</f>
        <v/>
      </c>
      <c r="R682" s="191" t="str">
        <f>VLOOKUP(Tabel3[[#This Row],[ID-Bygningsdel]],'Data aktør'!A:H,5,FALSE)</f>
        <v/>
      </c>
      <c r="S682" s="192" t="str">
        <f>VLOOKUP(Tabel3[[#This Row],[ID-Bygningsdel]],'Data aktør'!A:H,6,FALSE)</f>
        <v>X</v>
      </c>
      <c r="T682" s="193" t="str">
        <f>VLOOKUP(Tabel3[[#This Row],[ID-Bygningsdel]],'Data aktør'!A:H,7,FALSE)</f>
        <v>X</v>
      </c>
      <c r="U682" s="194" t="str">
        <f>VLOOKUP(Tabel3[[#This Row],[ID-Bygningsdel]],'Data aktør'!A:H,8,FALSE)</f>
        <v/>
      </c>
      <c r="V682" s="76"/>
      <c r="W682" s="77"/>
      <c r="X682" s="76"/>
      <c r="Y682" s="77"/>
      <c r="Z682" s="76"/>
      <c r="AA682" s="77"/>
      <c r="AB682" s="76"/>
      <c r="AC682" s="77"/>
      <c r="AD682" s="76"/>
      <c r="AE682" s="77"/>
      <c r="AF682" s="76"/>
      <c r="AG682" s="77"/>
      <c r="AH682" s="76"/>
      <c r="AI682" s="77"/>
      <c r="AJ682" s="76" t="s">
        <v>47</v>
      </c>
      <c r="AK682" s="77">
        <v>200</v>
      </c>
      <c r="AL682" s="76"/>
      <c r="AM682" s="77"/>
      <c r="AN682" s="76"/>
      <c r="AO682" s="77"/>
      <c r="AP682" s="76"/>
      <c r="AQ682" s="77"/>
      <c r="AR682" s="76"/>
      <c r="AS682" s="77"/>
      <c r="AT682" s="76" t="s">
        <v>47</v>
      </c>
      <c r="AU682" s="77">
        <v>300</v>
      </c>
      <c r="AV682" s="76"/>
      <c r="AW682" s="77"/>
      <c r="AX682" s="76"/>
      <c r="AY682" s="77"/>
      <c r="AZ682" s="76"/>
      <c r="BA682" s="77"/>
      <c r="BB682" s="76" t="s">
        <v>48</v>
      </c>
      <c r="BC682" s="77">
        <v>325</v>
      </c>
      <c r="BD682" s="76"/>
      <c r="BE682" s="77"/>
      <c r="BF682" s="76"/>
      <c r="BG682" s="77"/>
      <c r="BH682" s="76"/>
      <c r="BI682" s="77"/>
      <c r="BJ682" s="76"/>
      <c r="BK682" s="77"/>
      <c r="BL682" s="36"/>
      <c r="BM682" s="24"/>
      <c r="BN682" s="76"/>
      <c r="BO682" s="77"/>
      <c r="BP682" s="76"/>
      <c r="BQ682" s="77"/>
      <c r="BR682" s="76"/>
      <c r="BS682" s="77"/>
      <c r="BT682" s="76"/>
      <c r="BU682" s="77"/>
      <c r="BV682" s="24"/>
      <c r="BW682" s="76"/>
      <c r="BX682" s="77"/>
      <c r="BY682" s="76"/>
      <c r="BZ682" s="77"/>
      <c r="CA682" s="96"/>
      <c r="CB682" s="2"/>
    </row>
    <row r="683" spans="1:80" ht="12" x14ac:dyDescent="0.2">
      <c r="A683" s="33"/>
      <c r="B683" s="265" t="s">
        <v>1364</v>
      </c>
      <c r="C683" s="240" t="str">
        <f>_xlfn.CONCAT(Tabel3[[#This Row],[ID]],Tabel3[[#This Row],[BYGNINGSDELE]])</f>
        <v>679Indtagsskorstene</v>
      </c>
      <c r="D683" s="24"/>
      <c r="E683" s="24"/>
      <c r="F683" s="24"/>
      <c r="G683" s="24"/>
      <c r="H683" s="24"/>
      <c r="I683" s="24"/>
      <c r="J683" s="61">
        <v>4</v>
      </c>
      <c r="K683" s="62" t="s">
        <v>1350</v>
      </c>
      <c r="L683" s="63" t="s">
        <v>1239</v>
      </c>
      <c r="M683" s="61" t="str">
        <f>IFERROR(VLOOKUP(Tabel3[[#This Row],[ID-Bygningsdel]],'Data ændringslog'!A:G,7,FALSE),"P")</f>
        <v/>
      </c>
      <c r="N683" s="64" t="s">
        <v>109</v>
      </c>
      <c r="O683" s="188" t="str">
        <f>VLOOKUP(Tabel3[[#This Row],[ID-Bygningsdel]],'Data aktør'!A:H,2,FALSE)</f>
        <v/>
      </c>
      <c r="P683" s="189" t="str">
        <f>VLOOKUP(Tabel3[[#This Row],[ID-Bygningsdel]],'Data aktør'!A:H,3,FALSE)</f>
        <v/>
      </c>
      <c r="Q683" s="190" t="str">
        <f>VLOOKUP(Tabel3[[#This Row],[ID-Bygningsdel]],'Data aktør'!A:H,4,FALSE)</f>
        <v/>
      </c>
      <c r="R683" s="191" t="str">
        <f>VLOOKUP(Tabel3[[#This Row],[ID-Bygningsdel]],'Data aktør'!A:H,5,FALSE)</f>
        <v/>
      </c>
      <c r="S683" s="192" t="str">
        <f>VLOOKUP(Tabel3[[#This Row],[ID-Bygningsdel]],'Data aktør'!A:H,6,FALSE)</f>
        <v>X</v>
      </c>
      <c r="T683" s="193" t="str">
        <f>VLOOKUP(Tabel3[[#This Row],[ID-Bygningsdel]],'Data aktør'!A:H,7,FALSE)</f>
        <v>X</v>
      </c>
      <c r="U683" s="194" t="str">
        <f>VLOOKUP(Tabel3[[#This Row],[ID-Bygningsdel]],'Data aktør'!A:H,8,FALSE)</f>
        <v/>
      </c>
      <c r="V683" s="76"/>
      <c r="W683" s="77"/>
      <c r="X683" s="76"/>
      <c r="Y683" s="77"/>
      <c r="Z683" s="76"/>
      <c r="AA683" s="77"/>
      <c r="AB683" s="76"/>
      <c r="AC683" s="77"/>
      <c r="AD683" s="76"/>
      <c r="AE683" s="77"/>
      <c r="AF683" s="76"/>
      <c r="AG683" s="77"/>
      <c r="AH683" s="76"/>
      <c r="AI683" s="77"/>
      <c r="AJ683" s="76" t="s">
        <v>47</v>
      </c>
      <c r="AK683" s="77">
        <v>200</v>
      </c>
      <c r="AL683" s="76"/>
      <c r="AM683" s="77"/>
      <c r="AN683" s="76"/>
      <c r="AO683" s="77"/>
      <c r="AP683" s="76"/>
      <c r="AQ683" s="77"/>
      <c r="AR683" s="76"/>
      <c r="AS683" s="77"/>
      <c r="AT683" s="76" t="s">
        <v>47</v>
      </c>
      <c r="AU683" s="77">
        <v>300</v>
      </c>
      <c r="AV683" s="76"/>
      <c r="AW683" s="77"/>
      <c r="AX683" s="76"/>
      <c r="AY683" s="77"/>
      <c r="AZ683" s="76"/>
      <c r="BA683" s="77"/>
      <c r="BB683" s="76" t="s">
        <v>48</v>
      </c>
      <c r="BC683" s="77">
        <v>325</v>
      </c>
      <c r="BD683" s="76"/>
      <c r="BE683" s="77"/>
      <c r="BF683" s="76"/>
      <c r="BG683" s="77"/>
      <c r="BH683" s="76"/>
      <c r="BI683" s="77"/>
      <c r="BJ683" s="76"/>
      <c r="BK683" s="77"/>
      <c r="BL683" s="36"/>
      <c r="BM683" s="24"/>
      <c r="BN683" s="76"/>
      <c r="BO683" s="77"/>
      <c r="BP683" s="76"/>
      <c r="BQ683" s="77"/>
      <c r="BR683" s="76"/>
      <c r="BS683" s="77"/>
      <c r="BT683" s="76"/>
      <c r="BU683" s="77"/>
      <c r="BV683" s="24"/>
      <c r="BW683" s="76"/>
      <c r="BX683" s="77"/>
      <c r="BY683" s="76"/>
      <c r="BZ683" s="77"/>
      <c r="CA683" s="96"/>
      <c r="CB683" s="2"/>
    </row>
    <row r="684" spans="1:80" ht="12" x14ac:dyDescent="0.2">
      <c r="A684" s="33"/>
      <c r="B684" s="265" t="s">
        <v>1365</v>
      </c>
      <c r="C684" s="240" t="str">
        <f>_xlfn.CONCAT(Tabel3[[#This Row],[ID]],Tabel3[[#This Row],[BYGNINGSDELE]])</f>
        <v>680Indtagsriste i vægge</v>
      </c>
      <c r="D684" s="24"/>
      <c r="E684" s="24"/>
      <c r="F684" s="24"/>
      <c r="G684" s="24"/>
      <c r="H684" s="24"/>
      <c r="I684" s="24"/>
      <c r="J684" s="61">
        <v>4</v>
      </c>
      <c r="K684" s="62" t="s">
        <v>1352</v>
      </c>
      <c r="L684" s="63" t="s">
        <v>1239</v>
      </c>
      <c r="M684" s="61" t="str">
        <f>IFERROR(VLOOKUP(Tabel3[[#This Row],[ID-Bygningsdel]],'Data ændringslog'!A:G,7,FALSE),"P")</f>
        <v/>
      </c>
      <c r="N684" s="64" t="s">
        <v>109</v>
      </c>
      <c r="O684" s="188" t="str">
        <f>VLOOKUP(Tabel3[[#This Row],[ID-Bygningsdel]],'Data aktør'!A:H,2,FALSE)</f>
        <v/>
      </c>
      <c r="P684" s="189" t="str">
        <f>VLOOKUP(Tabel3[[#This Row],[ID-Bygningsdel]],'Data aktør'!A:H,3,FALSE)</f>
        <v/>
      </c>
      <c r="Q684" s="190" t="str">
        <f>VLOOKUP(Tabel3[[#This Row],[ID-Bygningsdel]],'Data aktør'!A:H,4,FALSE)</f>
        <v/>
      </c>
      <c r="R684" s="191" t="str">
        <f>VLOOKUP(Tabel3[[#This Row],[ID-Bygningsdel]],'Data aktør'!A:H,5,FALSE)</f>
        <v/>
      </c>
      <c r="S684" s="192" t="str">
        <f>VLOOKUP(Tabel3[[#This Row],[ID-Bygningsdel]],'Data aktør'!A:H,6,FALSE)</f>
        <v>X</v>
      </c>
      <c r="T684" s="193" t="str">
        <f>VLOOKUP(Tabel3[[#This Row],[ID-Bygningsdel]],'Data aktør'!A:H,7,FALSE)</f>
        <v>X</v>
      </c>
      <c r="U684" s="194" t="str">
        <f>VLOOKUP(Tabel3[[#This Row],[ID-Bygningsdel]],'Data aktør'!A:H,8,FALSE)</f>
        <v/>
      </c>
      <c r="V684" s="76"/>
      <c r="W684" s="77"/>
      <c r="X684" s="76"/>
      <c r="Y684" s="77"/>
      <c r="Z684" s="76"/>
      <c r="AA684" s="77"/>
      <c r="AB684" s="76"/>
      <c r="AC684" s="77"/>
      <c r="AD684" s="76"/>
      <c r="AE684" s="77"/>
      <c r="AF684" s="76"/>
      <c r="AG684" s="77"/>
      <c r="AH684" s="76"/>
      <c r="AI684" s="77"/>
      <c r="AJ684" s="76" t="s">
        <v>47</v>
      </c>
      <c r="AK684" s="77">
        <v>200</v>
      </c>
      <c r="AL684" s="76"/>
      <c r="AM684" s="77"/>
      <c r="AN684" s="76"/>
      <c r="AO684" s="77"/>
      <c r="AP684" s="76"/>
      <c r="AQ684" s="77"/>
      <c r="AR684" s="76"/>
      <c r="AS684" s="77"/>
      <c r="AT684" s="76" t="s">
        <v>47</v>
      </c>
      <c r="AU684" s="77">
        <v>300</v>
      </c>
      <c r="AV684" s="76"/>
      <c r="AW684" s="77"/>
      <c r="AX684" s="76"/>
      <c r="AY684" s="77"/>
      <c r="AZ684" s="76"/>
      <c r="BA684" s="77"/>
      <c r="BB684" s="76" t="s">
        <v>48</v>
      </c>
      <c r="BC684" s="77">
        <v>325</v>
      </c>
      <c r="BD684" s="76"/>
      <c r="BE684" s="77"/>
      <c r="BF684" s="76"/>
      <c r="BG684" s="77"/>
      <c r="BH684" s="76"/>
      <c r="BI684" s="77"/>
      <c r="BJ684" s="76"/>
      <c r="BK684" s="77"/>
      <c r="BL684" s="36"/>
      <c r="BM684" s="24"/>
      <c r="BN684" s="76"/>
      <c r="BO684" s="77"/>
      <c r="BP684" s="76"/>
      <c r="BQ684" s="77"/>
      <c r="BR684" s="76"/>
      <c r="BS684" s="77"/>
      <c r="BT684" s="76"/>
      <c r="BU684" s="77"/>
      <c r="BV684" s="24"/>
      <c r="BW684" s="76"/>
      <c r="BX684" s="77"/>
      <c r="BY684" s="76"/>
      <c r="BZ684" s="77"/>
      <c r="CA684" s="96"/>
      <c r="CB684" s="2"/>
    </row>
    <row r="685" spans="1:80" ht="12" x14ac:dyDescent="0.2">
      <c r="A685" s="33"/>
      <c r="B685" s="265" t="s">
        <v>1366</v>
      </c>
      <c r="C685" s="240" t="str">
        <f>_xlfn.CONCAT(Tabel3[[#This Row],[ID]],Tabel3[[#This Row],[BYGNINGSDELE]])</f>
        <v>681Taggennemføringer</v>
      </c>
      <c r="D685" s="24"/>
      <c r="E685" s="24"/>
      <c r="F685" s="24"/>
      <c r="G685" s="24"/>
      <c r="H685" s="24"/>
      <c r="I685" s="24"/>
      <c r="J685" s="61">
        <v>4</v>
      </c>
      <c r="K685" s="62" t="s">
        <v>1354</v>
      </c>
      <c r="L685" s="63" t="s">
        <v>1239</v>
      </c>
      <c r="M685" s="61" t="str">
        <f>IFERROR(VLOOKUP(Tabel3[[#This Row],[ID-Bygningsdel]],'Data ændringslog'!A:G,7,FALSE),"P")</f>
        <v/>
      </c>
      <c r="N685" s="64" t="s">
        <v>113</v>
      </c>
      <c r="O685" s="188" t="str">
        <f>VLOOKUP(Tabel3[[#This Row],[ID-Bygningsdel]],'Data aktør'!A:H,2,FALSE)</f>
        <v/>
      </c>
      <c r="P685" s="189" t="str">
        <f>VLOOKUP(Tabel3[[#This Row],[ID-Bygningsdel]],'Data aktør'!A:H,3,FALSE)</f>
        <v/>
      </c>
      <c r="Q685" s="190" t="str">
        <f>VLOOKUP(Tabel3[[#This Row],[ID-Bygningsdel]],'Data aktør'!A:H,4,FALSE)</f>
        <v/>
      </c>
      <c r="R685" s="191" t="str">
        <f>VLOOKUP(Tabel3[[#This Row],[ID-Bygningsdel]],'Data aktør'!A:H,5,FALSE)</f>
        <v/>
      </c>
      <c r="S685" s="192" t="str">
        <f>VLOOKUP(Tabel3[[#This Row],[ID-Bygningsdel]],'Data aktør'!A:H,6,FALSE)</f>
        <v/>
      </c>
      <c r="T685" s="193" t="str">
        <f>VLOOKUP(Tabel3[[#This Row],[ID-Bygningsdel]],'Data aktør'!A:H,7,FALSE)</f>
        <v/>
      </c>
      <c r="U685" s="194" t="str">
        <f>VLOOKUP(Tabel3[[#This Row],[ID-Bygningsdel]],'Data aktør'!A:H,8,FALSE)</f>
        <v/>
      </c>
      <c r="V685" s="76"/>
      <c r="W685" s="77"/>
      <c r="X685" s="76"/>
      <c r="Y685" s="77"/>
      <c r="Z685" s="76"/>
      <c r="AA685" s="77"/>
      <c r="AB685" s="76"/>
      <c r="AC685" s="77"/>
      <c r="AD685" s="76"/>
      <c r="AE685" s="77"/>
      <c r="AF685" s="76"/>
      <c r="AG685" s="77"/>
      <c r="AH685" s="76"/>
      <c r="AI685" s="77"/>
      <c r="AJ685" s="76"/>
      <c r="AK685" s="77"/>
      <c r="AL685" s="76"/>
      <c r="AM685" s="77"/>
      <c r="AN685" s="76"/>
      <c r="AO685" s="77"/>
      <c r="AP685" s="76"/>
      <c r="AQ685" s="77"/>
      <c r="AR685" s="76"/>
      <c r="AS685" s="77"/>
      <c r="AT685" s="76"/>
      <c r="AU685" s="77"/>
      <c r="AV685" s="76"/>
      <c r="AW685" s="77"/>
      <c r="AX685" s="76"/>
      <c r="AY685" s="77"/>
      <c r="AZ685" s="76"/>
      <c r="BA685" s="77"/>
      <c r="BB685" s="76"/>
      <c r="BC685" s="77"/>
      <c r="BD685" s="76"/>
      <c r="BE685" s="77"/>
      <c r="BF685" s="76"/>
      <c r="BG685" s="77"/>
      <c r="BH685" s="76"/>
      <c r="BI685" s="77"/>
      <c r="BJ685" s="76"/>
      <c r="BK685" s="77"/>
      <c r="BL685" s="36"/>
      <c r="BM685" s="24"/>
      <c r="BN685" s="76"/>
      <c r="BO685" s="77"/>
      <c r="BP685" s="76"/>
      <c r="BQ685" s="77"/>
      <c r="BR685" s="76"/>
      <c r="BS685" s="77"/>
      <c r="BT685" s="76"/>
      <c r="BU685" s="77"/>
      <c r="BV685" s="24"/>
      <c r="BW685" s="76"/>
      <c r="BX685" s="77"/>
      <c r="BY685" s="76"/>
      <c r="BZ685" s="77"/>
      <c r="CA685" s="96"/>
      <c r="CB685" s="2"/>
    </row>
    <row r="686" spans="1:80" s="108" customFormat="1" ht="12.75" collapsed="1" x14ac:dyDescent="0.2">
      <c r="A686" s="33"/>
      <c r="B686" s="265" t="s">
        <v>1367</v>
      </c>
      <c r="C686" s="240" t="str">
        <f>_xlfn.CONCAT(Tabel3[[#This Row],[ID]],Tabel3[[#This Row],[BYGNINGSDELE]])</f>
        <v>682Membrangennemføringer</v>
      </c>
      <c r="D686" s="24"/>
      <c r="E686" s="24"/>
      <c r="F686" s="24"/>
      <c r="G686" s="24"/>
      <c r="H686" s="24"/>
      <c r="I686" s="24"/>
      <c r="J686" s="61">
        <v>4</v>
      </c>
      <c r="K686" s="62" t="s">
        <v>1356</v>
      </c>
      <c r="L686" s="63" t="s">
        <v>1239</v>
      </c>
      <c r="M686" s="61" t="str">
        <f>IFERROR(VLOOKUP(Tabel3[[#This Row],[ID-Bygningsdel]],'Data ændringslog'!A:G,7,FALSE),"P")</f>
        <v/>
      </c>
      <c r="N686" s="64" t="s">
        <v>113</v>
      </c>
      <c r="O686" s="202" t="str">
        <f>VLOOKUP(Tabel3[[#This Row],[ID-Bygningsdel]],'Data aktør'!A:H,2,FALSE)</f>
        <v/>
      </c>
      <c r="P686" s="203" t="str">
        <f>VLOOKUP(Tabel3[[#This Row],[ID-Bygningsdel]],'Data aktør'!A:H,3,FALSE)</f>
        <v/>
      </c>
      <c r="Q686" s="204" t="str">
        <f>VLOOKUP(Tabel3[[#This Row],[ID-Bygningsdel]],'Data aktør'!A:H,4,FALSE)</f>
        <v/>
      </c>
      <c r="R686" s="205" t="str">
        <f>VLOOKUP(Tabel3[[#This Row],[ID-Bygningsdel]],'Data aktør'!A:H,5,FALSE)</f>
        <v/>
      </c>
      <c r="S686" s="206" t="str">
        <f>VLOOKUP(Tabel3[[#This Row],[ID-Bygningsdel]],'Data aktør'!A:H,6,FALSE)</f>
        <v/>
      </c>
      <c r="T686" s="207" t="str">
        <f>VLOOKUP(Tabel3[[#This Row],[ID-Bygningsdel]],'Data aktør'!A:H,7,FALSE)</f>
        <v/>
      </c>
      <c r="U686" s="208" t="str">
        <f>VLOOKUP(Tabel3[[#This Row],[ID-Bygningsdel]],'Data aktør'!A:H,8,FALSE)</f>
        <v/>
      </c>
      <c r="V686" s="76"/>
      <c r="W686" s="77"/>
      <c r="X686" s="76"/>
      <c r="Y686" s="77"/>
      <c r="Z686" s="76"/>
      <c r="AA686" s="77"/>
      <c r="AB686" s="76"/>
      <c r="AC686" s="77"/>
      <c r="AD686" s="76"/>
      <c r="AE686" s="77"/>
      <c r="AF686" s="76"/>
      <c r="AG686" s="77"/>
      <c r="AH686" s="76"/>
      <c r="AI686" s="77"/>
      <c r="AJ686" s="76"/>
      <c r="AK686" s="77"/>
      <c r="AL686" s="76"/>
      <c r="AM686" s="77"/>
      <c r="AN686" s="76"/>
      <c r="AO686" s="77"/>
      <c r="AP686" s="76"/>
      <c r="AQ686" s="77"/>
      <c r="AR686" s="76"/>
      <c r="AS686" s="77"/>
      <c r="AT686" s="76"/>
      <c r="AU686" s="77"/>
      <c r="AV686" s="76"/>
      <c r="AW686" s="77"/>
      <c r="AX686" s="76"/>
      <c r="AY686" s="77"/>
      <c r="AZ686" s="76"/>
      <c r="BA686" s="77"/>
      <c r="BB686" s="76"/>
      <c r="BC686" s="77"/>
      <c r="BD686" s="76"/>
      <c r="BE686" s="77"/>
      <c r="BF686" s="76"/>
      <c r="BG686" s="77"/>
      <c r="BH686" s="76"/>
      <c r="BI686" s="77"/>
      <c r="BJ686" s="76"/>
      <c r="BK686" s="77"/>
      <c r="BL686" s="36"/>
      <c r="BM686" s="24"/>
      <c r="BN686" s="76"/>
      <c r="BO686" s="77"/>
      <c r="BP686" s="76"/>
      <c r="BQ686" s="77"/>
      <c r="BR686" s="76"/>
      <c r="BS686" s="77"/>
      <c r="BT686" s="76"/>
      <c r="BU686" s="77"/>
      <c r="BV686" s="24"/>
      <c r="BW686" s="76"/>
      <c r="BX686" s="77"/>
      <c r="BY686" s="76"/>
      <c r="BZ686" s="77"/>
      <c r="CA686" s="96"/>
    </row>
    <row r="687" spans="1:80" ht="27.95" customHeight="1" x14ac:dyDescent="0.2">
      <c r="A687" s="33"/>
      <c r="B687" s="266" t="s">
        <v>1369</v>
      </c>
      <c r="C687" s="241" t="str">
        <f>_xlfn.CONCAT(Tabel3[[#This Row],[ID]],Tabel3[[#This Row],[BYGNINGSDELE]])</f>
        <v>683Inventar</v>
      </c>
      <c r="D687" s="103"/>
      <c r="E687" s="103"/>
      <c r="F687" s="103"/>
      <c r="G687" s="103"/>
      <c r="H687" s="103"/>
      <c r="I687" s="33"/>
      <c r="J687" s="55">
        <v>1</v>
      </c>
      <c r="K687" s="56" t="s">
        <v>1358</v>
      </c>
      <c r="L687" s="286"/>
      <c r="M687" s="104" t="str">
        <f>IFERROR(VLOOKUP(Tabel3[[#This Row],[ID-Bygningsdel]],'Data ændringslog'!A:G,7,FALSE),"P")</f>
        <v/>
      </c>
      <c r="N687" s="57"/>
      <c r="O687" s="218" t="s">
        <v>109</v>
      </c>
      <c r="P687" s="219" t="s">
        <v>109</v>
      </c>
      <c r="Q687" s="219" t="s">
        <v>109</v>
      </c>
      <c r="R687" s="219" t="s">
        <v>109</v>
      </c>
      <c r="S687" s="219" t="s">
        <v>109</v>
      </c>
      <c r="T687" s="219" t="s">
        <v>109</v>
      </c>
      <c r="U687" s="220" t="s">
        <v>109</v>
      </c>
      <c r="V687" s="82"/>
      <c r="W687" s="83"/>
      <c r="X687" s="82"/>
      <c r="Y687" s="83"/>
      <c r="Z687" s="82"/>
      <c r="AA687" s="83"/>
      <c r="AB687" s="82"/>
      <c r="AC687" s="105"/>
      <c r="AD687" s="82"/>
      <c r="AE687" s="83"/>
      <c r="AF687" s="82"/>
      <c r="AG687" s="83"/>
      <c r="AH687" s="82"/>
      <c r="AI687" s="83"/>
      <c r="AJ687" s="82"/>
      <c r="AK687" s="105"/>
      <c r="AL687" s="82"/>
      <c r="AM687" s="105"/>
      <c r="AN687" s="82"/>
      <c r="AO687" s="83"/>
      <c r="AP687" s="82"/>
      <c r="AQ687" s="83"/>
      <c r="AR687" s="82"/>
      <c r="AS687" s="83"/>
      <c r="AT687" s="82"/>
      <c r="AU687" s="105"/>
      <c r="AV687" s="82"/>
      <c r="AW687" s="83"/>
      <c r="AX687" s="82"/>
      <c r="AY687" s="83"/>
      <c r="AZ687" s="82"/>
      <c r="BA687" s="83"/>
      <c r="BB687" s="82"/>
      <c r="BC687" s="105"/>
      <c r="BD687" s="82"/>
      <c r="BE687" s="83"/>
      <c r="BF687" s="82"/>
      <c r="BG687" s="83"/>
      <c r="BH687" s="82"/>
      <c r="BI687" s="83"/>
      <c r="BJ687" s="82"/>
      <c r="BK687" s="105"/>
      <c r="BL687" s="106"/>
      <c r="BM687" s="257"/>
      <c r="BN687" s="82"/>
      <c r="BO687" s="83"/>
      <c r="BP687" s="82"/>
      <c r="BQ687" s="83"/>
      <c r="BR687" s="82"/>
      <c r="BS687" s="83"/>
      <c r="BT687" s="82"/>
      <c r="BU687" s="105"/>
      <c r="BV687" s="33"/>
      <c r="BW687" s="82"/>
      <c r="BX687" s="83"/>
      <c r="BY687" s="82"/>
      <c r="BZ687" s="83"/>
      <c r="CA687" s="107"/>
      <c r="CB687" s="2"/>
    </row>
    <row r="688" spans="1:80" ht="14.25" x14ac:dyDescent="0.2">
      <c r="A688" s="33"/>
      <c r="B688" s="264" t="s">
        <v>1371</v>
      </c>
      <c r="C688" s="239" t="str">
        <f>_xlfn.CONCAT(Tabel3[[#This Row],[ID]],Tabel3[[#This Row],[BYGNINGSDELE]])</f>
        <v>684Inventar, fast</v>
      </c>
      <c r="D688" s="27"/>
      <c r="E688" s="27"/>
      <c r="F688" s="27"/>
      <c r="G688" s="27"/>
      <c r="H688" s="27"/>
      <c r="I688" s="24"/>
      <c r="J688" s="58">
        <v>2</v>
      </c>
      <c r="K688" s="59" t="s">
        <v>1368</v>
      </c>
      <c r="L688" s="287"/>
      <c r="M688" s="290" t="str">
        <f>IFERROR(VLOOKUP(Tabel3[[#This Row],[ID-Bygningsdel]],'Data ændringslog'!A:G,7,FALSE),"P")</f>
        <v/>
      </c>
      <c r="N688" s="60"/>
      <c r="O688" s="221" t="s">
        <v>109</v>
      </c>
      <c r="P688" s="222" t="s">
        <v>109</v>
      </c>
      <c r="Q688" s="222" t="s">
        <v>109</v>
      </c>
      <c r="R688" s="222" t="s">
        <v>109</v>
      </c>
      <c r="S688" s="222" t="s">
        <v>109</v>
      </c>
      <c r="T688" s="222" t="s">
        <v>109</v>
      </c>
      <c r="U688" s="223" t="s">
        <v>109</v>
      </c>
      <c r="V688" s="78"/>
      <c r="W688" s="79"/>
      <c r="X688" s="78"/>
      <c r="Y688" s="79"/>
      <c r="Z688" s="78"/>
      <c r="AA688" s="79"/>
      <c r="AB688" s="225"/>
      <c r="AC688" s="226"/>
      <c r="AD688" s="78"/>
      <c r="AE688" s="79"/>
      <c r="AF688" s="78"/>
      <c r="AG688" s="79"/>
      <c r="AH688" s="78"/>
      <c r="AI688" s="79"/>
      <c r="AJ688" s="225"/>
      <c r="AK688" s="226"/>
      <c r="AL688" s="225"/>
      <c r="AM688" s="226"/>
      <c r="AN688" s="78"/>
      <c r="AO688" s="79"/>
      <c r="AP688" s="78"/>
      <c r="AQ688" s="79"/>
      <c r="AR688" s="78"/>
      <c r="AS688" s="79"/>
      <c r="AT688" s="225"/>
      <c r="AU688" s="226"/>
      <c r="AV688" s="78"/>
      <c r="AW688" s="79"/>
      <c r="AX688" s="78"/>
      <c r="AY688" s="79"/>
      <c r="AZ688" s="78"/>
      <c r="BA688" s="79"/>
      <c r="BB688" s="225"/>
      <c r="BC688" s="226"/>
      <c r="BD688" s="78"/>
      <c r="BE688" s="79"/>
      <c r="BF688" s="78"/>
      <c r="BG688" s="79"/>
      <c r="BH688" s="78"/>
      <c r="BI688" s="79"/>
      <c r="BJ688" s="225"/>
      <c r="BK688" s="226"/>
      <c r="BL688" s="37"/>
      <c r="BM688" s="245"/>
      <c r="BN688" s="78"/>
      <c r="BO688" s="79"/>
      <c r="BP688" s="78"/>
      <c r="BQ688" s="79"/>
      <c r="BR688" s="78"/>
      <c r="BS688" s="79"/>
      <c r="BT688" s="225"/>
      <c r="BU688" s="226"/>
      <c r="BV688" s="24"/>
      <c r="BW688" s="78"/>
      <c r="BX688" s="79"/>
      <c r="BY688" s="78"/>
      <c r="BZ688" s="79"/>
      <c r="CA688" s="97"/>
      <c r="CB688" s="2"/>
    </row>
    <row r="689" spans="1:80" ht="12" x14ac:dyDescent="0.2">
      <c r="A689" s="33"/>
      <c r="B689" s="265" t="s">
        <v>1373</v>
      </c>
      <c r="C689" s="240" t="str">
        <f>_xlfn.CONCAT(Tabel3[[#This Row],[ID]],Tabel3[[#This Row],[BYGNINGSDELE]])</f>
        <v>685Skabe, skuffer</v>
      </c>
      <c r="D689" s="24"/>
      <c r="E689" s="24"/>
      <c r="F689" s="24"/>
      <c r="G689" s="24"/>
      <c r="H689" s="24"/>
      <c r="I689" s="24"/>
      <c r="J689" s="61">
        <v>3</v>
      </c>
      <c r="K689" s="62" t="s">
        <v>1370</v>
      </c>
      <c r="L689" s="63" t="s">
        <v>847</v>
      </c>
      <c r="M689" s="61" t="str">
        <f>IFERROR(VLOOKUP(Tabel3[[#This Row],[ID-Bygningsdel]],'Data ændringslog'!A:G,7,FALSE),"P")</f>
        <v/>
      </c>
      <c r="N689" s="64" t="s">
        <v>109</v>
      </c>
      <c r="O689" s="188" t="str">
        <f>VLOOKUP(Tabel3[[#This Row],[ID-Bygningsdel]],'Data aktør'!A:H,2,FALSE)</f>
        <v>X</v>
      </c>
      <c r="P689" s="189" t="str">
        <f>VLOOKUP(Tabel3[[#This Row],[ID-Bygningsdel]],'Data aktør'!A:H,3,FALSE)</f>
        <v/>
      </c>
      <c r="Q689" s="190" t="str">
        <f>VLOOKUP(Tabel3[[#This Row],[ID-Bygningsdel]],'Data aktør'!A:H,4,FALSE)</f>
        <v/>
      </c>
      <c r="R689" s="191" t="str">
        <f>VLOOKUP(Tabel3[[#This Row],[ID-Bygningsdel]],'Data aktør'!A:H,5,FALSE)</f>
        <v/>
      </c>
      <c r="S689" s="192" t="str">
        <f>VLOOKUP(Tabel3[[#This Row],[ID-Bygningsdel]],'Data aktør'!A:H,6,FALSE)</f>
        <v/>
      </c>
      <c r="T689" s="193" t="str">
        <f>VLOOKUP(Tabel3[[#This Row],[ID-Bygningsdel]],'Data aktør'!A:H,7,FALSE)</f>
        <v/>
      </c>
      <c r="U689" s="194" t="str">
        <f>VLOOKUP(Tabel3[[#This Row],[ID-Bygningsdel]],'Data aktør'!A:H,8,FALSE)</f>
        <v/>
      </c>
      <c r="V689" s="76"/>
      <c r="W689" s="77"/>
      <c r="X689" s="76"/>
      <c r="Y689" s="77"/>
      <c r="Z689" s="76"/>
      <c r="AA689" s="77"/>
      <c r="AB689" s="80"/>
      <c r="AC689" s="81"/>
      <c r="AD689" s="76"/>
      <c r="AE689" s="77"/>
      <c r="AF689" s="76"/>
      <c r="AG689" s="77"/>
      <c r="AH689" s="76"/>
      <c r="AI689" s="77"/>
      <c r="AJ689" s="80" t="s">
        <v>43</v>
      </c>
      <c r="AK689" s="81">
        <v>300</v>
      </c>
      <c r="AL689" s="80"/>
      <c r="AM689" s="81"/>
      <c r="AN689" s="76"/>
      <c r="AO689" s="77"/>
      <c r="AP689" s="76"/>
      <c r="AQ689" s="77"/>
      <c r="AR689" s="76"/>
      <c r="AS689" s="77"/>
      <c r="AT689" s="80" t="s">
        <v>43</v>
      </c>
      <c r="AU689" s="81">
        <v>325</v>
      </c>
      <c r="AV689" s="76"/>
      <c r="AW689" s="77"/>
      <c r="AX689" s="76"/>
      <c r="AY689" s="77"/>
      <c r="AZ689" s="76"/>
      <c r="BA689" s="77"/>
      <c r="BB689" s="80" t="s">
        <v>43</v>
      </c>
      <c r="BC689" s="81">
        <v>325</v>
      </c>
      <c r="BD689" s="76"/>
      <c r="BE689" s="77"/>
      <c r="BF689" s="76"/>
      <c r="BG689" s="77"/>
      <c r="BH689" s="76"/>
      <c r="BI689" s="77"/>
      <c r="BJ689" s="80"/>
      <c r="BK689" s="81"/>
      <c r="BL689" s="36"/>
      <c r="BM689" s="113"/>
      <c r="BN689" s="76"/>
      <c r="BO689" s="77"/>
      <c r="BP689" s="76"/>
      <c r="BQ689" s="77"/>
      <c r="BR689" s="76"/>
      <c r="BS689" s="77"/>
      <c r="BT689" s="80"/>
      <c r="BU689" s="81"/>
      <c r="BV689" s="24"/>
      <c r="BW689" s="76"/>
      <c r="BX689" s="77"/>
      <c r="BY689" s="76"/>
      <c r="BZ689" s="77"/>
      <c r="CA689" s="96"/>
      <c r="CB689" s="2"/>
    </row>
    <row r="690" spans="1:80" ht="12" x14ac:dyDescent="0.2">
      <c r="A690" s="33"/>
      <c r="B690" s="265" t="s">
        <v>1375</v>
      </c>
      <c r="C690" s="240" t="str">
        <f>_xlfn.CONCAT(Tabel3[[#This Row],[ID]],Tabel3[[#This Row],[BYGNINGSDELE]])</f>
        <v>686Reoler, hylder</v>
      </c>
      <c r="D690" s="24"/>
      <c r="E690" s="24"/>
      <c r="F690" s="24"/>
      <c r="G690" s="24"/>
      <c r="H690" s="24"/>
      <c r="I690" s="24"/>
      <c r="J690" s="61">
        <v>3</v>
      </c>
      <c r="K690" s="62" t="s">
        <v>1372</v>
      </c>
      <c r="L690" s="63" t="s">
        <v>847</v>
      </c>
      <c r="M690" s="61" t="str">
        <f>IFERROR(VLOOKUP(Tabel3[[#This Row],[ID-Bygningsdel]],'Data ændringslog'!A:G,7,FALSE),"P")</f>
        <v/>
      </c>
      <c r="N690" s="64" t="s">
        <v>109</v>
      </c>
      <c r="O690" s="188" t="str">
        <f>VLOOKUP(Tabel3[[#This Row],[ID-Bygningsdel]],'Data aktør'!A:H,2,FALSE)</f>
        <v>X</v>
      </c>
      <c r="P690" s="189" t="str">
        <f>VLOOKUP(Tabel3[[#This Row],[ID-Bygningsdel]],'Data aktør'!A:H,3,FALSE)</f>
        <v/>
      </c>
      <c r="Q690" s="190" t="str">
        <f>VLOOKUP(Tabel3[[#This Row],[ID-Bygningsdel]],'Data aktør'!A:H,4,FALSE)</f>
        <v/>
      </c>
      <c r="R690" s="191" t="str">
        <f>VLOOKUP(Tabel3[[#This Row],[ID-Bygningsdel]],'Data aktør'!A:H,5,FALSE)</f>
        <v/>
      </c>
      <c r="S690" s="192" t="str">
        <f>VLOOKUP(Tabel3[[#This Row],[ID-Bygningsdel]],'Data aktør'!A:H,6,FALSE)</f>
        <v/>
      </c>
      <c r="T690" s="193" t="str">
        <f>VLOOKUP(Tabel3[[#This Row],[ID-Bygningsdel]],'Data aktør'!A:H,7,FALSE)</f>
        <v/>
      </c>
      <c r="U690" s="194" t="str">
        <f>VLOOKUP(Tabel3[[#This Row],[ID-Bygningsdel]],'Data aktør'!A:H,8,FALSE)</f>
        <v/>
      </c>
      <c r="V690" s="76"/>
      <c r="W690" s="77"/>
      <c r="X690" s="76"/>
      <c r="Y690" s="77"/>
      <c r="Z690" s="76"/>
      <c r="AA690" s="77"/>
      <c r="AB690" s="76"/>
      <c r="AC690" s="77"/>
      <c r="AD690" s="76"/>
      <c r="AE690" s="77"/>
      <c r="AF690" s="76"/>
      <c r="AG690" s="77"/>
      <c r="AH690" s="76"/>
      <c r="AI690" s="77"/>
      <c r="AJ690" s="76" t="s">
        <v>43</v>
      </c>
      <c r="AK690" s="77">
        <v>300</v>
      </c>
      <c r="AL690" s="76"/>
      <c r="AM690" s="77"/>
      <c r="AN690" s="76"/>
      <c r="AO690" s="77"/>
      <c r="AP690" s="76"/>
      <c r="AQ690" s="77"/>
      <c r="AR690" s="76"/>
      <c r="AS690" s="77"/>
      <c r="AT690" s="76" t="s">
        <v>43</v>
      </c>
      <c r="AU690" s="77">
        <v>325</v>
      </c>
      <c r="AV690" s="76"/>
      <c r="AW690" s="77"/>
      <c r="AX690" s="76"/>
      <c r="AY690" s="77"/>
      <c r="AZ690" s="76"/>
      <c r="BA690" s="77"/>
      <c r="BB690" s="76" t="s">
        <v>43</v>
      </c>
      <c r="BC690" s="77">
        <v>325</v>
      </c>
      <c r="BD690" s="76"/>
      <c r="BE690" s="77"/>
      <c r="BF690" s="76"/>
      <c r="BG690" s="77"/>
      <c r="BH690" s="76"/>
      <c r="BI690" s="77"/>
      <c r="BJ690" s="76"/>
      <c r="BK690" s="77"/>
      <c r="BL690" s="36"/>
      <c r="BM690" s="24"/>
      <c r="BN690" s="76"/>
      <c r="BO690" s="77"/>
      <c r="BP690" s="76"/>
      <c r="BQ690" s="77"/>
      <c r="BR690" s="76"/>
      <c r="BS690" s="77"/>
      <c r="BT690" s="76"/>
      <c r="BU690" s="77"/>
      <c r="BV690" s="24"/>
      <c r="BW690" s="76"/>
      <c r="BX690" s="77"/>
      <c r="BY690" s="76"/>
      <c r="BZ690" s="77"/>
      <c r="CA690" s="96"/>
      <c r="CB690" s="2"/>
    </row>
    <row r="691" spans="1:80" ht="12" x14ac:dyDescent="0.2">
      <c r="A691" s="33"/>
      <c r="B691" s="265" t="s">
        <v>1377</v>
      </c>
      <c r="C691" s="240" t="str">
        <f>_xlfn.CONCAT(Tabel3[[#This Row],[ID]],Tabel3[[#This Row],[BYGNINGSDELE]])</f>
        <v>687Siddemøbler, liggemøbler</v>
      </c>
      <c r="D691" s="24"/>
      <c r="E691" s="24"/>
      <c r="F691" s="24"/>
      <c r="G691" s="24"/>
      <c r="H691" s="24"/>
      <c r="I691" s="24"/>
      <c r="J691" s="61">
        <v>3</v>
      </c>
      <c r="K691" s="62" t="s">
        <v>1374</v>
      </c>
      <c r="L691" s="63" t="s">
        <v>847</v>
      </c>
      <c r="M691" s="61" t="str">
        <f>IFERROR(VLOOKUP(Tabel3[[#This Row],[ID-Bygningsdel]],'Data ændringslog'!A:G,7,FALSE),"P")</f>
        <v/>
      </c>
      <c r="N691" s="64" t="s">
        <v>109</v>
      </c>
      <c r="O691" s="188" t="str">
        <f>VLOOKUP(Tabel3[[#This Row],[ID-Bygningsdel]],'Data aktør'!A:H,2,FALSE)</f>
        <v>X</v>
      </c>
      <c r="P691" s="189" t="str">
        <f>VLOOKUP(Tabel3[[#This Row],[ID-Bygningsdel]],'Data aktør'!A:H,3,FALSE)</f>
        <v/>
      </c>
      <c r="Q691" s="190" t="str">
        <f>VLOOKUP(Tabel3[[#This Row],[ID-Bygningsdel]],'Data aktør'!A:H,4,FALSE)</f>
        <v/>
      </c>
      <c r="R691" s="191" t="str">
        <f>VLOOKUP(Tabel3[[#This Row],[ID-Bygningsdel]],'Data aktør'!A:H,5,FALSE)</f>
        <v/>
      </c>
      <c r="S691" s="192" t="str">
        <f>VLOOKUP(Tabel3[[#This Row],[ID-Bygningsdel]],'Data aktør'!A:H,6,FALSE)</f>
        <v/>
      </c>
      <c r="T691" s="193" t="str">
        <f>VLOOKUP(Tabel3[[#This Row],[ID-Bygningsdel]],'Data aktør'!A:H,7,FALSE)</f>
        <v/>
      </c>
      <c r="U691" s="194" t="str">
        <f>VLOOKUP(Tabel3[[#This Row],[ID-Bygningsdel]],'Data aktør'!A:H,8,FALSE)</f>
        <v/>
      </c>
      <c r="V691" s="76"/>
      <c r="W691" s="77"/>
      <c r="X691" s="76"/>
      <c r="Y691" s="77"/>
      <c r="Z691" s="76"/>
      <c r="AA691" s="77"/>
      <c r="AB691" s="76"/>
      <c r="AC691" s="77"/>
      <c r="AD691" s="76"/>
      <c r="AE691" s="77"/>
      <c r="AF691" s="76"/>
      <c r="AG691" s="77"/>
      <c r="AH691" s="76"/>
      <c r="AI691" s="77"/>
      <c r="AJ691" s="76" t="s">
        <v>43</v>
      </c>
      <c r="AK691" s="77">
        <v>300</v>
      </c>
      <c r="AL691" s="76"/>
      <c r="AM691" s="77"/>
      <c r="AN691" s="76"/>
      <c r="AO691" s="77"/>
      <c r="AP691" s="76"/>
      <c r="AQ691" s="77"/>
      <c r="AR691" s="76"/>
      <c r="AS691" s="77"/>
      <c r="AT691" s="76" t="s">
        <v>43</v>
      </c>
      <c r="AU691" s="77">
        <v>325</v>
      </c>
      <c r="AV691" s="76"/>
      <c r="AW691" s="77"/>
      <c r="AX691" s="76"/>
      <c r="AY691" s="77"/>
      <c r="AZ691" s="76"/>
      <c r="BA691" s="77"/>
      <c r="BB691" s="76" t="s">
        <v>43</v>
      </c>
      <c r="BC691" s="77">
        <v>325</v>
      </c>
      <c r="BD691" s="76"/>
      <c r="BE691" s="77"/>
      <c r="BF691" s="76"/>
      <c r="BG691" s="77"/>
      <c r="BH691" s="76"/>
      <c r="BI691" s="77"/>
      <c r="BJ691" s="76"/>
      <c r="BK691" s="77"/>
      <c r="BL691" s="36"/>
      <c r="BM691" s="24"/>
      <c r="BN691" s="76"/>
      <c r="BO691" s="77"/>
      <c r="BP691" s="76"/>
      <c r="BQ691" s="77"/>
      <c r="BR691" s="76"/>
      <c r="BS691" s="77"/>
      <c r="BT691" s="76"/>
      <c r="BU691" s="77"/>
      <c r="BV691" s="24"/>
      <c r="BW691" s="76"/>
      <c r="BX691" s="77"/>
      <c r="BY691" s="76"/>
      <c r="BZ691" s="77"/>
      <c r="CA691" s="96"/>
      <c r="CB691" s="2"/>
    </row>
    <row r="692" spans="1:80" ht="12" x14ac:dyDescent="0.2">
      <c r="A692" s="33"/>
      <c r="B692" s="265" t="s">
        <v>1379</v>
      </c>
      <c r="C692" s="240" t="str">
        <f>_xlfn.CONCAT(Tabel3[[#This Row],[ID]],Tabel3[[#This Row],[BYGNINGSDELE]])</f>
        <v>688Gardiner, persienner, skærmvægge, forhæng</v>
      </c>
      <c r="D692" s="24"/>
      <c r="E692" s="24"/>
      <c r="F692" s="24"/>
      <c r="G692" s="24"/>
      <c r="H692" s="24"/>
      <c r="I692" s="24"/>
      <c r="J692" s="61">
        <v>3</v>
      </c>
      <c r="K692" s="62" t="s">
        <v>1376</v>
      </c>
      <c r="L692" s="63" t="s">
        <v>847</v>
      </c>
      <c r="M692" s="61" t="str">
        <f>IFERROR(VLOOKUP(Tabel3[[#This Row],[ID-Bygningsdel]],'Data ændringslog'!A:G,7,FALSE),"P")</f>
        <v/>
      </c>
      <c r="N692" s="64" t="s">
        <v>109</v>
      </c>
      <c r="O692" s="188" t="str">
        <f>VLOOKUP(Tabel3[[#This Row],[ID-Bygningsdel]],'Data aktør'!A:H,2,FALSE)</f>
        <v/>
      </c>
      <c r="P692" s="189" t="str">
        <f>VLOOKUP(Tabel3[[#This Row],[ID-Bygningsdel]],'Data aktør'!A:H,3,FALSE)</f>
        <v/>
      </c>
      <c r="Q692" s="190" t="str">
        <f>VLOOKUP(Tabel3[[#This Row],[ID-Bygningsdel]],'Data aktør'!A:H,4,FALSE)</f>
        <v/>
      </c>
      <c r="R692" s="191" t="str">
        <f>VLOOKUP(Tabel3[[#This Row],[ID-Bygningsdel]],'Data aktør'!A:H,5,FALSE)</f>
        <v/>
      </c>
      <c r="S692" s="192" t="str">
        <f>VLOOKUP(Tabel3[[#This Row],[ID-Bygningsdel]],'Data aktør'!A:H,6,FALSE)</f>
        <v/>
      </c>
      <c r="T692" s="193" t="str">
        <f>VLOOKUP(Tabel3[[#This Row],[ID-Bygningsdel]],'Data aktør'!A:H,7,FALSE)</f>
        <v/>
      </c>
      <c r="U692" s="194" t="str">
        <f>VLOOKUP(Tabel3[[#This Row],[ID-Bygningsdel]],'Data aktør'!A:H,8,FALSE)</f>
        <v/>
      </c>
      <c r="V692" s="76"/>
      <c r="W692" s="77"/>
      <c r="X692" s="76"/>
      <c r="Y692" s="77"/>
      <c r="Z692" s="76"/>
      <c r="AA692" s="77"/>
      <c r="AB692" s="76"/>
      <c r="AC692" s="77"/>
      <c r="AD692" s="76"/>
      <c r="AE692" s="77"/>
      <c r="AF692" s="76"/>
      <c r="AG692" s="77"/>
      <c r="AH692" s="76"/>
      <c r="AI692" s="77"/>
      <c r="AJ692" s="76"/>
      <c r="AK692" s="77"/>
      <c r="AL692" s="76"/>
      <c r="AM692" s="77"/>
      <c r="AN692" s="76"/>
      <c r="AO692" s="77"/>
      <c r="AP692" s="76"/>
      <c r="AQ692" s="77"/>
      <c r="AR692" s="76"/>
      <c r="AS692" s="77"/>
      <c r="AT692" s="76"/>
      <c r="AU692" s="77"/>
      <c r="AV692" s="76"/>
      <c r="AW692" s="77"/>
      <c r="AX692" s="76"/>
      <c r="AY692" s="77"/>
      <c r="AZ692" s="76"/>
      <c r="BA692" s="77"/>
      <c r="BB692" s="76"/>
      <c r="BC692" s="77"/>
      <c r="BD692" s="76"/>
      <c r="BE692" s="77"/>
      <c r="BF692" s="76"/>
      <c r="BG692" s="77"/>
      <c r="BH692" s="76"/>
      <c r="BI692" s="77"/>
      <c r="BJ692" s="76"/>
      <c r="BK692" s="77"/>
      <c r="BL692" s="36"/>
      <c r="BM692" s="24"/>
      <c r="BN692" s="76"/>
      <c r="BO692" s="77"/>
      <c r="BP692" s="76"/>
      <c r="BQ692" s="77"/>
      <c r="BR692" s="76"/>
      <c r="BS692" s="77"/>
      <c r="BT692" s="76"/>
      <c r="BU692" s="77"/>
      <c r="BV692" s="24"/>
      <c r="BW692" s="76"/>
      <c r="BX692" s="77"/>
      <c r="BY692" s="76"/>
      <c r="BZ692" s="77"/>
      <c r="CA692" s="96"/>
      <c r="CB692" s="2"/>
    </row>
    <row r="693" spans="1:80" ht="12" x14ac:dyDescent="0.2">
      <c r="A693" s="33"/>
      <c r="B693" s="265" t="s">
        <v>1381</v>
      </c>
      <c r="C693" s="240" t="str">
        <f>_xlfn.CONCAT(Tabel3[[#This Row],[ID]],Tabel3[[#This Row],[BYGNINGSDELE]])</f>
        <v>689Borde, bordplader</v>
      </c>
      <c r="D693" s="24"/>
      <c r="E693" s="24"/>
      <c r="F693" s="24"/>
      <c r="G693" s="24"/>
      <c r="H693" s="24"/>
      <c r="I693" s="24"/>
      <c r="J693" s="61">
        <v>3</v>
      </c>
      <c r="K693" s="62" t="s">
        <v>1378</v>
      </c>
      <c r="L693" s="63" t="s">
        <v>847</v>
      </c>
      <c r="M693" s="61" t="str">
        <f>IFERROR(VLOOKUP(Tabel3[[#This Row],[ID-Bygningsdel]],'Data ændringslog'!A:G,7,FALSE),"P")</f>
        <v/>
      </c>
      <c r="N693" s="64" t="s">
        <v>109</v>
      </c>
      <c r="O693" s="188" t="str">
        <f>VLOOKUP(Tabel3[[#This Row],[ID-Bygningsdel]],'Data aktør'!A:H,2,FALSE)</f>
        <v>X</v>
      </c>
      <c r="P693" s="189" t="str">
        <f>VLOOKUP(Tabel3[[#This Row],[ID-Bygningsdel]],'Data aktør'!A:H,3,FALSE)</f>
        <v/>
      </c>
      <c r="Q693" s="190" t="str">
        <f>VLOOKUP(Tabel3[[#This Row],[ID-Bygningsdel]],'Data aktør'!A:H,4,FALSE)</f>
        <v/>
      </c>
      <c r="R693" s="191" t="str">
        <f>VLOOKUP(Tabel3[[#This Row],[ID-Bygningsdel]],'Data aktør'!A:H,5,FALSE)</f>
        <v/>
      </c>
      <c r="S693" s="192" t="str">
        <f>VLOOKUP(Tabel3[[#This Row],[ID-Bygningsdel]],'Data aktør'!A:H,6,FALSE)</f>
        <v/>
      </c>
      <c r="T693" s="193" t="str">
        <f>VLOOKUP(Tabel3[[#This Row],[ID-Bygningsdel]],'Data aktør'!A:H,7,FALSE)</f>
        <v/>
      </c>
      <c r="U693" s="194" t="str">
        <f>VLOOKUP(Tabel3[[#This Row],[ID-Bygningsdel]],'Data aktør'!A:H,8,FALSE)</f>
        <v/>
      </c>
      <c r="V693" s="76"/>
      <c r="W693" s="77"/>
      <c r="X693" s="76"/>
      <c r="Y693" s="77"/>
      <c r="Z693" s="76"/>
      <c r="AA693" s="77"/>
      <c r="AB693" s="76"/>
      <c r="AC693" s="77"/>
      <c r="AD693" s="76"/>
      <c r="AE693" s="77"/>
      <c r="AF693" s="76"/>
      <c r="AG693" s="77"/>
      <c r="AH693" s="76"/>
      <c r="AI693" s="77"/>
      <c r="AJ693" s="76" t="s">
        <v>43</v>
      </c>
      <c r="AK693" s="77">
        <v>300</v>
      </c>
      <c r="AL693" s="76"/>
      <c r="AM693" s="77"/>
      <c r="AN693" s="76"/>
      <c r="AO693" s="77"/>
      <c r="AP693" s="76"/>
      <c r="AQ693" s="77"/>
      <c r="AR693" s="76"/>
      <c r="AS693" s="77"/>
      <c r="AT693" s="76" t="s">
        <v>43</v>
      </c>
      <c r="AU693" s="77">
        <v>325</v>
      </c>
      <c r="AV693" s="76"/>
      <c r="AW693" s="77"/>
      <c r="AX693" s="76"/>
      <c r="AY693" s="77"/>
      <c r="AZ693" s="76"/>
      <c r="BA693" s="77"/>
      <c r="BB693" s="76" t="s">
        <v>43</v>
      </c>
      <c r="BC693" s="77">
        <v>325</v>
      </c>
      <c r="BD693" s="76"/>
      <c r="BE693" s="77"/>
      <c r="BF693" s="76"/>
      <c r="BG693" s="77"/>
      <c r="BH693" s="76"/>
      <c r="BI693" s="77"/>
      <c r="BJ693" s="76"/>
      <c r="BK693" s="77"/>
      <c r="BL693" s="36"/>
      <c r="BM693" s="24"/>
      <c r="BN693" s="76"/>
      <c r="BO693" s="77"/>
      <c r="BP693" s="76"/>
      <c r="BQ693" s="77"/>
      <c r="BR693" s="76"/>
      <c r="BS693" s="77"/>
      <c r="BT693" s="76"/>
      <c r="BU693" s="77"/>
      <c r="BV693" s="24"/>
      <c r="BW693" s="76"/>
      <c r="BX693" s="77"/>
      <c r="BY693" s="76"/>
      <c r="BZ693" s="77"/>
      <c r="CA693" s="96"/>
      <c r="CB693" s="2"/>
    </row>
    <row r="694" spans="1:80" ht="12" x14ac:dyDescent="0.2">
      <c r="A694" s="33"/>
      <c r="B694" s="265" t="s">
        <v>1383</v>
      </c>
      <c r="C694" s="240" t="str">
        <f>_xlfn.CONCAT(Tabel3[[#This Row],[ID]],Tabel3[[#This Row],[BYGNINGSDELE]])</f>
        <v>690Skilte, tavler</v>
      </c>
      <c r="D694" s="24"/>
      <c r="E694" s="24"/>
      <c r="F694" s="24"/>
      <c r="G694" s="24"/>
      <c r="H694" s="24"/>
      <c r="I694" s="24"/>
      <c r="J694" s="61">
        <v>3</v>
      </c>
      <c r="K694" s="62" t="s">
        <v>1380</v>
      </c>
      <c r="L694" s="63" t="s">
        <v>847</v>
      </c>
      <c r="M694" s="61" t="str">
        <f>IFERROR(VLOOKUP(Tabel3[[#This Row],[ID-Bygningsdel]],'Data ændringslog'!A:G,7,FALSE),"P")</f>
        <v/>
      </c>
      <c r="N694" s="64" t="s">
        <v>109</v>
      </c>
      <c r="O694" s="188" t="str">
        <f>VLOOKUP(Tabel3[[#This Row],[ID-Bygningsdel]],'Data aktør'!A:H,2,FALSE)</f>
        <v>X</v>
      </c>
      <c r="P694" s="189" t="str">
        <f>VLOOKUP(Tabel3[[#This Row],[ID-Bygningsdel]],'Data aktør'!A:H,3,FALSE)</f>
        <v/>
      </c>
      <c r="Q694" s="190" t="str">
        <f>VLOOKUP(Tabel3[[#This Row],[ID-Bygningsdel]],'Data aktør'!A:H,4,FALSE)</f>
        <v/>
      </c>
      <c r="R694" s="191" t="str">
        <f>VLOOKUP(Tabel3[[#This Row],[ID-Bygningsdel]],'Data aktør'!A:H,5,FALSE)</f>
        <v/>
      </c>
      <c r="S694" s="192" t="str">
        <f>VLOOKUP(Tabel3[[#This Row],[ID-Bygningsdel]],'Data aktør'!A:H,6,FALSE)</f>
        <v/>
      </c>
      <c r="T694" s="193" t="str">
        <f>VLOOKUP(Tabel3[[#This Row],[ID-Bygningsdel]],'Data aktør'!A:H,7,FALSE)</f>
        <v/>
      </c>
      <c r="U694" s="194" t="str">
        <f>VLOOKUP(Tabel3[[#This Row],[ID-Bygningsdel]],'Data aktør'!A:H,8,FALSE)</f>
        <v/>
      </c>
      <c r="V694" s="76"/>
      <c r="W694" s="77"/>
      <c r="X694" s="76"/>
      <c r="Y694" s="77"/>
      <c r="Z694" s="76"/>
      <c r="AA694" s="77"/>
      <c r="AB694" s="76"/>
      <c r="AC694" s="77"/>
      <c r="AD694" s="76"/>
      <c r="AE694" s="77"/>
      <c r="AF694" s="76"/>
      <c r="AG694" s="77"/>
      <c r="AH694" s="76"/>
      <c r="AI694" s="77"/>
      <c r="AJ694" s="76" t="s">
        <v>43</v>
      </c>
      <c r="AK694" s="77">
        <v>300</v>
      </c>
      <c r="AL694" s="76"/>
      <c r="AM694" s="77"/>
      <c r="AN694" s="76"/>
      <c r="AO694" s="77"/>
      <c r="AP694" s="76"/>
      <c r="AQ694" s="77"/>
      <c r="AR694" s="76"/>
      <c r="AS694" s="77"/>
      <c r="AT694" s="76" t="s">
        <v>43</v>
      </c>
      <c r="AU694" s="77">
        <v>325</v>
      </c>
      <c r="AV694" s="76"/>
      <c r="AW694" s="77"/>
      <c r="AX694" s="76"/>
      <c r="AY694" s="77"/>
      <c r="AZ694" s="76"/>
      <c r="BA694" s="77"/>
      <c r="BB694" s="76" t="s">
        <v>43</v>
      </c>
      <c r="BC694" s="77">
        <v>325</v>
      </c>
      <c r="BD694" s="76"/>
      <c r="BE694" s="77"/>
      <c r="BF694" s="76"/>
      <c r="BG694" s="77"/>
      <c r="BH694" s="76"/>
      <c r="BI694" s="77"/>
      <c r="BJ694" s="76"/>
      <c r="BK694" s="77"/>
      <c r="BL694" s="36"/>
      <c r="BM694" s="24"/>
      <c r="BN694" s="76"/>
      <c r="BO694" s="77"/>
      <c r="BP694" s="76"/>
      <c r="BQ694" s="77"/>
      <c r="BR694" s="76"/>
      <c r="BS694" s="77"/>
      <c r="BT694" s="76"/>
      <c r="BU694" s="77"/>
      <c r="BV694" s="24"/>
      <c r="BW694" s="76"/>
      <c r="BX694" s="77"/>
      <c r="BY694" s="76"/>
      <c r="BZ694" s="77"/>
      <c r="CA694" s="96"/>
      <c r="CB694" s="2"/>
    </row>
    <row r="695" spans="1:80" ht="12" x14ac:dyDescent="0.2">
      <c r="A695" s="33"/>
      <c r="B695" s="265" t="s">
        <v>1385</v>
      </c>
      <c r="C695" s="240" t="str">
        <f>_xlfn.CONCAT(Tabel3[[#This Row],[ID]],Tabel3[[#This Row],[BYGNINGSDELE]])</f>
        <v>691Garniture</v>
      </c>
      <c r="D695" s="24"/>
      <c r="E695" s="24"/>
      <c r="F695" s="24"/>
      <c r="G695" s="24"/>
      <c r="H695" s="24"/>
      <c r="I695" s="24"/>
      <c r="J695" s="61">
        <v>3</v>
      </c>
      <c r="K695" s="62" t="s">
        <v>1382</v>
      </c>
      <c r="L695" s="63" t="s">
        <v>847</v>
      </c>
      <c r="M695" s="61" t="str">
        <f>IFERROR(VLOOKUP(Tabel3[[#This Row],[ID-Bygningsdel]],'Data ændringslog'!A:G,7,FALSE),"P")</f>
        <v/>
      </c>
      <c r="N695" s="64" t="s">
        <v>109</v>
      </c>
      <c r="O695" s="188" t="str">
        <f>VLOOKUP(Tabel3[[#This Row],[ID-Bygningsdel]],'Data aktør'!A:H,2,FALSE)</f>
        <v>X</v>
      </c>
      <c r="P695" s="189" t="str">
        <f>VLOOKUP(Tabel3[[#This Row],[ID-Bygningsdel]],'Data aktør'!A:H,3,FALSE)</f>
        <v/>
      </c>
      <c r="Q695" s="190" t="str">
        <f>VLOOKUP(Tabel3[[#This Row],[ID-Bygningsdel]],'Data aktør'!A:H,4,FALSE)</f>
        <v/>
      </c>
      <c r="R695" s="191" t="str">
        <f>VLOOKUP(Tabel3[[#This Row],[ID-Bygningsdel]],'Data aktør'!A:H,5,FALSE)</f>
        <v/>
      </c>
      <c r="S695" s="192" t="str">
        <f>VLOOKUP(Tabel3[[#This Row],[ID-Bygningsdel]],'Data aktør'!A:H,6,FALSE)</f>
        <v/>
      </c>
      <c r="T695" s="193" t="str">
        <f>VLOOKUP(Tabel3[[#This Row],[ID-Bygningsdel]],'Data aktør'!A:H,7,FALSE)</f>
        <v/>
      </c>
      <c r="U695" s="194" t="str">
        <f>VLOOKUP(Tabel3[[#This Row],[ID-Bygningsdel]],'Data aktør'!A:H,8,FALSE)</f>
        <v/>
      </c>
      <c r="V695" s="76"/>
      <c r="W695" s="77"/>
      <c r="X695" s="76"/>
      <c r="Y695" s="77"/>
      <c r="Z695" s="76"/>
      <c r="AA695" s="77"/>
      <c r="AB695" s="76"/>
      <c r="AC695" s="77"/>
      <c r="AD695" s="76"/>
      <c r="AE695" s="77"/>
      <c r="AF695" s="76"/>
      <c r="AG695" s="77"/>
      <c r="AH695" s="76"/>
      <c r="AI695" s="77"/>
      <c r="AJ695" s="76" t="s">
        <v>43</v>
      </c>
      <c r="AK695" s="77">
        <v>300</v>
      </c>
      <c r="AL695" s="76"/>
      <c r="AM695" s="77"/>
      <c r="AN695" s="76"/>
      <c r="AO695" s="77"/>
      <c r="AP695" s="76"/>
      <c r="AQ695" s="77"/>
      <c r="AR695" s="76"/>
      <c r="AS695" s="77"/>
      <c r="AT695" s="76" t="s">
        <v>43</v>
      </c>
      <c r="AU695" s="77">
        <v>325</v>
      </c>
      <c r="AV695" s="76"/>
      <c r="AW695" s="77"/>
      <c r="AX695" s="76"/>
      <c r="AY695" s="77"/>
      <c r="AZ695" s="76"/>
      <c r="BA695" s="77"/>
      <c r="BB695" s="76" t="s">
        <v>43</v>
      </c>
      <c r="BC695" s="77">
        <v>325</v>
      </c>
      <c r="BD695" s="76"/>
      <c r="BE695" s="77"/>
      <c r="BF695" s="76"/>
      <c r="BG695" s="77"/>
      <c r="BH695" s="76"/>
      <c r="BI695" s="77"/>
      <c r="BJ695" s="76"/>
      <c r="BK695" s="77"/>
      <c r="BL695" s="36"/>
      <c r="BM695" s="24"/>
      <c r="BN695" s="76"/>
      <c r="BO695" s="77"/>
      <c r="BP695" s="76"/>
      <c r="BQ695" s="77"/>
      <c r="BR695" s="76"/>
      <c r="BS695" s="77"/>
      <c r="BT695" s="76"/>
      <c r="BU695" s="77"/>
      <c r="BV695" s="24"/>
      <c r="BW695" s="76"/>
      <c r="BX695" s="77"/>
      <c r="BY695" s="76"/>
      <c r="BZ695" s="77"/>
      <c r="CA695" s="96"/>
      <c r="CB695" s="2"/>
    </row>
    <row r="696" spans="1:80" ht="14.25" x14ac:dyDescent="0.2">
      <c r="A696" s="33"/>
      <c r="B696" s="264" t="s">
        <v>1386</v>
      </c>
      <c r="C696" s="239" t="str">
        <f>_xlfn.CONCAT(Tabel3[[#This Row],[ID]],Tabel3[[#This Row],[BYGNINGSDELE]])</f>
        <v>692Inventar, løst</v>
      </c>
      <c r="D696" s="27"/>
      <c r="E696" s="27"/>
      <c r="F696" s="27"/>
      <c r="G696" s="27"/>
      <c r="H696" s="27"/>
      <c r="I696" s="24"/>
      <c r="J696" s="58">
        <v>2</v>
      </c>
      <c r="K696" s="59" t="s">
        <v>1384</v>
      </c>
      <c r="L696" s="287"/>
      <c r="M696" s="290" t="str">
        <f>IFERROR(VLOOKUP(Tabel3[[#This Row],[ID-Bygningsdel]],'Data ændringslog'!A:G,7,FALSE),"P")</f>
        <v/>
      </c>
      <c r="N696" s="60"/>
      <c r="O696" s="221" t="s">
        <v>109</v>
      </c>
      <c r="P696" s="222" t="s">
        <v>109</v>
      </c>
      <c r="Q696" s="222" t="s">
        <v>109</v>
      </c>
      <c r="R696" s="222" t="s">
        <v>109</v>
      </c>
      <c r="S696" s="222" t="s">
        <v>109</v>
      </c>
      <c r="T696" s="222" t="s">
        <v>109</v>
      </c>
      <c r="U696" s="223" t="s">
        <v>109</v>
      </c>
      <c r="V696" s="78"/>
      <c r="W696" s="79"/>
      <c r="X696" s="78"/>
      <c r="Y696" s="79"/>
      <c r="Z696" s="78"/>
      <c r="AA696" s="79"/>
      <c r="AB696" s="78"/>
      <c r="AC696" s="88"/>
      <c r="AD696" s="78"/>
      <c r="AE696" s="79"/>
      <c r="AF696" s="78"/>
      <c r="AG696" s="79"/>
      <c r="AH696" s="78"/>
      <c r="AI696" s="79"/>
      <c r="AJ696" s="78"/>
      <c r="AK696" s="88"/>
      <c r="AL696" s="78"/>
      <c r="AM696" s="88"/>
      <c r="AN696" s="78"/>
      <c r="AO696" s="79"/>
      <c r="AP696" s="78"/>
      <c r="AQ696" s="79"/>
      <c r="AR696" s="78"/>
      <c r="AS696" s="79"/>
      <c r="AT696" s="78"/>
      <c r="AU696" s="88"/>
      <c r="AV696" s="78"/>
      <c r="AW696" s="79"/>
      <c r="AX696" s="78"/>
      <c r="AY696" s="79"/>
      <c r="AZ696" s="78"/>
      <c r="BA696" s="79"/>
      <c r="BB696" s="78"/>
      <c r="BC696" s="88"/>
      <c r="BD696" s="78"/>
      <c r="BE696" s="79"/>
      <c r="BF696" s="78"/>
      <c r="BG696" s="79"/>
      <c r="BH696" s="78"/>
      <c r="BI696" s="79"/>
      <c r="BJ696" s="78"/>
      <c r="BK696" s="88"/>
      <c r="BL696" s="37"/>
      <c r="BM696" s="245"/>
      <c r="BN696" s="78"/>
      <c r="BO696" s="79"/>
      <c r="BP696" s="78"/>
      <c r="BQ696" s="79"/>
      <c r="BR696" s="78"/>
      <c r="BS696" s="79"/>
      <c r="BT696" s="78"/>
      <c r="BU696" s="88"/>
      <c r="BV696" s="24"/>
      <c r="BW696" s="78"/>
      <c r="BX696" s="79"/>
      <c r="BY696" s="78"/>
      <c r="BZ696" s="79"/>
      <c r="CA696" s="97"/>
      <c r="CB696" s="2"/>
    </row>
    <row r="697" spans="1:80" ht="12" x14ac:dyDescent="0.2">
      <c r="A697" s="33"/>
      <c r="B697" s="265" t="s">
        <v>1388</v>
      </c>
      <c r="C697" s="240" t="str">
        <f>_xlfn.CONCAT(Tabel3[[#This Row],[ID]],Tabel3[[#This Row],[BYGNINGSDELE]])</f>
        <v>693Skabe, skuffer</v>
      </c>
      <c r="D697" s="24"/>
      <c r="E697" s="24"/>
      <c r="F697" s="24"/>
      <c r="G697" s="24"/>
      <c r="H697" s="24"/>
      <c r="I697" s="24"/>
      <c r="J697" s="61">
        <v>3</v>
      </c>
      <c r="K697" s="62" t="s">
        <v>1370</v>
      </c>
      <c r="L697" s="63" t="s">
        <v>847</v>
      </c>
      <c r="M697" s="61" t="str">
        <f>IFERROR(VLOOKUP(Tabel3[[#This Row],[ID-Bygningsdel]],'Data ændringslog'!A:G,7,FALSE),"P")</f>
        <v/>
      </c>
      <c r="N697" s="64" t="s">
        <v>109</v>
      </c>
      <c r="O697" s="188" t="str">
        <f>VLOOKUP(Tabel3[[#This Row],[ID-Bygningsdel]],'Data aktør'!A:H,2,FALSE)</f>
        <v>X</v>
      </c>
      <c r="P697" s="189" t="str">
        <f>VLOOKUP(Tabel3[[#This Row],[ID-Bygningsdel]],'Data aktør'!A:H,3,FALSE)</f>
        <v/>
      </c>
      <c r="Q697" s="190" t="str">
        <f>VLOOKUP(Tabel3[[#This Row],[ID-Bygningsdel]],'Data aktør'!A:H,4,FALSE)</f>
        <v/>
      </c>
      <c r="R697" s="191" t="str">
        <f>VLOOKUP(Tabel3[[#This Row],[ID-Bygningsdel]],'Data aktør'!A:H,5,FALSE)</f>
        <v/>
      </c>
      <c r="S697" s="192" t="str">
        <f>VLOOKUP(Tabel3[[#This Row],[ID-Bygningsdel]],'Data aktør'!A:H,6,FALSE)</f>
        <v/>
      </c>
      <c r="T697" s="193" t="str">
        <f>VLOOKUP(Tabel3[[#This Row],[ID-Bygningsdel]],'Data aktør'!A:H,7,FALSE)</f>
        <v/>
      </c>
      <c r="U697" s="194" t="str">
        <f>VLOOKUP(Tabel3[[#This Row],[ID-Bygningsdel]],'Data aktør'!A:H,8,FALSE)</f>
        <v/>
      </c>
      <c r="V697" s="76"/>
      <c r="W697" s="77"/>
      <c r="X697" s="76"/>
      <c r="Y697" s="77"/>
      <c r="Z697" s="76"/>
      <c r="AA697" s="77"/>
      <c r="AB697" s="76"/>
      <c r="AC697" s="77"/>
      <c r="AD697" s="76"/>
      <c r="AE697" s="77"/>
      <c r="AF697" s="76"/>
      <c r="AG697" s="77"/>
      <c r="AH697" s="76"/>
      <c r="AI697" s="77"/>
      <c r="AJ697" s="76" t="s">
        <v>43</v>
      </c>
      <c r="AK697" s="77">
        <v>200</v>
      </c>
      <c r="AL697" s="76"/>
      <c r="AM697" s="77"/>
      <c r="AN697" s="76"/>
      <c r="AO697" s="77"/>
      <c r="AP697" s="76"/>
      <c r="AQ697" s="77"/>
      <c r="AR697" s="76"/>
      <c r="AS697" s="77"/>
      <c r="AT697" s="76"/>
      <c r="AU697" s="77"/>
      <c r="AV697" s="76"/>
      <c r="AW697" s="77"/>
      <c r="AX697" s="76"/>
      <c r="AY697" s="77"/>
      <c r="AZ697" s="76"/>
      <c r="BA697" s="77"/>
      <c r="BB697" s="76"/>
      <c r="BC697" s="77"/>
      <c r="BD697" s="76"/>
      <c r="BE697" s="77"/>
      <c r="BF697" s="76"/>
      <c r="BG697" s="77"/>
      <c r="BH697" s="76"/>
      <c r="BI697" s="77"/>
      <c r="BJ697" s="76"/>
      <c r="BK697" s="77"/>
      <c r="BL697" s="36"/>
      <c r="BM697" s="24"/>
      <c r="BN697" s="76"/>
      <c r="BO697" s="77"/>
      <c r="BP697" s="76"/>
      <c r="BQ697" s="77"/>
      <c r="BR697" s="76"/>
      <c r="BS697" s="77"/>
      <c r="BT697" s="76"/>
      <c r="BU697" s="77"/>
      <c r="BV697" s="24"/>
      <c r="BW697" s="76"/>
      <c r="BX697" s="77"/>
      <c r="BY697" s="76"/>
      <c r="BZ697" s="77"/>
      <c r="CA697" s="96"/>
      <c r="CB697" s="2"/>
    </row>
    <row r="698" spans="1:80" ht="12" x14ac:dyDescent="0.2">
      <c r="A698" s="33"/>
      <c r="B698" s="265" t="s">
        <v>1389</v>
      </c>
      <c r="C698" s="240" t="str">
        <f>_xlfn.CONCAT(Tabel3[[#This Row],[ID]],Tabel3[[#This Row],[BYGNINGSDELE]])</f>
        <v>694Reoler</v>
      </c>
      <c r="D698" s="24"/>
      <c r="E698" s="24"/>
      <c r="F698" s="24"/>
      <c r="G698" s="24"/>
      <c r="H698" s="24"/>
      <c r="I698" s="24"/>
      <c r="J698" s="61">
        <v>3</v>
      </c>
      <c r="K698" s="62" t="s">
        <v>1387</v>
      </c>
      <c r="L698" s="63" t="s">
        <v>847</v>
      </c>
      <c r="M698" s="61" t="str">
        <f>IFERROR(VLOOKUP(Tabel3[[#This Row],[ID-Bygningsdel]],'Data ændringslog'!A:G,7,FALSE),"P")</f>
        <v/>
      </c>
      <c r="N698" s="64" t="s">
        <v>109</v>
      </c>
      <c r="O698" s="188" t="str">
        <f>VLOOKUP(Tabel3[[#This Row],[ID-Bygningsdel]],'Data aktør'!A:H,2,FALSE)</f>
        <v>X</v>
      </c>
      <c r="P698" s="189" t="str">
        <f>VLOOKUP(Tabel3[[#This Row],[ID-Bygningsdel]],'Data aktør'!A:H,3,FALSE)</f>
        <v/>
      </c>
      <c r="Q698" s="190" t="str">
        <f>VLOOKUP(Tabel3[[#This Row],[ID-Bygningsdel]],'Data aktør'!A:H,4,FALSE)</f>
        <v/>
      </c>
      <c r="R698" s="191" t="str">
        <f>VLOOKUP(Tabel3[[#This Row],[ID-Bygningsdel]],'Data aktør'!A:H,5,FALSE)</f>
        <v/>
      </c>
      <c r="S698" s="192" t="str">
        <f>VLOOKUP(Tabel3[[#This Row],[ID-Bygningsdel]],'Data aktør'!A:H,6,FALSE)</f>
        <v/>
      </c>
      <c r="T698" s="193" t="str">
        <f>VLOOKUP(Tabel3[[#This Row],[ID-Bygningsdel]],'Data aktør'!A:H,7,FALSE)</f>
        <v/>
      </c>
      <c r="U698" s="194" t="str">
        <f>VLOOKUP(Tabel3[[#This Row],[ID-Bygningsdel]],'Data aktør'!A:H,8,FALSE)</f>
        <v/>
      </c>
      <c r="V698" s="76"/>
      <c r="W698" s="77"/>
      <c r="X698" s="76"/>
      <c r="Y698" s="77"/>
      <c r="Z698" s="76"/>
      <c r="AA698" s="77"/>
      <c r="AB698" s="76"/>
      <c r="AC698" s="77"/>
      <c r="AD698" s="76"/>
      <c r="AE698" s="77"/>
      <c r="AF698" s="76"/>
      <c r="AG698" s="77"/>
      <c r="AH698" s="76"/>
      <c r="AI698" s="77"/>
      <c r="AJ698" s="76" t="s">
        <v>43</v>
      </c>
      <c r="AK698" s="77">
        <v>200</v>
      </c>
      <c r="AL698" s="76"/>
      <c r="AM698" s="77"/>
      <c r="AN698" s="76"/>
      <c r="AO698" s="77"/>
      <c r="AP698" s="76"/>
      <c r="AQ698" s="77"/>
      <c r="AR698" s="76"/>
      <c r="AS698" s="77"/>
      <c r="AT698" s="76"/>
      <c r="AU698" s="77"/>
      <c r="AV698" s="76"/>
      <c r="AW698" s="77"/>
      <c r="AX698" s="76"/>
      <c r="AY698" s="77"/>
      <c r="AZ698" s="76"/>
      <c r="BA698" s="77"/>
      <c r="BB698" s="76"/>
      <c r="BC698" s="77"/>
      <c r="BD698" s="76"/>
      <c r="BE698" s="77"/>
      <c r="BF698" s="76"/>
      <c r="BG698" s="77"/>
      <c r="BH698" s="76"/>
      <c r="BI698" s="77"/>
      <c r="BJ698" s="76"/>
      <c r="BK698" s="77"/>
      <c r="BL698" s="36"/>
      <c r="BM698" s="24"/>
      <c r="BN698" s="76"/>
      <c r="BO698" s="77"/>
      <c r="BP698" s="76"/>
      <c r="BQ698" s="77"/>
      <c r="BR698" s="76"/>
      <c r="BS698" s="77"/>
      <c r="BT698" s="76"/>
      <c r="BU698" s="77"/>
      <c r="BV698" s="24"/>
      <c r="BW698" s="76"/>
      <c r="BX698" s="77"/>
      <c r="BY698" s="76"/>
      <c r="BZ698" s="77"/>
      <c r="CA698" s="96"/>
      <c r="CB698" s="2"/>
    </row>
    <row r="699" spans="1:80" ht="12" x14ac:dyDescent="0.2">
      <c r="A699" s="33"/>
      <c r="B699" s="265" t="s">
        <v>1391</v>
      </c>
      <c r="C699" s="240" t="str">
        <f>_xlfn.CONCAT(Tabel3[[#This Row],[ID]],Tabel3[[#This Row],[BYGNINGSDELE]])</f>
        <v>695Siddemøbler, liggemøbler</v>
      </c>
      <c r="D699" s="24"/>
      <c r="E699" s="24"/>
      <c r="F699" s="24"/>
      <c r="G699" s="24"/>
      <c r="H699" s="24"/>
      <c r="I699" s="24"/>
      <c r="J699" s="61">
        <v>3</v>
      </c>
      <c r="K699" s="62" t="s">
        <v>1374</v>
      </c>
      <c r="L699" s="63" t="s">
        <v>847</v>
      </c>
      <c r="M699" s="61" t="str">
        <f>IFERROR(VLOOKUP(Tabel3[[#This Row],[ID-Bygningsdel]],'Data ændringslog'!A:G,7,FALSE),"P")</f>
        <v/>
      </c>
      <c r="N699" s="64" t="s">
        <v>109</v>
      </c>
      <c r="O699" s="188" t="str">
        <f>VLOOKUP(Tabel3[[#This Row],[ID-Bygningsdel]],'Data aktør'!A:H,2,FALSE)</f>
        <v>X</v>
      </c>
      <c r="P699" s="189" t="str">
        <f>VLOOKUP(Tabel3[[#This Row],[ID-Bygningsdel]],'Data aktør'!A:H,3,FALSE)</f>
        <v/>
      </c>
      <c r="Q699" s="190" t="str">
        <f>VLOOKUP(Tabel3[[#This Row],[ID-Bygningsdel]],'Data aktør'!A:H,4,FALSE)</f>
        <v/>
      </c>
      <c r="R699" s="191" t="str">
        <f>VLOOKUP(Tabel3[[#This Row],[ID-Bygningsdel]],'Data aktør'!A:H,5,FALSE)</f>
        <v/>
      </c>
      <c r="S699" s="192" t="str">
        <f>VLOOKUP(Tabel3[[#This Row],[ID-Bygningsdel]],'Data aktør'!A:H,6,FALSE)</f>
        <v/>
      </c>
      <c r="T699" s="193" t="str">
        <f>VLOOKUP(Tabel3[[#This Row],[ID-Bygningsdel]],'Data aktør'!A:H,7,FALSE)</f>
        <v/>
      </c>
      <c r="U699" s="194" t="str">
        <f>VLOOKUP(Tabel3[[#This Row],[ID-Bygningsdel]],'Data aktør'!A:H,8,FALSE)</f>
        <v/>
      </c>
      <c r="V699" s="76"/>
      <c r="W699" s="77"/>
      <c r="X699" s="76"/>
      <c r="Y699" s="77"/>
      <c r="Z699" s="76"/>
      <c r="AA699" s="77"/>
      <c r="AB699" s="76"/>
      <c r="AC699" s="77"/>
      <c r="AD699" s="76"/>
      <c r="AE699" s="77"/>
      <c r="AF699" s="76"/>
      <c r="AG699" s="77"/>
      <c r="AH699" s="76"/>
      <c r="AI699" s="77"/>
      <c r="AJ699" s="76" t="s">
        <v>43</v>
      </c>
      <c r="AK699" s="77">
        <v>200</v>
      </c>
      <c r="AL699" s="76"/>
      <c r="AM699" s="77"/>
      <c r="AN699" s="76"/>
      <c r="AO699" s="77"/>
      <c r="AP699" s="76"/>
      <c r="AQ699" s="77"/>
      <c r="AR699" s="76"/>
      <c r="AS699" s="77"/>
      <c r="AT699" s="76"/>
      <c r="AU699" s="77"/>
      <c r="AV699" s="76"/>
      <c r="AW699" s="77"/>
      <c r="AX699" s="76"/>
      <c r="AY699" s="77"/>
      <c r="AZ699" s="76"/>
      <c r="BA699" s="77"/>
      <c r="BB699" s="76"/>
      <c r="BC699" s="77"/>
      <c r="BD699" s="76"/>
      <c r="BE699" s="77"/>
      <c r="BF699" s="76"/>
      <c r="BG699" s="77"/>
      <c r="BH699" s="76"/>
      <c r="BI699" s="77"/>
      <c r="BJ699" s="76"/>
      <c r="BK699" s="77"/>
      <c r="BL699" s="36"/>
      <c r="BM699" s="24"/>
      <c r="BN699" s="76"/>
      <c r="BO699" s="77"/>
      <c r="BP699" s="76"/>
      <c r="BQ699" s="77"/>
      <c r="BR699" s="76"/>
      <c r="BS699" s="77"/>
      <c r="BT699" s="76"/>
      <c r="BU699" s="77"/>
      <c r="BV699" s="24"/>
      <c r="BW699" s="76"/>
      <c r="BX699" s="77"/>
      <c r="BY699" s="76"/>
      <c r="BZ699" s="77"/>
      <c r="CA699" s="96"/>
      <c r="CB699" s="2"/>
    </row>
    <row r="700" spans="1:80" ht="12" x14ac:dyDescent="0.2">
      <c r="A700" s="33"/>
      <c r="B700" s="265" t="s">
        <v>1393</v>
      </c>
      <c r="C700" s="240" t="str">
        <f>_xlfn.CONCAT(Tabel3[[#This Row],[ID]],Tabel3[[#This Row],[BYGNINGSDELE]])</f>
        <v>696Skærmvægge, forhæng</v>
      </c>
      <c r="D700" s="24"/>
      <c r="E700" s="24"/>
      <c r="F700" s="24"/>
      <c r="G700" s="24"/>
      <c r="H700" s="24"/>
      <c r="I700" s="24"/>
      <c r="J700" s="61">
        <v>3</v>
      </c>
      <c r="K700" s="62" t="s">
        <v>1390</v>
      </c>
      <c r="L700" s="63" t="s">
        <v>847</v>
      </c>
      <c r="M700" s="61" t="str">
        <f>IFERROR(VLOOKUP(Tabel3[[#This Row],[ID-Bygningsdel]],'Data ændringslog'!A:G,7,FALSE),"P")</f>
        <v/>
      </c>
      <c r="N700" s="64" t="s">
        <v>109</v>
      </c>
      <c r="O700" s="188" t="str">
        <f>VLOOKUP(Tabel3[[#This Row],[ID-Bygningsdel]],'Data aktør'!A:H,2,FALSE)</f>
        <v>X</v>
      </c>
      <c r="P700" s="189" t="str">
        <f>VLOOKUP(Tabel3[[#This Row],[ID-Bygningsdel]],'Data aktør'!A:H,3,FALSE)</f>
        <v/>
      </c>
      <c r="Q700" s="190" t="str">
        <f>VLOOKUP(Tabel3[[#This Row],[ID-Bygningsdel]],'Data aktør'!A:H,4,FALSE)</f>
        <v/>
      </c>
      <c r="R700" s="191" t="str">
        <f>VLOOKUP(Tabel3[[#This Row],[ID-Bygningsdel]],'Data aktør'!A:H,5,FALSE)</f>
        <v/>
      </c>
      <c r="S700" s="192" t="str">
        <f>VLOOKUP(Tabel3[[#This Row],[ID-Bygningsdel]],'Data aktør'!A:H,6,FALSE)</f>
        <v/>
      </c>
      <c r="T700" s="193" t="str">
        <f>VLOOKUP(Tabel3[[#This Row],[ID-Bygningsdel]],'Data aktør'!A:H,7,FALSE)</f>
        <v/>
      </c>
      <c r="U700" s="194" t="str">
        <f>VLOOKUP(Tabel3[[#This Row],[ID-Bygningsdel]],'Data aktør'!A:H,8,FALSE)</f>
        <v/>
      </c>
      <c r="V700" s="76"/>
      <c r="W700" s="77"/>
      <c r="X700" s="76"/>
      <c r="Y700" s="77"/>
      <c r="Z700" s="76"/>
      <c r="AA700" s="77"/>
      <c r="AB700" s="76"/>
      <c r="AC700" s="77"/>
      <c r="AD700" s="76"/>
      <c r="AE700" s="77"/>
      <c r="AF700" s="76"/>
      <c r="AG700" s="77"/>
      <c r="AH700" s="76"/>
      <c r="AI700" s="77"/>
      <c r="AJ700" s="76" t="s">
        <v>43</v>
      </c>
      <c r="AK700" s="77">
        <v>200</v>
      </c>
      <c r="AL700" s="76"/>
      <c r="AM700" s="77"/>
      <c r="AN700" s="76"/>
      <c r="AO700" s="77"/>
      <c r="AP700" s="76"/>
      <c r="AQ700" s="77"/>
      <c r="AR700" s="76"/>
      <c r="AS700" s="77"/>
      <c r="AT700" s="76"/>
      <c r="AU700" s="77"/>
      <c r="AV700" s="76"/>
      <c r="AW700" s="77"/>
      <c r="AX700" s="76"/>
      <c r="AY700" s="77"/>
      <c r="AZ700" s="76"/>
      <c r="BA700" s="77"/>
      <c r="BB700" s="76"/>
      <c r="BC700" s="77"/>
      <c r="BD700" s="76"/>
      <c r="BE700" s="77"/>
      <c r="BF700" s="76"/>
      <c r="BG700" s="77"/>
      <c r="BH700" s="76"/>
      <c r="BI700" s="77"/>
      <c r="BJ700" s="76"/>
      <c r="BK700" s="77"/>
      <c r="BL700" s="36"/>
      <c r="BM700" s="24"/>
      <c r="BN700" s="76"/>
      <c r="BO700" s="77"/>
      <c r="BP700" s="76"/>
      <c r="BQ700" s="77"/>
      <c r="BR700" s="76"/>
      <c r="BS700" s="77"/>
      <c r="BT700" s="76"/>
      <c r="BU700" s="77"/>
      <c r="BV700" s="24"/>
      <c r="BW700" s="76"/>
      <c r="BX700" s="77"/>
      <c r="BY700" s="76"/>
      <c r="BZ700" s="77"/>
      <c r="CA700" s="96"/>
      <c r="CB700" s="2"/>
    </row>
    <row r="701" spans="1:80" ht="12" x14ac:dyDescent="0.2">
      <c r="A701" s="33"/>
      <c r="B701" s="265" t="s">
        <v>1395</v>
      </c>
      <c r="C701" s="240" t="str">
        <f>_xlfn.CONCAT(Tabel3[[#This Row],[ID]],Tabel3[[#This Row],[BYGNINGSDELE]])</f>
        <v>697Borde</v>
      </c>
      <c r="D701" s="24"/>
      <c r="E701" s="24"/>
      <c r="F701" s="24"/>
      <c r="G701" s="24"/>
      <c r="H701" s="24"/>
      <c r="I701" s="24"/>
      <c r="J701" s="61">
        <v>3</v>
      </c>
      <c r="K701" s="62" t="s">
        <v>1392</v>
      </c>
      <c r="L701" s="63" t="s">
        <v>847</v>
      </c>
      <c r="M701" s="61" t="str">
        <f>IFERROR(VLOOKUP(Tabel3[[#This Row],[ID-Bygningsdel]],'Data ændringslog'!A:G,7,FALSE),"P")</f>
        <v/>
      </c>
      <c r="N701" s="64" t="s">
        <v>109</v>
      </c>
      <c r="O701" s="188" t="str">
        <f>VLOOKUP(Tabel3[[#This Row],[ID-Bygningsdel]],'Data aktør'!A:H,2,FALSE)</f>
        <v>X</v>
      </c>
      <c r="P701" s="189" t="str">
        <f>VLOOKUP(Tabel3[[#This Row],[ID-Bygningsdel]],'Data aktør'!A:H,3,FALSE)</f>
        <v/>
      </c>
      <c r="Q701" s="190" t="str">
        <f>VLOOKUP(Tabel3[[#This Row],[ID-Bygningsdel]],'Data aktør'!A:H,4,FALSE)</f>
        <v/>
      </c>
      <c r="R701" s="191" t="str">
        <f>VLOOKUP(Tabel3[[#This Row],[ID-Bygningsdel]],'Data aktør'!A:H,5,FALSE)</f>
        <v/>
      </c>
      <c r="S701" s="192" t="str">
        <f>VLOOKUP(Tabel3[[#This Row],[ID-Bygningsdel]],'Data aktør'!A:H,6,FALSE)</f>
        <v/>
      </c>
      <c r="T701" s="193" t="str">
        <f>VLOOKUP(Tabel3[[#This Row],[ID-Bygningsdel]],'Data aktør'!A:H,7,FALSE)</f>
        <v/>
      </c>
      <c r="U701" s="194" t="str">
        <f>VLOOKUP(Tabel3[[#This Row],[ID-Bygningsdel]],'Data aktør'!A:H,8,FALSE)</f>
        <v/>
      </c>
      <c r="V701" s="76"/>
      <c r="W701" s="77"/>
      <c r="X701" s="76"/>
      <c r="Y701" s="77"/>
      <c r="Z701" s="76"/>
      <c r="AA701" s="77"/>
      <c r="AB701" s="76"/>
      <c r="AC701" s="77"/>
      <c r="AD701" s="76"/>
      <c r="AE701" s="77"/>
      <c r="AF701" s="76"/>
      <c r="AG701" s="77"/>
      <c r="AH701" s="76"/>
      <c r="AI701" s="77"/>
      <c r="AJ701" s="76" t="s">
        <v>43</v>
      </c>
      <c r="AK701" s="77">
        <v>200</v>
      </c>
      <c r="AL701" s="76"/>
      <c r="AM701" s="77"/>
      <c r="AN701" s="76"/>
      <c r="AO701" s="77"/>
      <c r="AP701" s="76"/>
      <c r="AQ701" s="77"/>
      <c r="AR701" s="76"/>
      <c r="AS701" s="77"/>
      <c r="AT701" s="76"/>
      <c r="AU701" s="77"/>
      <c r="AV701" s="76"/>
      <c r="AW701" s="77"/>
      <c r="AX701" s="76"/>
      <c r="AY701" s="77"/>
      <c r="AZ701" s="76"/>
      <c r="BA701" s="77"/>
      <c r="BB701" s="76"/>
      <c r="BC701" s="77"/>
      <c r="BD701" s="76"/>
      <c r="BE701" s="77"/>
      <c r="BF701" s="76"/>
      <c r="BG701" s="77"/>
      <c r="BH701" s="76"/>
      <c r="BI701" s="77"/>
      <c r="BJ701" s="76"/>
      <c r="BK701" s="77"/>
      <c r="BL701" s="36"/>
      <c r="BM701" s="24"/>
      <c r="BN701" s="76"/>
      <c r="BO701" s="77"/>
      <c r="BP701" s="76"/>
      <c r="BQ701" s="77"/>
      <c r="BR701" s="76"/>
      <c r="BS701" s="77"/>
      <c r="BT701" s="76"/>
      <c r="BU701" s="77"/>
      <c r="BV701" s="24"/>
      <c r="BW701" s="76"/>
      <c r="BX701" s="77"/>
      <c r="BY701" s="76"/>
      <c r="BZ701" s="77"/>
      <c r="CA701" s="96"/>
      <c r="CB701" s="2"/>
    </row>
    <row r="702" spans="1:80" ht="12" x14ac:dyDescent="0.2">
      <c r="A702" s="33"/>
      <c r="B702" s="265" t="s">
        <v>1397</v>
      </c>
      <c r="C702" s="240" t="str">
        <f>_xlfn.CONCAT(Tabel3[[#This Row],[ID]],Tabel3[[#This Row],[BYGNINGSDELE]])</f>
        <v>698Stativer, hylder</v>
      </c>
      <c r="D702" s="24"/>
      <c r="E702" s="24"/>
      <c r="F702" s="24"/>
      <c r="G702" s="24"/>
      <c r="H702" s="24"/>
      <c r="I702" s="24"/>
      <c r="J702" s="61">
        <v>3</v>
      </c>
      <c r="K702" s="62" t="s">
        <v>1394</v>
      </c>
      <c r="L702" s="63" t="s">
        <v>847</v>
      </c>
      <c r="M702" s="61" t="str">
        <f>IFERROR(VLOOKUP(Tabel3[[#This Row],[ID-Bygningsdel]],'Data ændringslog'!A:G,7,FALSE),"P")</f>
        <v/>
      </c>
      <c r="N702" s="64" t="s">
        <v>109</v>
      </c>
      <c r="O702" s="188" t="str">
        <f>VLOOKUP(Tabel3[[#This Row],[ID-Bygningsdel]],'Data aktør'!A:H,2,FALSE)</f>
        <v>X</v>
      </c>
      <c r="P702" s="189" t="str">
        <f>VLOOKUP(Tabel3[[#This Row],[ID-Bygningsdel]],'Data aktør'!A:H,3,FALSE)</f>
        <v/>
      </c>
      <c r="Q702" s="190" t="str">
        <f>VLOOKUP(Tabel3[[#This Row],[ID-Bygningsdel]],'Data aktør'!A:H,4,FALSE)</f>
        <v/>
      </c>
      <c r="R702" s="191" t="str">
        <f>VLOOKUP(Tabel3[[#This Row],[ID-Bygningsdel]],'Data aktør'!A:H,5,FALSE)</f>
        <v/>
      </c>
      <c r="S702" s="192" t="str">
        <f>VLOOKUP(Tabel3[[#This Row],[ID-Bygningsdel]],'Data aktør'!A:H,6,FALSE)</f>
        <v/>
      </c>
      <c r="T702" s="193" t="str">
        <f>VLOOKUP(Tabel3[[#This Row],[ID-Bygningsdel]],'Data aktør'!A:H,7,FALSE)</f>
        <v/>
      </c>
      <c r="U702" s="194" t="str">
        <f>VLOOKUP(Tabel3[[#This Row],[ID-Bygningsdel]],'Data aktør'!A:H,8,FALSE)</f>
        <v/>
      </c>
      <c r="V702" s="76"/>
      <c r="W702" s="77"/>
      <c r="X702" s="76"/>
      <c r="Y702" s="77"/>
      <c r="Z702" s="76"/>
      <c r="AA702" s="77"/>
      <c r="AB702" s="76"/>
      <c r="AC702" s="77"/>
      <c r="AD702" s="76"/>
      <c r="AE702" s="77"/>
      <c r="AF702" s="76"/>
      <c r="AG702" s="77"/>
      <c r="AH702" s="76"/>
      <c r="AI702" s="77"/>
      <c r="AJ702" s="76" t="s">
        <v>43</v>
      </c>
      <c r="AK702" s="77">
        <v>200</v>
      </c>
      <c r="AL702" s="76"/>
      <c r="AM702" s="77"/>
      <c r="AN702" s="76"/>
      <c r="AO702" s="77"/>
      <c r="AP702" s="76"/>
      <c r="AQ702" s="77"/>
      <c r="AR702" s="76"/>
      <c r="AS702" s="77"/>
      <c r="AT702" s="76"/>
      <c r="AU702" s="77"/>
      <c r="AV702" s="76"/>
      <c r="AW702" s="77"/>
      <c r="AX702" s="76"/>
      <c r="AY702" s="77"/>
      <c r="AZ702" s="76"/>
      <c r="BA702" s="77"/>
      <c r="BB702" s="76"/>
      <c r="BC702" s="77"/>
      <c r="BD702" s="76"/>
      <c r="BE702" s="77"/>
      <c r="BF702" s="76"/>
      <c r="BG702" s="77"/>
      <c r="BH702" s="76"/>
      <c r="BI702" s="77"/>
      <c r="BJ702" s="76"/>
      <c r="BK702" s="77"/>
      <c r="BL702" s="36"/>
      <c r="BM702" s="24"/>
      <c r="BN702" s="76"/>
      <c r="BO702" s="77"/>
      <c r="BP702" s="76"/>
      <c r="BQ702" s="77"/>
      <c r="BR702" s="76"/>
      <c r="BS702" s="77"/>
      <c r="BT702" s="76"/>
      <c r="BU702" s="77"/>
      <c r="BV702" s="24"/>
      <c r="BW702" s="76"/>
      <c r="BX702" s="77"/>
      <c r="BY702" s="76"/>
      <c r="BZ702" s="77"/>
      <c r="CA702" s="96"/>
      <c r="CB702" s="2"/>
    </row>
    <row r="703" spans="1:80" s="108" customFormat="1" ht="12.75" collapsed="1" x14ac:dyDescent="0.2">
      <c r="A703" s="33"/>
      <c r="B703" s="265" t="s">
        <v>1399</v>
      </c>
      <c r="C703" s="240" t="str">
        <f>_xlfn.CONCAT(Tabel3[[#This Row],[ID]],Tabel3[[#This Row],[BYGNINGSDELE]])</f>
        <v>699Måtter, tæpper, løbere</v>
      </c>
      <c r="D703" s="24"/>
      <c r="E703" s="24"/>
      <c r="F703" s="24"/>
      <c r="G703" s="24"/>
      <c r="H703" s="24"/>
      <c r="I703" s="24"/>
      <c r="J703" s="61">
        <v>3</v>
      </c>
      <c r="K703" s="62" t="s">
        <v>1396</v>
      </c>
      <c r="L703" s="63" t="s">
        <v>847</v>
      </c>
      <c r="M703" s="61" t="str">
        <f>IFERROR(VLOOKUP(Tabel3[[#This Row],[ID-Bygningsdel]],'Data ændringslog'!A:G,7,FALSE),"P")</f>
        <v/>
      </c>
      <c r="N703" s="64" t="s">
        <v>109</v>
      </c>
      <c r="O703" s="202" t="str">
        <f>VLOOKUP(Tabel3[[#This Row],[ID-Bygningsdel]],'Data aktør'!A:H,2,FALSE)</f>
        <v>X</v>
      </c>
      <c r="P703" s="203" t="str">
        <f>VLOOKUP(Tabel3[[#This Row],[ID-Bygningsdel]],'Data aktør'!A:H,3,FALSE)</f>
        <v/>
      </c>
      <c r="Q703" s="204" t="str">
        <f>VLOOKUP(Tabel3[[#This Row],[ID-Bygningsdel]],'Data aktør'!A:H,4,FALSE)</f>
        <v/>
      </c>
      <c r="R703" s="205" t="str">
        <f>VLOOKUP(Tabel3[[#This Row],[ID-Bygningsdel]],'Data aktør'!A:H,5,FALSE)</f>
        <v/>
      </c>
      <c r="S703" s="206" t="str">
        <f>VLOOKUP(Tabel3[[#This Row],[ID-Bygningsdel]],'Data aktør'!A:H,6,FALSE)</f>
        <v/>
      </c>
      <c r="T703" s="207" t="str">
        <f>VLOOKUP(Tabel3[[#This Row],[ID-Bygningsdel]],'Data aktør'!A:H,7,FALSE)</f>
        <v/>
      </c>
      <c r="U703" s="208" t="str">
        <f>VLOOKUP(Tabel3[[#This Row],[ID-Bygningsdel]],'Data aktør'!A:H,8,FALSE)</f>
        <v/>
      </c>
      <c r="V703" s="76"/>
      <c r="W703" s="77"/>
      <c r="X703" s="76"/>
      <c r="Y703" s="77"/>
      <c r="Z703" s="76"/>
      <c r="AA703" s="77"/>
      <c r="AB703" s="76"/>
      <c r="AC703" s="77"/>
      <c r="AD703" s="76"/>
      <c r="AE703" s="77"/>
      <c r="AF703" s="76"/>
      <c r="AG703" s="77"/>
      <c r="AH703" s="76"/>
      <c r="AI703" s="77"/>
      <c r="AJ703" s="76" t="s">
        <v>43</v>
      </c>
      <c r="AK703" s="77">
        <v>200</v>
      </c>
      <c r="AL703" s="76"/>
      <c r="AM703" s="77"/>
      <c r="AN703" s="76"/>
      <c r="AO703" s="77"/>
      <c r="AP703" s="76"/>
      <c r="AQ703" s="77"/>
      <c r="AR703" s="76"/>
      <c r="AS703" s="77"/>
      <c r="AT703" s="76"/>
      <c r="AU703" s="77"/>
      <c r="AV703" s="76"/>
      <c r="AW703" s="77"/>
      <c r="AX703" s="76"/>
      <c r="AY703" s="77"/>
      <c r="AZ703" s="76"/>
      <c r="BA703" s="77"/>
      <c r="BB703" s="76"/>
      <c r="BC703" s="77"/>
      <c r="BD703" s="76"/>
      <c r="BE703" s="77"/>
      <c r="BF703" s="76"/>
      <c r="BG703" s="77"/>
      <c r="BH703" s="76"/>
      <c r="BI703" s="77"/>
      <c r="BJ703" s="76"/>
      <c r="BK703" s="77"/>
      <c r="BL703" s="36"/>
      <c r="BM703" s="24"/>
      <c r="BN703" s="76"/>
      <c r="BO703" s="77"/>
      <c r="BP703" s="76"/>
      <c r="BQ703" s="77"/>
      <c r="BR703" s="76"/>
      <c r="BS703" s="77"/>
      <c r="BT703" s="76"/>
      <c r="BU703" s="77"/>
      <c r="BV703" s="24"/>
      <c r="BW703" s="76"/>
      <c r="BX703" s="77"/>
      <c r="BY703" s="76"/>
      <c r="BZ703" s="77"/>
      <c r="CA703" s="96"/>
    </row>
    <row r="704" spans="1:80" ht="27.95" customHeight="1" x14ac:dyDescent="0.2">
      <c r="A704" s="33"/>
      <c r="B704" s="266" t="s">
        <v>1401</v>
      </c>
      <c r="C704" s="241" t="str">
        <f>_xlfn.CONCAT(Tabel3[[#This Row],[ID]],Tabel3[[#This Row],[BYGNINGSDELE]])</f>
        <v>700Øvrige</v>
      </c>
      <c r="D704" s="103"/>
      <c r="E704" s="103"/>
      <c r="F704" s="103"/>
      <c r="G704" s="103"/>
      <c r="H704" s="103"/>
      <c r="I704" s="33"/>
      <c r="J704" s="55">
        <v>1</v>
      </c>
      <c r="K704" s="56" t="s">
        <v>1398</v>
      </c>
      <c r="L704" s="286"/>
      <c r="M704" s="104" t="str">
        <f>IFERROR(VLOOKUP(Tabel3[[#This Row],[ID-Bygningsdel]],'Data ændringslog'!A:G,7,FALSE),"P")</f>
        <v/>
      </c>
      <c r="N704" s="57"/>
      <c r="O704" s="218" t="s">
        <v>109</v>
      </c>
      <c r="P704" s="219" t="s">
        <v>109</v>
      </c>
      <c r="Q704" s="219" t="s">
        <v>109</v>
      </c>
      <c r="R704" s="219" t="s">
        <v>109</v>
      </c>
      <c r="S704" s="219" t="s">
        <v>109</v>
      </c>
      <c r="T704" s="219" t="s">
        <v>109</v>
      </c>
      <c r="U704" s="220" t="s">
        <v>109</v>
      </c>
      <c r="V704" s="82"/>
      <c r="W704" s="83"/>
      <c r="X704" s="82"/>
      <c r="Y704" s="83"/>
      <c r="Z704" s="82"/>
      <c r="AA704" s="83"/>
      <c r="AB704" s="82"/>
      <c r="AC704" s="232"/>
      <c r="AD704" s="82"/>
      <c r="AE704" s="83"/>
      <c r="AF704" s="82"/>
      <c r="AG704" s="83"/>
      <c r="AH704" s="82"/>
      <c r="AI704" s="83"/>
      <c r="AJ704" s="82"/>
      <c r="AK704" s="232"/>
      <c r="AL704" s="82"/>
      <c r="AM704" s="232"/>
      <c r="AN704" s="82"/>
      <c r="AO704" s="83"/>
      <c r="AP704" s="82"/>
      <c r="AQ704" s="83"/>
      <c r="AR704" s="82"/>
      <c r="AS704" s="83"/>
      <c r="AT704" s="82"/>
      <c r="AU704" s="232"/>
      <c r="AV704" s="82"/>
      <c r="AW704" s="83"/>
      <c r="AX704" s="82"/>
      <c r="AY704" s="83"/>
      <c r="AZ704" s="82"/>
      <c r="BA704" s="83"/>
      <c r="BB704" s="82"/>
      <c r="BC704" s="232"/>
      <c r="BD704" s="82"/>
      <c r="BE704" s="83"/>
      <c r="BF704" s="82"/>
      <c r="BG704" s="83"/>
      <c r="BH704" s="82"/>
      <c r="BI704" s="83"/>
      <c r="BJ704" s="82"/>
      <c r="BK704" s="232"/>
      <c r="BL704" s="106"/>
      <c r="BM704" s="257"/>
      <c r="BN704" s="82"/>
      <c r="BO704" s="83"/>
      <c r="BP704" s="82"/>
      <c r="BQ704" s="83"/>
      <c r="BR704" s="82"/>
      <c r="BS704" s="83"/>
      <c r="BT704" s="82"/>
      <c r="BU704" s="232"/>
      <c r="BV704" s="33"/>
      <c r="BW704" s="82"/>
      <c r="BX704" s="83"/>
      <c r="BY704" s="82"/>
      <c r="BZ704" s="83"/>
      <c r="CA704" s="107"/>
      <c r="CB704" s="2"/>
    </row>
    <row r="705" spans="1:80" ht="14.25" x14ac:dyDescent="0.2">
      <c r="A705" s="33"/>
      <c r="B705" s="264" t="s">
        <v>1403</v>
      </c>
      <c r="C705" s="239" t="str">
        <f>_xlfn.CONCAT(Tabel3[[#This Row],[ID]],Tabel3[[#This Row],[BYGNINGSDELE]])</f>
        <v>701Rum &amp; Arealer</v>
      </c>
      <c r="D705" s="27"/>
      <c r="E705" s="27"/>
      <c r="F705" s="27"/>
      <c r="G705" s="27"/>
      <c r="H705" s="27"/>
      <c r="I705" s="24"/>
      <c r="J705" s="58">
        <v>2</v>
      </c>
      <c r="K705" s="59" t="s">
        <v>1400</v>
      </c>
      <c r="L705" s="287"/>
      <c r="M705" s="290" t="str">
        <f>IFERROR(VLOOKUP(Tabel3[[#This Row],[ID-Bygningsdel]],'Data ændringslog'!A:G,7,FALSE),"P")</f>
        <v/>
      </c>
      <c r="N705" s="60"/>
      <c r="O705" s="221" t="s">
        <v>109</v>
      </c>
      <c r="P705" s="222" t="s">
        <v>109</v>
      </c>
      <c r="Q705" s="222" t="s">
        <v>109</v>
      </c>
      <c r="R705" s="222" t="s">
        <v>109</v>
      </c>
      <c r="S705" s="222" t="s">
        <v>109</v>
      </c>
      <c r="T705" s="222" t="s">
        <v>109</v>
      </c>
      <c r="U705" s="223" t="s">
        <v>109</v>
      </c>
      <c r="V705" s="78"/>
      <c r="W705" s="79"/>
      <c r="X705" s="78"/>
      <c r="Y705" s="79"/>
      <c r="Z705" s="78"/>
      <c r="AA705" s="79"/>
      <c r="AB705" s="225"/>
      <c r="AC705" s="226"/>
      <c r="AD705" s="78"/>
      <c r="AE705" s="79"/>
      <c r="AF705" s="78"/>
      <c r="AG705" s="79"/>
      <c r="AH705" s="78"/>
      <c r="AI705" s="79"/>
      <c r="AJ705" s="225"/>
      <c r="AK705" s="226"/>
      <c r="AL705" s="225"/>
      <c r="AM705" s="226"/>
      <c r="AN705" s="78"/>
      <c r="AO705" s="79"/>
      <c r="AP705" s="78"/>
      <c r="AQ705" s="79"/>
      <c r="AR705" s="78"/>
      <c r="AS705" s="79"/>
      <c r="AT705" s="225"/>
      <c r="AU705" s="226"/>
      <c r="AV705" s="78"/>
      <c r="AW705" s="79"/>
      <c r="AX705" s="78"/>
      <c r="AY705" s="79"/>
      <c r="AZ705" s="78"/>
      <c r="BA705" s="79"/>
      <c r="BB705" s="225"/>
      <c r="BC705" s="226"/>
      <c r="BD705" s="78"/>
      <c r="BE705" s="79"/>
      <c r="BF705" s="78"/>
      <c r="BG705" s="79"/>
      <c r="BH705" s="78"/>
      <c r="BI705" s="79"/>
      <c r="BJ705" s="225"/>
      <c r="BK705" s="226"/>
      <c r="BL705" s="37"/>
      <c r="BM705" s="245"/>
      <c r="BN705" s="78"/>
      <c r="BO705" s="79"/>
      <c r="BP705" s="78"/>
      <c r="BQ705" s="79"/>
      <c r="BR705" s="78"/>
      <c r="BS705" s="79"/>
      <c r="BT705" s="225"/>
      <c r="BU705" s="226"/>
      <c r="BV705" s="24"/>
      <c r="BW705" s="78"/>
      <c r="BX705" s="79"/>
      <c r="BY705" s="78"/>
      <c r="BZ705" s="79"/>
      <c r="CA705" s="97"/>
      <c r="CB705" s="2"/>
    </row>
    <row r="706" spans="1:80" ht="12" x14ac:dyDescent="0.2">
      <c r="A706" s="33"/>
      <c r="B706" s="265" t="s">
        <v>1406</v>
      </c>
      <c r="C706" s="240" t="str">
        <f>_xlfn.CONCAT(Tabel3[[#This Row],[ID]],Tabel3[[#This Row],[BYGNINGSDELE]])</f>
        <v>702Bygværkets Bruttoarealer</v>
      </c>
      <c r="D706" s="24"/>
      <c r="E706" s="24"/>
      <c r="F706" s="24"/>
      <c r="G706" s="24"/>
      <c r="H706" s="24"/>
      <c r="I706" s="24"/>
      <c r="J706" s="61">
        <v>3</v>
      </c>
      <c r="K706" s="62" t="s">
        <v>1402</v>
      </c>
      <c r="L706" s="63" t="s">
        <v>113</v>
      </c>
      <c r="M706" s="61" t="str">
        <f>IFERROR(VLOOKUP(Tabel3[[#This Row],[ID-Bygningsdel]],'Data ændringslog'!A:G,7,FALSE),"P")</f>
        <v/>
      </c>
      <c r="N706" s="64" t="s">
        <v>109</v>
      </c>
      <c r="O706" s="188" t="str">
        <f>VLOOKUP(Tabel3[[#This Row],[ID-Bygningsdel]],'Data aktør'!A:H,2,FALSE)</f>
        <v>X</v>
      </c>
      <c r="P706" s="189" t="str">
        <f>VLOOKUP(Tabel3[[#This Row],[ID-Bygningsdel]],'Data aktør'!A:H,3,FALSE)</f>
        <v/>
      </c>
      <c r="Q706" s="190" t="str">
        <f>VLOOKUP(Tabel3[[#This Row],[ID-Bygningsdel]],'Data aktør'!A:H,4,FALSE)</f>
        <v/>
      </c>
      <c r="R706" s="191" t="str">
        <f>VLOOKUP(Tabel3[[#This Row],[ID-Bygningsdel]],'Data aktør'!A:H,5,FALSE)</f>
        <v/>
      </c>
      <c r="S706" s="192" t="str">
        <f>VLOOKUP(Tabel3[[#This Row],[ID-Bygningsdel]],'Data aktør'!A:H,6,FALSE)</f>
        <v/>
      </c>
      <c r="T706" s="193" t="str">
        <f>VLOOKUP(Tabel3[[#This Row],[ID-Bygningsdel]],'Data aktør'!A:H,7,FALSE)</f>
        <v/>
      </c>
      <c r="U706" s="194" t="str">
        <f>VLOOKUP(Tabel3[[#This Row],[ID-Bygningsdel]],'Data aktør'!A:H,8,FALSE)</f>
        <v/>
      </c>
      <c r="V706" s="76"/>
      <c r="W706" s="77"/>
      <c r="X706" s="76"/>
      <c r="Y706" s="77"/>
      <c r="Z706" s="76"/>
      <c r="AA706" s="77"/>
      <c r="AB706" s="80" t="s">
        <v>43</v>
      </c>
      <c r="AC706" s="81">
        <v>200</v>
      </c>
      <c r="AD706" s="76"/>
      <c r="AE706" s="77"/>
      <c r="AF706" s="76"/>
      <c r="AG706" s="77"/>
      <c r="AH706" s="76"/>
      <c r="AI706" s="77"/>
      <c r="AJ706" s="80" t="s">
        <v>43</v>
      </c>
      <c r="AK706" s="81">
        <v>300</v>
      </c>
      <c r="AL706" s="80"/>
      <c r="AM706" s="81"/>
      <c r="AN706" s="76"/>
      <c r="AO706" s="77"/>
      <c r="AP706" s="76"/>
      <c r="AQ706" s="77"/>
      <c r="AR706" s="76"/>
      <c r="AS706" s="77"/>
      <c r="AT706" s="80" t="s">
        <v>43</v>
      </c>
      <c r="AU706" s="81">
        <v>325</v>
      </c>
      <c r="AV706" s="76"/>
      <c r="AW706" s="77"/>
      <c r="AX706" s="76"/>
      <c r="AY706" s="77"/>
      <c r="AZ706" s="76"/>
      <c r="BA706" s="77"/>
      <c r="BB706" s="80" t="s">
        <v>43</v>
      </c>
      <c r="BC706" s="81">
        <v>325</v>
      </c>
      <c r="BD706" s="76"/>
      <c r="BE706" s="77"/>
      <c r="BF706" s="76"/>
      <c r="BG706" s="77"/>
      <c r="BH706" s="76"/>
      <c r="BI706" s="77"/>
      <c r="BJ706" s="80"/>
      <c r="BK706" s="81"/>
      <c r="BL706" s="36"/>
      <c r="BM706" s="113"/>
      <c r="BN706" s="76"/>
      <c r="BO706" s="77"/>
      <c r="BP706" s="76"/>
      <c r="BQ706" s="77"/>
      <c r="BR706" s="76"/>
      <c r="BS706" s="77"/>
      <c r="BT706" s="80"/>
      <c r="BU706" s="81"/>
      <c r="BV706" s="24"/>
      <c r="BW706" s="76"/>
      <c r="BX706" s="77"/>
      <c r="BY706" s="76"/>
      <c r="BZ706" s="77"/>
      <c r="CA706" s="96"/>
      <c r="CB706" s="2"/>
    </row>
    <row r="707" spans="1:80" ht="12" collapsed="1" x14ac:dyDescent="0.2">
      <c r="A707" s="32"/>
      <c r="B707" s="265" t="s">
        <v>1408</v>
      </c>
      <c r="C707" s="240" t="str">
        <f>_xlfn.CONCAT(Tabel3[[#This Row],[ID]],Tabel3[[#This Row],[BYGNINGSDELE]])</f>
        <v>703Rum Nettoarealer</v>
      </c>
      <c r="D707" s="24"/>
      <c r="E707" s="24"/>
      <c r="F707" s="24"/>
      <c r="G707" s="24"/>
      <c r="H707" s="24"/>
      <c r="I707" s="24"/>
      <c r="J707" s="61">
        <v>3</v>
      </c>
      <c r="K707" s="62" t="s">
        <v>1404</v>
      </c>
      <c r="L707" s="63" t="s">
        <v>1405</v>
      </c>
      <c r="M707" s="61" t="str">
        <f>IFERROR(VLOOKUP(Tabel3[[#This Row],[ID-Bygningsdel]],'Data ændringslog'!A:G,7,FALSE),"P")</f>
        <v/>
      </c>
      <c r="N707" s="64" t="s">
        <v>109</v>
      </c>
      <c r="O707" s="188" t="str">
        <f>VLOOKUP(Tabel3[[#This Row],[ID-Bygningsdel]],'Data aktør'!A:H,2,FALSE)</f>
        <v>X</v>
      </c>
      <c r="P707" s="189" t="str">
        <f>VLOOKUP(Tabel3[[#This Row],[ID-Bygningsdel]],'Data aktør'!A:H,3,FALSE)</f>
        <v/>
      </c>
      <c r="Q707" s="190" t="str">
        <f>VLOOKUP(Tabel3[[#This Row],[ID-Bygningsdel]],'Data aktør'!A:H,4,FALSE)</f>
        <v/>
      </c>
      <c r="R707" s="191" t="str">
        <f>VLOOKUP(Tabel3[[#This Row],[ID-Bygningsdel]],'Data aktør'!A:H,5,FALSE)</f>
        <v/>
      </c>
      <c r="S707" s="192" t="str">
        <f>VLOOKUP(Tabel3[[#This Row],[ID-Bygningsdel]],'Data aktør'!A:H,6,FALSE)</f>
        <v/>
      </c>
      <c r="T707" s="193" t="str">
        <f>VLOOKUP(Tabel3[[#This Row],[ID-Bygningsdel]],'Data aktør'!A:H,7,FALSE)</f>
        <v/>
      </c>
      <c r="U707" s="194" t="str">
        <f>VLOOKUP(Tabel3[[#This Row],[ID-Bygningsdel]],'Data aktør'!A:H,8,FALSE)</f>
        <v/>
      </c>
      <c r="V707" s="91"/>
      <c r="W707" s="92"/>
      <c r="X707" s="91"/>
      <c r="Y707" s="92"/>
      <c r="Z707" s="91"/>
      <c r="AA707" s="92"/>
      <c r="AB707" s="91" t="s">
        <v>43</v>
      </c>
      <c r="AC707" s="92">
        <v>200</v>
      </c>
      <c r="AD707" s="91"/>
      <c r="AE707" s="92"/>
      <c r="AF707" s="91"/>
      <c r="AG707" s="92"/>
      <c r="AH707" s="91"/>
      <c r="AI707" s="92"/>
      <c r="AJ707" s="91" t="s">
        <v>43</v>
      </c>
      <c r="AK707" s="92">
        <v>300</v>
      </c>
      <c r="AL707" s="91"/>
      <c r="AM707" s="92"/>
      <c r="AN707" s="91"/>
      <c r="AO707" s="92"/>
      <c r="AP707" s="91"/>
      <c r="AQ707" s="92"/>
      <c r="AR707" s="91"/>
      <c r="AS707" s="92"/>
      <c r="AT707" s="91" t="s">
        <v>43</v>
      </c>
      <c r="AU707" s="92">
        <v>325</v>
      </c>
      <c r="AV707" s="91"/>
      <c r="AW707" s="92"/>
      <c r="AX707" s="91"/>
      <c r="AY707" s="92"/>
      <c r="AZ707" s="91"/>
      <c r="BA707" s="92"/>
      <c r="BB707" s="91" t="s">
        <v>43</v>
      </c>
      <c r="BC707" s="92">
        <v>325</v>
      </c>
      <c r="BD707" s="91"/>
      <c r="BE707" s="92"/>
      <c r="BF707" s="91"/>
      <c r="BG707" s="92"/>
      <c r="BH707" s="91"/>
      <c r="BI707" s="92"/>
      <c r="BJ707" s="91"/>
      <c r="BK707" s="92"/>
      <c r="BL707" s="36"/>
      <c r="BM707" s="258"/>
      <c r="BN707" s="91"/>
      <c r="BO707" s="92"/>
      <c r="BP707" s="91"/>
      <c r="BQ707" s="92"/>
      <c r="BR707" s="91"/>
      <c r="BS707" s="92"/>
      <c r="BT707" s="91"/>
      <c r="BU707" s="92"/>
      <c r="BV707" s="24"/>
      <c r="BW707" s="91"/>
      <c r="BX707" s="92"/>
      <c r="BY707" s="91"/>
      <c r="BZ707" s="92"/>
      <c r="CA707" s="99"/>
      <c r="CB707" s="2"/>
    </row>
    <row r="708" spans="1:80" ht="27.95" customHeight="1" x14ac:dyDescent="0.2">
      <c r="A708" s="33"/>
      <c r="B708" s="266" t="s">
        <v>1409</v>
      </c>
      <c r="C708" s="241" t="str">
        <f>_xlfn.CONCAT(Tabel3[[#This Row],[ID]],Tabel3[[#This Row],[BYGNINGSDELE]])</f>
        <v>704Projektspecifikke</v>
      </c>
      <c r="D708" s="103"/>
      <c r="E708" s="103"/>
      <c r="F708" s="103"/>
      <c r="G708" s="103"/>
      <c r="H708" s="103"/>
      <c r="I708" s="33"/>
      <c r="J708" s="55">
        <v>1</v>
      </c>
      <c r="K708" s="56" t="s">
        <v>1407</v>
      </c>
      <c r="L708" s="286"/>
      <c r="M708" s="104" t="str">
        <f>IFERROR(VLOOKUP(Tabel3[[#This Row],[ID-Bygningsdel]],'Data ændringslog'!A:G,7,FALSE),"P")</f>
        <v/>
      </c>
      <c r="N708" s="57"/>
      <c r="O708" s="218" t="s">
        <v>109</v>
      </c>
      <c r="P708" s="219" t="s">
        <v>109</v>
      </c>
      <c r="Q708" s="219" t="s">
        <v>109</v>
      </c>
      <c r="R708" s="219" t="s">
        <v>109</v>
      </c>
      <c r="S708" s="219" t="s">
        <v>109</v>
      </c>
      <c r="T708" s="219" t="s">
        <v>109</v>
      </c>
      <c r="U708" s="220" t="s">
        <v>109</v>
      </c>
      <c r="V708" s="82"/>
      <c r="W708" s="83"/>
      <c r="X708" s="82"/>
      <c r="Y708" s="83"/>
      <c r="Z708" s="82"/>
      <c r="AA708" s="83"/>
      <c r="AB708" s="82"/>
      <c r="AC708" s="232"/>
      <c r="AD708" s="82"/>
      <c r="AE708" s="83"/>
      <c r="AF708" s="82"/>
      <c r="AG708" s="83"/>
      <c r="AH708" s="82"/>
      <c r="AI708" s="83"/>
      <c r="AJ708" s="82"/>
      <c r="AK708" s="232"/>
      <c r="AL708" s="82"/>
      <c r="AM708" s="232"/>
      <c r="AN708" s="82"/>
      <c r="AO708" s="83"/>
      <c r="AP708" s="82"/>
      <c r="AQ708" s="83"/>
      <c r="AR708" s="82"/>
      <c r="AS708" s="83"/>
      <c r="AT708" s="82"/>
      <c r="AU708" s="232"/>
      <c r="AV708" s="82"/>
      <c r="AW708" s="83"/>
      <c r="AX708" s="82"/>
      <c r="AY708" s="83"/>
      <c r="AZ708" s="82"/>
      <c r="BA708" s="83"/>
      <c r="BB708" s="82"/>
      <c r="BC708" s="232"/>
      <c r="BD708" s="82"/>
      <c r="BE708" s="83"/>
      <c r="BF708" s="82"/>
      <c r="BG708" s="83"/>
      <c r="BH708" s="82"/>
      <c r="BI708" s="83"/>
      <c r="BJ708" s="82"/>
      <c r="BK708" s="232"/>
      <c r="BL708" s="106"/>
      <c r="BM708" s="257"/>
      <c r="BN708" s="82"/>
      <c r="BO708" s="83"/>
      <c r="BP708" s="82"/>
      <c r="BQ708" s="83"/>
      <c r="BR708" s="82"/>
      <c r="BS708" s="83"/>
      <c r="BT708" s="82"/>
      <c r="BU708" s="232"/>
      <c r="BV708" s="33"/>
      <c r="BW708" s="82"/>
      <c r="BX708" s="83"/>
      <c r="BY708" s="82"/>
      <c r="BZ708" s="83"/>
      <c r="CA708" s="107"/>
      <c r="CB708" s="2"/>
    </row>
    <row r="709" spans="1:80" ht="12" x14ac:dyDescent="0.2">
      <c r="A709" s="32"/>
      <c r="B709" s="265" t="s">
        <v>1410</v>
      </c>
      <c r="C709" s="240" t="str">
        <f>_xlfn.CONCAT(Tabel3[[#This Row],[ID]],Tabel3[[#This Row],[BYGNINGSDELE]])</f>
        <v>705-</v>
      </c>
      <c r="D709" s="16"/>
      <c r="E709" s="16"/>
      <c r="F709" s="16"/>
      <c r="G709" s="16"/>
      <c r="H709" s="16"/>
      <c r="I709" s="16"/>
      <c r="J709" s="61" t="s">
        <v>113</v>
      </c>
      <c r="K709" s="62" t="s">
        <v>113</v>
      </c>
      <c r="L709" s="63"/>
      <c r="M709" s="61" t="str">
        <f>IFERROR(VLOOKUP(Tabel3[[#This Row],[ID-Bygningsdel]],'Data ændringslog'!A:G,7,FALSE),"P")</f>
        <v/>
      </c>
      <c r="N709" s="64" t="s">
        <v>113</v>
      </c>
      <c r="O709" s="188" t="str">
        <f>VLOOKUP(Tabel3[[#This Row],[ID-Bygningsdel]],'Data aktør'!A:H,2,FALSE)</f>
        <v/>
      </c>
      <c r="P709" s="189" t="str">
        <f>VLOOKUP(Tabel3[[#This Row],[ID-Bygningsdel]],'Data aktør'!A:H,3,FALSE)</f>
        <v/>
      </c>
      <c r="Q709" s="190" t="str">
        <f>VLOOKUP(Tabel3[[#This Row],[ID-Bygningsdel]],'Data aktør'!A:H,4,FALSE)</f>
        <v/>
      </c>
      <c r="R709" s="191" t="str">
        <f>VLOOKUP(Tabel3[[#This Row],[ID-Bygningsdel]],'Data aktør'!A:H,5,FALSE)</f>
        <v/>
      </c>
      <c r="S709" s="192" t="str">
        <f>VLOOKUP(Tabel3[[#This Row],[ID-Bygningsdel]],'Data aktør'!A:H,6,FALSE)</f>
        <v/>
      </c>
      <c r="T709" s="193" t="str">
        <f>VLOOKUP(Tabel3[[#This Row],[ID-Bygningsdel]],'Data aktør'!A:H,7,FALSE)</f>
        <v/>
      </c>
      <c r="U709" s="194" t="str">
        <f>VLOOKUP(Tabel3[[#This Row],[ID-Bygningsdel]],'Data aktør'!A:H,8,FALSE)</f>
        <v/>
      </c>
      <c r="V709" s="91"/>
      <c r="W709" s="92"/>
      <c r="X709" s="91"/>
      <c r="Y709" s="92"/>
      <c r="Z709" s="91"/>
      <c r="AA709" s="92"/>
      <c r="AB709" s="91"/>
      <c r="AC709" s="92"/>
      <c r="AD709" s="91"/>
      <c r="AE709" s="92"/>
      <c r="AF709" s="91"/>
      <c r="AG709" s="92"/>
      <c r="AH709" s="91"/>
      <c r="AI709" s="92"/>
      <c r="AJ709" s="91"/>
      <c r="AK709" s="92"/>
      <c r="AL709" s="91"/>
      <c r="AM709" s="92"/>
      <c r="AN709" s="91"/>
      <c r="AO709" s="92"/>
      <c r="AP709" s="91"/>
      <c r="AQ709" s="92"/>
      <c r="AR709" s="91"/>
      <c r="AS709" s="92"/>
      <c r="AT709" s="91"/>
      <c r="AU709" s="92"/>
      <c r="AV709" s="91"/>
      <c r="AW709" s="92"/>
      <c r="AX709" s="91"/>
      <c r="AY709" s="92"/>
      <c r="AZ709" s="91"/>
      <c r="BA709" s="92"/>
      <c r="BB709" s="91"/>
      <c r="BC709" s="92"/>
      <c r="BD709" s="91"/>
      <c r="BE709" s="92"/>
      <c r="BF709" s="91"/>
      <c r="BG709" s="92"/>
      <c r="BH709" s="91"/>
      <c r="BI709" s="92"/>
      <c r="BJ709" s="91"/>
      <c r="BK709" s="92"/>
      <c r="BL709" s="36"/>
      <c r="BM709" s="258"/>
      <c r="BN709" s="91"/>
      <c r="BO709" s="92"/>
      <c r="BP709" s="91"/>
      <c r="BQ709" s="92"/>
      <c r="BR709" s="91"/>
      <c r="BS709" s="92"/>
      <c r="BT709" s="91"/>
      <c r="BU709" s="92"/>
      <c r="BV709" s="24"/>
      <c r="BW709" s="91"/>
      <c r="BX709" s="92"/>
      <c r="BY709" s="91"/>
      <c r="BZ709" s="92"/>
      <c r="CA709" s="99"/>
      <c r="CB709" s="2"/>
    </row>
    <row r="710" spans="1:80" ht="12" x14ac:dyDescent="0.2">
      <c r="A710" s="32"/>
      <c r="B710" s="265" t="s">
        <v>1411</v>
      </c>
      <c r="C710" s="240" t="str">
        <f>_xlfn.CONCAT(Tabel3[[#This Row],[ID]],Tabel3[[#This Row],[BYGNINGSDELE]])</f>
        <v>706-</v>
      </c>
      <c r="D710" s="16"/>
      <c r="E710" s="16"/>
      <c r="F710" s="16"/>
      <c r="G710" s="16"/>
      <c r="H710" s="16"/>
      <c r="I710" s="16"/>
      <c r="J710" s="61" t="s">
        <v>113</v>
      </c>
      <c r="K710" s="62" t="s">
        <v>113</v>
      </c>
      <c r="L710" s="63"/>
      <c r="M710" s="61" t="str">
        <f>IFERROR(VLOOKUP(Tabel3[[#This Row],[ID-Bygningsdel]],'Data ændringslog'!A:G,7,FALSE),"P")</f>
        <v/>
      </c>
      <c r="N710" s="64" t="s">
        <v>113</v>
      </c>
      <c r="O710" s="188" t="str">
        <f>VLOOKUP(Tabel3[[#This Row],[ID-Bygningsdel]],'Data aktør'!A:H,2,FALSE)</f>
        <v/>
      </c>
      <c r="P710" s="189" t="str">
        <f>VLOOKUP(Tabel3[[#This Row],[ID-Bygningsdel]],'Data aktør'!A:H,3,FALSE)</f>
        <v/>
      </c>
      <c r="Q710" s="190" t="str">
        <f>VLOOKUP(Tabel3[[#This Row],[ID-Bygningsdel]],'Data aktør'!A:H,4,FALSE)</f>
        <v/>
      </c>
      <c r="R710" s="191" t="str">
        <f>VLOOKUP(Tabel3[[#This Row],[ID-Bygningsdel]],'Data aktør'!A:H,5,FALSE)</f>
        <v/>
      </c>
      <c r="S710" s="192" t="str">
        <f>VLOOKUP(Tabel3[[#This Row],[ID-Bygningsdel]],'Data aktør'!A:H,6,FALSE)</f>
        <v/>
      </c>
      <c r="T710" s="193" t="str">
        <f>VLOOKUP(Tabel3[[#This Row],[ID-Bygningsdel]],'Data aktør'!A:H,7,FALSE)</f>
        <v/>
      </c>
      <c r="U710" s="194" t="str">
        <f>VLOOKUP(Tabel3[[#This Row],[ID-Bygningsdel]],'Data aktør'!A:H,8,FALSE)</f>
        <v/>
      </c>
      <c r="V710" s="91"/>
      <c r="W710" s="92"/>
      <c r="X710" s="91"/>
      <c r="Y710" s="92"/>
      <c r="Z710" s="91"/>
      <c r="AA710" s="92"/>
      <c r="AB710" s="91"/>
      <c r="AC710" s="92"/>
      <c r="AD710" s="91"/>
      <c r="AE710" s="92"/>
      <c r="AF710" s="91"/>
      <c r="AG710" s="92"/>
      <c r="AH710" s="91"/>
      <c r="AI710" s="92"/>
      <c r="AJ710" s="91"/>
      <c r="AK710" s="92"/>
      <c r="AL710" s="91"/>
      <c r="AM710" s="92"/>
      <c r="AN710" s="91"/>
      <c r="AO710" s="92"/>
      <c r="AP710" s="91"/>
      <c r="AQ710" s="92"/>
      <c r="AR710" s="91"/>
      <c r="AS710" s="92"/>
      <c r="AT710" s="91"/>
      <c r="AU710" s="92"/>
      <c r="AV710" s="91"/>
      <c r="AW710" s="92"/>
      <c r="AX710" s="91"/>
      <c r="AY710" s="92"/>
      <c r="AZ710" s="91"/>
      <c r="BA710" s="92"/>
      <c r="BB710" s="91"/>
      <c r="BC710" s="92"/>
      <c r="BD710" s="91"/>
      <c r="BE710" s="92"/>
      <c r="BF710" s="91"/>
      <c r="BG710" s="92"/>
      <c r="BH710" s="91"/>
      <c r="BI710" s="92"/>
      <c r="BJ710" s="91"/>
      <c r="BK710" s="92"/>
      <c r="BL710" s="36"/>
      <c r="BM710" s="258"/>
      <c r="BN710" s="91"/>
      <c r="BO710" s="92"/>
      <c r="BP710" s="91"/>
      <c r="BQ710" s="92"/>
      <c r="BR710" s="91"/>
      <c r="BS710" s="92"/>
      <c r="BT710" s="91"/>
      <c r="BU710" s="92"/>
      <c r="BV710" s="24"/>
      <c r="BW710" s="91"/>
      <c r="BX710" s="92"/>
      <c r="BY710" s="91"/>
      <c r="BZ710" s="92"/>
      <c r="CA710" s="99"/>
      <c r="CB710" s="2"/>
    </row>
    <row r="711" spans="1:80" ht="12" x14ac:dyDescent="0.2">
      <c r="A711" s="32"/>
      <c r="B711" s="265" t="s">
        <v>1412</v>
      </c>
      <c r="C711" s="240" t="str">
        <f>_xlfn.CONCAT(Tabel3[[#This Row],[ID]],Tabel3[[#This Row],[BYGNINGSDELE]])</f>
        <v>707-</v>
      </c>
      <c r="D711" s="16"/>
      <c r="E711" s="16"/>
      <c r="F711" s="16"/>
      <c r="G711" s="16"/>
      <c r="H711" s="16"/>
      <c r="I711" s="16"/>
      <c r="J711" s="61" t="s">
        <v>113</v>
      </c>
      <c r="K711" s="62" t="s">
        <v>113</v>
      </c>
      <c r="L711" s="63"/>
      <c r="M711" s="61" t="str">
        <f>IFERROR(VLOOKUP(Tabel3[[#This Row],[ID-Bygningsdel]],'Data ændringslog'!A:G,7,FALSE),"P")</f>
        <v/>
      </c>
      <c r="N711" s="64" t="s">
        <v>113</v>
      </c>
      <c r="O711" s="188" t="str">
        <f>VLOOKUP(Tabel3[[#This Row],[ID-Bygningsdel]],'Data aktør'!A:H,2,FALSE)</f>
        <v/>
      </c>
      <c r="P711" s="189" t="str">
        <f>VLOOKUP(Tabel3[[#This Row],[ID-Bygningsdel]],'Data aktør'!A:H,3,FALSE)</f>
        <v/>
      </c>
      <c r="Q711" s="190" t="str">
        <f>VLOOKUP(Tabel3[[#This Row],[ID-Bygningsdel]],'Data aktør'!A:H,4,FALSE)</f>
        <v/>
      </c>
      <c r="R711" s="191" t="str">
        <f>VLOOKUP(Tabel3[[#This Row],[ID-Bygningsdel]],'Data aktør'!A:H,5,FALSE)</f>
        <v/>
      </c>
      <c r="S711" s="192" t="str">
        <f>VLOOKUP(Tabel3[[#This Row],[ID-Bygningsdel]],'Data aktør'!A:H,6,FALSE)</f>
        <v/>
      </c>
      <c r="T711" s="193" t="str">
        <f>VLOOKUP(Tabel3[[#This Row],[ID-Bygningsdel]],'Data aktør'!A:H,7,FALSE)</f>
        <v/>
      </c>
      <c r="U711" s="194" t="str">
        <f>VLOOKUP(Tabel3[[#This Row],[ID-Bygningsdel]],'Data aktør'!A:H,8,FALSE)</f>
        <v/>
      </c>
      <c r="V711" s="91"/>
      <c r="W711" s="92"/>
      <c r="X711" s="91"/>
      <c r="Y711" s="92"/>
      <c r="Z711" s="91"/>
      <c r="AA711" s="92"/>
      <c r="AB711" s="91"/>
      <c r="AC711" s="92"/>
      <c r="AD711" s="91"/>
      <c r="AE711" s="92"/>
      <c r="AF711" s="91"/>
      <c r="AG711" s="92"/>
      <c r="AH711" s="91"/>
      <c r="AI711" s="92"/>
      <c r="AJ711" s="91"/>
      <c r="AK711" s="92"/>
      <c r="AL711" s="91"/>
      <c r="AM711" s="92"/>
      <c r="AN711" s="91"/>
      <c r="AO711" s="92"/>
      <c r="AP711" s="91"/>
      <c r="AQ711" s="92"/>
      <c r="AR711" s="91"/>
      <c r="AS711" s="92"/>
      <c r="AT711" s="91"/>
      <c r="AU711" s="92"/>
      <c r="AV711" s="91"/>
      <c r="AW711" s="92"/>
      <c r="AX711" s="91"/>
      <c r="AY711" s="92"/>
      <c r="AZ711" s="91"/>
      <c r="BA711" s="92"/>
      <c r="BB711" s="91"/>
      <c r="BC711" s="92"/>
      <c r="BD711" s="91"/>
      <c r="BE711" s="92"/>
      <c r="BF711" s="91"/>
      <c r="BG711" s="92"/>
      <c r="BH711" s="91"/>
      <c r="BI711" s="92"/>
      <c r="BJ711" s="91"/>
      <c r="BK711" s="92"/>
      <c r="BL711" s="36"/>
      <c r="BM711" s="258"/>
      <c r="BN711" s="91"/>
      <c r="BO711" s="92"/>
      <c r="BP711" s="91"/>
      <c r="BQ711" s="92"/>
      <c r="BR711" s="91"/>
      <c r="BS711" s="92"/>
      <c r="BT711" s="91"/>
      <c r="BU711" s="92"/>
      <c r="BV711" s="24"/>
      <c r="BW711" s="91"/>
      <c r="BX711" s="92"/>
      <c r="BY711" s="91"/>
      <c r="BZ711" s="92"/>
      <c r="CA711" s="99"/>
      <c r="CB711" s="2"/>
    </row>
    <row r="712" spans="1:80" ht="12" x14ac:dyDescent="0.2">
      <c r="A712" s="32"/>
      <c r="B712" s="265" t="s">
        <v>1413</v>
      </c>
      <c r="C712" s="240" t="str">
        <f>_xlfn.CONCAT(Tabel3[[#This Row],[ID]],Tabel3[[#This Row],[BYGNINGSDELE]])</f>
        <v>708-</v>
      </c>
      <c r="D712" s="16"/>
      <c r="E712" s="16"/>
      <c r="F712" s="16"/>
      <c r="G712" s="16"/>
      <c r="H712" s="16"/>
      <c r="I712" s="16"/>
      <c r="J712" s="61" t="s">
        <v>113</v>
      </c>
      <c r="K712" s="62" t="s">
        <v>113</v>
      </c>
      <c r="L712" s="63"/>
      <c r="M712" s="61" t="str">
        <f>IFERROR(VLOOKUP(Tabel3[[#This Row],[ID-Bygningsdel]],'Data ændringslog'!A:G,7,FALSE),"P")</f>
        <v/>
      </c>
      <c r="N712" s="64" t="s">
        <v>113</v>
      </c>
      <c r="O712" s="188" t="str">
        <f>VLOOKUP(Tabel3[[#This Row],[ID-Bygningsdel]],'Data aktør'!A:H,2,FALSE)</f>
        <v/>
      </c>
      <c r="P712" s="189" t="str">
        <f>VLOOKUP(Tabel3[[#This Row],[ID-Bygningsdel]],'Data aktør'!A:H,3,FALSE)</f>
        <v/>
      </c>
      <c r="Q712" s="190" t="str">
        <f>VLOOKUP(Tabel3[[#This Row],[ID-Bygningsdel]],'Data aktør'!A:H,4,FALSE)</f>
        <v/>
      </c>
      <c r="R712" s="191" t="str">
        <f>VLOOKUP(Tabel3[[#This Row],[ID-Bygningsdel]],'Data aktør'!A:H,5,FALSE)</f>
        <v/>
      </c>
      <c r="S712" s="192" t="str">
        <f>VLOOKUP(Tabel3[[#This Row],[ID-Bygningsdel]],'Data aktør'!A:H,6,FALSE)</f>
        <v/>
      </c>
      <c r="T712" s="193" t="str">
        <f>VLOOKUP(Tabel3[[#This Row],[ID-Bygningsdel]],'Data aktør'!A:H,7,FALSE)</f>
        <v/>
      </c>
      <c r="U712" s="194" t="str">
        <f>VLOOKUP(Tabel3[[#This Row],[ID-Bygningsdel]],'Data aktør'!A:H,8,FALSE)</f>
        <v/>
      </c>
      <c r="V712" s="91"/>
      <c r="W712" s="92"/>
      <c r="X712" s="91"/>
      <c r="Y712" s="92"/>
      <c r="Z712" s="91"/>
      <c r="AA712" s="92"/>
      <c r="AB712" s="91"/>
      <c r="AC712" s="92"/>
      <c r="AD712" s="91"/>
      <c r="AE712" s="92"/>
      <c r="AF712" s="91"/>
      <c r="AG712" s="92"/>
      <c r="AH712" s="91"/>
      <c r="AI712" s="92"/>
      <c r="AJ712" s="91"/>
      <c r="AK712" s="92"/>
      <c r="AL712" s="91"/>
      <c r="AM712" s="92"/>
      <c r="AN712" s="91"/>
      <c r="AO712" s="92"/>
      <c r="AP712" s="91"/>
      <c r="AQ712" s="92"/>
      <c r="AR712" s="91"/>
      <c r="AS712" s="92"/>
      <c r="AT712" s="91"/>
      <c r="AU712" s="92"/>
      <c r="AV712" s="91"/>
      <c r="AW712" s="92"/>
      <c r="AX712" s="91"/>
      <c r="AY712" s="92"/>
      <c r="AZ712" s="91"/>
      <c r="BA712" s="92"/>
      <c r="BB712" s="91"/>
      <c r="BC712" s="92"/>
      <c r="BD712" s="91"/>
      <c r="BE712" s="92"/>
      <c r="BF712" s="91"/>
      <c r="BG712" s="92"/>
      <c r="BH712" s="91"/>
      <c r="BI712" s="92"/>
      <c r="BJ712" s="91"/>
      <c r="BK712" s="92"/>
      <c r="BL712" s="36"/>
      <c r="BM712" s="258"/>
      <c r="BN712" s="91"/>
      <c r="BO712" s="92"/>
      <c r="BP712" s="91"/>
      <c r="BQ712" s="92"/>
      <c r="BR712" s="91"/>
      <c r="BS712" s="92"/>
      <c r="BT712" s="91"/>
      <c r="BU712" s="92"/>
      <c r="BV712" s="24"/>
      <c r="BW712" s="91"/>
      <c r="BX712" s="92"/>
      <c r="BY712" s="91"/>
      <c r="BZ712" s="92"/>
      <c r="CA712" s="99"/>
      <c r="CB712" s="2"/>
    </row>
    <row r="713" spans="1:80" ht="12" x14ac:dyDescent="0.2">
      <c r="A713" s="32"/>
      <c r="B713" s="265" t="s">
        <v>1414</v>
      </c>
      <c r="C713" s="240" t="str">
        <f>_xlfn.CONCAT(Tabel3[[#This Row],[ID]],Tabel3[[#This Row],[BYGNINGSDELE]])</f>
        <v>709-</v>
      </c>
      <c r="D713" s="16"/>
      <c r="E713" s="16"/>
      <c r="F713" s="16"/>
      <c r="G713" s="16"/>
      <c r="H713" s="16"/>
      <c r="I713" s="16"/>
      <c r="J713" s="61" t="s">
        <v>113</v>
      </c>
      <c r="K713" s="62" t="s">
        <v>113</v>
      </c>
      <c r="L713" s="63"/>
      <c r="M713" s="61" t="str">
        <f>IFERROR(VLOOKUP(Tabel3[[#This Row],[ID-Bygningsdel]],'Data ændringslog'!A:G,7,FALSE),"P")</f>
        <v/>
      </c>
      <c r="N713" s="64" t="s">
        <v>113</v>
      </c>
      <c r="O713" s="188" t="str">
        <f>VLOOKUP(Tabel3[[#This Row],[ID-Bygningsdel]],'Data aktør'!A:H,2,FALSE)</f>
        <v/>
      </c>
      <c r="P713" s="189" t="str">
        <f>VLOOKUP(Tabel3[[#This Row],[ID-Bygningsdel]],'Data aktør'!A:H,3,FALSE)</f>
        <v/>
      </c>
      <c r="Q713" s="190" t="str">
        <f>VLOOKUP(Tabel3[[#This Row],[ID-Bygningsdel]],'Data aktør'!A:H,4,FALSE)</f>
        <v/>
      </c>
      <c r="R713" s="191" t="str">
        <f>VLOOKUP(Tabel3[[#This Row],[ID-Bygningsdel]],'Data aktør'!A:H,5,FALSE)</f>
        <v/>
      </c>
      <c r="S713" s="192" t="str">
        <f>VLOOKUP(Tabel3[[#This Row],[ID-Bygningsdel]],'Data aktør'!A:H,6,FALSE)</f>
        <v/>
      </c>
      <c r="T713" s="193" t="str">
        <f>VLOOKUP(Tabel3[[#This Row],[ID-Bygningsdel]],'Data aktør'!A:H,7,FALSE)</f>
        <v/>
      </c>
      <c r="U713" s="194" t="str">
        <f>VLOOKUP(Tabel3[[#This Row],[ID-Bygningsdel]],'Data aktør'!A:H,8,FALSE)</f>
        <v/>
      </c>
      <c r="V713" s="91"/>
      <c r="W713" s="92"/>
      <c r="X713" s="91"/>
      <c r="Y713" s="92"/>
      <c r="Z713" s="91"/>
      <c r="AA713" s="92"/>
      <c r="AB713" s="91"/>
      <c r="AC713" s="92"/>
      <c r="AD713" s="91"/>
      <c r="AE713" s="92"/>
      <c r="AF713" s="91"/>
      <c r="AG713" s="92"/>
      <c r="AH713" s="91"/>
      <c r="AI713" s="92"/>
      <c r="AJ713" s="91"/>
      <c r="AK713" s="92"/>
      <c r="AL713" s="91"/>
      <c r="AM713" s="92"/>
      <c r="AN713" s="91"/>
      <c r="AO713" s="92"/>
      <c r="AP713" s="91"/>
      <c r="AQ713" s="92"/>
      <c r="AR713" s="91"/>
      <c r="AS713" s="92"/>
      <c r="AT713" s="91"/>
      <c r="AU713" s="92"/>
      <c r="AV713" s="91"/>
      <c r="AW713" s="92"/>
      <c r="AX713" s="91"/>
      <c r="AY713" s="92"/>
      <c r="AZ713" s="91"/>
      <c r="BA713" s="92"/>
      <c r="BB713" s="91"/>
      <c r="BC713" s="92"/>
      <c r="BD713" s="91"/>
      <c r="BE713" s="92"/>
      <c r="BF713" s="91"/>
      <c r="BG713" s="92"/>
      <c r="BH713" s="91"/>
      <c r="BI713" s="92"/>
      <c r="BJ713" s="91"/>
      <c r="BK713" s="92"/>
      <c r="BL713" s="36"/>
      <c r="BM713" s="258"/>
      <c r="BN713" s="91"/>
      <c r="BO713" s="92"/>
      <c r="BP713" s="91"/>
      <c r="BQ713" s="92"/>
      <c r="BR713" s="91"/>
      <c r="BS713" s="92"/>
      <c r="BT713" s="91"/>
      <c r="BU713" s="92"/>
      <c r="BV713" s="24"/>
      <c r="BW713" s="91"/>
      <c r="BX713" s="92"/>
      <c r="BY713" s="91"/>
      <c r="BZ713" s="92"/>
      <c r="CA713" s="99"/>
      <c r="CB713" s="2"/>
    </row>
    <row r="714" spans="1:80" ht="12" x14ac:dyDescent="0.2">
      <c r="A714" s="32"/>
      <c r="B714" s="265" t="s">
        <v>1415</v>
      </c>
      <c r="C714" s="240" t="str">
        <f>_xlfn.CONCAT(Tabel3[[#This Row],[ID]],Tabel3[[#This Row],[BYGNINGSDELE]])</f>
        <v>710-</v>
      </c>
      <c r="D714" s="16"/>
      <c r="E714" s="16"/>
      <c r="F714" s="16"/>
      <c r="G714" s="16"/>
      <c r="H714" s="16"/>
      <c r="I714" s="16"/>
      <c r="J714" s="61" t="s">
        <v>113</v>
      </c>
      <c r="K714" s="62" t="s">
        <v>113</v>
      </c>
      <c r="L714" s="63"/>
      <c r="M714" s="61" t="str">
        <f>IFERROR(VLOOKUP(Tabel3[[#This Row],[ID-Bygningsdel]],'Data ændringslog'!A:G,7,FALSE),"P")</f>
        <v/>
      </c>
      <c r="N714" s="64" t="s">
        <v>113</v>
      </c>
      <c r="O714" s="188" t="str">
        <f>VLOOKUP(Tabel3[[#This Row],[ID-Bygningsdel]],'Data aktør'!A:H,2,FALSE)</f>
        <v/>
      </c>
      <c r="P714" s="189" t="str">
        <f>VLOOKUP(Tabel3[[#This Row],[ID-Bygningsdel]],'Data aktør'!A:H,3,FALSE)</f>
        <v/>
      </c>
      <c r="Q714" s="190" t="str">
        <f>VLOOKUP(Tabel3[[#This Row],[ID-Bygningsdel]],'Data aktør'!A:H,4,FALSE)</f>
        <v/>
      </c>
      <c r="R714" s="191" t="str">
        <f>VLOOKUP(Tabel3[[#This Row],[ID-Bygningsdel]],'Data aktør'!A:H,5,FALSE)</f>
        <v/>
      </c>
      <c r="S714" s="192" t="str">
        <f>VLOOKUP(Tabel3[[#This Row],[ID-Bygningsdel]],'Data aktør'!A:H,6,FALSE)</f>
        <v/>
      </c>
      <c r="T714" s="193" t="str">
        <f>VLOOKUP(Tabel3[[#This Row],[ID-Bygningsdel]],'Data aktør'!A:H,7,FALSE)</f>
        <v/>
      </c>
      <c r="U714" s="194" t="str">
        <f>VLOOKUP(Tabel3[[#This Row],[ID-Bygningsdel]],'Data aktør'!A:H,8,FALSE)</f>
        <v/>
      </c>
      <c r="V714" s="91"/>
      <c r="W714" s="92"/>
      <c r="X714" s="91"/>
      <c r="Y714" s="92"/>
      <c r="Z714" s="91"/>
      <c r="AA714" s="92"/>
      <c r="AB714" s="91"/>
      <c r="AC714" s="92"/>
      <c r="AD714" s="91"/>
      <c r="AE714" s="92"/>
      <c r="AF714" s="91"/>
      <c r="AG714" s="92"/>
      <c r="AH714" s="91"/>
      <c r="AI714" s="92"/>
      <c r="AJ714" s="91"/>
      <c r="AK714" s="92"/>
      <c r="AL714" s="91"/>
      <c r="AM714" s="92"/>
      <c r="AN714" s="91"/>
      <c r="AO714" s="92"/>
      <c r="AP714" s="91"/>
      <c r="AQ714" s="92"/>
      <c r="AR714" s="91"/>
      <c r="AS714" s="92"/>
      <c r="AT714" s="91"/>
      <c r="AU714" s="92"/>
      <c r="AV714" s="91"/>
      <c r="AW714" s="92"/>
      <c r="AX714" s="91"/>
      <c r="AY714" s="92"/>
      <c r="AZ714" s="91"/>
      <c r="BA714" s="92"/>
      <c r="BB714" s="91"/>
      <c r="BC714" s="92"/>
      <c r="BD714" s="91"/>
      <c r="BE714" s="92"/>
      <c r="BF714" s="91"/>
      <c r="BG714" s="92"/>
      <c r="BH714" s="91"/>
      <c r="BI714" s="92"/>
      <c r="BJ714" s="91"/>
      <c r="BK714" s="92"/>
      <c r="BL714" s="36"/>
      <c r="BM714" s="258"/>
      <c r="BN714" s="91"/>
      <c r="BO714" s="92"/>
      <c r="BP714" s="91"/>
      <c r="BQ714" s="92"/>
      <c r="BR714" s="91"/>
      <c r="BS714" s="92"/>
      <c r="BT714" s="91"/>
      <c r="BU714" s="92"/>
      <c r="BV714" s="24"/>
      <c r="BW714" s="91"/>
      <c r="BX714" s="92"/>
      <c r="BY714" s="91"/>
      <c r="BZ714" s="92"/>
      <c r="CA714" s="99"/>
      <c r="CB714" s="2"/>
    </row>
    <row r="715" spans="1:80" ht="12" x14ac:dyDescent="0.2">
      <c r="A715" s="32"/>
      <c r="B715" s="265" t="s">
        <v>1416</v>
      </c>
      <c r="C715" s="240" t="str">
        <f>_xlfn.CONCAT(Tabel3[[#This Row],[ID]],Tabel3[[#This Row],[BYGNINGSDELE]])</f>
        <v>711-</v>
      </c>
      <c r="D715" s="16"/>
      <c r="E715" s="16"/>
      <c r="F715" s="16"/>
      <c r="G715" s="16"/>
      <c r="H715" s="16"/>
      <c r="I715" s="16"/>
      <c r="J715" s="61" t="s">
        <v>113</v>
      </c>
      <c r="K715" s="62" t="s">
        <v>113</v>
      </c>
      <c r="L715" s="63"/>
      <c r="M715" s="61" t="str">
        <f>IFERROR(VLOOKUP(Tabel3[[#This Row],[ID-Bygningsdel]],'Data ændringslog'!A:G,7,FALSE),"P")</f>
        <v/>
      </c>
      <c r="N715" s="64" t="s">
        <v>113</v>
      </c>
      <c r="O715" s="188" t="str">
        <f>VLOOKUP(Tabel3[[#This Row],[ID-Bygningsdel]],'Data aktør'!A:H,2,FALSE)</f>
        <v/>
      </c>
      <c r="P715" s="189" t="str">
        <f>VLOOKUP(Tabel3[[#This Row],[ID-Bygningsdel]],'Data aktør'!A:H,3,FALSE)</f>
        <v/>
      </c>
      <c r="Q715" s="190" t="str">
        <f>VLOOKUP(Tabel3[[#This Row],[ID-Bygningsdel]],'Data aktør'!A:H,4,FALSE)</f>
        <v/>
      </c>
      <c r="R715" s="191" t="str">
        <f>VLOOKUP(Tabel3[[#This Row],[ID-Bygningsdel]],'Data aktør'!A:H,5,FALSE)</f>
        <v/>
      </c>
      <c r="S715" s="192" t="str">
        <f>VLOOKUP(Tabel3[[#This Row],[ID-Bygningsdel]],'Data aktør'!A:H,6,FALSE)</f>
        <v/>
      </c>
      <c r="T715" s="193" t="str">
        <f>VLOOKUP(Tabel3[[#This Row],[ID-Bygningsdel]],'Data aktør'!A:H,7,FALSE)</f>
        <v/>
      </c>
      <c r="U715" s="194" t="str">
        <f>VLOOKUP(Tabel3[[#This Row],[ID-Bygningsdel]],'Data aktør'!A:H,8,FALSE)</f>
        <v/>
      </c>
      <c r="V715" s="91"/>
      <c r="W715" s="92"/>
      <c r="X715" s="91"/>
      <c r="Y715" s="92"/>
      <c r="Z715" s="91"/>
      <c r="AA715" s="92"/>
      <c r="AB715" s="91"/>
      <c r="AC715" s="92"/>
      <c r="AD715" s="91"/>
      <c r="AE715" s="92"/>
      <c r="AF715" s="91"/>
      <c r="AG715" s="92"/>
      <c r="AH715" s="91"/>
      <c r="AI715" s="92"/>
      <c r="AJ715" s="91"/>
      <c r="AK715" s="92"/>
      <c r="AL715" s="91"/>
      <c r="AM715" s="92"/>
      <c r="AN715" s="91"/>
      <c r="AO715" s="92"/>
      <c r="AP715" s="91"/>
      <c r="AQ715" s="92"/>
      <c r="AR715" s="91"/>
      <c r="AS715" s="92"/>
      <c r="AT715" s="91"/>
      <c r="AU715" s="92"/>
      <c r="AV715" s="91"/>
      <c r="AW715" s="92"/>
      <c r="AX715" s="91"/>
      <c r="AY715" s="92"/>
      <c r="AZ715" s="91"/>
      <c r="BA715" s="92"/>
      <c r="BB715" s="91"/>
      <c r="BC715" s="92"/>
      <c r="BD715" s="91"/>
      <c r="BE715" s="92"/>
      <c r="BF715" s="91"/>
      <c r="BG715" s="92"/>
      <c r="BH715" s="91"/>
      <c r="BI715" s="92"/>
      <c r="BJ715" s="91"/>
      <c r="BK715" s="92"/>
      <c r="BL715" s="36"/>
      <c r="BM715" s="258"/>
      <c r="BN715" s="91"/>
      <c r="BO715" s="92"/>
      <c r="BP715" s="91"/>
      <c r="BQ715" s="92"/>
      <c r="BR715" s="91"/>
      <c r="BS715" s="92"/>
      <c r="BT715" s="91"/>
      <c r="BU715" s="92"/>
      <c r="BV715" s="24"/>
      <c r="BW715" s="91"/>
      <c r="BX715" s="92"/>
      <c r="BY715" s="91"/>
      <c r="BZ715" s="92"/>
      <c r="CA715" s="99"/>
      <c r="CB715" s="2"/>
    </row>
    <row r="716" spans="1:80" ht="12" x14ac:dyDescent="0.2">
      <c r="A716" s="32"/>
      <c r="B716" s="265" t="s">
        <v>1417</v>
      </c>
      <c r="C716" s="240" t="str">
        <f>_xlfn.CONCAT(Tabel3[[#This Row],[ID]],Tabel3[[#This Row],[BYGNINGSDELE]])</f>
        <v>712-</v>
      </c>
      <c r="D716" s="16"/>
      <c r="E716" s="16"/>
      <c r="F716" s="16"/>
      <c r="G716" s="16"/>
      <c r="H716" s="16"/>
      <c r="I716" s="16"/>
      <c r="J716" s="61" t="s">
        <v>113</v>
      </c>
      <c r="K716" s="62" t="s">
        <v>113</v>
      </c>
      <c r="L716" s="63"/>
      <c r="M716" s="61" t="str">
        <f>IFERROR(VLOOKUP(Tabel3[[#This Row],[ID-Bygningsdel]],'Data ændringslog'!A:G,7,FALSE),"P")</f>
        <v/>
      </c>
      <c r="N716" s="64" t="s">
        <v>113</v>
      </c>
      <c r="O716" s="188" t="str">
        <f>VLOOKUP(Tabel3[[#This Row],[ID-Bygningsdel]],'Data aktør'!A:H,2,FALSE)</f>
        <v/>
      </c>
      <c r="P716" s="189" t="str">
        <f>VLOOKUP(Tabel3[[#This Row],[ID-Bygningsdel]],'Data aktør'!A:H,3,FALSE)</f>
        <v/>
      </c>
      <c r="Q716" s="190" t="str">
        <f>VLOOKUP(Tabel3[[#This Row],[ID-Bygningsdel]],'Data aktør'!A:H,4,FALSE)</f>
        <v/>
      </c>
      <c r="R716" s="191" t="str">
        <f>VLOOKUP(Tabel3[[#This Row],[ID-Bygningsdel]],'Data aktør'!A:H,5,FALSE)</f>
        <v/>
      </c>
      <c r="S716" s="192" t="str">
        <f>VLOOKUP(Tabel3[[#This Row],[ID-Bygningsdel]],'Data aktør'!A:H,6,FALSE)</f>
        <v/>
      </c>
      <c r="T716" s="193" t="str">
        <f>VLOOKUP(Tabel3[[#This Row],[ID-Bygningsdel]],'Data aktør'!A:H,7,FALSE)</f>
        <v/>
      </c>
      <c r="U716" s="194" t="str">
        <f>VLOOKUP(Tabel3[[#This Row],[ID-Bygningsdel]],'Data aktør'!A:H,8,FALSE)</f>
        <v/>
      </c>
      <c r="V716" s="91"/>
      <c r="W716" s="92"/>
      <c r="X716" s="91"/>
      <c r="Y716" s="92"/>
      <c r="Z716" s="91"/>
      <c r="AA716" s="92"/>
      <c r="AB716" s="91"/>
      <c r="AC716" s="92"/>
      <c r="AD716" s="91"/>
      <c r="AE716" s="92"/>
      <c r="AF716" s="91"/>
      <c r="AG716" s="92"/>
      <c r="AH716" s="91"/>
      <c r="AI716" s="92"/>
      <c r="AJ716" s="91"/>
      <c r="AK716" s="92"/>
      <c r="AL716" s="91"/>
      <c r="AM716" s="92"/>
      <c r="AN716" s="91"/>
      <c r="AO716" s="92"/>
      <c r="AP716" s="91"/>
      <c r="AQ716" s="92"/>
      <c r="AR716" s="91"/>
      <c r="AS716" s="92"/>
      <c r="AT716" s="91"/>
      <c r="AU716" s="92"/>
      <c r="AV716" s="91"/>
      <c r="AW716" s="92"/>
      <c r="AX716" s="91"/>
      <c r="AY716" s="92"/>
      <c r="AZ716" s="91"/>
      <c r="BA716" s="92"/>
      <c r="BB716" s="91"/>
      <c r="BC716" s="92"/>
      <c r="BD716" s="91"/>
      <c r="BE716" s="92"/>
      <c r="BF716" s="91"/>
      <c r="BG716" s="92"/>
      <c r="BH716" s="91"/>
      <c r="BI716" s="92"/>
      <c r="BJ716" s="91"/>
      <c r="BK716" s="92"/>
      <c r="BL716" s="36"/>
      <c r="BM716" s="258"/>
      <c r="BN716" s="91"/>
      <c r="BO716" s="92"/>
      <c r="BP716" s="91"/>
      <c r="BQ716" s="92"/>
      <c r="BR716" s="91"/>
      <c r="BS716" s="92"/>
      <c r="BT716" s="91"/>
      <c r="BU716" s="92"/>
      <c r="BV716" s="24"/>
      <c r="BW716" s="91"/>
      <c r="BX716" s="92"/>
      <c r="BY716" s="91"/>
      <c r="BZ716" s="92"/>
      <c r="CA716" s="99"/>
      <c r="CB716" s="2"/>
    </row>
    <row r="717" spans="1:80" ht="12" x14ac:dyDescent="0.2">
      <c r="A717" s="32"/>
      <c r="B717" s="265" t="s">
        <v>1418</v>
      </c>
      <c r="C717" s="240" t="str">
        <f>_xlfn.CONCAT(Tabel3[[#This Row],[ID]],Tabel3[[#This Row],[BYGNINGSDELE]])</f>
        <v>713-</v>
      </c>
      <c r="D717" s="16"/>
      <c r="E717" s="16"/>
      <c r="F717" s="16"/>
      <c r="G717" s="16"/>
      <c r="H717" s="16"/>
      <c r="I717" s="16"/>
      <c r="J717" s="61" t="s">
        <v>113</v>
      </c>
      <c r="K717" s="62" t="s">
        <v>113</v>
      </c>
      <c r="L717" s="63"/>
      <c r="M717" s="61" t="str">
        <f>IFERROR(VLOOKUP(Tabel3[[#This Row],[ID-Bygningsdel]],'Data ændringslog'!A:G,7,FALSE),"P")</f>
        <v/>
      </c>
      <c r="N717" s="64" t="s">
        <v>113</v>
      </c>
      <c r="O717" s="188" t="str">
        <f>VLOOKUP(Tabel3[[#This Row],[ID-Bygningsdel]],'Data aktør'!A:H,2,FALSE)</f>
        <v/>
      </c>
      <c r="P717" s="189" t="str">
        <f>VLOOKUP(Tabel3[[#This Row],[ID-Bygningsdel]],'Data aktør'!A:H,3,FALSE)</f>
        <v/>
      </c>
      <c r="Q717" s="190" t="str">
        <f>VLOOKUP(Tabel3[[#This Row],[ID-Bygningsdel]],'Data aktør'!A:H,4,FALSE)</f>
        <v/>
      </c>
      <c r="R717" s="191" t="str">
        <f>VLOOKUP(Tabel3[[#This Row],[ID-Bygningsdel]],'Data aktør'!A:H,5,FALSE)</f>
        <v/>
      </c>
      <c r="S717" s="192" t="str">
        <f>VLOOKUP(Tabel3[[#This Row],[ID-Bygningsdel]],'Data aktør'!A:H,6,FALSE)</f>
        <v/>
      </c>
      <c r="T717" s="193" t="str">
        <f>VLOOKUP(Tabel3[[#This Row],[ID-Bygningsdel]],'Data aktør'!A:H,7,FALSE)</f>
        <v/>
      </c>
      <c r="U717" s="194" t="str">
        <f>VLOOKUP(Tabel3[[#This Row],[ID-Bygningsdel]],'Data aktør'!A:H,8,FALSE)</f>
        <v/>
      </c>
      <c r="V717" s="91"/>
      <c r="W717" s="92"/>
      <c r="X717" s="91"/>
      <c r="Y717" s="92"/>
      <c r="Z717" s="91"/>
      <c r="AA717" s="92"/>
      <c r="AB717" s="91"/>
      <c r="AC717" s="92"/>
      <c r="AD717" s="91"/>
      <c r="AE717" s="92"/>
      <c r="AF717" s="91"/>
      <c r="AG717" s="92"/>
      <c r="AH717" s="91"/>
      <c r="AI717" s="92"/>
      <c r="AJ717" s="91"/>
      <c r="AK717" s="92"/>
      <c r="AL717" s="91"/>
      <c r="AM717" s="92"/>
      <c r="AN717" s="91"/>
      <c r="AO717" s="92"/>
      <c r="AP717" s="91"/>
      <c r="AQ717" s="92"/>
      <c r="AR717" s="91"/>
      <c r="AS717" s="92"/>
      <c r="AT717" s="91"/>
      <c r="AU717" s="92"/>
      <c r="AV717" s="91"/>
      <c r="AW717" s="92"/>
      <c r="AX717" s="91"/>
      <c r="AY717" s="92"/>
      <c r="AZ717" s="91"/>
      <c r="BA717" s="92"/>
      <c r="BB717" s="91"/>
      <c r="BC717" s="92"/>
      <c r="BD717" s="91"/>
      <c r="BE717" s="92"/>
      <c r="BF717" s="91"/>
      <c r="BG717" s="92"/>
      <c r="BH717" s="91"/>
      <c r="BI717" s="92"/>
      <c r="BJ717" s="91"/>
      <c r="BK717" s="92"/>
      <c r="BL717" s="36"/>
      <c r="BM717" s="258"/>
      <c r="BN717" s="91"/>
      <c r="BO717" s="92"/>
      <c r="BP717" s="91"/>
      <c r="BQ717" s="92"/>
      <c r="BR717" s="91"/>
      <c r="BS717" s="92"/>
      <c r="BT717" s="91"/>
      <c r="BU717" s="92"/>
      <c r="BV717" s="24"/>
      <c r="BW717" s="91"/>
      <c r="BX717" s="92"/>
      <c r="BY717" s="91"/>
      <c r="BZ717" s="92"/>
      <c r="CA717" s="99"/>
      <c r="CB717" s="2"/>
    </row>
    <row r="718" spans="1:80" ht="12" x14ac:dyDescent="0.2">
      <c r="A718" s="32"/>
      <c r="B718" s="265" t="s">
        <v>1419</v>
      </c>
      <c r="C718" s="240" t="str">
        <f>_xlfn.CONCAT(Tabel3[[#This Row],[ID]],Tabel3[[#This Row],[BYGNINGSDELE]])</f>
        <v>714-</v>
      </c>
      <c r="D718" s="16"/>
      <c r="E718" s="16"/>
      <c r="F718" s="16"/>
      <c r="G718" s="16"/>
      <c r="H718" s="16"/>
      <c r="I718" s="16"/>
      <c r="J718" s="61" t="s">
        <v>113</v>
      </c>
      <c r="K718" s="62" t="s">
        <v>113</v>
      </c>
      <c r="L718" s="63"/>
      <c r="M718" s="61" t="str">
        <f>IFERROR(VLOOKUP(Tabel3[[#This Row],[ID-Bygningsdel]],'Data ændringslog'!A:G,7,FALSE),"P")</f>
        <v/>
      </c>
      <c r="N718" s="64" t="s">
        <v>113</v>
      </c>
      <c r="O718" s="188" t="str">
        <f>VLOOKUP(Tabel3[[#This Row],[ID-Bygningsdel]],'Data aktør'!A:H,2,FALSE)</f>
        <v/>
      </c>
      <c r="P718" s="189" t="str">
        <f>VLOOKUP(Tabel3[[#This Row],[ID-Bygningsdel]],'Data aktør'!A:H,3,FALSE)</f>
        <v/>
      </c>
      <c r="Q718" s="190" t="str">
        <f>VLOOKUP(Tabel3[[#This Row],[ID-Bygningsdel]],'Data aktør'!A:H,4,FALSE)</f>
        <v/>
      </c>
      <c r="R718" s="191" t="str">
        <f>VLOOKUP(Tabel3[[#This Row],[ID-Bygningsdel]],'Data aktør'!A:H,5,FALSE)</f>
        <v/>
      </c>
      <c r="S718" s="192" t="str">
        <f>VLOOKUP(Tabel3[[#This Row],[ID-Bygningsdel]],'Data aktør'!A:H,6,FALSE)</f>
        <v/>
      </c>
      <c r="T718" s="193" t="str">
        <f>VLOOKUP(Tabel3[[#This Row],[ID-Bygningsdel]],'Data aktør'!A:H,7,FALSE)</f>
        <v/>
      </c>
      <c r="U718" s="194" t="str">
        <f>VLOOKUP(Tabel3[[#This Row],[ID-Bygningsdel]],'Data aktør'!A:H,8,FALSE)</f>
        <v/>
      </c>
      <c r="V718" s="91"/>
      <c r="W718" s="92"/>
      <c r="X718" s="91"/>
      <c r="Y718" s="92"/>
      <c r="Z718" s="91"/>
      <c r="AA718" s="92"/>
      <c r="AB718" s="91"/>
      <c r="AC718" s="92"/>
      <c r="AD718" s="91"/>
      <c r="AE718" s="92"/>
      <c r="AF718" s="91"/>
      <c r="AG718" s="92"/>
      <c r="AH718" s="91"/>
      <c r="AI718" s="92"/>
      <c r="AJ718" s="91"/>
      <c r="AK718" s="92"/>
      <c r="AL718" s="91"/>
      <c r="AM718" s="92"/>
      <c r="AN718" s="91"/>
      <c r="AO718" s="92"/>
      <c r="AP718" s="91"/>
      <c r="AQ718" s="92"/>
      <c r="AR718" s="91"/>
      <c r="AS718" s="92"/>
      <c r="AT718" s="91"/>
      <c r="AU718" s="92"/>
      <c r="AV718" s="91"/>
      <c r="AW718" s="92"/>
      <c r="AX718" s="91"/>
      <c r="AY718" s="92"/>
      <c r="AZ718" s="91"/>
      <c r="BA718" s="92"/>
      <c r="BB718" s="91"/>
      <c r="BC718" s="92"/>
      <c r="BD718" s="91"/>
      <c r="BE718" s="92"/>
      <c r="BF718" s="91"/>
      <c r="BG718" s="92"/>
      <c r="BH718" s="91"/>
      <c r="BI718" s="92"/>
      <c r="BJ718" s="91"/>
      <c r="BK718" s="92"/>
      <c r="BL718" s="36"/>
      <c r="BM718" s="258"/>
      <c r="BN718" s="91"/>
      <c r="BO718" s="92"/>
      <c r="BP718" s="91"/>
      <c r="BQ718" s="92"/>
      <c r="BR718" s="91"/>
      <c r="BS718" s="92"/>
      <c r="BT718" s="91"/>
      <c r="BU718" s="92"/>
      <c r="BV718" s="24"/>
      <c r="BW718" s="91"/>
      <c r="BX718" s="92"/>
      <c r="BY718" s="91"/>
      <c r="BZ718" s="92"/>
      <c r="CA718" s="99"/>
      <c r="CB718" s="2"/>
    </row>
    <row r="719" spans="1:80" ht="12" x14ac:dyDescent="0.2">
      <c r="A719" s="32"/>
      <c r="B719" s="265" t="s">
        <v>1420</v>
      </c>
      <c r="C719" s="240" t="str">
        <f>_xlfn.CONCAT(Tabel3[[#This Row],[ID]],Tabel3[[#This Row],[BYGNINGSDELE]])</f>
        <v>715-</v>
      </c>
      <c r="D719" s="16"/>
      <c r="E719" s="16"/>
      <c r="F719" s="16"/>
      <c r="G719" s="16"/>
      <c r="H719" s="16"/>
      <c r="I719" s="16"/>
      <c r="J719" s="61" t="s">
        <v>113</v>
      </c>
      <c r="K719" s="62" t="s">
        <v>113</v>
      </c>
      <c r="L719" s="63"/>
      <c r="M719" s="61" t="str">
        <f>IFERROR(VLOOKUP(Tabel3[[#This Row],[ID-Bygningsdel]],'Data ændringslog'!A:G,7,FALSE),"P")</f>
        <v/>
      </c>
      <c r="N719" s="64" t="s">
        <v>113</v>
      </c>
      <c r="O719" s="188" t="str">
        <f>VLOOKUP(Tabel3[[#This Row],[ID-Bygningsdel]],'Data aktør'!A:H,2,FALSE)</f>
        <v/>
      </c>
      <c r="P719" s="189" t="str">
        <f>VLOOKUP(Tabel3[[#This Row],[ID-Bygningsdel]],'Data aktør'!A:H,3,FALSE)</f>
        <v/>
      </c>
      <c r="Q719" s="190" t="str">
        <f>VLOOKUP(Tabel3[[#This Row],[ID-Bygningsdel]],'Data aktør'!A:H,4,FALSE)</f>
        <v/>
      </c>
      <c r="R719" s="191" t="str">
        <f>VLOOKUP(Tabel3[[#This Row],[ID-Bygningsdel]],'Data aktør'!A:H,5,FALSE)</f>
        <v/>
      </c>
      <c r="S719" s="192" t="str">
        <f>VLOOKUP(Tabel3[[#This Row],[ID-Bygningsdel]],'Data aktør'!A:H,6,FALSE)</f>
        <v/>
      </c>
      <c r="T719" s="193" t="str">
        <f>VLOOKUP(Tabel3[[#This Row],[ID-Bygningsdel]],'Data aktør'!A:H,7,FALSE)</f>
        <v/>
      </c>
      <c r="U719" s="194" t="str">
        <f>VLOOKUP(Tabel3[[#This Row],[ID-Bygningsdel]],'Data aktør'!A:H,8,FALSE)</f>
        <v/>
      </c>
      <c r="V719" s="91"/>
      <c r="W719" s="92"/>
      <c r="X719" s="91"/>
      <c r="Y719" s="92"/>
      <c r="Z719" s="91"/>
      <c r="AA719" s="92"/>
      <c r="AB719" s="91"/>
      <c r="AC719" s="92"/>
      <c r="AD719" s="91"/>
      <c r="AE719" s="92"/>
      <c r="AF719" s="91"/>
      <c r="AG719" s="92"/>
      <c r="AH719" s="91"/>
      <c r="AI719" s="92"/>
      <c r="AJ719" s="91"/>
      <c r="AK719" s="92"/>
      <c r="AL719" s="91"/>
      <c r="AM719" s="92"/>
      <c r="AN719" s="91"/>
      <c r="AO719" s="92"/>
      <c r="AP719" s="91"/>
      <c r="AQ719" s="92"/>
      <c r="AR719" s="91"/>
      <c r="AS719" s="92"/>
      <c r="AT719" s="91"/>
      <c r="AU719" s="92"/>
      <c r="AV719" s="91"/>
      <c r="AW719" s="92"/>
      <c r="AX719" s="91"/>
      <c r="AY719" s="92"/>
      <c r="AZ719" s="91"/>
      <c r="BA719" s="92"/>
      <c r="BB719" s="91"/>
      <c r="BC719" s="92"/>
      <c r="BD719" s="91"/>
      <c r="BE719" s="92"/>
      <c r="BF719" s="91"/>
      <c r="BG719" s="92"/>
      <c r="BH719" s="91"/>
      <c r="BI719" s="92"/>
      <c r="BJ719" s="91"/>
      <c r="BK719" s="92"/>
      <c r="BL719" s="36"/>
      <c r="BM719" s="258"/>
      <c r="BN719" s="91"/>
      <c r="BO719" s="92"/>
      <c r="BP719" s="91"/>
      <c r="BQ719" s="92"/>
      <c r="BR719" s="91"/>
      <c r="BS719" s="92"/>
      <c r="BT719" s="91"/>
      <c r="BU719" s="92"/>
      <c r="BV719" s="24"/>
      <c r="BW719" s="91"/>
      <c r="BX719" s="92"/>
      <c r="BY719" s="91"/>
      <c r="BZ719" s="92"/>
      <c r="CA719" s="99"/>
      <c r="CB719" s="2"/>
    </row>
    <row r="720" spans="1:80" ht="12" x14ac:dyDescent="0.2">
      <c r="A720" s="32"/>
      <c r="B720" s="265" t="s">
        <v>1421</v>
      </c>
      <c r="C720" s="240" t="str">
        <f>_xlfn.CONCAT(Tabel3[[#This Row],[ID]],Tabel3[[#This Row],[BYGNINGSDELE]])</f>
        <v>716-</v>
      </c>
      <c r="D720" s="16"/>
      <c r="E720" s="16"/>
      <c r="F720" s="16"/>
      <c r="G720" s="16"/>
      <c r="H720" s="16"/>
      <c r="I720" s="16"/>
      <c r="J720" s="61" t="s">
        <v>113</v>
      </c>
      <c r="K720" s="62" t="s">
        <v>113</v>
      </c>
      <c r="L720" s="63"/>
      <c r="M720" s="61" t="str">
        <f>IFERROR(VLOOKUP(Tabel3[[#This Row],[ID-Bygningsdel]],'Data ændringslog'!A:G,7,FALSE),"P")</f>
        <v/>
      </c>
      <c r="N720" s="64" t="s">
        <v>113</v>
      </c>
      <c r="O720" s="188" t="str">
        <f>VLOOKUP(Tabel3[[#This Row],[ID-Bygningsdel]],'Data aktør'!A:H,2,FALSE)</f>
        <v/>
      </c>
      <c r="P720" s="189" t="str">
        <f>VLOOKUP(Tabel3[[#This Row],[ID-Bygningsdel]],'Data aktør'!A:H,3,FALSE)</f>
        <v/>
      </c>
      <c r="Q720" s="190" t="str">
        <f>VLOOKUP(Tabel3[[#This Row],[ID-Bygningsdel]],'Data aktør'!A:H,4,FALSE)</f>
        <v/>
      </c>
      <c r="R720" s="191" t="str">
        <f>VLOOKUP(Tabel3[[#This Row],[ID-Bygningsdel]],'Data aktør'!A:H,5,FALSE)</f>
        <v/>
      </c>
      <c r="S720" s="192" t="str">
        <f>VLOOKUP(Tabel3[[#This Row],[ID-Bygningsdel]],'Data aktør'!A:H,6,FALSE)</f>
        <v/>
      </c>
      <c r="T720" s="193" t="str">
        <f>VLOOKUP(Tabel3[[#This Row],[ID-Bygningsdel]],'Data aktør'!A:H,7,FALSE)</f>
        <v/>
      </c>
      <c r="U720" s="194" t="str">
        <f>VLOOKUP(Tabel3[[#This Row],[ID-Bygningsdel]],'Data aktør'!A:H,8,FALSE)</f>
        <v/>
      </c>
      <c r="V720" s="91"/>
      <c r="W720" s="92"/>
      <c r="X720" s="91"/>
      <c r="Y720" s="92"/>
      <c r="Z720" s="91"/>
      <c r="AA720" s="92"/>
      <c r="AB720" s="91"/>
      <c r="AC720" s="92"/>
      <c r="AD720" s="91"/>
      <c r="AE720" s="92"/>
      <c r="AF720" s="91"/>
      <c r="AG720" s="92"/>
      <c r="AH720" s="91"/>
      <c r="AI720" s="92"/>
      <c r="AJ720" s="91"/>
      <c r="AK720" s="92"/>
      <c r="AL720" s="91"/>
      <c r="AM720" s="92"/>
      <c r="AN720" s="91"/>
      <c r="AO720" s="92"/>
      <c r="AP720" s="91"/>
      <c r="AQ720" s="92"/>
      <c r="AR720" s="91"/>
      <c r="AS720" s="92"/>
      <c r="AT720" s="91"/>
      <c r="AU720" s="92"/>
      <c r="AV720" s="91"/>
      <c r="AW720" s="92"/>
      <c r="AX720" s="91"/>
      <c r="AY720" s="92"/>
      <c r="AZ720" s="91"/>
      <c r="BA720" s="92"/>
      <c r="BB720" s="91"/>
      <c r="BC720" s="92"/>
      <c r="BD720" s="91"/>
      <c r="BE720" s="92"/>
      <c r="BF720" s="91"/>
      <c r="BG720" s="92"/>
      <c r="BH720" s="91"/>
      <c r="BI720" s="92"/>
      <c r="BJ720" s="91"/>
      <c r="BK720" s="92"/>
      <c r="BL720" s="36"/>
      <c r="BM720" s="258"/>
      <c r="BN720" s="91"/>
      <c r="BO720" s="92"/>
      <c r="BP720" s="91"/>
      <c r="BQ720" s="92"/>
      <c r="BR720" s="91"/>
      <c r="BS720" s="92"/>
      <c r="BT720" s="91"/>
      <c r="BU720" s="92"/>
      <c r="BV720" s="24"/>
      <c r="BW720" s="91"/>
      <c r="BX720" s="92"/>
      <c r="BY720" s="91"/>
      <c r="BZ720" s="92"/>
      <c r="CA720" s="99"/>
      <c r="CB720" s="2"/>
    </row>
    <row r="721" spans="1:80" ht="12" x14ac:dyDescent="0.2">
      <c r="A721" s="32"/>
      <c r="B721" s="265" t="s">
        <v>1422</v>
      </c>
      <c r="C721" s="240" t="str">
        <f>_xlfn.CONCAT(Tabel3[[#This Row],[ID]],Tabel3[[#This Row],[BYGNINGSDELE]])</f>
        <v>717-</v>
      </c>
      <c r="D721" s="16"/>
      <c r="E721" s="16"/>
      <c r="F721" s="16"/>
      <c r="G721" s="16"/>
      <c r="H721" s="16"/>
      <c r="I721" s="16"/>
      <c r="J721" s="61" t="s">
        <v>113</v>
      </c>
      <c r="K721" s="62" t="s">
        <v>113</v>
      </c>
      <c r="L721" s="63"/>
      <c r="M721" s="61" t="str">
        <f>IFERROR(VLOOKUP(Tabel3[[#This Row],[ID-Bygningsdel]],'Data ændringslog'!A:G,7,FALSE),"P")</f>
        <v/>
      </c>
      <c r="N721" s="64" t="s">
        <v>113</v>
      </c>
      <c r="O721" s="188" t="str">
        <f>VLOOKUP(Tabel3[[#This Row],[ID-Bygningsdel]],'Data aktør'!A:H,2,FALSE)</f>
        <v/>
      </c>
      <c r="P721" s="189" t="str">
        <f>VLOOKUP(Tabel3[[#This Row],[ID-Bygningsdel]],'Data aktør'!A:H,3,FALSE)</f>
        <v/>
      </c>
      <c r="Q721" s="190" t="str">
        <f>VLOOKUP(Tabel3[[#This Row],[ID-Bygningsdel]],'Data aktør'!A:H,4,FALSE)</f>
        <v/>
      </c>
      <c r="R721" s="191" t="str">
        <f>VLOOKUP(Tabel3[[#This Row],[ID-Bygningsdel]],'Data aktør'!A:H,5,FALSE)</f>
        <v/>
      </c>
      <c r="S721" s="192" t="str">
        <f>VLOOKUP(Tabel3[[#This Row],[ID-Bygningsdel]],'Data aktør'!A:H,6,FALSE)</f>
        <v/>
      </c>
      <c r="T721" s="193" t="str">
        <f>VLOOKUP(Tabel3[[#This Row],[ID-Bygningsdel]],'Data aktør'!A:H,7,FALSE)</f>
        <v/>
      </c>
      <c r="U721" s="194" t="str">
        <f>VLOOKUP(Tabel3[[#This Row],[ID-Bygningsdel]],'Data aktør'!A:H,8,FALSE)</f>
        <v/>
      </c>
      <c r="V721" s="91"/>
      <c r="W721" s="92"/>
      <c r="X721" s="91"/>
      <c r="Y721" s="92"/>
      <c r="Z721" s="91"/>
      <c r="AA721" s="92"/>
      <c r="AB721" s="91"/>
      <c r="AC721" s="92"/>
      <c r="AD721" s="91"/>
      <c r="AE721" s="92"/>
      <c r="AF721" s="91"/>
      <c r="AG721" s="92"/>
      <c r="AH721" s="91"/>
      <c r="AI721" s="92"/>
      <c r="AJ721" s="91"/>
      <c r="AK721" s="92"/>
      <c r="AL721" s="91"/>
      <c r="AM721" s="92"/>
      <c r="AN721" s="91"/>
      <c r="AO721" s="92"/>
      <c r="AP721" s="91"/>
      <c r="AQ721" s="92"/>
      <c r="AR721" s="91"/>
      <c r="AS721" s="92"/>
      <c r="AT721" s="91"/>
      <c r="AU721" s="92"/>
      <c r="AV721" s="91"/>
      <c r="AW721" s="92"/>
      <c r="AX721" s="91"/>
      <c r="AY721" s="92"/>
      <c r="AZ721" s="91"/>
      <c r="BA721" s="92"/>
      <c r="BB721" s="91"/>
      <c r="BC721" s="92"/>
      <c r="BD721" s="91"/>
      <c r="BE721" s="92"/>
      <c r="BF721" s="91"/>
      <c r="BG721" s="92"/>
      <c r="BH721" s="91"/>
      <c r="BI721" s="92"/>
      <c r="BJ721" s="91"/>
      <c r="BK721" s="92"/>
      <c r="BL721" s="36"/>
      <c r="BM721" s="258"/>
      <c r="BN721" s="91"/>
      <c r="BO721" s="92"/>
      <c r="BP721" s="91"/>
      <c r="BQ721" s="92"/>
      <c r="BR721" s="91"/>
      <c r="BS721" s="92"/>
      <c r="BT721" s="91"/>
      <c r="BU721" s="92"/>
      <c r="BV721" s="24"/>
      <c r="BW721" s="91"/>
      <c r="BX721" s="92"/>
      <c r="BY721" s="91"/>
      <c r="BZ721" s="92"/>
      <c r="CA721" s="99"/>
      <c r="CB721" s="2"/>
    </row>
    <row r="722" spans="1:80" ht="12" x14ac:dyDescent="0.2">
      <c r="A722" s="32"/>
      <c r="B722" s="265" t="s">
        <v>1423</v>
      </c>
      <c r="C722" s="240" t="str">
        <f>_xlfn.CONCAT(Tabel3[[#This Row],[ID]],Tabel3[[#This Row],[BYGNINGSDELE]])</f>
        <v>718-</v>
      </c>
      <c r="D722" s="16"/>
      <c r="E722" s="16"/>
      <c r="F722" s="16"/>
      <c r="G722" s="16"/>
      <c r="H722" s="16"/>
      <c r="I722" s="16"/>
      <c r="J722" s="61" t="s">
        <v>113</v>
      </c>
      <c r="K722" s="62" t="s">
        <v>113</v>
      </c>
      <c r="L722" s="63"/>
      <c r="M722" s="61" t="str">
        <f>IFERROR(VLOOKUP(Tabel3[[#This Row],[ID-Bygningsdel]],'Data ændringslog'!A:G,7,FALSE),"P")</f>
        <v/>
      </c>
      <c r="N722" s="64" t="s">
        <v>113</v>
      </c>
      <c r="O722" s="188" t="str">
        <f>VLOOKUP(Tabel3[[#This Row],[ID-Bygningsdel]],'Data aktør'!A:H,2,FALSE)</f>
        <v/>
      </c>
      <c r="P722" s="189" t="str">
        <f>VLOOKUP(Tabel3[[#This Row],[ID-Bygningsdel]],'Data aktør'!A:H,3,FALSE)</f>
        <v/>
      </c>
      <c r="Q722" s="190" t="str">
        <f>VLOOKUP(Tabel3[[#This Row],[ID-Bygningsdel]],'Data aktør'!A:H,4,FALSE)</f>
        <v/>
      </c>
      <c r="R722" s="191" t="str">
        <f>VLOOKUP(Tabel3[[#This Row],[ID-Bygningsdel]],'Data aktør'!A:H,5,FALSE)</f>
        <v/>
      </c>
      <c r="S722" s="192" t="str">
        <f>VLOOKUP(Tabel3[[#This Row],[ID-Bygningsdel]],'Data aktør'!A:H,6,FALSE)</f>
        <v/>
      </c>
      <c r="T722" s="193" t="str">
        <f>VLOOKUP(Tabel3[[#This Row],[ID-Bygningsdel]],'Data aktør'!A:H,7,FALSE)</f>
        <v/>
      </c>
      <c r="U722" s="194" t="str">
        <f>VLOOKUP(Tabel3[[#This Row],[ID-Bygningsdel]],'Data aktør'!A:H,8,FALSE)</f>
        <v/>
      </c>
      <c r="V722" s="91"/>
      <c r="W722" s="92"/>
      <c r="X722" s="91"/>
      <c r="Y722" s="92"/>
      <c r="Z722" s="91"/>
      <c r="AA722" s="92"/>
      <c r="AB722" s="91"/>
      <c r="AC722" s="92"/>
      <c r="AD722" s="91"/>
      <c r="AE722" s="92"/>
      <c r="AF722" s="91"/>
      <c r="AG722" s="92"/>
      <c r="AH722" s="91"/>
      <c r="AI722" s="92"/>
      <c r="AJ722" s="91"/>
      <c r="AK722" s="92"/>
      <c r="AL722" s="91"/>
      <c r="AM722" s="92"/>
      <c r="AN722" s="91"/>
      <c r="AO722" s="92"/>
      <c r="AP722" s="91"/>
      <c r="AQ722" s="92"/>
      <c r="AR722" s="91"/>
      <c r="AS722" s="92"/>
      <c r="AT722" s="91"/>
      <c r="AU722" s="92"/>
      <c r="AV722" s="91"/>
      <c r="AW722" s="92"/>
      <c r="AX722" s="91"/>
      <c r="AY722" s="92"/>
      <c r="AZ722" s="91"/>
      <c r="BA722" s="92"/>
      <c r="BB722" s="91"/>
      <c r="BC722" s="92"/>
      <c r="BD722" s="91"/>
      <c r="BE722" s="92"/>
      <c r="BF722" s="91"/>
      <c r="BG722" s="92"/>
      <c r="BH722" s="91"/>
      <c r="BI722" s="92"/>
      <c r="BJ722" s="91"/>
      <c r="BK722" s="92"/>
      <c r="BL722" s="36"/>
      <c r="BM722" s="258"/>
      <c r="BN722" s="91"/>
      <c r="BO722" s="92"/>
      <c r="BP722" s="91"/>
      <c r="BQ722" s="92"/>
      <c r="BR722" s="91"/>
      <c r="BS722" s="92"/>
      <c r="BT722" s="91"/>
      <c r="BU722" s="92"/>
      <c r="BV722" s="24"/>
      <c r="BW722" s="91"/>
      <c r="BX722" s="92"/>
      <c r="BY722" s="91"/>
      <c r="BZ722" s="92"/>
      <c r="CA722" s="99"/>
      <c r="CB722" s="2"/>
    </row>
    <row r="723" spans="1:80" ht="12" x14ac:dyDescent="0.2">
      <c r="A723" s="32"/>
      <c r="B723" s="265" t="s">
        <v>1424</v>
      </c>
      <c r="C723" s="240" t="str">
        <f>_xlfn.CONCAT(Tabel3[[#This Row],[ID]],Tabel3[[#This Row],[BYGNINGSDELE]])</f>
        <v>719-</v>
      </c>
      <c r="D723" s="16"/>
      <c r="E723" s="16"/>
      <c r="F723" s="16"/>
      <c r="G723" s="16"/>
      <c r="H723" s="16"/>
      <c r="I723" s="16"/>
      <c r="J723" s="61" t="s">
        <v>113</v>
      </c>
      <c r="K723" s="62" t="s">
        <v>113</v>
      </c>
      <c r="L723" s="63"/>
      <c r="M723" s="61" t="str">
        <f>IFERROR(VLOOKUP(Tabel3[[#This Row],[ID-Bygningsdel]],'Data ændringslog'!A:G,7,FALSE),"P")</f>
        <v/>
      </c>
      <c r="N723" s="64" t="s">
        <v>113</v>
      </c>
      <c r="O723" s="188" t="str">
        <f>VLOOKUP(Tabel3[[#This Row],[ID-Bygningsdel]],'Data aktør'!A:H,2,FALSE)</f>
        <v/>
      </c>
      <c r="P723" s="189" t="str">
        <f>VLOOKUP(Tabel3[[#This Row],[ID-Bygningsdel]],'Data aktør'!A:H,3,FALSE)</f>
        <v/>
      </c>
      <c r="Q723" s="190" t="str">
        <f>VLOOKUP(Tabel3[[#This Row],[ID-Bygningsdel]],'Data aktør'!A:H,4,FALSE)</f>
        <v/>
      </c>
      <c r="R723" s="191" t="str">
        <f>VLOOKUP(Tabel3[[#This Row],[ID-Bygningsdel]],'Data aktør'!A:H,5,FALSE)</f>
        <v/>
      </c>
      <c r="S723" s="192" t="str">
        <f>VLOOKUP(Tabel3[[#This Row],[ID-Bygningsdel]],'Data aktør'!A:H,6,FALSE)</f>
        <v/>
      </c>
      <c r="T723" s="193" t="str">
        <f>VLOOKUP(Tabel3[[#This Row],[ID-Bygningsdel]],'Data aktør'!A:H,7,FALSE)</f>
        <v/>
      </c>
      <c r="U723" s="194" t="str">
        <f>VLOOKUP(Tabel3[[#This Row],[ID-Bygningsdel]],'Data aktør'!A:H,8,FALSE)</f>
        <v/>
      </c>
      <c r="V723" s="91"/>
      <c r="W723" s="92"/>
      <c r="X723" s="91"/>
      <c r="Y723" s="92"/>
      <c r="Z723" s="91"/>
      <c r="AA723" s="92"/>
      <c r="AB723" s="91"/>
      <c r="AC723" s="92"/>
      <c r="AD723" s="91"/>
      <c r="AE723" s="92"/>
      <c r="AF723" s="91"/>
      <c r="AG723" s="92"/>
      <c r="AH723" s="91"/>
      <c r="AI723" s="92"/>
      <c r="AJ723" s="91"/>
      <c r="AK723" s="92"/>
      <c r="AL723" s="91"/>
      <c r="AM723" s="92"/>
      <c r="AN723" s="91"/>
      <c r="AO723" s="92"/>
      <c r="AP723" s="91"/>
      <c r="AQ723" s="92"/>
      <c r="AR723" s="91"/>
      <c r="AS723" s="92"/>
      <c r="AT723" s="91"/>
      <c r="AU723" s="92"/>
      <c r="AV723" s="91"/>
      <c r="AW723" s="92"/>
      <c r="AX723" s="91"/>
      <c r="AY723" s="92"/>
      <c r="AZ723" s="91"/>
      <c r="BA723" s="92"/>
      <c r="BB723" s="91"/>
      <c r="BC723" s="92"/>
      <c r="BD723" s="91"/>
      <c r="BE723" s="92"/>
      <c r="BF723" s="91"/>
      <c r="BG723" s="92"/>
      <c r="BH723" s="91"/>
      <c r="BI723" s="92"/>
      <c r="BJ723" s="91"/>
      <c r="BK723" s="92"/>
      <c r="BL723" s="36"/>
      <c r="BM723" s="258"/>
      <c r="BN723" s="91"/>
      <c r="BO723" s="92"/>
      <c r="BP723" s="91"/>
      <c r="BQ723" s="92"/>
      <c r="BR723" s="91"/>
      <c r="BS723" s="92"/>
      <c r="BT723" s="91"/>
      <c r="BU723" s="92"/>
      <c r="BV723" s="24"/>
      <c r="BW723" s="91"/>
      <c r="BX723" s="92"/>
      <c r="BY723" s="91"/>
      <c r="BZ723" s="92"/>
      <c r="CA723" s="99"/>
      <c r="CB723" s="2"/>
    </row>
    <row r="724" spans="1:80" ht="12" x14ac:dyDescent="0.2">
      <c r="A724" s="32"/>
      <c r="B724" s="265" t="s">
        <v>1425</v>
      </c>
      <c r="C724" s="240" t="str">
        <f>_xlfn.CONCAT(Tabel3[[#This Row],[ID]],Tabel3[[#This Row],[BYGNINGSDELE]])</f>
        <v>720-</v>
      </c>
      <c r="D724" s="16"/>
      <c r="E724" s="16"/>
      <c r="F724" s="16"/>
      <c r="G724" s="16"/>
      <c r="H724" s="16"/>
      <c r="I724" s="16"/>
      <c r="J724" s="61" t="s">
        <v>113</v>
      </c>
      <c r="K724" s="62" t="s">
        <v>113</v>
      </c>
      <c r="L724" s="63"/>
      <c r="M724" s="61" t="str">
        <f>IFERROR(VLOOKUP(Tabel3[[#This Row],[ID-Bygningsdel]],'Data ændringslog'!A:G,7,FALSE),"P")</f>
        <v/>
      </c>
      <c r="N724" s="64" t="s">
        <v>113</v>
      </c>
      <c r="O724" s="188" t="str">
        <f>VLOOKUP(Tabel3[[#This Row],[ID-Bygningsdel]],'Data aktør'!A:H,2,FALSE)</f>
        <v/>
      </c>
      <c r="P724" s="189" t="str">
        <f>VLOOKUP(Tabel3[[#This Row],[ID-Bygningsdel]],'Data aktør'!A:H,3,FALSE)</f>
        <v/>
      </c>
      <c r="Q724" s="190" t="str">
        <f>VLOOKUP(Tabel3[[#This Row],[ID-Bygningsdel]],'Data aktør'!A:H,4,FALSE)</f>
        <v/>
      </c>
      <c r="R724" s="191" t="str">
        <f>VLOOKUP(Tabel3[[#This Row],[ID-Bygningsdel]],'Data aktør'!A:H,5,FALSE)</f>
        <v/>
      </c>
      <c r="S724" s="192" t="str">
        <f>VLOOKUP(Tabel3[[#This Row],[ID-Bygningsdel]],'Data aktør'!A:H,6,FALSE)</f>
        <v/>
      </c>
      <c r="T724" s="193" t="str">
        <f>VLOOKUP(Tabel3[[#This Row],[ID-Bygningsdel]],'Data aktør'!A:H,7,FALSE)</f>
        <v/>
      </c>
      <c r="U724" s="194" t="str">
        <f>VLOOKUP(Tabel3[[#This Row],[ID-Bygningsdel]],'Data aktør'!A:H,8,FALSE)</f>
        <v/>
      </c>
      <c r="V724" s="91"/>
      <c r="W724" s="92"/>
      <c r="X724" s="91"/>
      <c r="Y724" s="92"/>
      <c r="Z724" s="91"/>
      <c r="AA724" s="92"/>
      <c r="AB724" s="91"/>
      <c r="AC724" s="92"/>
      <c r="AD724" s="91"/>
      <c r="AE724" s="92"/>
      <c r="AF724" s="91"/>
      <c r="AG724" s="92"/>
      <c r="AH724" s="91"/>
      <c r="AI724" s="92"/>
      <c r="AJ724" s="91"/>
      <c r="AK724" s="92"/>
      <c r="AL724" s="91"/>
      <c r="AM724" s="92"/>
      <c r="AN724" s="91"/>
      <c r="AO724" s="92"/>
      <c r="AP724" s="91"/>
      <c r="AQ724" s="92"/>
      <c r="AR724" s="91"/>
      <c r="AS724" s="92"/>
      <c r="AT724" s="91"/>
      <c r="AU724" s="92"/>
      <c r="AV724" s="91"/>
      <c r="AW724" s="92"/>
      <c r="AX724" s="91"/>
      <c r="AY724" s="92"/>
      <c r="AZ724" s="91"/>
      <c r="BA724" s="92"/>
      <c r="BB724" s="91"/>
      <c r="BC724" s="92"/>
      <c r="BD724" s="91"/>
      <c r="BE724" s="92"/>
      <c r="BF724" s="91"/>
      <c r="BG724" s="92"/>
      <c r="BH724" s="91"/>
      <c r="BI724" s="92"/>
      <c r="BJ724" s="91"/>
      <c r="BK724" s="92"/>
      <c r="BL724" s="36"/>
      <c r="BM724" s="258"/>
      <c r="BN724" s="91"/>
      <c r="BO724" s="92"/>
      <c r="BP724" s="91"/>
      <c r="BQ724" s="92"/>
      <c r="BR724" s="91"/>
      <c r="BS724" s="92"/>
      <c r="BT724" s="91"/>
      <c r="BU724" s="92"/>
      <c r="BV724" s="24"/>
      <c r="BW724" s="91"/>
      <c r="BX724" s="92"/>
      <c r="BY724" s="91"/>
      <c r="BZ724" s="92"/>
      <c r="CA724" s="99"/>
      <c r="CB724" s="2"/>
    </row>
    <row r="725" spans="1:80" ht="12" x14ac:dyDescent="0.2">
      <c r="A725" s="32"/>
      <c r="B725" s="265" t="s">
        <v>1426</v>
      </c>
      <c r="C725" s="240" t="str">
        <f>_xlfn.CONCAT(Tabel3[[#This Row],[ID]],Tabel3[[#This Row],[BYGNINGSDELE]])</f>
        <v>721-</v>
      </c>
      <c r="D725" s="16"/>
      <c r="E725" s="16"/>
      <c r="F725" s="16"/>
      <c r="G725" s="16"/>
      <c r="H725" s="16"/>
      <c r="I725" s="16"/>
      <c r="J725" s="61" t="s">
        <v>113</v>
      </c>
      <c r="K725" s="62" t="s">
        <v>113</v>
      </c>
      <c r="L725" s="63"/>
      <c r="M725" s="61" t="str">
        <f>IFERROR(VLOOKUP(Tabel3[[#This Row],[ID-Bygningsdel]],'Data ændringslog'!A:G,7,FALSE),"P")</f>
        <v/>
      </c>
      <c r="N725" s="64" t="s">
        <v>113</v>
      </c>
      <c r="O725" s="188" t="str">
        <f>VLOOKUP(Tabel3[[#This Row],[ID-Bygningsdel]],'Data aktør'!A:H,2,FALSE)</f>
        <v/>
      </c>
      <c r="P725" s="189" t="str">
        <f>VLOOKUP(Tabel3[[#This Row],[ID-Bygningsdel]],'Data aktør'!A:H,3,FALSE)</f>
        <v/>
      </c>
      <c r="Q725" s="190" t="str">
        <f>VLOOKUP(Tabel3[[#This Row],[ID-Bygningsdel]],'Data aktør'!A:H,4,FALSE)</f>
        <v/>
      </c>
      <c r="R725" s="191" t="str">
        <f>VLOOKUP(Tabel3[[#This Row],[ID-Bygningsdel]],'Data aktør'!A:H,5,FALSE)</f>
        <v/>
      </c>
      <c r="S725" s="192" t="str">
        <f>VLOOKUP(Tabel3[[#This Row],[ID-Bygningsdel]],'Data aktør'!A:H,6,FALSE)</f>
        <v/>
      </c>
      <c r="T725" s="193" t="str">
        <f>VLOOKUP(Tabel3[[#This Row],[ID-Bygningsdel]],'Data aktør'!A:H,7,FALSE)</f>
        <v/>
      </c>
      <c r="U725" s="194" t="str">
        <f>VLOOKUP(Tabel3[[#This Row],[ID-Bygningsdel]],'Data aktør'!A:H,8,FALSE)</f>
        <v/>
      </c>
      <c r="V725" s="91"/>
      <c r="W725" s="92"/>
      <c r="X725" s="91"/>
      <c r="Y725" s="92"/>
      <c r="Z725" s="91"/>
      <c r="AA725" s="92"/>
      <c r="AB725" s="91"/>
      <c r="AC725" s="92"/>
      <c r="AD725" s="91"/>
      <c r="AE725" s="92"/>
      <c r="AF725" s="91"/>
      <c r="AG725" s="92"/>
      <c r="AH725" s="91"/>
      <c r="AI725" s="92"/>
      <c r="AJ725" s="91"/>
      <c r="AK725" s="92"/>
      <c r="AL725" s="91"/>
      <c r="AM725" s="92"/>
      <c r="AN725" s="91"/>
      <c r="AO725" s="92"/>
      <c r="AP725" s="91"/>
      <c r="AQ725" s="92"/>
      <c r="AR725" s="91"/>
      <c r="AS725" s="92"/>
      <c r="AT725" s="91"/>
      <c r="AU725" s="92"/>
      <c r="AV725" s="91"/>
      <c r="AW725" s="92"/>
      <c r="AX725" s="91"/>
      <c r="AY725" s="92"/>
      <c r="AZ725" s="91"/>
      <c r="BA725" s="92"/>
      <c r="BB725" s="91"/>
      <c r="BC725" s="92"/>
      <c r="BD725" s="91"/>
      <c r="BE725" s="92"/>
      <c r="BF725" s="91"/>
      <c r="BG725" s="92"/>
      <c r="BH725" s="91"/>
      <c r="BI725" s="92"/>
      <c r="BJ725" s="91"/>
      <c r="BK725" s="92"/>
      <c r="BL725" s="36"/>
      <c r="BM725" s="258"/>
      <c r="BN725" s="91"/>
      <c r="BO725" s="92"/>
      <c r="BP725" s="91"/>
      <c r="BQ725" s="92"/>
      <c r="BR725" s="91"/>
      <c r="BS725" s="92"/>
      <c r="BT725" s="91"/>
      <c r="BU725" s="92"/>
      <c r="BV725" s="24"/>
      <c r="BW725" s="91"/>
      <c r="BX725" s="92"/>
      <c r="BY725" s="91"/>
      <c r="BZ725" s="92"/>
      <c r="CA725" s="99"/>
      <c r="CB725" s="2"/>
    </row>
    <row r="726" spans="1:80" ht="12" x14ac:dyDescent="0.2">
      <c r="A726" s="32"/>
      <c r="B726" s="265" t="s">
        <v>1427</v>
      </c>
      <c r="C726" s="240" t="str">
        <f>_xlfn.CONCAT(Tabel3[[#This Row],[ID]],Tabel3[[#This Row],[BYGNINGSDELE]])</f>
        <v>722-</v>
      </c>
      <c r="D726" s="16"/>
      <c r="E726" s="16"/>
      <c r="F726" s="16"/>
      <c r="G726" s="16"/>
      <c r="H726" s="16"/>
      <c r="I726" s="16"/>
      <c r="J726" s="61" t="s">
        <v>113</v>
      </c>
      <c r="K726" s="62" t="s">
        <v>113</v>
      </c>
      <c r="L726" s="63"/>
      <c r="M726" s="61" t="str">
        <f>IFERROR(VLOOKUP(Tabel3[[#This Row],[ID-Bygningsdel]],'Data ændringslog'!A:G,7,FALSE),"P")</f>
        <v/>
      </c>
      <c r="N726" s="64" t="s">
        <v>113</v>
      </c>
      <c r="O726" s="188" t="str">
        <f>VLOOKUP(Tabel3[[#This Row],[ID-Bygningsdel]],'Data aktør'!A:H,2,FALSE)</f>
        <v/>
      </c>
      <c r="P726" s="189" t="str">
        <f>VLOOKUP(Tabel3[[#This Row],[ID-Bygningsdel]],'Data aktør'!A:H,3,FALSE)</f>
        <v/>
      </c>
      <c r="Q726" s="190" t="str">
        <f>VLOOKUP(Tabel3[[#This Row],[ID-Bygningsdel]],'Data aktør'!A:H,4,FALSE)</f>
        <v/>
      </c>
      <c r="R726" s="191" t="str">
        <f>VLOOKUP(Tabel3[[#This Row],[ID-Bygningsdel]],'Data aktør'!A:H,5,FALSE)</f>
        <v/>
      </c>
      <c r="S726" s="192" t="str">
        <f>VLOOKUP(Tabel3[[#This Row],[ID-Bygningsdel]],'Data aktør'!A:H,6,FALSE)</f>
        <v/>
      </c>
      <c r="T726" s="193" t="str">
        <f>VLOOKUP(Tabel3[[#This Row],[ID-Bygningsdel]],'Data aktør'!A:H,7,FALSE)</f>
        <v/>
      </c>
      <c r="U726" s="194" t="str">
        <f>VLOOKUP(Tabel3[[#This Row],[ID-Bygningsdel]],'Data aktør'!A:H,8,FALSE)</f>
        <v/>
      </c>
      <c r="V726" s="91"/>
      <c r="W726" s="92"/>
      <c r="X726" s="91"/>
      <c r="Y726" s="92"/>
      <c r="Z726" s="91"/>
      <c r="AA726" s="92"/>
      <c r="AB726" s="91"/>
      <c r="AC726" s="92"/>
      <c r="AD726" s="91"/>
      <c r="AE726" s="92"/>
      <c r="AF726" s="91"/>
      <c r="AG726" s="92"/>
      <c r="AH726" s="91"/>
      <c r="AI726" s="92"/>
      <c r="AJ726" s="91"/>
      <c r="AK726" s="92"/>
      <c r="AL726" s="91"/>
      <c r="AM726" s="92"/>
      <c r="AN726" s="91"/>
      <c r="AO726" s="92"/>
      <c r="AP726" s="91"/>
      <c r="AQ726" s="92"/>
      <c r="AR726" s="91"/>
      <c r="AS726" s="92"/>
      <c r="AT726" s="91"/>
      <c r="AU726" s="92"/>
      <c r="AV726" s="91"/>
      <c r="AW726" s="92"/>
      <c r="AX726" s="91"/>
      <c r="AY726" s="92"/>
      <c r="AZ726" s="91"/>
      <c r="BA726" s="92"/>
      <c r="BB726" s="91"/>
      <c r="BC726" s="92"/>
      <c r="BD726" s="91"/>
      <c r="BE726" s="92"/>
      <c r="BF726" s="91"/>
      <c r="BG726" s="92"/>
      <c r="BH726" s="91"/>
      <c r="BI726" s="92"/>
      <c r="BJ726" s="91"/>
      <c r="BK726" s="92"/>
      <c r="BL726" s="36"/>
      <c r="BM726" s="258"/>
      <c r="BN726" s="91"/>
      <c r="BO726" s="92"/>
      <c r="BP726" s="91"/>
      <c r="BQ726" s="92"/>
      <c r="BR726" s="91"/>
      <c r="BS726" s="92"/>
      <c r="BT726" s="91"/>
      <c r="BU726" s="92"/>
      <c r="BV726" s="24"/>
      <c r="BW726" s="91"/>
      <c r="BX726" s="92"/>
      <c r="BY726" s="91"/>
      <c r="BZ726" s="92"/>
      <c r="CA726" s="99"/>
      <c r="CB726" s="2"/>
    </row>
    <row r="727" spans="1:80" ht="12" x14ac:dyDescent="0.2">
      <c r="A727" s="32"/>
      <c r="B727" s="265" t="s">
        <v>1428</v>
      </c>
      <c r="C727" s="240" t="str">
        <f>_xlfn.CONCAT(Tabel3[[#This Row],[ID]],Tabel3[[#This Row],[BYGNINGSDELE]])</f>
        <v>723-</v>
      </c>
      <c r="D727" s="16"/>
      <c r="E727" s="16"/>
      <c r="F727" s="16"/>
      <c r="G727" s="16"/>
      <c r="H727" s="16"/>
      <c r="I727" s="16"/>
      <c r="J727" s="61" t="s">
        <v>113</v>
      </c>
      <c r="K727" s="62" t="s">
        <v>113</v>
      </c>
      <c r="L727" s="63"/>
      <c r="M727" s="61" t="str">
        <f>IFERROR(VLOOKUP(Tabel3[[#This Row],[ID-Bygningsdel]],'Data ændringslog'!A:G,7,FALSE),"P")</f>
        <v/>
      </c>
      <c r="N727" s="64" t="s">
        <v>113</v>
      </c>
      <c r="O727" s="188" t="str">
        <f>VLOOKUP(Tabel3[[#This Row],[ID-Bygningsdel]],'Data aktør'!A:H,2,FALSE)</f>
        <v/>
      </c>
      <c r="P727" s="189" t="str">
        <f>VLOOKUP(Tabel3[[#This Row],[ID-Bygningsdel]],'Data aktør'!A:H,3,FALSE)</f>
        <v/>
      </c>
      <c r="Q727" s="190" t="str">
        <f>VLOOKUP(Tabel3[[#This Row],[ID-Bygningsdel]],'Data aktør'!A:H,4,FALSE)</f>
        <v/>
      </c>
      <c r="R727" s="191" t="str">
        <f>VLOOKUP(Tabel3[[#This Row],[ID-Bygningsdel]],'Data aktør'!A:H,5,FALSE)</f>
        <v/>
      </c>
      <c r="S727" s="192" t="str">
        <f>VLOOKUP(Tabel3[[#This Row],[ID-Bygningsdel]],'Data aktør'!A:H,6,FALSE)</f>
        <v/>
      </c>
      <c r="T727" s="193" t="str">
        <f>VLOOKUP(Tabel3[[#This Row],[ID-Bygningsdel]],'Data aktør'!A:H,7,FALSE)</f>
        <v/>
      </c>
      <c r="U727" s="194" t="str">
        <f>VLOOKUP(Tabel3[[#This Row],[ID-Bygningsdel]],'Data aktør'!A:H,8,FALSE)</f>
        <v/>
      </c>
      <c r="V727" s="91"/>
      <c r="W727" s="92"/>
      <c r="X727" s="91"/>
      <c r="Y727" s="92"/>
      <c r="Z727" s="91"/>
      <c r="AA727" s="92"/>
      <c r="AB727" s="91"/>
      <c r="AC727" s="92"/>
      <c r="AD727" s="91"/>
      <c r="AE727" s="92"/>
      <c r="AF727" s="91"/>
      <c r="AG727" s="92"/>
      <c r="AH727" s="91"/>
      <c r="AI727" s="92"/>
      <c r="AJ727" s="91"/>
      <c r="AK727" s="92"/>
      <c r="AL727" s="91"/>
      <c r="AM727" s="92"/>
      <c r="AN727" s="91"/>
      <c r="AO727" s="92"/>
      <c r="AP727" s="91"/>
      <c r="AQ727" s="92"/>
      <c r="AR727" s="91"/>
      <c r="AS727" s="92"/>
      <c r="AT727" s="91"/>
      <c r="AU727" s="92"/>
      <c r="AV727" s="91"/>
      <c r="AW727" s="92"/>
      <c r="AX727" s="91"/>
      <c r="AY727" s="92"/>
      <c r="AZ727" s="91"/>
      <c r="BA727" s="92"/>
      <c r="BB727" s="91"/>
      <c r="BC727" s="92"/>
      <c r="BD727" s="91"/>
      <c r="BE727" s="92"/>
      <c r="BF727" s="91"/>
      <c r="BG727" s="92"/>
      <c r="BH727" s="91"/>
      <c r="BI727" s="92"/>
      <c r="BJ727" s="91"/>
      <c r="BK727" s="92"/>
      <c r="BL727" s="36"/>
      <c r="BM727" s="258"/>
      <c r="BN727" s="91"/>
      <c r="BO727" s="92"/>
      <c r="BP727" s="91"/>
      <c r="BQ727" s="92"/>
      <c r="BR727" s="91"/>
      <c r="BS727" s="92"/>
      <c r="BT727" s="91"/>
      <c r="BU727" s="92"/>
      <c r="BV727" s="24"/>
      <c r="BW727" s="91"/>
      <c r="BX727" s="92"/>
      <c r="BY727" s="91"/>
      <c r="BZ727" s="92"/>
      <c r="CA727" s="99"/>
      <c r="CB727" s="2"/>
    </row>
    <row r="728" spans="1:80" ht="12" x14ac:dyDescent="0.2">
      <c r="A728" s="32"/>
      <c r="B728" s="265" t="s">
        <v>1429</v>
      </c>
      <c r="C728" s="240" t="str">
        <f>_xlfn.CONCAT(Tabel3[[#This Row],[ID]],Tabel3[[#This Row],[BYGNINGSDELE]])</f>
        <v>724-</v>
      </c>
      <c r="D728" s="16"/>
      <c r="E728" s="16"/>
      <c r="F728" s="16"/>
      <c r="G728" s="16"/>
      <c r="H728" s="16"/>
      <c r="I728" s="16"/>
      <c r="J728" s="61" t="s">
        <v>113</v>
      </c>
      <c r="K728" s="62" t="s">
        <v>113</v>
      </c>
      <c r="L728" s="63"/>
      <c r="M728" s="61" t="str">
        <f>IFERROR(VLOOKUP(Tabel3[[#This Row],[ID-Bygningsdel]],'Data ændringslog'!A:G,7,FALSE),"P")</f>
        <v/>
      </c>
      <c r="N728" s="64" t="s">
        <v>113</v>
      </c>
      <c r="O728" s="188" t="str">
        <f>VLOOKUP(Tabel3[[#This Row],[ID-Bygningsdel]],'Data aktør'!A:H,2,FALSE)</f>
        <v/>
      </c>
      <c r="P728" s="189" t="str">
        <f>VLOOKUP(Tabel3[[#This Row],[ID-Bygningsdel]],'Data aktør'!A:H,3,FALSE)</f>
        <v/>
      </c>
      <c r="Q728" s="190" t="str">
        <f>VLOOKUP(Tabel3[[#This Row],[ID-Bygningsdel]],'Data aktør'!A:H,4,FALSE)</f>
        <v/>
      </c>
      <c r="R728" s="191" t="str">
        <f>VLOOKUP(Tabel3[[#This Row],[ID-Bygningsdel]],'Data aktør'!A:H,5,FALSE)</f>
        <v/>
      </c>
      <c r="S728" s="192" t="str">
        <f>VLOOKUP(Tabel3[[#This Row],[ID-Bygningsdel]],'Data aktør'!A:H,6,FALSE)</f>
        <v/>
      </c>
      <c r="T728" s="193" t="str">
        <f>VLOOKUP(Tabel3[[#This Row],[ID-Bygningsdel]],'Data aktør'!A:H,7,FALSE)</f>
        <v/>
      </c>
      <c r="U728" s="194" t="str">
        <f>VLOOKUP(Tabel3[[#This Row],[ID-Bygningsdel]],'Data aktør'!A:H,8,FALSE)</f>
        <v/>
      </c>
      <c r="V728" s="91"/>
      <c r="W728" s="92"/>
      <c r="X728" s="91"/>
      <c r="Y728" s="92"/>
      <c r="Z728" s="91"/>
      <c r="AA728" s="92"/>
      <c r="AB728" s="91"/>
      <c r="AC728" s="92"/>
      <c r="AD728" s="91"/>
      <c r="AE728" s="92"/>
      <c r="AF728" s="91"/>
      <c r="AG728" s="92"/>
      <c r="AH728" s="91"/>
      <c r="AI728" s="92"/>
      <c r="AJ728" s="91"/>
      <c r="AK728" s="92"/>
      <c r="AL728" s="91"/>
      <c r="AM728" s="92"/>
      <c r="AN728" s="91"/>
      <c r="AO728" s="92"/>
      <c r="AP728" s="91"/>
      <c r="AQ728" s="92"/>
      <c r="AR728" s="91"/>
      <c r="AS728" s="92"/>
      <c r="AT728" s="91"/>
      <c r="AU728" s="92"/>
      <c r="AV728" s="91"/>
      <c r="AW728" s="92"/>
      <c r="AX728" s="91"/>
      <c r="AY728" s="92"/>
      <c r="AZ728" s="91"/>
      <c r="BA728" s="92"/>
      <c r="BB728" s="91"/>
      <c r="BC728" s="92"/>
      <c r="BD728" s="91"/>
      <c r="BE728" s="92"/>
      <c r="BF728" s="91"/>
      <c r="BG728" s="92"/>
      <c r="BH728" s="91"/>
      <c r="BI728" s="92"/>
      <c r="BJ728" s="91"/>
      <c r="BK728" s="92"/>
      <c r="BL728" s="36"/>
      <c r="BM728" s="258"/>
      <c r="BN728" s="91"/>
      <c r="BO728" s="92"/>
      <c r="BP728" s="91"/>
      <c r="BQ728" s="92"/>
      <c r="BR728" s="91"/>
      <c r="BS728" s="92"/>
      <c r="BT728" s="91"/>
      <c r="BU728" s="92"/>
      <c r="BV728" s="24"/>
      <c r="BW728" s="91"/>
      <c r="BX728" s="92"/>
      <c r="BY728" s="91"/>
      <c r="BZ728" s="92"/>
      <c r="CA728" s="99"/>
      <c r="CB728" s="2"/>
    </row>
    <row r="729" spans="1:80" ht="12" x14ac:dyDescent="0.2">
      <c r="A729" s="32"/>
      <c r="B729" s="265" t="s">
        <v>1430</v>
      </c>
      <c r="C729" s="240" t="str">
        <f>_xlfn.CONCAT(Tabel3[[#This Row],[ID]],Tabel3[[#This Row],[BYGNINGSDELE]])</f>
        <v>725-</v>
      </c>
      <c r="D729" s="16"/>
      <c r="E729" s="16"/>
      <c r="F729" s="16"/>
      <c r="G729" s="16"/>
      <c r="H729" s="16"/>
      <c r="I729" s="16"/>
      <c r="J729" s="61" t="s">
        <v>113</v>
      </c>
      <c r="K729" s="62" t="s">
        <v>113</v>
      </c>
      <c r="L729" s="63"/>
      <c r="M729" s="61" t="str">
        <f>IFERROR(VLOOKUP(Tabel3[[#This Row],[ID-Bygningsdel]],'Data ændringslog'!A:G,7,FALSE),"P")</f>
        <v/>
      </c>
      <c r="N729" s="64" t="s">
        <v>113</v>
      </c>
      <c r="O729" s="188" t="str">
        <f>VLOOKUP(Tabel3[[#This Row],[ID-Bygningsdel]],'Data aktør'!A:H,2,FALSE)</f>
        <v/>
      </c>
      <c r="P729" s="189" t="str">
        <f>VLOOKUP(Tabel3[[#This Row],[ID-Bygningsdel]],'Data aktør'!A:H,3,FALSE)</f>
        <v/>
      </c>
      <c r="Q729" s="190" t="str">
        <f>VLOOKUP(Tabel3[[#This Row],[ID-Bygningsdel]],'Data aktør'!A:H,4,FALSE)</f>
        <v/>
      </c>
      <c r="R729" s="191" t="str">
        <f>VLOOKUP(Tabel3[[#This Row],[ID-Bygningsdel]],'Data aktør'!A:H,5,FALSE)</f>
        <v/>
      </c>
      <c r="S729" s="192" t="str">
        <f>VLOOKUP(Tabel3[[#This Row],[ID-Bygningsdel]],'Data aktør'!A:H,6,FALSE)</f>
        <v/>
      </c>
      <c r="T729" s="193" t="str">
        <f>VLOOKUP(Tabel3[[#This Row],[ID-Bygningsdel]],'Data aktør'!A:H,7,FALSE)</f>
        <v/>
      </c>
      <c r="U729" s="194" t="str">
        <f>VLOOKUP(Tabel3[[#This Row],[ID-Bygningsdel]],'Data aktør'!A:H,8,FALSE)</f>
        <v/>
      </c>
      <c r="V729" s="91"/>
      <c r="W729" s="92"/>
      <c r="X729" s="91"/>
      <c r="Y729" s="92"/>
      <c r="Z729" s="91"/>
      <c r="AA729" s="92"/>
      <c r="AB729" s="91"/>
      <c r="AC729" s="92"/>
      <c r="AD729" s="91"/>
      <c r="AE729" s="92"/>
      <c r="AF729" s="91"/>
      <c r="AG729" s="92"/>
      <c r="AH729" s="91"/>
      <c r="AI729" s="92"/>
      <c r="AJ729" s="91"/>
      <c r="AK729" s="92"/>
      <c r="AL729" s="91"/>
      <c r="AM729" s="92"/>
      <c r="AN729" s="91"/>
      <c r="AO729" s="92"/>
      <c r="AP729" s="91"/>
      <c r="AQ729" s="92"/>
      <c r="AR729" s="91"/>
      <c r="AS729" s="92"/>
      <c r="AT729" s="91"/>
      <c r="AU729" s="92"/>
      <c r="AV729" s="91"/>
      <c r="AW729" s="92"/>
      <c r="AX729" s="91"/>
      <c r="AY729" s="92"/>
      <c r="AZ729" s="91"/>
      <c r="BA729" s="92"/>
      <c r="BB729" s="91"/>
      <c r="BC729" s="92"/>
      <c r="BD729" s="91"/>
      <c r="BE729" s="92"/>
      <c r="BF729" s="91"/>
      <c r="BG729" s="92"/>
      <c r="BH729" s="91"/>
      <c r="BI729" s="92"/>
      <c r="BJ729" s="91"/>
      <c r="BK729" s="92"/>
      <c r="BL729" s="36"/>
      <c r="BM729" s="258"/>
      <c r="BN729" s="91"/>
      <c r="BO729" s="92"/>
      <c r="BP729" s="91"/>
      <c r="BQ729" s="92"/>
      <c r="BR729" s="91"/>
      <c r="BS729" s="92"/>
      <c r="BT729" s="91"/>
      <c r="BU729" s="92"/>
      <c r="BV729" s="24"/>
      <c r="BW729" s="91"/>
      <c r="BX729" s="92"/>
      <c r="BY729" s="91"/>
      <c r="BZ729" s="92"/>
      <c r="CA729" s="99"/>
      <c r="CB729" s="2"/>
    </row>
    <row r="730" spans="1:80" ht="12" x14ac:dyDescent="0.2">
      <c r="A730" s="32"/>
      <c r="B730" s="265" t="s">
        <v>1431</v>
      </c>
      <c r="C730" s="240" t="str">
        <f>_xlfn.CONCAT(Tabel3[[#This Row],[ID]],Tabel3[[#This Row],[BYGNINGSDELE]])</f>
        <v>726-</v>
      </c>
      <c r="D730" s="16"/>
      <c r="E730" s="16"/>
      <c r="F730" s="16"/>
      <c r="G730" s="16"/>
      <c r="H730" s="16"/>
      <c r="I730" s="16"/>
      <c r="J730" s="61" t="s">
        <v>113</v>
      </c>
      <c r="K730" s="62" t="s">
        <v>113</v>
      </c>
      <c r="L730" s="63"/>
      <c r="M730" s="61" t="str">
        <f>IFERROR(VLOOKUP(Tabel3[[#This Row],[ID-Bygningsdel]],'Data ændringslog'!A:G,7,FALSE),"P")</f>
        <v/>
      </c>
      <c r="N730" s="64" t="s">
        <v>113</v>
      </c>
      <c r="O730" s="188" t="str">
        <f>VLOOKUP(Tabel3[[#This Row],[ID-Bygningsdel]],'Data aktør'!A:H,2,FALSE)</f>
        <v/>
      </c>
      <c r="P730" s="189" t="str">
        <f>VLOOKUP(Tabel3[[#This Row],[ID-Bygningsdel]],'Data aktør'!A:H,3,FALSE)</f>
        <v/>
      </c>
      <c r="Q730" s="190" t="str">
        <f>VLOOKUP(Tabel3[[#This Row],[ID-Bygningsdel]],'Data aktør'!A:H,4,FALSE)</f>
        <v/>
      </c>
      <c r="R730" s="191" t="str">
        <f>VLOOKUP(Tabel3[[#This Row],[ID-Bygningsdel]],'Data aktør'!A:H,5,FALSE)</f>
        <v/>
      </c>
      <c r="S730" s="192" t="str">
        <f>VLOOKUP(Tabel3[[#This Row],[ID-Bygningsdel]],'Data aktør'!A:H,6,FALSE)</f>
        <v/>
      </c>
      <c r="T730" s="193" t="str">
        <f>VLOOKUP(Tabel3[[#This Row],[ID-Bygningsdel]],'Data aktør'!A:H,7,FALSE)</f>
        <v/>
      </c>
      <c r="U730" s="194" t="str">
        <f>VLOOKUP(Tabel3[[#This Row],[ID-Bygningsdel]],'Data aktør'!A:H,8,FALSE)</f>
        <v/>
      </c>
      <c r="V730" s="91"/>
      <c r="W730" s="92"/>
      <c r="X730" s="91"/>
      <c r="Y730" s="92"/>
      <c r="Z730" s="91"/>
      <c r="AA730" s="92"/>
      <c r="AB730" s="91"/>
      <c r="AC730" s="92"/>
      <c r="AD730" s="91"/>
      <c r="AE730" s="92"/>
      <c r="AF730" s="91"/>
      <c r="AG730" s="92"/>
      <c r="AH730" s="91"/>
      <c r="AI730" s="92"/>
      <c r="AJ730" s="91"/>
      <c r="AK730" s="92"/>
      <c r="AL730" s="91"/>
      <c r="AM730" s="92"/>
      <c r="AN730" s="91"/>
      <c r="AO730" s="92"/>
      <c r="AP730" s="91"/>
      <c r="AQ730" s="92"/>
      <c r="AR730" s="91"/>
      <c r="AS730" s="92"/>
      <c r="AT730" s="91"/>
      <c r="AU730" s="92"/>
      <c r="AV730" s="91"/>
      <c r="AW730" s="92"/>
      <c r="AX730" s="91"/>
      <c r="AY730" s="92"/>
      <c r="AZ730" s="91"/>
      <c r="BA730" s="92"/>
      <c r="BB730" s="91"/>
      <c r="BC730" s="92"/>
      <c r="BD730" s="91"/>
      <c r="BE730" s="92"/>
      <c r="BF730" s="91"/>
      <c r="BG730" s="92"/>
      <c r="BH730" s="91"/>
      <c r="BI730" s="92"/>
      <c r="BJ730" s="91"/>
      <c r="BK730" s="92"/>
      <c r="BL730" s="36"/>
      <c r="BM730" s="258"/>
      <c r="BN730" s="91"/>
      <c r="BO730" s="92"/>
      <c r="BP730" s="91"/>
      <c r="BQ730" s="92"/>
      <c r="BR730" s="91"/>
      <c r="BS730" s="92"/>
      <c r="BT730" s="91"/>
      <c r="BU730" s="92"/>
      <c r="BV730" s="24"/>
      <c r="BW730" s="91"/>
      <c r="BX730" s="92"/>
      <c r="BY730" s="91"/>
      <c r="BZ730" s="92"/>
      <c r="CA730" s="99"/>
      <c r="CB730" s="2"/>
    </row>
    <row r="731" spans="1:80" ht="12" x14ac:dyDescent="0.2">
      <c r="A731" s="32"/>
      <c r="B731" s="265" t="s">
        <v>1432</v>
      </c>
      <c r="C731" s="240" t="str">
        <f>_xlfn.CONCAT(Tabel3[[#This Row],[ID]],Tabel3[[#This Row],[BYGNINGSDELE]])</f>
        <v>727-</v>
      </c>
      <c r="D731" s="16"/>
      <c r="E731" s="16"/>
      <c r="F731" s="16"/>
      <c r="G731" s="16"/>
      <c r="H731" s="16"/>
      <c r="I731" s="16"/>
      <c r="J731" s="61" t="s">
        <v>113</v>
      </c>
      <c r="K731" s="62" t="s">
        <v>113</v>
      </c>
      <c r="L731" s="63"/>
      <c r="M731" s="61" t="str">
        <f>IFERROR(VLOOKUP(Tabel3[[#This Row],[ID-Bygningsdel]],'Data ændringslog'!A:G,7,FALSE),"P")</f>
        <v/>
      </c>
      <c r="N731" s="64" t="s">
        <v>113</v>
      </c>
      <c r="O731" s="188" t="str">
        <f>VLOOKUP(Tabel3[[#This Row],[ID-Bygningsdel]],'Data aktør'!A:H,2,FALSE)</f>
        <v/>
      </c>
      <c r="P731" s="189" t="str">
        <f>VLOOKUP(Tabel3[[#This Row],[ID-Bygningsdel]],'Data aktør'!A:H,3,FALSE)</f>
        <v/>
      </c>
      <c r="Q731" s="190" t="str">
        <f>VLOOKUP(Tabel3[[#This Row],[ID-Bygningsdel]],'Data aktør'!A:H,4,FALSE)</f>
        <v/>
      </c>
      <c r="R731" s="191" t="str">
        <f>VLOOKUP(Tabel3[[#This Row],[ID-Bygningsdel]],'Data aktør'!A:H,5,FALSE)</f>
        <v/>
      </c>
      <c r="S731" s="192" t="str">
        <f>VLOOKUP(Tabel3[[#This Row],[ID-Bygningsdel]],'Data aktør'!A:H,6,FALSE)</f>
        <v/>
      </c>
      <c r="T731" s="193" t="str">
        <f>VLOOKUP(Tabel3[[#This Row],[ID-Bygningsdel]],'Data aktør'!A:H,7,FALSE)</f>
        <v/>
      </c>
      <c r="U731" s="194" t="str">
        <f>VLOOKUP(Tabel3[[#This Row],[ID-Bygningsdel]],'Data aktør'!A:H,8,FALSE)</f>
        <v/>
      </c>
      <c r="V731" s="91"/>
      <c r="W731" s="92"/>
      <c r="X731" s="91"/>
      <c r="Y731" s="92"/>
      <c r="Z731" s="91"/>
      <c r="AA731" s="92"/>
      <c r="AB731" s="91"/>
      <c r="AC731" s="92"/>
      <c r="AD731" s="91"/>
      <c r="AE731" s="92"/>
      <c r="AF731" s="91"/>
      <c r="AG731" s="92"/>
      <c r="AH731" s="91"/>
      <c r="AI731" s="92"/>
      <c r="AJ731" s="91"/>
      <c r="AK731" s="92"/>
      <c r="AL731" s="91"/>
      <c r="AM731" s="92"/>
      <c r="AN731" s="91"/>
      <c r="AO731" s="92"/>
      <c r="AP731" s="91"/>
      <c r="AQ731" s="92"/>
      <c r="AR731" s="91"/>
      <c r="AS731" s="92"/>
      <c r="AT731" s="91"/>
      <c r="AU731" s="92"/>
      <c r="AV731" s="91"/>
      <c r="AW731" s="92"/>
      <c r="AX731" s="91"/>
      <c r="AY731" s="92"/>
      <c r="AZ731" s="91"/>
      <c r="BA731" s="92"/>
      <c r="BB731" s="91"/>
      <c r="BC731" s="92"/>
      <c r="BD731" s="91"/>
      <c r="BE731" s="92"/>
      <c r="BF731" s="91"/>
      <c r="BG731" s="92"/>
      <c r="BH731" s="91"/>
      <c r="BI731" s="92"/>
      <c r="BJ731" s="91"/>
      <c r="BK731" s="92"/>
      <c r="BL731" s="36"/>
      <c r="BM731" s="258"/>
      <c r="BN731" s="91"/>
      <c r="BO731" s="92"/>
      <c r="BP731" s="91"/>
      <c r="BQ731" s="92"/>
      <c r="BR731" s="91"/>
      <c r="BS731" s="92"/>
      <c r="BT731" s="91"/>
      <c r="BU731" s="92"/>
      <c r="BV731" s="24"/>
      <c r="BW731" s="91"/>
      <c r="BX731" s="92"/>
      <c r="BY731" s="91"/>
      <c r="BZ731" s="92"/>
      <c r="CA731" s="99"/>
      <c r="CB731" s="2"/>
    </row>
    <row r="732" spans="1:80" ht="12" x14ac:dyDescent="0.2">
      <c r="A732" s="32"/>
      <c r="B732" s="265" t="s">
        <v>1433</v>
      </c>
      <c r="C732" s="240" t="str">
        <f>_xlfn.CONCAT(Tabel3[[#This Row],[ID]],Tabel3[[#This Row],[BYGNINGSDELE]])</f>
        <v>728-</v>
      </c>
      <c r="D732" s="16"/>
      <c r="E732" s="16"/>
      <c r="F732" s="16"/>
      <c r="G732" s="16"/>
      <c r="H732" s="16"/>
      <c r="I732" s="16"/>
      <c r="J732" s="61" t="s">
        <v>113</v>
      </c>
      <c r="K732" s="62" t="s">
        <v>113</v>
      </c>
      <c r="L732" s="63"/>
      <c r="M732" s="61" t="str">
        <f>IFERROR(VLOOKUP(Tabel3[[#This Row],[ID-Bygningsdel]],'Data ændringslog'!A:G,7,FALSE),"P")</f>
        <v/>
      </c>
      <c r="N732" s="64" t="s">
        <v>113</v>
      </c>
      <c r="O732" s="188" t="str">
        <f>VLOOKUP(Tabel3[[#This Row],[ID-Bygningsdel]],'Data aktør'!A:H,2,FALSE)</f>
        <v/>
      </c>
      <c r="P732" s="189" t="str">
        <f>VLOOKUP(Tabel3[[#This Row],[ID-Bygningsdel]],'Data aktør'!A:H,3,FALSE)</f>
        <v/>
      </c>
      <c r="Q732" s="190" t="str">
        <f>VLOOKUP(Tabel3[[#This Row],[ID-Bygningsdel]],'Data aktør'!A:H,4,FALSE)</f>
        <v/>
      </c>
      <c r="R732" s="191" t="str">
        <f>VLOOKUP(Tabel3[[#This Row],[ID-Bygningsdel]],'Data aktør'!A:H,5,FALSE)</f>
        <v/>
      </c>
      <c r="S732" s="192" t="str">
        <f>VLOOKUP(Tabel3[[#This Row],[ID-Bygningsdel]],'Data aktør'!A:H,6,FALSE)</f>
        <v/>
      </c>
      <c r="T732" s="193" t="str">
        <f>VLOOKUP(Tabel3[[#This Row],[ID-Bygningsdel]],'Data aktør'!A:H,7,FALSE)</f>
        <v/>
      </c>
      <c r="U732" s="194" t="str">
        <f>VLOOKUP(Tabel3[[#This Row],[ID-Bygningsdel]],'Data aktør'!A:H,8,FALSE)</f>
        <v/>
      </c>
      <c r="V732" s="91"/>
      <c r="W732" s="92"/>
      <c r="X732" s="91"/>
      <c r="Y732" s="92"/>
      <c r="Z732" s="91"/>
      <c r="AA732" s="92"/>
      <c r="AB732" s="91"/>
      <c r="AC732" s="92"/>
      <c r="AD732" s="91"/>
      <c r="AE732" s="92"/>
      <c r="AF732" s="91"/>
      <c r="AG732" s="92"/>
      <c r="AH732" s="91"/>
      <c r="AI732" s="92"/>
      <c r="AJ732" s="91"/>
      <c r="AK732" s="92"/>
      <c r="AL732" s="91"/>
      <c r="AM732" s="92"/>
      <c r="AN732" s="91"/>
      <c r="AO732" s="92"/>
      <c r="AP732" s="91"/>
      <c r="AQ732" s="92"/>
      <c r="AR732" s="91"/>
      <c r="AS732" s="92"/>
      <c r="AT732" s="91"/>
      <c r="AU732" s="92"/>
      <c r="AV732" s="91"/>
      <c r="AW732" s="92"/>
      <c r="AX732" s="91"/>
      <c r="AY732" s="92"/>
      <c r="AZ732" s="91"/>
      <c r="BA732" s="92"/>
      <c r="BB732" s="91"/>
      <c r="BC732" s="92"/>
      <c r="BD732" s="91"/>
      <c r="BE732" s="92"/>
      <c r="BF732" s="91"/>
      <c r="BG732" s="92"/>
      <c r="BH732" s="91"/>
      <c r="BI732" s="92"/>
      <c r="BJ732" s="91"/>
      <c r="BK732" s="92"/>
      <c r="BL732" s="36"/>
      <c r="BM732" s="258"/>
      <c r="BN732" s="91"/>
      <c r="BO732" s="92"/>
      <c r="BP732" s="91"/>
      <c r="BQ732" s="92"/>
      <c r="BR732" s="91"/>
      <c r="BS732" s="92"/>
      <c r="BT732" s="91"/>
      <c r="BU732" s="92"/>
      <c r="BV732" s="24"/>
      <c r="BW732" s="91"/>
      <c r="BX732" s="92"/>
      <c r="BY732" s="91"/>
      <c r="BZ732" s="92"/>
      <c r="CA732" s="99"/>
      <c r="CB732" s="2"/>
    </row>
    <row r="733" spans="1:80" ht="12" x14ac:dyDescent="0.2">
      <c r="A733" s="32"/>
      <c r="B733" s="265" t="s">
        <v>1434</v>
      </c>
      <c r="C733" s="240" t="str">
        <f>_xlfn.CONCAT(Tabel3[[#This Row],[ID]],Tabel3[[#This Row],[BYGNINGSDELE]])</f>
        <v>729-</v>
      </c>
      <c r="D733" s="16"/>
      <c r="E733" s="16"/>
      <c r="F733" s="16"/>
      <c r="G733" s="16"/>
      <c r="H733" s="16"/>
      <c r="I733" s="16"/>
      <c r="J733" s="61" t="s">
        <v>113</v>
      </c>
      <c r="K733" s="62" t="s">
        <v>113</v>
      </c>
      <c r="L733" s="63"/>
      <c r="M733" s="61" t="str">
        <f>IFERROR(VLOOKUP(Tabel3[[#This Row],[ID-Bygningsdel]],'Data ændringslog'!A:G,7,FALSE),"P")</f>
        <v/>
      </c>
      <c r="N733" s="64" t="s">
        <v>113</v>
      </c>
      <c r="O733" s="188" t="str">
        <f>VLOOKUP(Tabel3[[#This Row],[ID-Bygningsdel]],'Data aktør'!A:H,2,FALSE)</f>
        <v/>
      </c>
      <c r="P733" s="189" t="str">
        <f>VLOOKUP(Tabel3[[#This Row],[ID-Bygningsdel]],'Data aktør'!A:H,3,FALSE)</f>
        <v/>
      </c>
      <c r="Q733" s="190" t="str">
        <f>VLOOKUP(Tabel3[[#This Row],[ID-Bygningsdel]],'Data aktør'!A:H,4,FALSE)</f>
        <v/>
      </c>
      <c r="R733" s="191" t="str">
        <f>VLOOKUP(Tabel3[[#This Row],[ID-Bygningsdel]],'Data aktør'!A:H,5,FALSE)</f>
        <v/>
      </c>
      <c r="S733" s="192" t="str">
        <f>VLOOKUP(Tabel3[[#This Row],[ID-Bygningsdel]],'Data aktør'!A:H,6,FALSE)</f>
        <v/>
      </c>
      <c r="T733" s="193" t="str">
        <f>VLOOKUP(Tabel3[[#This Row],[ID-Bygningsdel]],'Data aktør'!A:H,7,FALSE)</f>
        <v/>
      </c>
      <c r="U733" s="194" t="str">
        <f>VLOOKUP(Tabel3[[#This Row],[ID-Bygningsdel]],'Data aktør'!A:H,8,FALSE)</f>
        <v/>
      </c>
      <c r="V733" s="91"/>
      <c r="W733" s="92"/>
      <c r="X733" s="91"/>
      <c r="Y733" s="92"/>
      <c r="Z733" s="91"/>
      <c r="AA733" s="92"/>
      <c r="AB733" s="91"/>
      <c r="AC733" s="92"/>
      <c r="AD733" s="91"/>
      <c r="AE733" s="92"/>
      <c r="AF733" s="91"/>
      <c r="AG733" s="92"/>
      <c r="AH733" s="91"/>
      <c r="AI733" s="92"/>
      <c r="AJ733" s="91"/>
      <c r="AK733" s="92"/>
      <c r="AL733" s="91"/>
      <c r="AM733" s="92"/>
      <c r="AN733" s="91"/>
      <c r="AO733" s="92"/>
      <c r="AP733" s="91"/>
      <c r="AQ733" s="92"/>
      <c r="AR733" s="91"/>
      <c r="AS733" s="92"/>
      <c r="AT733" s="91"/>
      <c r="AU733" s="92"/>
      <c r="AV733" s="91"/>
      <c r="AW733" s="92"/>
      <c r="AX733" s="91"/>
      <c r="AY733" s="92"/>
      <c r="AZ733" s="91"/>
      <c r="BA733" s="92"/>
      <c r="BB733" s="91"/>
      <c r="BC733" s="92"/>
      <c r="BD733" s="91"/>
      <c r="BE733" s="92"/>
      <c r="BF733" s="91"/>
      <c r="BG733" s="92"/>
      <c r="BH733" s="91"/>
      <c r="BI733" s="92"/>
      <c r="BJ733" s="91"/>
      <c r="BK733" s="92"/>
      <c r="BL733" s="36"/>
      <c r="BM733" s="258"/>
      <c r="BN733" s="91"/>
      <c r="BO733" s="92"/>
      <c r="BP733" s="91"/>
      <c r="BQ733" s="92"/>
      <c r="BR733" s="91"/>
      <c r="BS733" s="92"/>
      <c r="BT733" s="91"/>
      <c r="BU733" s="92"/>
      <c r="BV733" s="24"/>
      <c r="BW733" s="91"/>
      <c r="BX733" s="92"/>
      <c r="BY733" s="91"/>
      <c r="BZ733" s="92"/>
      <c r="CA733" s="99"/>
      <c r="CB733" s="2"/>
    </row>
    <row r="734" spans="1:80" ht="12" x14ac:dyDescent="0.2">
      <c r="A734" s="32"/>
      <c r="B734" s="265" t="s">
        <v>1435</v>
      </c>
      <c r="C734" s="240" t="str">
        <f>_xlfn.CONCAT(Tabel3[[#This Row],[ID]],Tabel3[[#This Row],[BYGNINGSDELE]])</f>
        <v>730-</v>
      </c>
      <c r="D734" s="16"/>
      <c r="E734" s="16"/>
      <c r="F734" s="16"/>
      <c r="G734" s="16"/>
      <c r="H734" s="16"/>
      <c r="I734" s="16"/>
      <c r="J734" s="61" t="s">
        <v>113</v>
      </c>
      <c r="K734" s="62" t="s">
        <v>113</v>
      </c>
      <c r="L734" s="63"/>
      <c r="M734" s="61" t="str">
        <f>IFERROR(VLOOKUP(Tabel3[[#This Row],[ID-Bygningsdel]],'Data ændringslog'!A:G,7,FALSE),"P")</f>
        <v/>
      </c>
      <c r="N734" s="64" t="s">
        <v>113</v>
      </c>
      <c r="O734" s="188" t="str">
        <f>VLOOKUP(Tabel3[[#This Row],[ID-Bygningsdel]],'Data aktør'!A:H,2,FALSE)</f>
        <v/>
      </c>
      <c r="P734" s="189" t="str">
        <f>VLOOKUP(Tabel3[[#This Row],[ID-Bygningsdel]],'Data aktør'!A:H,3,FALSE)</f>
        <v/>
      </c>
      <c r="Q734" s="190" t="str">
        <f>VLOOKUP(Tabel3[[#This Row],[ID-Bygningsdel]],'Data aktør'!A:H,4,FALSE)</f>
        <v/>
      </c>
      <c r="R734" s="191" t="str">
        <f>VLOOKUP(Tabel3[[#This Row],[ID-Bygningsdel]],'Data aktør'!A:H,5,FALSE)</f>
        <v/>
      </c>
      <c r="S734" s="192" t="str">
        <f>VLOOKUP(Tabel3[[#This Row],[ID-Bygningsdel]],'Data aktør'!A:H,6,FALSE)</f>
        <v/>
      </c>
      <c r="T734" s="193" t="str">
        <f>VLOOKUP(Tabel3[[#This Row],[ID-Bygningsdel]],'Data aktør'!A:H,7,FALSE)</f>
        <v/>
      </c>
      <c r="U734" s="194" t="str">
        <f>VLOOKUP(Tabel3[[#This Row],[ID-Bygningsdel]],'Data aktør'!A:H,8,FALSE)</f>
        <v/>
      </c>
      <c r="V734" s="91"/>
      <c r="W734" s="92"/>
      <c r="X734" s="91"/>
      <c r="Y734" s="92"/>
      <c r="Z734" s="91"/>
      <c r="AA734" s="92"/>
      <c r="AB734" s="91"/>
      <c r="AC734" s="92"/>
      <c r="AD734" s="91"/>
      <c r="AE734" s="92"/>
      <c r="AF734" s="91"/>
      <c r="AG734" s="92"/>
      <c r="AH734" s="91"/>
      <c r="AI734" s="92"/>
      <c r="AJ734" s="91"/>
      <c r="AK734" s="92"/>
      <c r="AL734" s="91"/>
      <c r="AM734" s="92"/>
      <c r="AN734" s="91"/>
      <c r="AO734" s="92"/>
      <c r="AP734" s="91"/>
      <c r="AQ734" s="92"/>
      <c r="AR734" s="91"/>
      <c r="AS734" s="92"/>
      <c r="AT734" s="91"/>
      <c r="AU734" s="92"/>
      <c r="AV734" s="91"/>
      <c r="AW734" s="92"/>
      <c r="AX734" s="91"/>
      <c r="AY734" s="92"/>
      <c r="AZ734" s="91"/>
      <c r="BA734" s="92"/>
      <c r="BB734" s="91"/>
      <c r="BC734" s="92"/>
      <c r="BD734" s="91"/>
      <c r="BE734" s="92"/>
      <c r="BF734" s="91"/>
      <c r="BG734" s="92"/>
      <c r="BH734" s="91"/>
      <c r="BI734" s="92"/>
      <c r="BJ734" s="91"/>
      <c r="BK734" s="92"/>
      <c r="BL734" s="36"/>
      <c r="BM734" s="258"/>
      <c r="BN734" s="91"/>
      <c r="BO734" s="92"/>
      <c r="BP734" s="91"/>
      <c r="BQ734" s="92"/>
      <c r="BR734" s="91"/>
      <c r="BS734" s="92"/>
      <c r="BT734" s="91"/>
      <c r="BU734" s="92"/>
      <c r="BV734" s="24"/>
      <c r="BW734" s="91"/>
      <c r="BX734" s="92"/>
      <c r="BY734" s="91"/>
      <c r="BZ734" s="92"/>
      <c r="CA734" s="99"/>
      <c r="CB734" s="2"/>
    </row>
    <row r="735" spans="1:80" ht="12" x14ac:dyDescent="0.2">
      <c r="A735" s="32"/>
      <c r="B735" s="265" t="s">
        <v>1436</v>
      </c>
      <c r="C735" s="240" t="str">
        <f>_xlfn.CONCAT(Tabel3[[#This Row],[ID]],Tabel3[[#This Row],[BYGNINGSDELE]])</f>
        <v>731-</v>
      </c>
      <c r="D735" s="16"/>
      <c r="E735" s="16"/>
      <c r="F735" s="16"/>
      <c r="G735" s="16"/>
      <c r="H735" s="16"/>
      <c r="I735" s="16"/>
      <c r="J735" s="61" t="s">
        <v>113</v>
      </c>
      <c r="K735" s="62" t="s">
        <v>113</v>
      </c>
      <c r="L735" s="63"/>
      <c r="M735" s="61" t="str">
        <f>IFERROR(VLOOKUP(Tabel3[[#This Row],[ID-Bygningsdel]],'Data ændringslog'!A:G,7,FALSE),"P")</f>
        <v/>
      </c>
      <c r="N735" s="64" t="s">
        <v>113</v>
      </c>
      <c r="O735" s="188" t="str">
        <f>VLOOKUP(Tabel3[[#This Row],[ID-Bygningsdel]],'Data aktør'!A:H,2,FALSE)</f>
        <v/>
      </c>
      <c r="P735" s="189" t="str">
        <f>VLOOKUP(Tabel3[[#This Row],[ID-Bygningsdel]],'Data aktør'!A:H,3,FALSE)</f>
        <v/>
      </c>
      <c r="Q735" s="190" t="str">
        <f>VLOOKUP(Tabel3[[#This Row],[ID-Bygningsdel]],'Data aktør'!A:H,4,FALSE)</f>
        <v/>
      </c>
      <c r="R735" s="191" t="str">
        <f>VLOOKUP(Tabel3[[#This Row],[ID-Bygningsdel]],'Data aktør'!A:H,5,FALSE)</f>
        <v/>
      </c>
      <c r="S735" s="192" t="str">
        <f>VLOOKUP(Tabel3[[#This Row],[ID-Bygningsdel]],'Data aktør'!A:H,6,FALSE)</f>
        <v/>
      </c>
      <c r="T735" s="193" t="str">
        <f>VLOOKUP(Tabel3[[#This Row],[ID-Bygningsdel]],'Data aktør'!A:H,7,FALSE)</f>
        <v/>
      </c>
      <c r="U735" s="194" t="str">
        <f>VLOOKUP(Tabel3[[#This Row],[ID-Bygningsdel]],'Data aktør'!A:H,8,FALSE)</f>
        <v/>
      </c>
      <c r="V735" s="91"/>
      <c r="W735" s="92"/>
      <c r="X735" s="91"/>
      <c r="Y735" s="92"/>
      <c r="Z735" s="91"/>
      <c r="AA735" s="92"/>
      <c r="AB735" s="91"/>
      <c r="AC735" s="92"/>
      <c r="AD735" s="91"/>
      <c r="AE735" s="92"/>
      <c r="AF735" s="91"/>
      <c r="AG735" s="92"/>
      <c r="AH735" s="91"/>
      <c r="AI735" s="92"/>
      <c r="AJ735" s="91"/>
      <c r="AK735" s="92"/>
      <c r="AL735" s="91"/>
      <c r="AM735" s="92"/>
      <c r="AN735" s="91"/>
      <c r="AO735" s="92"/>
      <c r="AP735" s="91"/>
      <c r="AQ735" s="92"/>
      <c r="AR735" s="91"/>
      <c r="AS735" s="92"/>
      <c r="AT735" s="91"/>
      <c r="AU735" s="92"/>
      <c r="AV735" s="91"/>
      <c r="AW735" s="92"/>
      <c r="AX735" s="91"/>
      <c r="AY735" s="92"/>
      <c r="AZ735" s="91"/>
      <c r="BA735" s="92"/>
      <c r="BB735" s="91"/>
      <c r="BC735" s="92"/>
      <c r="BD735" s="91"/>
      <c r="BE735" s="92"/>
      <c r="BF735" s="91"/>
      <c r="BG735" s="92"/>
      <c r="BH735" s="91"/>
      <c r="BI735" s="92"/>
      <c r="BJ735" s="91"/>
      <c r="BK735" s="92"/>
      <c r="BL735" s="36"/>
      <c r="BM735" s="258"/>
      <c r="BN735" s="91"/>
      <c r="BO735" s="92"/>
      <c r="BP735" s="91"/>
      <c r="BQ735" s="92"/>
      <c r="BR735" s="91"/>
      <c r="BS735" s="92"/>
      <c r="BT735" s="91"/>
      <c r="BU735" s="92"/>
      <c r="BV735" s="24"/>
      <c r="BW735" s="91"/>
      <c r="BX735" s="92"/>
      <c r="BY735" s="91"/>
      <c r="BZ735" s="92"/>
      <c r="CA735" s="99"/>
      <c r="CB735" s="2"/>
    </row>
    <row r="736" spans="1:80" ht="12" x14ac:dyDescent="0.2">
      <c r="A736" s="32"/>
      <c r="B736" s="265" t="s">
        <v>1437</v>
      </c>
      <c r="C736" s="240" t="str">
        <f>_xlfn.CONCAT(Tabel3[[#This Row],[ID]],Tabel3[[#This Row],[BYGNINGSDELE]])</f>
        <v>732-</v>
      </c>
      <c r="D736" s="16"/>
      <c r="E736" s="16"/>
      <c r="F736" s="16"/>
      <c r="G736" s="16"/>
      <c r="H736" s="16"/>
      <c r="I736" s="16"/>
      <c r="J736" s="61" t="s">
        <v>113</v>
      </c>
      <c r="K736" s="62" t="s">
        <v>113</v>
      </c>
      <c r="L736" s="63"/>
      <c r="M736" s="61" t="str">
        <f>IFERROR(VLOOKUP(Tabel3[[#This Row],[ID-Bygningsdel]],'Data ændringslog'!A:G,7,FALSE),"P")</f>
        <v/>
      </c>
      <c r="N736" s="64" t="s">
        <v>113</v>
      </c>
      <c r="O736" s="188" t="str">
        <f>VLOOKUP(Tabel3[[#This Row],[ID-Bygningsdel]],'Data aktør'!A:H,2,FALSE)</f>
        <v/>
      </c>
      <c r="P736" s="189" t="str">
        <f>VLOOKUP(Tabel3[[#This Row],[ID-Bygningsdel]],'Data aktør'!A:H,3,FALSE)</f>
        <v/>
      </c>
      <c r="Q736" s="190" t="str">
        <f>VLOOKUP(Tabel3[[#This Row],[ID-Bygningsdel]],'Data aktør'!A:H,4,FALSE)</f>
        <v/>
      </c>
      <c r="R736" s="191" t="str">
        <f>VLOOKUP(Tabel3[[#This Row],[ID-Bygningsdel]],'Data aktør'!A:H,5,FALSE)</f>
        <v/>
      </c>
      <c r="S736" s="192" t="str">
        <f>VLOOKUP(Tabel3[[#This Row],[ID-Bygningsdel]],'Data aktør'!A:H,6,FALSE)</f>
        <v/>
      </c>
      <c r="T736" s="193" t="str">
        <f>VLOOKUP(Tabel3[[#This Row],[ID-Bygningsdel]],'Data aktør'!A:H,7,FALSE)</f>
        <v/>
      </c>
      <c r="U736" s="194" t="str">
        <f>VLOOKUP(Tabel3[[#This Row],[ID-Bygningsdel]],'Data aktør'!A:H,8,FALSE)</f>
        <v/>
      </c>
      <c r="V736" s="91"/>
      <c r="W736" s="92"/>
      <c r="X736" s="91"/>
      <c r="Y736" s="92"/>
      <c r="Z736" s="91"/>
      <c r="AA736" s="92"/>
      <c r="AB736" s="91"/>
      <c r="AC736" s="92"/>
      <c r="AD736" s="91"/>
      <c r="AE736" s="92"/>
      <c r="AF736" s="91"/>
      <c r="AG736" s="92"/>
      <c r="AH736" s="91"/>
      <c r="AI736" s="92"/>
      <c r="AJ736" s="91"/>
      <c r="AK736" s="92"/>
      <c r="AL736" s="91"/>
      <c r="AM736" s="92"/>
      <c r="AN736" s="91"/>
      <c r="AO736" s="92"/>
      <c r="AP736" s="91"/>
      <c r="AQ736" s="92"/>
      <c r="AR736" s="91"/>
      <c r="AS736" s="92"/>
      <c r="AT736" s="91"/>
      <c r="AU736" s="92"/>
      <c r="AV736" s="91"/>
      <c r="AW736" s="92"/>
      <c r="AX736" s="91"/>
      <c r="AY736" s="92"/>
      <c r="AZ736" s="91"/>
      <c r="BA736" s="92"/>
      <c r="BB736" s="91"/>
      <c r="BC736" s="92"/>
      <c r="BD736" s="91"/>
      <c r="BE736" s="92"/>
      <c r="BF736" s="91"/>
      <c r="BG736" s="92"/>
      <c r="BH736" s="91"/>
      <c r="BI736" s="92"/>
      <c r="BJ736" s="91"/>
      <c r="BK736" s="92"/>
      <c r="BL736" s="36"/>
      <c r="BM736" s="258"/>
      <c r="BN736" s="91"/>
      <c r="BO736" s="92"/>
      <c r="BP736" s="91"/>
      <c r="BQ736" s="92"/>
      <c r="BR736" s="91"/>
      <c r="BS736" s="92"/>
      <c r="BT736" s="91"/>
      <c r="BU736" s="92"/>
      <c r="BV736" s="24"/>
      <c r="BW736" s="91"/>
      <c r="BX736" s="92"/>
      <c r="BY736" s="91"/>
      <c r="BZ736" s="92"/>
      <c r="CA736" s="99"/>
      <c r="CB736" s="2"/>
    </row>
    <row r="737" spans="1:80" ht="12" x14ac:dyDescent="0.2">
      <c r="A737" s="32"/>
      <c r="B737" s="265" t="s">
        <v>1438</v>
      </c>
      <c r="C737" s="240" t="str">
        <f>_xlfn.CONCAT(Tabel3[[#This Row],[ID]],Tabel3[[#This Row],[BYGNINGSDELE]])</f>
        <v>733-</v>
      </c>
      <c r="D737" s="16"/>
      <c r="E737" s="16"/>
      <c r="F737" s="16"/>
      <c r="G737" s="16"/>
      <c r="H737" s="16"/>
      <c r="I737" s="16"/>
      <c r="J737" s="61" t="s">
        <v>113</v>
      </c>
      <c r="K737" s="62" t="s">
        <v>113</v>
      </c>
      <c r="L737" s="63"/>
      <c r="M737" s="61" t="str">
        <f>IFERROR(VLOOKUP(Tabel3[[#This Row],[ID-Bygningsdel]],'Data ændringslog'!A:G,7,FALSE),"P")</f>
        <v/>
      </c>
      <c r="N737" s="64" t="s">
        <v>113</v>
      </c>
      <c r="O737" s="188" t="str">
        <f>VLOOKUP(Tabel3[[#This Row],[ID-Bygningsdel]],'Data aktør'!A:H,2,FALSE)</f>
        <v/>
      </c>
      <c r="P737" s="189" t="str">
        <f>VLOOKUP(Tabel3[[#This Row],[ID-Bygningsdel]],'Data aktør'!A:H,3,FALSE)</f>
        <v/>
      </c>
      <c r="Q737" s="190" t="str">
        <f>VLOOKUP(Tabel3[[#This Row],[ID-Bygningsdel]],'Data aktør'!A:H,4,FALSE)</f>
        <v/>
      </c>
      <c r="R737" s="191" t="str">
        <f>VLOOKUP(Tabel3[[#This Row],[ID-Bygningsdel]],'Data aktør'!A:H,5,FALSE)</f>
        <v/>
      </c>
      <c r="S737" s="192" t="str">
        <f>VLOOKUP(Tabel3[[#This Row],[ID-Bygningsdel]],'Data aktør'!A:H,6,FALSE)</f>
        <v/>
      </c>
      <c r="T737" s="193" t="str">
        <f>VLOOKUP(Tabel3[[#This Row],[ID-Bygningsdel]],'Data aktør'!A:H,7,FALSE)</f>
        <v/>
      </c>
      <c r="U737" s="194" t="str">
        <f>VLOOKUP(Tabel3[[#This Row],[ID-Bygningsdel]],'Data aktør'!A:H,8,FALSE)</f>
        <v/>
      </c>
      <c r="V737" s="91"/>
      <c r="W737" s="92"/>
      <c r="X737" s="91"/>
      <c r="Y737" s="92"/>
      <c r="Z737" s="91"/>
      <c r="AA737" s="92"/>
      <c r="AB737" s="91"/>
      <c r="AC737" s="92"/>
      <c r="AD737" s="91"/>
      <c r="AE737" s="92"/>
      <c r="AF737" s="91"/>
      <c r="AG737" s="92"/>
      <c r="AH737" s="91"/>
      <c r="AI737" s="92"/>
      <c r="AJ737" s="91"/>
      <c r="AK737" s="92"/>
      <c r="AL737" s="91"/>
      <c r="AM737" s="92"/>
      <c r="AN737" s="91"/>
      <c r="AO737" s="92"/>
      <c r="AP737" s="91"/>
      <c r="AQ737" s="92"/>
      <c r="AR737" s="91"/>
      <c r="AS737" s="92"/>
      <c r="AT737" s="91"/>
      <c r="AU737" s="92"/>
      <c r="AV737" s="91"/>
      <c r="AW737" s="92"/>
      <c r="AX737" s="91"/>
      <c r="AY737" s="92"/>
      <c r="AZ737" s="91"/>
      <c r="BA737" s="92"/>
      <c r="BB737" s="91"/>
      <c r="BC737" s="92"/>
      <c r="BD737" s="91"/>
      <c r="BE737" s="92"/>
      <c r="BF737" s="91"/>
      <c r="BG737" s="92"/>
      <c r="BH737" s="91"/>
      <c r="BI737" s="92"/>
      <c r="BJ737" s="91"/>
      <c r="BK737" s="92"/>
      <c r="BL737" s="36"/>
      <c r="BM737" s="258"/>
      <c r="BN737" s="91"/>
      <c r="BO737" s="92"/>
      <c r="BP737" s="91"/>
      <c r="BQ737" s="92"/>
      <c r="BR737" s="91"/>
      <c r="BS737" s="92"/>
      <c r="BT737" s="91"/>
      <c r="BU737" s="92"/>
      <c r="BV737" s="24"/>
      <c r="BW737" s="91"/>
      <c r="BX737" s="92"/>
      <c r="BY737" s="91"/>
      <c r="BZ737" s="92"/>
      <c r="CA737" s="99"/>
      <c r="CB737" s="2"/>
    </row>
    <row r="738" spans="1:80" ht="12" x14ac:dyDescent="0.2">
      <c r="A738" s="32"/>
      <c r="B738" s="265" t="s">
        <v>1439</v>
      </c>
      <c r="C738" s="240" t="str">
        <f>_xlfn.CONCAT(Tabel3[[#This Row],[ID]],Tabel3[[#This Row],[BYGNINGSDELE]])</f>
        <v>734-</v>
      </c>
      <c r="D738" s="16"/>
      <c r="E738" s="16"/>
      <c r="F738" s="16"/>
      <c r="G738" s="16"/>
      <c r="H738" s="16"/>
      <c r="I738" s="16"/>
      <c r="J738" s="61" t="s">
        <v>113</v>
      </c>
      <c r="K738" s="62" t="s">
        <v>113</v>
      </c>
      <c r="L738" s="63"/>
      <c r="M738" s="61" t="str">
        <f>IFERROR(VLOOKUP(Tabel3[[#This Row],[ID-Bygningsdel]],'Data ændringslog'!A:G,7,FALSE),"P")</f>
        <v/>
      </c>
      <c r="N738" s="64" t="s">
        <v>113</v>
      </c>
      <c r="O738" s="188" t="str">
        <f>VLOOKUP(Tabel3[[#This Row],[ID-Bygningsdel]],'Data aktør'!A:H,2,FALSE)</f>
        <v/>
      </c>
      <c r="P738" s="189" t="str">
        <f>VLOOKUP(Tabel3[[#This Row],[ID-Bygningsdel]],'Data aktør'!A:H,3,FALSE)</f>
        <v/>
      </c>
      <c r="Q738" s="190" t="str">
        <f>VLOOKUP(Tabel3[[#This Row],[ID-Bygningsdel]],'Data aktør'!A:H,4,FALSE)</f>
        <v/>
      </c>
      <c r="R738" s="191" t="str">
        <f>VLOOKUP(Tabel3[[#This Row],[ID-Bygningsdel]],'Data aktør'!A:H,5,FALSE)</f>
        <v/>
      </c>
      <c r="S738" s="192" t="str">
        <f>VLOOKUP(Tabel3[[#This Row],[ID-Bygningsdel]],'Data aktør'!A:H,6,FALSE)</f>
        <v/>
      </c>
      <c r="T738" s="193" t="str">
        <f>VLOOKUP(Tabel3[[#This Row],[ID-Bygningsdel]],'Data aktør'!A:H,7,FALSE)</f>
        <v/>
      </c>
      <c r="U738" s="194" t="str">
        <f>VLOOKUP(Tabel3[[#This Row],[ID-Bygningsdel]],'Data aktør'!A:H,8,FALSE)</f>
        <v/>
      </c>
      <c r="V738" s="91"/>
      <c r="W738" s="92"/>
      <c r="X738" s="91"/>
      <c r="Y738" s="92"/>
      <c r="Z738" s="91"/>
      <c r="AA738" s="92"/>
      <c r="AB738" s="91"/>
      <c r="AC738" s="92"/>
      <c r="AD738" s="91"/>
      <c r="AE738" s="92"/>
      <c r="AF738" s="91"/>
      <c r="AG738" s="92"/>
      <c r="AH738" s="91"/>
      <c r="AI738" s="92"/>
      <c r="AJ738" s="91"/>
      <c r="AK738" s="92"/>
      <c r="AL738" s="91"/>
      <c r="AM738" s="92"/>
      <c r="AN738" s="91"/>
      <c r="AO738" s="92"/>
      <c r="AP738" s="91"/>
      <c r="AQ738" s="92"/>
      <c r="AR738" s="91"/>
      <c r="AS738" s="92"/>
      <c r="AT738" s="91"/>
      <c r="AU738" s="92"/>
      <c r="AV738" s="91"/>
      <c r="AW738" s="92"/>
      <c r="AX738" s="91"/>
      <c r="AY738" s="92"/>
      <c r="AZ738" s="91"/>
      <c r="BA738" s="92"/>
      <c r="BB738" s="91"/>
      <c r="BC738" s="92"/>
      <c r="BD738" s="91"/>
      <c r="BE738" s="92"/>
      <c r="BF738" s="91"/>
      <c r="BG738" s="92"/>
      <c r="BH738" s="91"/>
      <c r="BI738" s="92"/>
      <c r="BJ738" s="91"/>
      <c r="BK738" s="92"/>
      <c r="BL738" s="36"/>
      <c r="BM738" s="258"/>
      <c r="BN738" s="91"/>
      <c r="BO738" s="92"/>
      <c r="BP738" s="91"/>
      <c r="BQ738" s="92"/>
      <c r="BR738" s="91"/>
      <c r="BS738" s="92"/>
      <c r="BT738" s="91"/>
      <c r="BU738" s="92"/>
      <c r="BV738" s="24"/>
      <c r="BW738" s="91"/>
      <c r="BX738" s="92"/>
      <c r="BY738" s="91"/>
      <c r="BZ738" s="92"/>
      <c r="CA738" s="99"/>
      <c r="CB738" s="2"/>
    </row>
    <row r="739" spans="1:80" ht="12" x14ac:dyDescent="0.2">
      <c r="A739" s="32"/>
      <c r="B739" s="265" t="s">
        <v>1440</v>
      </c>
      <c r="C739" s="240" t="str">
        <f>_xlfn.CONCAT(Tabel3[[#This Row],[ID]],Tabel3[[#This Row],[BYGNINGSDELE]])</f>
        <v>735-</v>
      </c>
      <c r="D739" s="16"/>
      <c r="E739" s="16"/>
      <c r="F739" s="16"/>
      <c r="G739" s="16"/>
      <c r="H739" s="16"/>
      <c r="I739" s="16"/>
      <c r="J739" s="61" t="s">
        <v>113</v>
      </c>
      <c r="K739" s="62" t="s">
        <v>113</v>
      </c>
      <c r="L739" s="63"/>
      <c r="M739" s="61" t="str">
        <f>IFERROR(VLOOKUP(Tabel3[[#This Row],[ID-Bygningsdel]],'Data ændringslog'!A:G,7,FALSE),"P")</f>
        <v/>
      </c>
      <c r="N739" s="64" t="s">
        <v>113</v>
      </c>
      <c r="O739" s="188" t="str">
        <f>VLOOKUP(Tabel3[[#This Row],[ID-Bygningsdel]],'Data aktør'!A:H,2,FALSE)</f>
        <v/>
      </c>
      <c r="P739" s="189" t="str">
        <f>VLOOKUP(Tabel3[[#This Row],[ID-Bygningsdel]],'Data aktør'!A:H,3,FALSE)</f>
        <v/>
      </c>
      <c r="Q739" s="190" t="str">
        <f>VLOOKUP(Tabel3[[#This Row],[ID-Bygningsdel]],'Data aktør'!A:H,4,FALSE)</f>
        <v/>
      </c>
      <c r="R739" s="191" t="str">
        <f>VLOOKUP(Tabel3[[#This Row],[ID-Bygningsdel]],'Data aktør'!A:H,5,FALSE)</f>
        <v/>
      </c>
      <c r="S739" s="192" t="str">
        <f>VLOOKUP(Tabel3[[#This Row],[ID-Bygningsdel]],'Data aktør'!A:H,6,FALSE)</f>
        <v/>
      </c>
      <c r="T739" s="193" t="str">
        <f>VLOOKUP(Tabel3[[#This Row],[ID-Bygningsdel]],'Data aktør'!A:H,7,FALSE)</f>
        <v/>
      </c>
      <c r="U739" s="194" t="str">
        <f>VLOOKUP(Tabel3[[#This Row],[ID-Bygningsdel]],'Data aktør'!A:H,8,FALSE)</f>
        <v/>
      </c>
      <c r="V739" s="91"/>
      <c r="W739" s="92"/>
      <c r="X739" s="91"/>
      <c r="Y739" s="92"/>
      <c r="Z739" s="91"/>
      <c r="AA739" s="92"/>
      <c r="AB739" s="91"/>
      <c r="AC739" s="92"/>
      <c r="AD739" s="91"/>
      <c r="AE739" s="92"/>
      <c r="AF739" s="91"/>
      <c r="AG739" s="92"/>
      <c r="AH739" s="91"/>
      <c r="AI739" s="92"/>
      <c r="AJ739" s="91"/>
      <c r="AK739" s="92"/>
      <c r="AL739" s="91"/>
      <c r="AM739" s="92"/>
      <c r="AN739" s="91"/>
      <c r="AO739" s="92"/>
      <c r="AP739" s="91"/>
      <c r="AQ739" s="92"/>
      <c r="AR739" s="91"/>
      <c r="AS739" s="92"/>
      <c r="AT739" s="91"/>
      <c r="AU739" s="92"/>
      <c r="AV739" s="91"/>
      <c r="AW739" s="92"/>
      <c r="AX739" s="91"/>
      <c r="AY739" s="92"/>
      <c r="AZ739" s="91"/>
      <c r="BA739" s="92"/>
      <c r="BB739" s="91"/>
      <c r="BC739" s="92"/>
      <c r="BD739" s="91"/>
      <c r="BE739" s="92"/>
      <c r="BF739" s="91"/>
      <c r="BG739" s="92"/>
      <c r="BH739" s="91"/>
      <c r="BI739" s="92"/>
      <c r="BJ739" s="91"/>
      <c r="BK739" s="92"/>
      <c r="BL739" s="36"/>
      <c r="BM739" s="258"/>
      <c r="BN739" s="91"/>
      <c r="BO739" s="92"/>
      <c r="BP739" s="91"/>
      <c r="BQ739" s="92"/>
      <c r="BR739" s="91"/>
      <c r="BS739" s="92"/>
      <c r="BT739" s="91"/>
      <c r="BU739" s="92"/>
      <c r="BV739" s="24"/>
      <c r="BW739" s="91"/>
      <c r="BX739" s="92"/>
      <c r="BY739" s="91"/>
      <c r="BZ739" s="92"/>
      <c r="CA739" s="99"/>
      <c r="CB739" s="2"/>
    </row>
    <row r="740" spans="1:80" ht="12" x14ac:dyDescent="0.2">
      <c r="A740" s="32"/>
      <c r="B740" s="265" t="s">
        <v>1441</v>
      </c>
      <c r="C740" s="240" t="str">
        <f>_xlfn.CONCAT(Tabel3[[#This Row],[ID]],Tabel3[[#This Row],[BYGNINGSDELE]])</f>
        <v>736-</v>
      </c>
      <c r="D740" s="16"/>
      <c r="E740" s="16"/>
      <c r="F740" s="16"/>
      <c r="G740" s="16"/>
      <c r="H740" s="16"/>
      <c r="I740" s="16"/>
      <c r="J740" s="61" t="s">
        <v>113</v>
      </c>
      <c r="K740" s="62" t="s">
        <v>113</v>
      </c>
      <c r="L740" s="63"/>
      <c r="M740" s="61" t="str">
        <f>IFERROR(VLOOKUP(Tabel3[[#This Row],[ID-Bygningsdel]],'Data ændringslog'!A:G,7,FALSE),"P")</f>
        <v/>
      </c>
      <c r="N740" s="64" t="s">
        <v>113</v>
      </c>
      <c r="O740" s="188" t="str">
        <f>VLOOKUP(Tabel3[[#This Row],[ID-Bygningsdel]],'Data aktør'!A:H,2,FALSE)</f>
        <v/>
      </c>
      <c r="P740" s="189" t="str">
        <f>VLOOKUP(Tabel3[[#This Row],[ID-Bygningsdel]],'Data aktør'!A:H,3,FALSE)</f>
        <v/>
      </c>
      <c r="Q740" s="190" t="str">
        <f>VLOOKUP(Tabel3[[#This Row],[ID-Bygningsdel]],'Data aktør'!A:H,4,FALSE)</f>
        <v/>
      </c>
      <c r="R740" s="191" t="str">
        <f>VLOOKUP(Tabel3[[#This Row],[ID-Bygningsdel]],'Data aktør'!A:H,5,FALSE)</f>
        <v/>
      </c>
      <c r="S740" s="192" t="str">
        <f>VLOOKUP(Tabel3[[#This Row],[ID-Bygningsdel]],'Data aktør'!A:H,6,FALSE)</f>
        <v/>
      </c>
      <c r="T740" s="193" t="str">
        <f>VLOOKUP(Tabel3[[#This Row],[ID-Bygningsdel]],'Data aktør'!A:H,7,FALSE)</f>
        <v/>
      </c>
      <c r="U740" s="194" t="str">
        <f>VLOOKUP(Tabel3[[#This Row],[ID-Bygningsdel]],'Data aktør'!A:H,8,FALSE)</f>
        <v/>
      </c>
      <c r="V740" s="91"/>
      <c r="W740" s="92"/>
      <c r="X740" s="91"/>
      <c r="Y740" s="92"/>
      <c r="Z740" s="91"/>
      <c r="AA740" s="92"/>
      <c r="AB740" s="91"/>
      <c r="AC740" s="92"/>
      <c r="AD740" s="91"/>
      <c r="AE740" s="92"/>
      <c r="AF740" s="91"/>
      <c r="AG740" s="92"/>
      <c r="AH740" s="91"/>
      <c r="AI740" s="92"/>
      <c r="AJ740" s="91"/>
      <c r="AK740" s="92"/>
      <c r="AL740" s="91"/>
      <c r="AM740" s="92"/>
      <c r="AN740" s="91"/>
      <c r="AO740" s="92"/>
      <c r="AP740" s="91"/>
      <c r="AQ740" s="92"/>
      <c r="AR740" s="91"/>
      <c r="AS740" s="92"/>
      <c r="AT740" s="91"/>
      <c r="AU740" s="92"/>
      <c r="AV740" s="91"/>
      <c r="AW740" s="92"/>
      <c r="AX740" s="91"/>
      <c r="AY740" s="92"/>
      <c r="AZ740" s="91"/>
      <c r="BA740" s="92"/>
      <c r="BB740" s="91"/>
      <c r="BC740" s="92"/>
      <c r="BD740" s="91"/>
      <c r="BE740" s="92"/>
      <c r="BF740" s="91"/>
      <c r="BG740" s="92"/>
      <c r="BH740" s="91"/>
      <c r="BI740" s="92"/>
      <c r="BJ740" s="91"/>
      <c r="BK740" s="92"/>
      <c r="BL740" s="36"/>
      <c r="BM740" s="258"/>
      <c r="BN740" s="91"/>
      <c r="BO740" s="92"/>
      <c r="BP740" s="91"/>
      <c r="BQ740" s="92"/>
      <c r="BR740" s="91"/>
      <c r="BS740" s="92"/>
      <c r="BT740" s="91"/>
      <c r="BU740" s="92"/>
      <c r="BV740" s="24"/>
      <c r="BW740" s="91"/>
      <c r="BX740" s="92"/>
      <c r="BY740" s="91"/>
      <c r="BZ740" s="92"/>
      <c r="CA740" s="99"/>
      <c r="CB740" s="2"/>
    </row>
    <row r="741" spans="1:80" ht="12" x14ac:dyDescent="0.2">
      <c r="A741" s="32"/>
      <c r="B741" s="265" t="s">
        <v>1442</v>
      </c>
      <c r="C741" s="240" t="str">
        <f>_xlfn.CONCAT(Tabel3[[#This Row],[ID]],Tabel3[[#This Row],[BYGNINGSDELE]])</f>
        <v>737-</v>
      </c>
      <c r="D741" s="16"/>
      <c r="E741" s="16"/>
      <c r="F741" s="16"/>
      <c r="G741" s="16"/>
      <c r="H741" s="16"/>
      <c r="I741" s="16"/>
      <c r="J741" s="61" t="s">
        <v>113</v>
      </c>
      <c r="K741" s="62" t="s">
        <v>113</v>
      </c>
      <c r="L741" s="63"/>
      <c r="M741" s="61" t="str">
        <f>IFERROR(VLOOKUP(Tabel3[[#This Row],[ID-Bygningsdel]],'Data ændringslog'!A:G,7,FALSE),"P")</f>
        <v/>
      </c>
      <c r="N741" s="64" t="s">
        <v>113</v>
      </c>
      <c r="O741" s="188" t="str">
        <f>VLOOKUP(Tabel3[[#This Row],[ID-Bygningsdel]],'Data aktør'!A:H,2,FALSE)</f>
        <v/>
      </c>
      <c r="P741" s="189" t="str">
        <f>VLOOKUP(Tabel3[[#This Row],[ID-Bygningsdel]],'Data aktør'!A:H,3,FALSE)</f>
        <v/>
      </c>
      <c r="Q741" s="190" t="str">
        <f>VLOOKUP(Tabel3[[#This Row],[ID-Bygningsdel]],'Data aktør'!A:H,4,FALSE)</f>
        <v/>
      </c>
      <c r="R741" s="191" t="str">
        <f>VLOOKUP(Tabel3[[#This Row],[ID-Bygningsdel]],'Data aktør'!A:H,5,FALSE)</f>
        <v/>
      </c>
      <c r="S741" s="192" t="str">
        <f>VLOOKUP(Tabel3[[#This Row],[ID-Bygningsdel]],'Data aktør'!A:H,6,FALSE)</f>
        <v/>
      </c>
      <c r="T741" s="193" t="str">
        <f>VLOOKUP(Tabel3[[#This Row],[ID-Bygningsdel]],'Data aktør'!A:H,7,FALSE)</f>
        <v/>
      </c>
      <c r="U741" s="194" t="str">
        <f>VLOOKUP(Tabel3[[#This Row],[ID-Bygningsdel]],'Data aktør'!A:H,8,FALSE)</f>
        <v/>
      </c>
      <c r="V741" s="91"/>
      <c r="W741" s="92"/>
      <c r="X741" s="91"/>
      <c r="Y741" s="92"/>
      <c r="Z741" s="91"/>
      <c r="AA741" s="92"/>
      <c r="AB741" s="91"/>
      <c r="AC741" s="92"/>
      <c r="AD741" s="91"/>
      <c r="AE741" s="92"/>
      <c r="AF741" s="91"/>
      <c r="AG741" s="92"/>
      <c r="AH741" s="91"/>
      <c r="AI741" s="92"/>
      <c r="AJ741" s="91"/>
      <c r="AK741" s="92"/>
      <c r="AL741" s="91"/>
      <c r="AM741" s="92"/>
      <c r="AN741" s="91"/>
      <c r="AO741" s="92"/>
      <c r="AP741" s="91"/>
      <c r="AQ741" s="92"/>
      <c r="AR741" s="91"/>
      <c r="AS741" s="92"/>
      <c r="AT741" s="91"/>
      <c r="AU741" s="92"/>
      <c r="AV741" s="91"/>
      <c r="AW741" s="92"/>
      <c r="AX741" s="91"/>
      <c r="AY741" s="92"/>
      <c r="AZ741" s="91"/>
      <c r="BA741" s="92"/>
      <c r="BB741" s="91"/>
      <c r="BC741" s="92"/>
      <c r="BD741" s="91"/>
      <c r="BE741" s="92"/>
      <c r="BF741" s="91"/>
      <c r="BG741" s="92"/>
      <c r="BH741" s="91"/>
      <c r="BI741" s="92"/>
      <c r="BJ741" s="91"/>
      <c r="BK741" s="92"/>
      <c r="BL741" s="36"/>
      <c r="BM741" s="258"/>
      <c r="BN741" s="91"/>
      <c r="BO741" s="92"/>
      <c r="BP741" s="91"/>
      <c r="BQ741" s="92"/>
      <c r="BR741" s="91"/>
      <c r="BS741" s="92"/>
      <c r="BT741" s="91"/>
      <c r="BU741" s="92"/>
      <c r="BV741" s="24"/>
      <c r="BW741" s="91"/>
      <c r="BX741" s="92"/>
      <c r="BY741" s="91"/>
      <c r="BZ741" s="92"/>
      <c r="CA741" s="99"/>
      <c r="CB741" s="2"/>
    </row>
    <row r="742" spans="1:80" ht="12" x14ac:dyDescent="0.2">
      <c r="A742" s="32"/>
      <c r="B742" s="265" t="s">
        <v>1443</v>
      </c>
      <c r="C742" s="240" t="str">
        <f>_xlfn.CONCAT(Tabel3[[#This Row],[ID]],Tabel3[[#This Row],[BYGNINGSDELE]])</f>
        <v>738-</v>
      </c>
      <c r="D742" s="16"/>
      <c r="E742" s="16"/>
      <c r="F742" s="16"/>
      <c r="G742" s="16"/>
      <c r="H742" s="16"/>
      <c r="I742" s="16"/>
      <c r="J742" s="61" t="s">
        <v>113</v>
      </c>
      <c r="K742" s="62" t="s">
        <v>113</v>
      </c>
      <c r="L742" s="63"/>
      <c r="M742" s="61" t="str">
        <f>IFERROR(VLOOKUP(Tabel3[[#This Row],[ID-Bygningsdel]],'Data ændringslog'!A:G,7,FALSE),"P")</f>
        <v/>
      </c>
      <c r="N742" s="64" t="s">
        <v>113</v>
      </c>
      <c r="O742" s="188" t="str">
        <f>VLOOKUP(Tabel3[[#This Row],[ID-Bygningsdel]],'Data aktør'!A:H,2,FALSE)</f>
        <v/>
      </c>
      <c r="P742" s="189" t="str">
        <f>VLOOKUP(Tabel3[[#This Row],[ID-Bygningsdel]],'Data aktør'!A:H,3,FALSE)</f>
        <v/>
      </c>
      <c r="Q742" s="190" t="str">
        <f>VLOOKUP(Tabel3[[#This Row],[ID-Bygningsdel]],'Data aktør'!A:H,4,FALSE)</f>
        <v/>
      </c>
      <c r="R742" s="191" t="str">
        <f>VLOOKUP(Tabel3[[#This Row],[ID-Bygningsdel]],'Data aktør'!A:H,5,FALSE)</f>
        <v/>
      </c>
      <c r="S742" s="192" t="str">
        <f>VLOOKUP(Tabel3[[#This Row],[ID-Bygningsdel]],'Data aktør'!A:H,6,FALSE)</f>
        <v/>
      </c>
      <c r="T742" s="193" t="str">
        <f>VLOOKUP(Tabel3[[#This Row],[ID-Bygningsdel]],'Data aktør'!A:H,7,FALSE)</f>
        <v/>
      </c>
      <c r="U742" s="194" t="str">
        <f>VLOOKUP(Tabel3[[#This Row],[ID-Bygningsdel]],'Data aktør'!A:H,8,FALSE)</f>
        <v/>
      </c>
      <c r="V742" s="91"/>
      <c r="W742" s="92"/>
      <c r="X742" s="91"/>
      <c r="Y742" s="92"/>
      <c r="Z742" s="91"/>
      <c r="AA742" s="92"/>
      <c r="AB742" s="91"/>
      <c r="AC742" s="92"/>
      <c r="AD742" s="91"/>
      <c r="AE742" s="92"/>
      <c r="AF742" s="91"/>
      <c r="AG742" s="92"/>
      <c r="AH742" s="91"/>
      <c r="AI742" s="92"/>
      <c r="AJ742" s="91"/>
      <c r="AK742" s="92"/>
      <c r="AL742" s="91"/>
      <c r="AM742" s="92"/>
      <c r="AN742" s="91"/>
      <c r="AO742" s="92"/>
      <c r="AP742" s="91"/>
      <c r="AQ742" s="92"/>
      <c r="AR742" s="91"/>
      <c r="AS742" s="92"/>
      <c r="AT742" s="91"/>
      <c r="AU742" s="92"/>
      <c r="AV742" s="91"/>
      <c r="AW742" s="92"/>
      <c r="AX742" s="91"/>
      <c r="AY742" s="92"/>
      <c r="AZ742" s="91"/>
      <c r="BA742" s="92"/>
      <c r="BB742" s="91"/>
      <c r="BC742" s="92"/>
      <c r="BD742" s="91"/>
      <c r="BE742" s="92"/>
      <c r="BF742" s="91"/>
      <c r="BG742" s="92"/>
      <c r="BH742" s="91"/>
      <c r="BI742" s="92"/>
      <c r="BJ742" s="91"/>
      <c r="BK742" s="92"/>
      <c r="BL742" s="36"/>
      <c r="BM742" s="258"/>
      <c r="BN742" s="91"/>
      <c r="BO742" s="92"/>
      <c r="BP742" s="91"/>
      <c r="BQ742" s="92"/>
      <c r="BR742" s="91"/>
      <c r="BS742" s="92"/>
      <c r="BT742" s="91"/>
      <c r="BU742" s="92"/>
      <c r="BV742" s="24"/>
      <c r="BW742" s="91"/>
      <c r="BX742" s="92"/>
      <c r="BY742" s="91"/>
      <c r="BZ742" s="92"/>
      <c r="CA742" s="99"/>
      <c r="CB742" s="2"/>
    </row>
    <row r="743" spans="1:80" ht="12" x14ac:dyDescent="0.2">
      <c r="A743" s="32"/>
      <c r="B743" s="265" t="s">
        <v>1444</v>
      </c>
      <c r="C743" s="240" t="str">
        <f>_xlfn.CONCAT(Tabel3[[#This Row],[ID]],Tabel3[[#This Row],[BYGNINGSDELE]])</f>
        <v>739-</v>
      </c>
      <c r="D743" s="16"/>
      <c r="E743" s="16"/>
      <c r="F743" s="16"/>
      <c r="G743" s="16"/>
      <c r="H743" s="16"/>
      <c r="I743" s="16"/>
      <c r="J743" s="61" t="s">
        <v>113</v>
      </c>
      <c r="K743" s="62" t="s">
        <v>113</v>
      </c>
      <c r="L743" s="63"/>
      <c r="M743" s="61" t="str">
        <f>IFERROR(VLOOKUP(Tabel3[[#This Row],[ID-Bygningsdel]],'Data ændringslog'!A:G,7,FALSE),"P")</f>
        <v/>
      </c>
      <c r="N743" s="64" t="s">
        <v>113</v>
      </c>
      <c r="O743" s="188" t="str">
        <f>VLOOKUP(Tabel3[[#This Row],[ID-Bygningsdel]],'Data aktør'!A:H,2,FALSE)</f>
        <v/>
      </c>
      <c r="P743" s="189" t="str">
        <f>VLOOKUP(Tabel3[[#This Row],[ID-Bygningsdel]],'Data aktør'!A:H,3,FALSE)</f>
        <v/>
      </c>
      <c r="Q743" s="190" t="str">
        <f>VLOOKUP(Tabel3[[#This Row],[ID-Bygningsdel]],'Data aktør'!A:H,4,FALSE)</f>
        <v/>
      </c>
      <c r="R743" s="191" t="str">
        <f>VLOOKUP(Tabel3[[#This Row],[ID-Bygningsdel]],'Data aktør'!A:H,5,FALSE)</f>
        <v/>
      </c>
      <c r="S743" s="192" t="str">
        <f>VLOOKUP(Tabel3[[#This Row],[ID-Bygningsdel]],'Data aktør'!A:H,6,FALSE)</f>
        <v/>
      </c>
      <c r="T743" s="193" t="str">
        <f>VLOOKUP(Tabel3[[#This Row],[ID-Bygningsdel]],'Data aktør'!A:H,7,FALSE)</f>
        <v/>
      </c>
      <c r="U743" s="194" t="str">
        <f>VLOOKUP(Tabel3[[#This Row],[ID-Bygningsdel]],'Data aktør'!A:H,8,FALSE)</f>
        <v/>
      </c>
      <c r="V743" s="91"/>
      <c r="W743" s="92"/>
      <c r="X743" s="91"/>
      <c r="Y743" s="92"/>
      <c r="Z743" s="91"/>
      <c r="AA743" s="92"/>
      <c r="AB743" s="91"/>
      <c r="AC743" s="92"/>
      <c r="AD743" s="91"/>
      <c r="AE743" s="92"/>
      <c r="AF743" s="91"/>
      <c r="AG743" s="92"/>
      <c r="AH743" s="91"/>
      <c r="AI743" s="92"/>
      <c r="AJ743" s="91"/>
      <c r="AK743" s="92"/>
      <c r="AL743" s="91"/>
      <c r="AM743" s="92"/>
      <c r="AN743" s="91"/>
      <c r="AO743" s="92"/>
      <c r="AP743" s="91"/>
      <c r="AQ743" s="92"/>
      <c r="AR743" s="91"/>
      <c r="AS743" s="92"/>
      <c r="AT743" s="91"/>
      <c r="AU743" s="92"/>
      <c r="AV743" s="91"/>
      <c r="AW743" s="92"/>
      <c r="AX743" s="91"/>
      <c r="AY743" s="92"/>
      <c r="AZ743" s="91"/>
      <c r="BA743" s="92"/>
      <c r="BB743" s="91"/>
      <c r="BC743" s="92"/>
      <c r="BD743" s="91"/>
      <c r="BE743" s="92"/>
      <c r="BF743" s="91"/>
      <c r="BG743" s="92"/>
      <c r="BH743" s="91"/>
      <c r="BI743" s="92"/>
      <c r="BJ743" s="91"/>
      <c r="BK743" s="92"/>
      <c r="BL743" s="36"/>
      <c r="BM743" s="258"/>
      <c r="BN743" s="91"/>
      <c r="BO743" s="92"/>
      <c r="BP743" s="91"/>
      <c r="BQ743" s="92"/>
      <c r="BR743" s="91"/>
      <c r="BS743" s="92"/>
      <c r="BT743" s="91"/>
      <c r="BU743" s="92"/>
      <c r="BV743" s="24"/>
      <c r="BW743" s="91"/>
      <c r="BX743" s="92"/>
      <c r="BY743" s="91"/>
      <c r="BZ743" s="92"/>
      <c r="CA743" s="99"/>
      <c r="CB743" s="2"/>
    </row>
    <row r="744" spans="1:80" ht="12" x14ac:dyDescent="0.2">
      <c r="A744" s="32"/>
      <c r="B744" s="265" t="s">
        <v>1445</v>
      </c>
      <c r="C744" s="240" t="str">
        <f>_xlfn.CONCAT(Tabel3[[#This Row],[ID]],Tabel3[[#This Row],[BYGNINGSDELE]])</f>
        <v>740-</v>
      </c>
      <c r="D744" s="16"/>
      <c r="E744" s="16"/>
      <c r="F744" s="16"/>
      <c r="G744" s="16"/>
      <c r="H744" s="16"/>
      <c r="I744" s="16"/>
      <c r="J744" s="61" t="s">
        <v>113</v>
      </c>
      <c r="K744" s="62" t="s">
        <v>113</v>
      </c>
      <c r="L744" s="63"/>
      <c r="M744" s="61" t="str">
        <f>IFERROR(VLOOKUP(Tabel3[[#This Row],[ID-Bygningsdel]],'Data ændringslog'!A:G,7,FALSE),"P")</f>
        <v/>
      </c>
      <c r="N744" s="64" t="s">
        <v>113</v>
      </c>
      <c r="O744" s="188" t="str">
        <f>VLOOKUP(Tabel3[[#This Row],[ID-Bygningsdel]],'Data aktør'!A:H,2,FALSE)</f>
        <v/>
      </c>
      <c r="P744" s="189" t="str">
        <f>VLOOKUP(Tabel3[[#This Row],[ID-Bygningsdel]],'Data aktør'!A:H,3,FALSE)</f>
        <v/>
      </c>
      <c r="Q744" s="190" t="str">
        <f>VLOOKUP(Tabel3[[#This Row],[ID-Bygningsdel]],'Data aktør'!A:H,4,FALSE)</f>
        <v/>
      </c>
      <c r="R744" s="191" t="str">
        <f>VLOOKUP(Tabel3[[#This Row],[ID-Bygningsdel]],'Data aktør'!A:H,5,FALSE)</f>
        <v/>
      </c>
      <c r="S744" s="192" t="str">
        <f>VLOOKUP(Tabel3[[#This Row],[ID-Bygningsdel]],'Data aktør'!A:H,6,FALSE)</f>
        <v/>
      </c>
      <c r="T744" s="193" t="str">
        <f>VLOOKUP(Tabel3[[#This Row],[ID-Bygningsdel]],'Data aktør'!A:H,7,FALSE)</f>
        <v/>
      </c>
      <c r="U744" s="194" t="str">
        <f>VLOOKUP(Tabel3[[#This Row],[ID-Bygningsdel]],'Data aktør'!A:H,8,FALSE)</f>
        <v/>
      </c>
      <c r="V744" s="91"/>
      <c r="W744" s="92"/>
      <c r="X744" s="91"/>
      <c r="Y744" s="92"/>
      <c r="Z744" s="91"/>
      <c r="AA744" s="92"/>
      <c r="AB744" s="91"/>
      <c r="AC744" s="92"/>
      <c r="AD744" s="91"/>
      <c r="AE744" s="92"/>
      <c r="AF744" s="91"/>
      <c r="AG744" s="92"/>
      <c r="AH744" s="91"/>
      <c r="AI744" s="92"/>
      <c r="AJ744" s="91"/>
      <c r="AK744" s="92"/>
      <c r="AL744" s="91"/>
      <c r="AM744" s="92"/>
      <c r="AN744" s="91"/>
      <c r="AO744" s="92"/>
      <c r="AP744" s="91"/>
      <c r="AQ744" s="92"/>
      <c r="AR744" s="91"/>
      <c r="AS744" s="92"/>
      <c r="AT744" s="91"/>
      <c r="AU744" s="92"/>
      <c r="AV744" s="91"/>
      <c r="AW744" s="92"/>
      <c r="AX744" s="91"/>
      <c r="AY744" s="92"/>
      <c r="AZ744" s="91"/>
      <c r="BA744" s="92"/>
      <c r="BB744" s="91"/>
      <c r="BC744" s="92"/>
      <c r="BD744" s="91"/>
      <c r="BE744" s="92"/>
      <c r="BF744" s="91"/>
      <c r="BG744" s="92"/>
      <c r="BH744" s="91"/>
      <c r="BI744" s="92"/>
      <c r="BJ744" s="91"/>
      <c r="BK744" s="92"/>
      <c r="BL744" s="36"/>
      <c r="BM744" s="258"/>
      <c r="BN744" s="91"/>
      <c r="BO744" s="92"/>
      <c r="BP744" s="91"/>
      <c r="BQ744" s="92"/>
      <c r="BR744" s="91"/>
      <c r="BS744" s="92"/>
      <c r="BT744" s="91"/>
      <c r="BU744" s="92"/>
      <c r="BV744" s="24"/>
      <c r="BW744" s="91"/>
      <c r="BX744" s="92"/>
      <c r="BY744" s="91"/>
      <c r="BZ744" s="92"/>
      <c r="CA744" s="99"/>
      <c r="CB744" s="2"/>
    </row>
    <row r="745" spans="1:80" ht="12" x14ac:dyDescent="0.2">
      <c r="A745" s="32"/>
      <c r="B745" s="265" t="s">
        <v>1446</v>
      </c>
      <c r="C745" s="240" t="str">
        <f>_xlfn.CONCAT(Tabel3[[#This Row],[ID]],Tabel3[[#This Row],[BYGNINGSDELE]])</f>
        <v>741-</v>
      </c>
      <c r="D745" s="16"/>
      <c r="E745" s="16"/>
      <c r="F745" s="16"/>
      <c r="G745" s="16"/>
      <c r="H745" s="16"/>
      <c r="I745" s="16"/>
      <c r="J745" s="61" t="s">
        <v>113</v>
      </c>
      <c r="K745" s="62" t="s">
        <v>113</v>
      </c>
      <c r="L745" s="63"/>
      <c r="M745" s="61" t="str">
        <f>IFERROR(VLOOKUP(Tabel3[[#This Row],[ID-Bygningsdel]],'Data ændringslog'!A:G,7,FALSE),"P")</f>
        <v/>
      </c>
      <c r="N745" s="64" t="s">
        <v>113</v>
      </c>
      <c r="O745" s="188" t="str">
        <f>VLOOKUP(Tabel3[[#This Row],[ID-Bygningsdel]],'Data aktør'!A:H,2,FALSE)</f>
        <v/>
      </c>
      <c r="P745" s="189" t="str">
        <f>VLOOKUP(Tabel3[[#This Row],[ID-Bygningsdel]],'Data aktør'!A:H,3,FALSE)</f>
        <v/>
      </c>
      <c r="Q745" s="190" t="str">
        <f>VLOOKUP(Tabel3[[#This Row],[ID-Bygningsdel]],'Data aktør'!A:H,4,FALSE)</f>
        <v/>
      </c>
      <c r="R745" s="191" t="str">
        <f>VLOOKUP(Tabel3[[#This Row],[ID-Bygningsdel]],'Data aktør'!A:H,5,FALSE)</f>
        <v/>
      </c>
      <c r="S745" s="192" t="str">
        <f>VLOOKUP(Tabel3[[#This Row],[ID-Bygningsdel]],'Data aktør'!A:H,6,FALSE)</f>
        <v/>
      </c>
      <c r="T745" s="193" t="str">
        <f>VLOOKUP(Tabel3[[#This Row],[ID-Bygningsdel]],'Data aktør'!A:H,7,FALSE)</f>
        <v/>
      </c>
      <c r="U745" s="194" t="str">
        <f>VLOOKUP(Tabel3[[#This Row],[ID-Bygningsdel]],'Data aktør'!A:H,8,FALSE)</f>
        <v/>
      </c>
      <c r="V745" s="91"/>
      <c r="W745" s="92"/>
      <c r="X745" s="91"/>
      <c r="Y745" s="92"/>
      <c r="Z745" s="91"/>
      <c r="AA745" s="92"/>
      <c r="AB745" s="91"/>
      <c r="AC745" s="92"/>
      <c r="AD745" s="91"/>
      <c r="AE745" s="92"/>
      <c r="AF745" s="91"/>
      <c r="AG745" s="92"/>
      <c r="AH745" s="91"/>
      <c r="AI745" s="92"/>
      <c r="AJ745" s="91"/>
      <c r="AK745" s="92"/>
      <c r="AL745" s="91"/>
      <c r="AM745" s="92"/>
      <c r="AN745" s="91"/>
      <c r="AO745" s="92"/>
      <c r="AP745" s="91"/>
      <c r="AQ745" s="92"/>
      <c r="AR745" s="91"/>
      <c r="AS745" s="92"/>
      <c r="AT745" s="91"/>
      <c r="AU745" s="92"/>
      <c r="AV745" s="91"/>
      <c r="AW745" s="92"/>
      <c r="AX745" s="91"/>
      <c r="AY745" s="92"/>
      <c r="AZ745" s="91"/>
      <c r="BA745" s="92"/>
      <c r="BB745" s="91"/>
      <c r="BC745" s="92"/>
      <c r="BD745" s="91"/>
      <c r="BE745" s="92"/>
      <c r="BF745" s="91"/>
      <c r="BG745" s="92"/>
      <c r="BH745" s="91"/>
      <c r="BI745" s="92"/>
      <c r="BJ745" s="91"/>
      <c r="BK745" s="92"/>
      <c r="BL745" s="36"/>
      <c r="BM745" s="258"/>
      <c r="BN745" s="91"/>
      <c r="BO745" s="92"/>
      <c r="BP745" s="91"/>
      <c r="BQ745" s="92"/>
      <c r="BR745" s="91"/>
      <c r="BS745" s="92"/>
      <c r="BT745" s="91"/>
      <c r="BU745" s="92"/>
      <c r="BV745" s="24"/>
      <c r="BW745" s="91"/>
      <c r="BX745" s="92"/>
      <c r="BY745" s="91"/>
      <c r="BZ745" s="92"/>
      <c r="CA745" s="99"/>
      <c r="CB745" s="2"/>
    </row>
    <row r="746" spans="1:80" ht="12" x14ac:dyDescent="0.2">
      <c r="A746" s="32"/>
      <c r="B746" s="265" t="s">
        <v>1447</v>
      </c>
      <c r="C746" s="240" t="str">
        <f>_xlfn.CONCAT(Tabel3[[#This Row],[ID]],Tabel3[[#This Row],[BYGNINGSDELE]])</f>
        <v>742-</v>
      </c>
      <c r="D746" s="16"/>
      <c r="E746" s="16"/>
      <c r="F746" s="16"/>
      <c r="G746" s="16"/>
      <c r="H746" s="16"/>
      <c r="I746" s="16"/>
      <c r="J746" s="61" t="s">
        <v>113</v>
      </c>
      <c r="K746" s="62" t="s">
        <v>113</v>
      </c>
      <c r="L746" s="63"/>
      <c r="M746" s="61" t="str">
        <f>IFERROR(VLOOKUP(Tabel3[[#This Row],[ID-Bygningsdel]],'Data ændringslog'!A:G,7,FALSE),"P")</f>
        <v/>
      </c>
      <c r="N746" s="64" t="s">
        <v>113</v>
      </c>
      <c r="O746" s="188" t="str">
        <f>VLOOKUP(Tabel3[[#This Row],[ID-Bygningsdel]],'Data aktør'!A:H,2,FALSE)</f>
        <v/>
      </c>
      <c r="P746" s="189" t="str">
        <f>VLOOKUP(Tabel3[[#This Row],[ID-Bygningsdel]],'Data aktør'!A:H,3,FALSE)</f>
        <v/>
      </c>
      <c r="Q746" s="190" t="str">
        <f>VLOOKUP(Tabel3[[#This Row],[ID-Bygningsdel]],'Data aktør'!A:H,4,FALSE)</f>
        <v/>
      </c>
      <c r="R746" s="191" t="str">
        <f>VLOOKUP(Tabel3[[#This Row],[ID-Bygningsdel]],'Data aktør'!A:H,5,FALSE)</f>
        <v/>
      </c>
      <c r="S746" s="192" t="str">
        <f>VLOOKUP(Tabel3[[#This Row],[ID-Bygningsdel]],'Data aktør'!A:H,6,FALSE)</f>
        <v/>
      </c>
      <c r="T746" s="193" t="str">
        <f>VLOOKUP(Tabel3[[#This Row],[ID-Bygningsdel]],'Data aktør'!A:H,7,FALSE)</f>
        <v/>
      </c>
      <c r="U746" s="194" t="str">
        <f>VLOOKUP(Tabel3[[#This Row],[ID-Bygningsdel]],'Data aktør'!A:H,8,FALSE)</f>
        <v/>
      </c>
      <c r="V746" s="91"/>
      <c r="W746" s="92"/>
      <c r="X746" s="91"/>
      <c r="Y746" s="92"/>
      <c r="Z746" s="91"/>
      <c r="AA746" s="92"/>
      <c r="AB746" s="91"/>
      <c r="AC746" s="92"/>
      <c r="AD746" s="91"/>
      <c r="AE746" s="92"/>
      <c r="AF746" s="91"/>
      <c r="AG746" s="92"/>
      <c r="AH746" s="91"/>
      <c r="AI746" s="92"/>
      <c r="AJ746" s="91"/>
      <c r="AK746" s="92"/>
      <c r="AL746" s="91"/>
      <c r="AM746" s="92"/>
      <c r="AN746" s="91"/>
      <c r="AO746" s="92"/>
      <c r="AP746" s="91"/>
      <c r="AQ746" s="92"/>
      <c r="AR746" s="91"/>
      <c r="AS746" s="92"/>
      <c r="AT746" s="91"/>
      <c r="AU746" s="92"/>
      <c r="AV746" s="91"/>
      <c r="AW746" s="92"/>
      <c r="AX746" s="91"/>
      <c r="AY746" s="92"/>
      <c r="AZ746" s="91"/>
      <c r="BA746" s="92"/>
      <c r="BB746" s="91"/>
      <c r="BC746" s="92"/>
      <c r="BD746" s="91"/>
      <c r="BE746" s="92"/>
      <c r="BF746" s="91"/>
      <c r="BG746" s="92"/>
      <c r="BH746" s="91"/>
      <c r="BI746" s="92"/>
      <c r="BJ746" s="91"/>
      <c r="BK746" s="92"/>
      <c r="BL746" s="36"/>
      <c r="BM746" s="258"/>
      <c r="BN746" s="91"/>
      <c r="BO746" s="92"/>
      <c r="BP746" s="91"/>
      <c r="BQ746" s="92"/>
      <c r="BR746" s="91"/>
      <c r="BS746" s="92"/>
      <c r="BT746" s="91"/>
      <c r="BU746" s="92"/>
      <c r="BV746" s="24"/>
      <c r="BW746" s="91"/>
      <c r="BX746" s="92"/>
      <c r="BY746" s="91"/>
      <c r="BZ746" s="92"/>
      <c r="CA746" s="99"/>
      <c r="CB746" s="2"/>
    </row>
    <row r="747" spans="1:80" ht="12" x14ac:dyDescent="0.2">
      <c r="A747" s="32"/>
      <c r="B747" s="265" t="s">
        <v>1448</v>
      </c>
      <c r="C747" s="240" t="str">
        <f>_xlfn.CONCAT(Tabel3[[#This Row],[ID]],Tabel3[[#This Row],[BYGNINGSDELE]])</f>
        <v>743-</v>
      </c>
      <c r="D747" s="16"/>
      <c r="E747" s="16"/>
      <c r="F747" s="16"/>
      <c r="G747" s="16"/>
      <c r="H747" s="16"/>
      <c r="I747" s="16"/>
      <c r="J747" s="61" t="s">
        <v>113</v>
      </c>
      <c r="K747" s="62" t="s">
        <v>113</v>
      </c>
      <c r="L747" s="63"/>
      <c r="M747" s="61" t="str">
        <f>IFERROR(VLOOKUP(Tabel3[[#This Row],[ID-Bygningsdel]],'Data ændringslog'!A:G,7,FALSE),"P")</f>
        <v/>
      </c>
      <c r="N747" s="64" t="s">
        <v>113</v>
      </c>
      <c r="O747" s="188" t="str">
        <f>VLOOKUP(Tabel3[[#This Row],[ID-Bygningsdel]],'Data aktør'!A:H,2,FALSE)</f>
        <v/>
      </c>
      <c r="P747" s="189" t="str">
        <f>VLOOKUP(Tabel3[[#This Row],[ID-Bygningsdel]],'Data aktør'!A:H,3,FALSE)</f>
        <v/>
      </c>
      <c r="Q747" s="190" t="str">
        <f>VLOOKUP(Tabel3[[#This Row],[ID-Bygningsdel]],'Data aktør'!A:H,4,FALSE)</f>
        <v/>
      </c>
      <c r="R747" s="191" t="str">
        <f>VLOOKUP(Tabel3[[#This Row],[ID-Bygningsdel]],'Data aktør'!A:H,5,FALSE)</f>
        <v/>
      </c>
      <c r="S747" s="192" t="str">
        <f>VLOOKUP(Tabel3[[#This Row],[ID-Bygningsdel]],'Data aktør'!A:H,6,FALSE)</f>
        <v/>
      </c>
      <c r="T747" s="193" t="str">
        <f>VLOOKUP(Tabel3[[#This Row],[ID-Bygningsdel]],'Data aktør'!A:H,7,FALSE)</f>
        <v/>
      </c>
      <c r="U747" s="194" t="str">
        <f>VLOOKUP(Tabel3[[#This Row],[ID-Bygningsdel]],'Data aktør'!A:H,8,FALSE)</f>
        <v/>
      </c>
      <c r="V747" s="91"/>
      <c r="W747" s="92"/>
      <c r="X747" s="91"/>
      <c r="Y747" s="92"/>
      <c r="Z747" s="91"/>
      <c r="AA747" s="92"/>
      <c r="AB747" s="91"/>
      <c r="AC747" s="92"/>
      <c r="AD747" s="91"/>
      <c r="AE747" s="92"/>
      <c r="AF747" s="91"/>
      <c r="AG747" s="92"/>
      <c r="AH747" s="91"/>
      <c r="AI747" s="92"/>
      <c r="AJ747" s="91"/>
      <c r="AK747" s="92"/>
      <c r="AL747" s="91"/>
      <c r="AM747" s="92"/>
      <c r="AN747" s="91"/>
      <c r="AO747" s="92"/>
      <c r="AP747" s="91"/>
      <c r="AQ747" s="92"/>
      <c r="AR747" s="91"/>
      <c r="AS747" s="92"/>
      <c r="AT747" s="91"/>
      <c r="AU747" s="92"/>
      <c r="AV747" s="91"/>
      <c r="AW747" s="92"/>
      <c r="AX747" s="91"/>
      <c r="AY747" s="92"/>
      <c r="AZ747" s="91"/>
      <c r="BA747" s="92"/>
      <c r="BB747" s="91"/>
      <c r="BC747" s="92"/>
      <c r="BD747" s="91"/>
      <c r="BE747" s="92"/>
      <c r="BF747" s="91"/>
      <c r="BG747" s="92"/>
      <c r="BH747" s="91"/>
      <c r="BI747" s="92"/>
      <c r="BJ747" s="91"/>
      <c r="BK747" s="92"/>
      <c r="BL747" s="36"/>
      <c r="BM747" s="258"/>
      <c r="BN747" s="91"/>
      <c r="BO747" s="92"/>
      <c r="BP747" s="91"/>
      <c r="BQ747" s="92"/>
      <c r="BR747" s="91"/>
      <c r="BS747" s="92"/>
      <c r="BT747" s="91"/>
      <c r="BU747" s="92"/>
      <c r="BV747" s="24"/>
      <c r="BW747" s="91"/>
      <c r="BX747" s="92"/>
      <c r="BY747" s="91"/>
      <c r="BZ747" s="92"/>
      <c r="CA747" s="99"/>
      <c r="CB747" s="2"/>
    </row>
    <row r="748" spans="1:80" ht="12" x14ac:dyDescent="0.2">
      <c r="A748" s="32"/>
      <c r="B748" s="265" t="s">
        <v>1449</v>
      </c>
      <c r="C748" s="240" t="str">
        <f>_xlfn.CONCAT(Tabel3[[#This Row],[ID]],Tabel3[[#This Row],[BYGNINGSDELE]])</f>
        <v>744-</v>
      </c>
      <c r="D748" s="16"/>
      <c r="E748" s="16"/>
      <c r="F748" s="16"/>
      <c r="G748" s="16"/>
      <c r="H748" s="16"/>
      <c r="I748" s="16"/>
      <c r="J748" s="61" t="s">
        <v>113</v>
      </c>
      <c r="K748" s="62" t="s">
        <v>113</v>
      </c>
      <c r="L748" s="63"/>
      <c r="M748" s="61" t="str">
        <f>IFERROR(VLOOKUP(Tabel3[[#This Row],[ID-Bygningsdel]],'Data ændringslog'!A:G,7,FALSE),"P")</f>
        <v/>
      </c>
      <c r="N748" s="64" t="s">
        <v>113</v>
      </c>
      <c r="O748" s="188" t="str">
        <f>VLOOKUP(Tabel3[[#This Row],[ID-Bygningsdel]],'Data aktør'!A:H,2,FALSE)</f>
        <v/>
      </c>
      <c r="P748" s="189" t="str">
        <f>VLOOKUP(Tabel3[[#This Row],[ID-Bygningsdel]],'Data aktør'!A:H,3,FALSE)</f>
        <v/>
      </c>
      <c r="Q748" s="190" t="str">
        <f>VLOOKUP(Tabel3[[#This Row],[ID-Bygningsdel]],'Data aktør'!A:H,4,FALSE)</f>
        <v/>
      </c>
      <c r="R748" s="191" t="str">
        <f>VLOOKUP(Tabel3[[#This Row],[ID-Bygningsdel]],'Data aktør'!A:H,5,FALSE)</f>
        <v/>
      </c>
      <c r="S748" s="192" t="str">
        <f>VLOOKUP(Tabel3[[#This Row],[ID-Bygningsdel]],'Data aktør'!A:H,6,FALSE)</f>
        <v/>
      </c>
      <c r="T748" s="193" t="str">
        <f>VLOOKUP(Tabel3[[#This Row],[ID-Bygningsdel]],'Data aktør'!A:H,7,FALSE)</f>
        <v/>
      </c>
      <c r="U748" s="194" t="str">
        <f>VLOOKUP(Tabel3[[#This Row],[ID-Bygningsdel]],'Data aktør'!A:H,8,FALSE)</f>
        <v/>
      </c>
      <c r="V748" s="91"/>
      <c r="W748" s="92"/>
      <c r="X748" s="91"/>
      <c r="Y748" s="92"/>
      <c r="Z748" s="91"/>
      <c r="AA748" s="92"/>
      <c r="AB748" s="91"/>
      <c r="AC748" s="92"/>
      <c r="AD748" s="91"/>
      <c r="AE748" s="92"/>
      <c r="AF748" s="91"/>
      <c r="AG748" s="92"/>
      <c r="AH748" s="91"/>
      <c r="AI748" s="92"/>
      <c r="AJ748" s="91"/>
      <c r="AK748" s="92"/>
      <c r="AL748" s="91"/>
      <c r="AM748" s="92"/>
      <c r="AN748" s="91"/>
      <c r="AO748" s="92"/>
      <c r="AP748" s="91"/>
      <c r="AQ748" s="92"/>
      <c r="AR748" s="91"/>
      <c r="AS748" s="92"/>
      <c r="AT748" s="91"/>
      <c r="AU748" s="92"/>
      <c r="AV748" s="91"/>
      <c r="AW748" s="92"/>
      <c r="AX748" s="91"/>
      <c r="AY748" s="92"/>
      <c r="AZ748" s="91"/>
      <c r="BA748" s="92"/>
      <c r="BB748" s="91"/>
      <c r="BC748" s="92"/>
      <c r="BD748" s="91"/>
      <c r="BE748" s="92"/>
      <c r="BF748" s="91"/>
      <c r="BG748" s="92"/>
      <c r="BH748" s="91"/>
      <c r="BI748" s="92"/>
      <c r="BJ748" s="91"/>
      <c r="BK748" s="92"/>
      <c r="BL748" s="36"/>
      <c r="BM748" s="258"/>
      <c r="BN748" s="91"/>
      <c r="BO748" s="92"/>
      <c r="BP748" s="91"/>
      <c r="BQ748" s="92"/>
      <c r="BR748" s="91"/>
      <c r="BS748" s="92"/>
      <c r="BT748" s="91"/>
      <c r="BU748" s="92"/>
      <c r="BV748" s="24"/>
      <c r="BW748" s="91"/>
      <c r="BX748" s="92"/>
      <c r="BY748" s="91"/>
      <c r="BZ748" s="92"/>
      <c r="CA748" s="99"/>
      <c r="CB748" s="2"/>
    </row>
    <row r="749" spans="1:80" ht="12" x14ac:dyDescent="0.2">
      <c r="A749" s="32"/>
      <c r="B749" s="265" t="s">
        <v>1450</v>
      </c>
      <c r="C749" s="240" t="str">
        <f>_xlfn.CONCAT(Tabel3[[#This Row],[ID]],Tabel3[[#This Row],[BYGNINGSDELE]])</f>
        <v>745-</v>
      </c>
      <c r="D749" s="16"/>
      <c r="E749" s="16"/>
      <c r="F749" s="16"/>
      <c r="G749" s="16"/>
      <c r="H749" s="16"/>
      <c r="I749" s="16"/>
      <c r="J749" s="61" t="s">
        <v>113</v>
      </c>
      <c r="K749" s="62" t="s">
        <v>113</v>
      </c>
      <c r="L749" s="63"/>
      <c r="M749" s="61" t="str">
        <f>IFERROR(VLOOKUP(Tabel3[[#This Row],[ID-Bygningsdel]],'Data ændringslog'!A:G,7,FALSE),"P")</f>
        <v/>
      </c>
      <c r="N749" s="64" t="s">
        <v>113</v>
      </c>
      <c r="O749" s="188" t="str">
        <f>VLOOKUP(Tabel3[[#This Row],[ID-Bygningsdel]],'Data aktør'!A:H,2,FALSE)</f>
        <v/>
      </c>
      <c r="P749" s="189" t="str">
        <f>VLOOKUP(Tabel3[[#This Row],[ID-Bygningsdel]],'Data aktør'!A:H,3,FALSE)</f>
        <v/>
      </c>
      <c r="Q749" s="190" t="str">
        <f>VLOOKUP(Tabel3[[#This Row],[ID-Bygningsdel]],'Data aktør'!A:H,4,FALSE)</f>
        <v/>
      </c>
      <c r="R749" s="191" t="str">
        <f>VLOOKUP(Tabel3[[#This Row],[ID-Bygningsdel]],'Data aktør'!A:H,5,FALSE)</f>
        <v/>
      </c>
      <c r="S749" s="192" t="str">
        <f>VLOOKUP(Tabel3[[#This Row],[ID-Bygningsdel]],'Data aktør'!A:H,6,FALSE)</f>
        <v/>
      </c>
      <c r="T749" s="193" t="str">
        <f>VLOOKUP(Tabel3[[#This Row],[ID-Bygningsdel]],'Data aktør'!A:H,7,FALSE)</f>
        <v/>
      </c>
      <c r="U749" s="194" t="str">
        <f>VLOOKUP(Tabel3[[#This Row],[ID-Bygningsdel]],'Data aktør'!A:H,8,FALSE)</f>
        <v/>
      </c>
      <c r="V749" s="91"/>
      <c r="W749" s="92"/>
      <c r="X749" s="91"/>
      <c r="Y749" s="92"/>
      <c r="Z749" s="91"/>
      <c r="AA749" s="92"/>
      <c r="AB749" s="91"/>
      <c r="AC749" s="92"/>
      <c r="AD749" s="91"/>
      <c r="AE749" s="92"/>
      <c r="AF749" s="91"/>
      <c r="AG749" s="92"/>
      <c r="AH749" s="91"/>
      <c r="AI749" s="92"/>
      <c r="AJ749" s="91"/>
      <c r="AK749" s="92"/>
      <c r="AL749" s="91"/>
      <c r="AM749" s="92"/>
      <c r="AN749" s="91"/>
      <c r="AO749" s="92"/>
      <c r="AP749" s="91"/>
      <c r="AQ749" s="92"/>
      <c r="AR749" s="91"/>
      <c r="AS749" s="92"/>
      <c r="AT749" s="91"/>
      <c r="AU749" s="92"/>
      <c r="AV749" s="91"/>
      <c r="AW749" s="92"/>
      <c r="AX749" s="91"/>
      <c r="AY749" s="92"/>
      <c r="AZ749" s="91"/>
      <c r="BA749" s="92"/>
      <c r="BB749" s="91"/>
      <c r="BC749" s="92"/>
      <c r="BD749" s="91"/>
      <c r="BE749" s="92"/>
      <c r="BF749" s="91"/>
      <c r="BG749" s="92"/>
      <c r="BH749" s="91"/>
      <c r="BI749" s="92"/>
      <c r="BJ749" s="91"/>
      <c r="BK749" s="92"/>
      <c r="BL749" s="36"/>
      <c r="BM749" s="258"/>
      <c r="BN749" s="91"/>
      <c r="BO749" s="92"/>
      <c r="BP749" s="91"/>
      <c r="BQ749" s="92"/>
      <c r="BR749" s="91"/>
      <c r="BS749" s="92"/>
      <c r="BT749" s="91"/>
      <c r="BU749" s="92"/>
      <c r="BV749" s="24"/>
      <c r="BW749" s="91"/>
      <c r="BX749" s="92"/>
      <c r="BY749" s="91"/>
      <c r="BZ749" s="92"/>
      <c r="CA749" s="99"/>
      <c r="CB749" s="2"/>
    </row>
    <row r="750" spans="1:80" ht="12" x14ac:dyDescent="0.2">
      <c r="A750" s="32"/>
      <c r="B750" s="265" t="s">
        <v>1451</v>
      </c>
      <c r="C750" s="240" t="str">
        <f>_xlfn.CONCAT(Tabel3[[#This Row],[ID]],Tabel3[[#This Row],[BYGNINGSDELE]])</f>
        <v>746-</v>
      </c>
      <c r="D750" s="16"/>
      <c r="E750" s="16"/>
      <c r="F750" s="16"/>
      <c r="G750" s="16"/>
      <c r="H750" s="16"/>
      <c r="I750" s="16"/>
      <c r="J750" s="61" t="s">
        <v>113</v>
      </c>
      <c r="K750" s="62" t="s">
        <v>113</v>
      </c>
      <c r="L750" s="63"/>
      <c r="M750" s="61" t="str">
        <f>IFERROR(VLOOKUP(Tabel3[[#This Row],[ID-Bygningsdel]],'Data ændringslog'!A:G,7,FALSE),"P")</f>
        <v/>
      </c>
      <c r="N750" s="64" t="s">
        <v>113</v>
      </c>
      <c r="O750" s="188" t="str">
        <f>VLOOKUP(Tabel3[[#This Row],[ID-Bygningsdel]],'Data aktør'!A:H,2,FALSE)</f>
        <v/>
      </c>
      <c r="P750" s="189" t="str">
        <f>VLOOKUP(Tabel3[[#This Row],[ID-Bygningsdel]],'Data aktør'!A:H,3,FALSE)</f>
        <v/>
      </c>
      <c r="Q750" s="190" t="str">
        <f>VLOOKUP(Tabel3[[#This Row],[ID-Bygningsdel]],'Data aktør'!A:H,4,FALSE)</f>
        <v/>
      </c>
      <c r="R750" s="191" t="str">
        <f>VLOOKUP(Tabel3[[#This Row],[ID-Bygningsdel]],'Data aktør'!A:H,5,FALSE)</f>
        <v/>
      </c>
      <c r="S750" s="192" t="str">
        <f>VLOOKUP(Tabel3[[#This Row],[ID-Bygningsdel]],'Data aktør'!A:H,6,FALSE)</f>
        <v/>
      </c>
      <c r="T750" s="193" t="str">
        <f>VLOOKUP(Tabel3[[#This Row],[ID-Bygningsdel]],'Data aktør'!A:H,7,FALSE)</f>
        <v/>
      </c>
      <c r="U750" s="194" t="str">
        <f>VLOOKUP(Tabel3[[#This Row],[ID-Bygningsdel]],'Data aktør'!A:H,8,FALSE)</f>
        <v/>
      </c>
      <c r="V750" s="91"/>
      <c r="W750" s="92"/>
      <c r="X750" s="91"/>
      <c r="Y750" s="92"/>
      <c r="Z750" s="91"/>
      <c r="AA750" s="92"/>
      <c r="AB750" s="91"/>
      <c r="AC750" s="92"/>
      <c r="AD750" s="91"/>
      <c r="AE750" s="92"/>
      <c r="AF750" s="91"/>
      <c r="AG750" s="92"/>
      <c r="AH750" s="91"/>
      <c r="AI750" s="92"/>
      <c r="AJ750" s="91"/>
      <c r="AK750" s="92"/>
      <c r="AL750" s="91"/>
      <c r="AM750" s="92"/>
      <c r="AN750" s="91"/>
      <c r="AO750" s="92"/>
      <c r="AP750" s="91"/>
      <c r="AQ750" s="92"/>
      <c r="AR750" s="91"/>
      <c r="AS750" s="92"/>
      <c r="AT750" s="91"/>
      <c r="AU750" s="92"/>
      <c r="AV750" s="91"/>
      <c r="AW750" s="92"/>
      <c r="AX750" s="91"/>
      <c r="AY750" s="92"/>
      <c r="AZ750" s="91"/>
      <c r="BA750" s="92"/>
      <c r="BB750" s="91"/>
      <c r="BC750" s="92"/>
      <c r="BD750" s="91"/>
      <c r="BE750" s="92"/>
      <c r="BF750" s="91"/>
      <c r="BG750" s="92"/>
      <c r="BH750" s="91"/>
      <c r="BI750" s="92"/>
      <c r="BJ750" s="91"/>
      <c r="BK750" s="92"/>
      <c r="BL750" s="36"/>
      <c r="BM750" s="258"/>
      <c r="BN750" s="91"/>
      <c r="BO750" s="92"/>
      <c r="BP750" s="91"/>
      <c r="BQ750" s="92"/>
      <c r="BR750" s="91"/>
      <c r="BS750" s="92"/>
      <c r="BT750" s="91"/>
      <c r="BU750" s="92"/>
      <c r="BV750" s="24"/>
      <c r="BW750" s="91"/>
      <c r="BX750" s="92"/>
      <c r="BY750" s="91"/>
      <c r="BZ750" s="92"/>
      <c r="CA750" s="99"/>
      <c r="CB750" s="2"/>
    </row>
    <row r="751" spans="1:80" ht="12" x14ac:dyDescent="0.2">
      <c r="A751" s="32"/>
      <c r="B751" s="265" t="s">
        <v>1452</v>
      </c>
      <c r="C751" s="240" t="str">
        <f>_xlfn.CONCAT(Tabel3[[#This Row],[ID]],Tabel3[[#This Row],[BYGNINGSDELE]])</f>
        <v>747-</v>
      </c>
      <c r="D751" s="16"/>
      <c r="E751" s="16"/>
      <c r="F751" s="16"/>
      <c r="G751" s="16"/>
      <c r="H751" s="16"/>
      <c r="I751" s="16"/>
      <c r="J751" s="61" t="s">
        <v>113</v>
      </c>
      <c r="K751" s="62" t="s">
        <v>113</v>
      </c>
      <c r="L751" s="63"/>
      <c r="M751" s="61" t="str">
        <f>IFERROR(VLOOKUP(Tabel3[[#This Row],[ID-Bygningsdel]],'Data ændringslog'!A:G,7,FALSE),"P")</f>
        <v/>
      </c>
      <c r="N751" s="64" t="s">
        <v>113</v>
      </c>
      <c r="O751" s="188" t="str">
        <f>VLOOKUP(Tabel3[[#This Row],[ID-Bygningsdel]],'Data aktør'!A:H,2,FALSE)</f>
        <v/>
      </c>
      <c r="P751" s="189" t="str">
        <f>VLOOKUP(Tabel3[[#This Row],[ID-Bygningsdel]],'Data aktør'!A:H,3,FALSE)</f>
        <v/>
      </c>
      <c r="Q751" s="190" t="str">
        <f>VLOOKUP(Tabel3[[#This Row],[ID-Bygningsdel]],'Data aktør'!A:H,4,FALSE)</f>
        <v/>
      </c>
      <c r="R751" s="191" t="str">
        <f>VLOOKUP(Tabel3[[#This Row],[ID-Bygningsdel]],'Data aktør'!A:H,5,FALSE)</f>
        <v/>
      </c>
      <c r="S751" s="192" t="str">
        <f>VLOOKUP(Tabel3[[#This Row],[ID-Bygningsdel]],'Data aktør'!A:H,6,FALSE)</f>
        <v/>
      </c>
      <c r="T751" s="193" t="str">
        <f>VLOOKUP(Tabel3[[#This Row],[ID-Bygningsdel]],'Data aktør'!A:H,7,FALSE)</f>
        <v/>
      </c>
      <c r="U751" s="194" t="str">
        <f>VLOOKUP(Tabel3[[#This Row],[ID-Bygningsdel]],'Data aktør'!A:H,8,FALSE)</f>
        <v/>
      </c>
      <c r="V751" s="91"/>
      <c r="W751" s="92"/>
      <c r="X751" s="91"/>
      <c r="Y751" s="92"/>
      <c r="Z751" s="91"/>
      <c r="AA751" s="92"/>
      <c r="AB751" s="91"/>
      <c r="AC751" s="92"/>
      <c r="AD751" s="91"/>
      <c r="AE751" s="92"/>
      <c r="AF751" s="91"/>
      <c r="AG751" s="92"/>
      <c r="AH751" s="91"/>
      <c r="AI751" s="92"/>
      <c r="AJ751" s="91"/>
      <c r="AK751" s="92"/>
      <c r="AL751" s="91"/>
      <c r="AM751" s="92"/>
      <c r="AN751" s="91"/>
      <c r="AO751" s="92"/>
      <c r="AP751" s="91"/>
      <c r="AQ751" s="92"/>
      <c r="AR751" s="91"/>
      <c r="AS751" s="92"/>
      <c r="AT751" s="91"/>
      <c r="AU751" s="92"/>
      <c r="AV751" s="91"/>
      <c r="AW751" s="92"/>
      <c r="AX751" s="91"/>
      <c r="AY751" s="92"/>
      <c r="AZ751" s="91"/>
      <c r="BA751" s="92"/>
      <c r="BB751" s="91"/>
      <c r="BC751" s="92"/>
      <c r="BD751" s="91"/>
      <c r="BE751" s="92"/>
      <c r="BF751" s="91"/>
      <c r="BG751" s="92"/>
      <c r="BH751" s="91"/>
      <c r="BI751" s="92"/>
      <c r="BJ751" s="91"/>
      <c r="BK751" s="92"/>
      <c r="BL751" s="36"/>
      <c r="BM751" s="258"/>
      <c r="BN751" s="91"/>
      <c r="BO751" s="92"/>
      <c r="BP751" s="91"/>
      <c r="BQ751" s="92"/>
      <c r="BR751" s="91"/>
      <c r="BS751" s="92"/>
      <c r="BT751" s="91"/>
      <c r="BU751" s="92"/>
      <c r="BV751" s="24"/>
      <c r="BW751" s="91"/>
      <c r="BX751" s="92"/>
      <c r="BY751" s="91"/>
      <c r="BZ751" s="92"/>
      <c r="CA751" s="99"/>
      <c r="CB751" s="2"/>
    </row>
    <row r="752" spans="1:80" ht="12" x14ac:dyDescent="0.2">
      <c r="A752" s="32"/>
      <c r="B752" s="265" t="s">
        <v>1453</v>
      </c>
      <c r="C752" s="240" t="str">
        <f>_xlfn.CONCAT(Tabel3[[#This Row],[ID]],Tabel3[[#This Row],[BYGNINGSDELE]])</f>
        <v>748-</v>
      </c>
      <c r="D752" s="16"/>
      <c r="E752" s="16"/>
      <c r="F752" s="16"/>
      <c r="G752" s="16"/>
      <c r="H752" s="16"/>
      <c r="I752" s="16"/>
      <c r="J752" s="61" t="s">
        <v>113</v>
      </c>
      <c r="K752" s="62" t="s">
        <v>113</v>
      </c>
      <c r="L752" s="63"/>
      <c r="M752" s="61" t="str">
        <f>IFERROR(VLOOKUP(Tabel3[[#This Row],[ID-Bygningsdel]],'Data ændringslog'!A:G,7,FALSE),"P")</f>
        <v/>
      </c>
      <c r="N752" s="64" t="s">
        <v>113</v>
      </c>
      <c r="O752" s="188" t="str">
        <f>VLOOKUP(Tabel3[[#This Row],[ID-Bygningsdel]],'Data aktør'!A:H,2,FALSE)</f>
        <v/>
      </c>
      <c r="P752" s="189" t="str">
        <f>VLOOKUP(Tabel3[[#This Row],[ID-Bygningsdel]],'Data aktør'!A:H,3,FALSE)</f>
        <v/>
      </c>
      <c r="Q752" s="190" t="str">
        <f>VLOOKUP(Tabel3[[#This Row],[ID-Bygningsdel]],'Data aktør'!A:H,4,FALSE)</f>
        <v/>
      </c>
      <c r="R752" s="191" t="str">
        <f>VLOOKUP(Tabel3[[#This Row],[ID-Bygningsdel]],'Data aktør'!A:H,5,FALSE)</f>
        <v/>
      </c>
      <c r="S752" s="192" t="str">
        <f>VLOOKUP(Tabel3[[#This Row],[ID-Bygningsdel]],'Data aktør'!A:H,6,FALSE)</f>
        <v/>
      </c>
      <c r="T752" s="193" t="str">
        <f>VLOOKUP(Tabel3[[#This Row],[ID-Bygningsdel]],'Data aktør'!A:H,7,FALSE)</f>
        <v/>
      </c>
      <c r="U752" s="194" t="str">
        <f>VLOOKUP(Tabel3[[#This Row],[ID-Bygningsdel]],'Data aktør'!A:H,8,FALSE)</f>
        <v/>
      </c>
      <c r="V752" s="91"/>
      <c r="W752" s="92"/>
      <c r="X752" s="91"/>
      <c r="Y752" s="92"/>
      <c r="Z752" s="91"/>
      <c r="AA752" s="92"/>
      <c r="AB752" s="91"/>
      <c r="AC752" s="92"/>
      <c r="AD752" s="91"/>
      <c r="AE752" s="92"/>
      <c r="AF752" s="91"/>
      <c r="AG752" s="92"/>
      <c r="AH752" s="91"/>
      <c r="AI752" s="92"/>
      <c r="AJ752" s="91"/>
      <c r="AK752" s="92"/>
      <c r="AL752" s="91"/>
      <c r="AM752" s="92"/>
      <c r="AN752" s="91"/>
      <c r="AO752" s="92"/>
      <c r="AP752" s="91"/>
      <c r="AQ752" s="92"/>
      <c r="AR752" s="91"/>
      <c r="AS752" s="92"/>
      <c r="AT752" s="91"/>
      <c r="AU752" s="92"/>
      <c r="AV752" s="91"/>
      <c r="AW752" s="92"/>
      <c r="AX752" s="91"/>
      <c r="AY752" s="92"/>
      <c r="AZ752" s="91"/>
      <c r="BA752" s="92"/>
      <c r="BB752" s="91"/>
      <c r="BC752" s="92"/>
      <c r="BD752" s="91"/>
      <c r="BE752" s="92"/>
      <c r="BF752" s="91"/>
      <c r="BG752" s="92"/>
      <c r="BH752" s="91"/>
      <c r="BI752" s="92"/>
      <c r="BJ752" s="91"/>
      <c r="BK752" s="92"/>
      <c r="BL752" s="36"/>
      <c r="BM752" s="258"/>
      <c r="BN752" s="91"/>
      <c r="BO752" s="92"/>
      <c r="BP752" s="91"/>
      <c r="BQ752" s="92"/>
      <c r="BR752" s="91"/>
      <c r="BS752" s="92"/>
      <c r="BT752" s="91"/>
      <c r="BU752" s="92"/>
      <c r="BV752" s="24"/>
      <c r="BW752" s="91"/>
      <c r="BX752" s="92"/>
      <c r="BY752" s="91"/>
      <c r="BZ752" s="92"/>
      <c r="CA752" s="99"/>
      <c r="CB752" s="2"/>
    </row>
    <row r="753" spans="1:80" ht="12" x14ac:dyDescent="0.2">
      <c r="A753" s="32"/>
      <c r="B753" s="265" t="s">
        <v>1454</v>
      </c>
      <c r="C753" s="240" t="str">
        <f>_xlfn.CONCAT(Tabel3[[#This Row],[ID]],Tabel3[[#This Row],[BYGNINGSDELE]])</f>
        <v>749-</v>
      </c>
      <c r="D753" s="16"/>
      <c r="E753" s="16"/>
      <c r="F753" s="16"/>
      <c r="G753" s="16"/>
      <c r="H753" s="16"/>
      <c r="I753" s="16"/>
      <c r="J753" s="61" t="s">
        <v>113</v>
      </c>
      <c r="K753" s="62" t="s">
        <v>113</v>
      </c>
      <c r="L753" s="63"/>
      <c r="M753" s="61" t="str">
        <f>IFERROR(VLOOKUP(Tabel3[[#This Row],[ID-Bygningsdel]],'Data ændringslog'!A:G,7,FALSE),"P")</f>
        <v/>
      </c>
      <c r="N753" s="64" t="s">
        <v>113</v>
      </c>
      <c r="O753" s="188" t="str">
        <f>VLOOKUP(Tabel3[[#This Row],[ID-Bygningsdel]],'Data aktør'!A:H,2,FALSE)</f>
        <v/>
      </c>
      <c r="P753" s="189" t="str">
        <f>VLOOKUP(Tabel3[[#This Row],[ID-Bygningsdel]],'Data aktør'!A:H,3,FALSE)</f>
        <v/>
      </c>
      <c r="Q753" s="190" t="str">
        <f>VLOOKUP(Tabel3[[#This Row],[ID-Bygningsdel]],'Data aktør'!A:H,4,FALSE)</f>
        <v/>
      </c>
      <c r="R753" s="191" t="str">
        <f>VLOOKUP(Tabel3[[#This Row],[ID-Bygningsdel]],'Data aktør'!A:H,5,FALSE)</f>
        <v/>
      </c>
      <c r="S753" s="192" t="str">
        <f>VLOOKUP(Tabel3[[#This Row],[ID-Bygningsdel]],'Data aktør'!A:H,6,FALSE)</f>
        <v/>
      </c>
      <c r="T753" s="193" t="str">
        <f>VLOOKUP(Tabel3[[#This Row],[ID-Bygningsdel]],'Data aktør'!A:H,7,FALSE)</f>
        <v/>
      </c>
      <c r="U753" s="194" t="str">
        <f>VLOOKUP(Tabel3[[#This Row],[ID-Bygningsdel]],'Data aktør'!A:H,8,FALSE)</f>
        <v/>
      </c>
      <c r="V753" s="91"/>
      <c r="W753" s="92"/>
      <c r="X753" s="91"/>
      <c r="Y753" s="92"/>
      <c r="Z753" s="91"/>
      <c r="AA753" s="92"/>
      <c r="AB753" s="91"/>
      <c r="AC753" s="92"/>
      <c r="AD753" s="91"/>
      <c r="AE753" s="92"/>
      <c r="AF753" s="91"/>
      <c r="AG753" s="92"/>
      <c r="AH753" s="91"/>
      <c r="AI753" s="92"/>
      <c r="AJ753" s="91"/>
      <c r="AK753" s="92"/>
      <c r="AL753" s="91"/>
      <c r="AM753" s="92"/>
      <c r="AN753" s="91"/>
      <c r="AO753" s="92"/>
      <c r="AP753" s="91"/>
      <c r="AQ753" s="92"/>
      <c r="AR753" s="91"/>
      <c r="AS753" s="92"/>
      <c r="AT753" s="91"/>
      <c r="AU753" s="92"/>
      <c r="AV753" s="91"/>
      <c r="AW753" s="92"/>
      <c r="AX753" s="91"/>
      <c r="AY753" s="92"/>
      <c r="AZ753" s="91"/>
      <c r="BA753" s="92"/>
      <c r="BB753" s="91"/>
      <c r="BC753" s="92"/>
      <c r="BD753" s="91"/>
      <c r="BE753" s="92"/>
      <c r="BF753" s="91"/>
      <c r="BG753" s="92"/>
      <c r="BH753" s="91"/>
      <c r="BI753" s="92"/>
      <c r="BJ753" s="91"/>
      <c r="BK753" s="92"/>
      <c r="BL753" s="36"/>
      <c r="BM753" s="258"/>
      <c r="BN753" s="91"/>
      <c r="BO753" s="92"/>
      <c r="BP753" s="91"/>
      <c r="BQ753" s="92"/>
      <c r="BR753" s="91"/>
      <c r="BS753" s="92"/>
      <c r="BT753" s="91"/>
      <c r="BU753" s="92"/>
      <c r="BV753" s="24"/>
      <c r="BW753" s="91"/>
      <c r="BX753" s="92"/>
      <c r="BY753" s="91"/>
      <c r="BZ753" s="92"/>
      <c r="CA753" s="99"/>
      <c r="CB753" s="2"/>
    </row>
    <row r="754" spans="1:80" ht="12" x14ac:dyDescent="0.2">
      <c r="A754" s="32"/>
      <c r="B754" s="265" t="s">
        <v>1569</v>
      </c>
      <c r="C754" s="240" t="str">
        <f>_xlfn.CONCAT(Tabel3[[#This Row],[ID]],Tabel3[[#This Row],[BYGNINGSDELE]])</f>
        <v>750-</v>
      </c>
      <c r="D754" s="16"/>
      <c r="E754" s="16"/>
      <c r="F754" s="16"/>
      <c r="G754" s="16"/>
      <c r="H754" s="16"/>
      <c r="I754" s="16"/>
      <c r="J754" s="61" t="s">
        <v>113</v>
      </c>
      <c r="K754" s="62" t="s">
        <v>113</v>
      </c>
      <c r="L754" s="63"/>
      <c r="M754" s="61" t="str">
        <f>IFERROR(VLOOKUP(Tabel3[[#This Row],[ID-Bygningsdel]],'Data ændringslog'!A:G,7,FALSE),"P")</f>
        <v/>
      </c>
      <c r="N754" s="64" t="s">
        <v>113</v>
      </c>
      <c r="O754" s="188" t="str">
        <f>VLOOKUP(Tabel3[[#This Row],[ID-Bygningsdel]],'Data aktør'!A:H,2,FALSE)</f>
        <v/>
      </c>
      <c r="P754" s="189" t="str">
        <f>VLOOKUP(Tabel3[[#This Row],[ID-Bygningsdel]],'Data aktør'!A:H,3,FALSE)</f>
        <v/>
      </c>
      <c r="Q754" s="190" t="str">
        <f>VLOOKUP(Tabel3[[#This Row],[ID-Bygningsdel]],'Data aktør'!A:H,4,FALSE)</f>
        <v/>
      </c>
      <c r="R754" s="191" t="str">
        <f>VLOOKUP(Tabel3[[#This Row],[ID-Bygningsdel]],'Data aktør'!A:H,5,FALSE)</f>
        <v/>
      </c>
      <c r="S754" s="192" t="str">
        <f>VLOOKUP(Tabel3[[#This Row],[ID-Bygningsdel]],'Data aktør'!A:H,6,FALSE)</f>
        <v/>
      </c>
      <c r="T754" s="193" t="str">
        <f>VLOOKUP(Tabel3[[#This Row],[ID-Bygningsdel]],'Data aktør'!A:H,7,FALSE)</f>
        <v/>
      </c>
      <c r="U754" s="194" t="str">
        <f>VLOOKUP(Tabel3[[#This Row],[ID-Bygningsdel]],'Data aktør'!A:H,8,FALSE)</f>
        <v/>
      </c>
      <c r="V754" s="91"/>
      <c r="W754" s="92"/>
      <c r="X754" s="91"/>
      <c r="Y754" s="92"/>
      <c r="Z754" s="91"/>
      <c r="AA754" s="92"/>
      <c r="AB754" s="91"/>
      <c r="AC754" s="92"/>
      <c r="AD754" s="91"/>
      <c r="AE754" s="92"/>
      <c r="AF754" s="91"/>
      <c r="AG754" s="92"/>
      <c r="AH754" s="91"/>
      <c r="AI754" s="92"/>
      <c r="AJ754" s="91"/>
      <c r="AK754" s="92"/>
      <c r="AL754" s="91"/>
      <c r="AM754" s="92"/>
      <c r="AN754" s="91"/>
      <c r="AO754" s="92"/>
      <c r="AP754" s="91"/>
      <c r="AQ754" s="92"/>
      <c r="AR754" s="91"/>
      <c r="AS754" s="92"/>
      <c r="AT754" s="91"/>
      <c r="AU754" s="92"/>
      <c r="AV754" s="91"/>
      <c r="AW754" s="92"/>
      <c r="AX754" s="91"/>
      <c r="AY754" s="92"/>
      <c r="AZ754" s="91"/>
      <c r="BA754" s="92"/>
      <c r="BB754" s="91"/>
      <c r="BC754" s="92"/>
      <c r="BD754" s="91"/>
      <c r="BE754" s="92"/>
      <c r="BF754" s="91"/>
      <c r="BG754" s="92"/>
      <c r="BH754" s="91"/>
      <c r="BI754" s="92"/>
      <c r="BJ754" s="91"/>
      <c r="BK754" s="92"/>
      <c r="BL754" s="36"/>
      <c r="BM754" s="258"/>
      <c r="BN754" s="91"/>
      <c r="BO754" s="92"/>
      <c r="BP754" s="91"/>
      <c r="BQ754" s="92"/>
      <c r="BR754" s="91"/>
      <c r="BS754" s="92"/>
      <c r="BT754" s="91"/>
      <c r="BU754" s="92"/>
      <c r="BV754" s="24"/>
      <c r="BW754" s="91"/>
      <c r="BX754" s="92"/>
      <c r="BY754" s="91"/>
      <c r="BZ754" s="92"/>
      <c r="CA754" s="99"/>
      <c r="CB754" s="2"/>
    </row>
    <row r="755" spans="1:80" ht="12" x14ac:dyDescent="0.2">
      <c r="A755" s="32"/>
      <c r="B755" s="265" t="s">
        <v>1455</v>
      </c>
      <c r="C755" s="240" t="str">
        <f>_xlfn.CONCAT(Tabel3[[#This Row],[ID]],Tabel3[[#This Row],[BYGNINGSDELE]])</f>
        <v>751-</v>
      </c>
      <c r="D755" s="16"/>
      <c r="E755" s="16"/>
      <c r="F755" s="16"/>
      <c r="G755" s="16"/>
      <c r="H755" s="16"/>
      <c r="I755" s="16"/>
      <c r="J755" s="61" t="s">
        <v>113</v>
      </c>
      <c r="K755" s="62" t="s">
        <v>113</v>
      </c>
      <c r="L755" s="63"/>
      <c r="M755" s="61" t="str">
        <f>IFERROR(VLOOKUP(Tabel3[[#This Row],[ID-Bygningsdel]],'Data ændringslog'!A:G,7,FALSE),"P")</f>
        <v/>
      </c>
      <c r="N755" s="64" t="s">
        <v>113</v>
      </c>
      <c r="O755" s="188" t="str">
        <f>VLOOKUP(Tabel3[[#This Row],[ID-Bygningsdel]],'Data aktør'!A:H,2,FALSE)</f>
        <v/>
      </c>
      <c r="P755" s="189" t="str">
        <f>VLOOKUP(Tabel3[[#This Row],[ID-Bygningsdel]],'Data aktør'!A:H,3,FALSE)</f>
        <v/>
      </c>
      <c r="Q755" s="190" t="str">
        <f>VLOOKUP(Tabel3[[#This Row],[ID-Bygningsdel]],'Data aktør'!A:H,4,FALSE)</f>
        <v/>
      </c>
      <c r="R755" s="191" t="str">
        <f>VLOOKUP(Tabel3[[#This Row],[ID-Bygningsdel]],'Data aktør'!A:H,5,FALSE)</f>
        <v/>
      </c>
      <c r="S755" s="192" t="str">
        <f>VLOOKUP(Tabel3[[#This Row],[ID-Bygningsdel]],'Data aktør'!A:H,6,FALSE)</f>
        <v/>
      </c>
      <c r="T755" s="193" t="str">
        <f>VLOOKUP(Tabel3[[#This Row],[ID-Bygningsdel]],'Data aktør'!A:H,7,FALSE)</f>
        <v/>
      </c>
      <c r="U755" s="194" t="str">
        <f>VLOOKUP(Tabel3[[#This Row],[ID-Bygningsdel]],'Data aktør'!A:H,8,FALSE)</f>
        <v/>
      </c>
      <c r="V755" s="91"/>
      <c r="W755" s="92"/>
      <c r="X755" s="91"/>
      <c r="Y755" s="92"/>
      <c r="Z755" s="91"/>
      <c r="AA755" s="92"/>
      <c r="AB755" s="91"/>
      <c r="AC755" s="92"/>
      <c r="AD755" s="91"/>
      <c r="AE755" s="92"/>
      <c r="AF755" s="91"/>
      <c r="AG755" s="92"/>
      <c r="AH755" s="91"/>
      <c r="AI755" s="92"/>
      <c r="AJ755" s="91"/>
      <c r="AK755" s="92"/>
      <c r="AL755" s="91"/>
      <c r="AM755" s="92"/>
      <c r="AN755" s="91"/>
      <c r="AO755" s="92"/>
      <c r="AP755" s="91"/>
      <c r="AQ755" s="92"/>
      <c r="AR755" s="91"/>
      <c r="AS755" s="92"/>
      <c r="AT755" s="91"/>
      <c r="AU755" s="92"/>
      <c r="AV755" s="91"/>
      <c r="AW755" s="92"/>
      <c r="AX755" s="91"/>
      <c r="AY755" s="92"/>
      <c r="AZ755" s="91"/>
      <c r="BA755" s="92"/>
      <c r="BB755" s="91"/>
      <c r="BC755" s="92"/>
      <c r="BD755" s="91"/>
      <c r="BE755" s="92"/>
      <c r="BF755" s="91"/>
      <c r="BG755" s="92"/>
      <c r="BH755" s="91"/>
      <c r="BI755" s="92"/>
      <c r="BJ755" s="91"/>
      <c r="BK755" s="92"/>
      <c r="BL755" s="36"/>
      <c r="BM755" s="258"/>
      <c r="BN755" s="91"/>
      <c r="BO755" s="92"/>
      <c r="BP755" s="91"/>
      <c r="BQ755" s="92"/>
      <c r="BR755" s="91"/>
      <c r="BS755" s="92"/>
      <c r="BT755" s="91"/>
      <c r="BU755" s="92"/>
      <c r="BV755" s="24"/>
      <c r="BW755" s="91"/>
      <c r="BX755" s="92"/>
      <c r="BY755" s="91"/>
      <c r="BZ755" s="92"/>
      <c r="CA755" s="99"/>
      <c r="CB755" s="2"/>
    </row>
    <row r="756" spans="1:80" ht="12" x14ac:dyDescent="0.2">
      <c r="A756" s="32"/>
      <c r="B756" s="265" t="s">
        <v>1456</v>
      </c>
      <c r="C756" s="240" t="str">
        <f>_xlfn.CONCAT(Tabel3[[#This Row],[ID]],Tabel3[[#This Row],[BYGNINGSDELE]])</f>
        <v>752-</v>
      </c>
      <c r="D756" s="16"/>
      <c r="E756" s="16"/>
      <c r="F756" s="16"/>
      <c r="G756" s="16"/>
      <c r="H756" s="16"/>
      <c r="I756" s="16"/>
      <c r="J756" s="61" t="s">
        <v>113</v>
      </c>
      <c r="K756" s="62" t="s">
        <v>113</v>
      </c>
      <c r="L756" s="63"/>
      <c r="M756" s="61" t="str">
        <f>IFERROR(VLOOKUP(Tabel3[[#This Row],[ID-Bygningsdel]],'Data ændringslog'!A:G,7,FALSE),"P")</f>
        <v/>
      </c>
      <c r="N756" s="64" t="s">
        <v>113</v>
      </c>
      <c r="O756" s="188" t="str">
        <f>VLOOKUP(Tabel3[[#This Row],[ID-Bygningsdel]],'Data aktør'!A:H,2,FALSE)</f>
        <v/>
      </c>
      <c r="P756" s="189" t="str">
        <f>VLOOKUP(Tabel3[[#This Row],[ID-Bygningsdel]],'Data aktør'!A:H,3,FALSE)</f>
        <v/>
      </c>
      <c r="Q756" s="190" t="str">
        <f>VLOOKUP(Tabel3[[#This Row],[ID-Bygningsdel]],'Data aktør'!A:H,4,FALSE)</f>
        <v/>
      </c>
      <c r="R756" s="191" t="str">
        <f>VLOOKUP(Tabel3[[#This Row],[ID-Bygningsdel]],'Data aktør'!A:H,5,FALSE)</f>
        <v/>
      </c>
      <c r="S756" s="192" t="str">
        <f>VLOOKUP(Tabel3[[#This Row],[ID-Bygningsdel]],'Data aktør'!A:H,6,FALSE)</f>
        <v/>
      </c>
      <c r="T756" s="193" t="str">
        <f>VLOOKUP(Tabel3[[#This Row],[ID-Bygningsdel]],'Data aktør'!A:H,7,FALSE)</f>
        <v/>
      </c>
      <c r="U756" s="194" t="str">
        <f>VLOOKUP(Tabel3[[#This Row],[ID-Bygningsdel]],'Data aktør'!A:H,8,FALSE)</f>
        <v/>
      </c>
      <c r="V756" s="91"/>
      <c r="W756" s="92"/>
      <c r="X756" s="91"/>
      <c r="Y756" s="92"/>
      <c r="Z756" s="91"/>
      <c r="AA756" s="92"/>
      <c r="AB756" s="91"/>
      <c r="AC756" s="92"/>
      <c r="AD756" s="91"/>
      <c r="AE756" s="92"/>
      <c r="AF756" s="91"/>
      <c r="AG756" s="92"/>
      <c r="AH756" s="91"/>
      <c r="AI756" s="92"/>
      <c r="AJ756" s="91"/>
      <c r="AK756" s="92"/>
      <c r="AL756" s="91"/>
      <c r="AM756" s="92"/>
      <c r="AN756" s="91"/>
      <c r="AO756" s="92"/>
      <c r="AP756" s="91"/>
      <c r="AQ756" s="92"/>
      <c r="AR756" s="91"/>
      <c r="AS756" s="92"/>
      <c r="AT756" s="91"/>
      <c r="AU756" s="92"/>
      <c r="AV756" s="91"/>
      <c r="AW756" s="92"/>
      <c r="AX756" s="91"/>
      <c r="AY756" s="92"/>
      <c r="AZ756" s="91"/>
      <c r="BA756" s="92"/>
      <c r="BB756" s="91"/>
      <c r="BC756" s="92"/>
      <c r="BD756" s="91"/>
      <c r="BE756" s="92"/>
      <c r="BF756" s="91"/>
      <c r="BG756" s="92"/>
      <c r="BH756" s="91"/>
      <c r="BI756" s="92"/>
      <c r="BJ756" s="91"/>
      <c r="BK756" s="92"/>
      <c r="BL756" s="36"/>
      <c r="BM756" s="258"/>
      <c r="BN756" s="91"/>
      <c r="BO756" s="92"/>
      <c r="BP756" s="91"/>
      <c r="BQ756" s="92"/>
      <c r="BR756" s="91"/>
      <c r="BS756" s="92"/>
      <c r="BT756" s="91"/>
      <c r="BU756" s="92"/>
      <c r="BV756" s="24"/>
      <c r="BW756" s="91"/>
      <c r="BX756" s="92"/>
      <c r="BY756" s="91"/>
      <c r="BZ756" s="92"/>
      <c r="CA756" s="99"/>
      <c r="CB756" s="2"/>
    </row>
    <row r="757" spans="1:80" ht="12" x14ac:dyDescent="0.2">
      <c r="A757" s="32"/>
      <c r="B757" s="265" t="s">
        <v>1457</v>
      </c>
      <c r="C757" s="240" t="str">
        <f>_xlfn.CONCAT(Tabel3[[#This Row],[ID]],Tabel3[[#This Row],[BYGNINGSDELE]])</f>
        <v>753-</v>
      </c>
      <c r="D757" s="16"/>
      <c r="E757" s="16"/>
      <c r="F757" s="16"/>
      <c r="G757" s="16"/>
      <c r="H757" s="16"/>
      <c r="I757" s="16"/>
      <c r="J757" s="61" t="s">
        <v>113</v>
      </c>
      <c r="K757" s="62" t="s">
        <v>113</v>
      </c>
      <c r="L757" s="63"/>
      <c r="M757" s="61" t="str">
        <f>IFERROR(VLOOKUP(Tabel3[[#This Row],[ID-Bygningsdel]],'Data ændringslog'!A:G,7,FALSE),"P")</f>
        <v/>
      </c>
      <c r="N757" s="64" t="s">
        <v>113</v>
      </c>
      <c r="O757" s="188" t="str">
        <f>VLOOKUP(Tabel3[[#This Row],[ID-Bygningsdel]],'Data aktør'!A:H,2,FALSE)</f>
        <v/>
      </c>
      <c r="P757" s="189" t="str">
        <f>VLOOKUP(Tabel3[[#This Row],[ID-Bygningsdel]],'Data aktør'!A:H,3,FALSE)</f>
        <v/>
      </c>
      <c r="Q757" s="190" t="str">
        <f>VLOOKUP(Tabel3[[#This Row],[ID-Bygningsdel]],'Data aktør'!A:H,4,FALSE)</f>
        <v/>
      </c>
      <c r="R757" s="191" t="str">
        <f>VLOOKUP(Tabel3[[#This Row],[ID-Bygningsdel]],'Data aktør'!A:H,5,FALSE)</f>
        <v/>
      </c>
      <c r="S757" s="192" t="str">
        <f>VLOOKUP(Tabel3[[#This Row],[ID-Bygningsdel]],'Data aktør'!A:H,6,FALSE)</f>
        <v/>
      </c>
      <c r="T757" s="193" t="str">
        <f>VLOOKUP(Tabel3[[#This Row],[ID-Bygningsdel]],'Data aktør'!A:H,7,FALSE)</f>
        <v/>
      </c>
      <c r="U757" s="194" t="str">
        <f>VLOOKUP(Tabel3[[#This Row],[ID-Bygningsdel]],'Data aktør'!A:H,8,FALSE)</f>
        <v/>
      </c>
      <c r="V757" s="91"/>
      <c r="W757" s="92"/>
      <c r="X757" s="91"/>
      <c r="Y757" s="92"/>
      <c r="Z757" s="91"/>
      <c r="AA757" s="92"/>
      <c r="AB757" s="91"/>
      <c r="AC757" s="92"/>
      <c r="AD757" s="91"/>
      <c r="AE757" s="92"/>
      <c r="AF757" s="91"/>
      <c r="AG757" s="92"/>
      <c r="AH757" s="91"/>
      <c r="AI757" s="92"/>
      <c r="AJ757" s="91"/>
      <c r="AK757" s="92"/>
      <c r="AL757" s="91"/>
      <c r="AM757" s="92"/>
      <c r="AN757" s="91"/>
      <c r="AO757" s="92"/>
      <c r="AP757" s="91"/>
      <c r="AQ757" s="92"/>
      <c r="AR757" s="91"/>
      <c r="AS757" s="92"/>
      <c r="AT757" s="91"/>
      <c r="AU757" s="92"/>
      <c r="AV757" s="91"/>
      <c r="AW757" s="92"/>
      <c r="AX757" s="91"/>
      <c r="AY757" s="92"/>
      <c r="AZ757" s="91"/>
      <c r="BA757" s="92"/>
      <c r="BB757" s="91"/>
      <c r="BC757" s="92"/>
      <c r="BD757" s="91"/>
      <c r="BE757" s="92"/>
      <c r="BF757" s="91"/>
      <c r="BG757" s="92"/>
      <c r="BH757" s="91"/>
      <c r="BI757" s="92"/>
      <c r="BJ757" s="91"/>
      <c r="BK757" s="92"/>
      <c r="BL757" s="36"/>
      <c r="BM757" s="258"/>
      <c r="BN757" s="91"/>
      <c r="BO757" s="92"/>
      <c r="BP757" s="91"/>
      <c r="BQ757" s="92"/>
      <c r="BR757" s="91"/>
      <c r="BS757" s="92"/>
      <c r="BT757" s="91"/>
      <c r="BU757" s="92"/>
      <c r="BV757" s="24"/>
      <c r="BW757" s="91"/>
      <c r="BX757" s="92"/>
      <c r="BY757" s="91"/>
      <c r="BZ757" s="92"/>
      <c r="CA757" s="99"/>
      <c r="CB757" s="2"/>
    </row>
    <row r="758" spans="1:80" ht="12" x14ac:dyDescent="0.2">
      <c r="A758" s="32"/>
      <c r="B758" s="265" t="s">
        <v>1537</v>
      </c>
      <c r="C758" s="240" t="str">
        <f>_xlfn.CONCAT(Tabel3[[#This Row],[ID]],Tabel3[[#This Row],[BYGNINGSDELE]])</f>
        <v>754-</v>
      </c>
      <c r="D758" s="16"/>
      <c r="E758" s="16"/>
      <c r="F758" s="16"/>
      <c r="G758" s="16"/>
      <c r="H758" s="16"/>
      <c r="I758" s="16"/>
      <c r="J758" s="61" t="s">
        <v>113</v>
      </c>
      <c r="K758" s="62" t="s">
        <v>113</v>
      </c>
      <c r="L758" s="63"/>
      <c r="M758" s="61" t="str">
        <f>IFERROR(VLOOKUP(Tabel3[[#This Row],[ID-Bygningsdel]],'Data ændringslog'!A:G,7,FALSE),"P")</f>
        <v/>
      </c>
      <c r="N758" s="64" t="s">
        <v>113</v>
      </c>
      <c r="O758" s="188" t="str">
        <f>VLOOKUP(Tabel3[[#This Row],[ID-Bygningsdel]],'Data aktør'!A:H,2,FALSE)</f>
        <v/>
      </c>
      <c r="P758" s="189" t="str">
        <f>VLOOKUP(Tabel3[[#This Row],[ID-Bygningsdel]],'Data aktør'!A:H,3,FALSE)</f>
        <v/>
      </c>
      <c r="Q758" s="190" t="str">
        <f>VLOOKUP(Tabel3[[#This Row],[ID-Bygningsdel]],'Data aktør'!A:H,4,FALSE)</f>
        <v/>
      </c>
      <c r="R758" s="191" t="str">
        <f>VLOOKUP(Tabel3[[#This Row],[ID-Bygningsdel]],'Data aktør'!A:H,5,FALSE)</f>
        <v/>
      </c>
      <c r="S758" s="192" t="str">
        <f>VLOOKUP(Tabel3[[#This Row],[ID-Bygningsdel]],'Data aktør'!A:H,6,FALSE)</f>
        <v/>
      </c>
      <c r="T758" s="193" t="str">
        <f>VLOOKUP(Tabel3[[#This Row],[ID-Bygningsdel]],'Data aktør'!A:H,7,FALSE)</f>
        <v/>
      </c>
      <c r="U758" s="194" t="str">
        <f>VLOOKUP(Tabel3[[#This Row],[ID-Bygningsdel]],'Data aktør'!A:H,8,FALSE)</f>
        <v/>
      </c>
      <c r="V758" s="91"/>
      <c r="W758" s="92"/>
      <c r="X758" s="91"/>
      <c r="Y758" s="92"/>
      <c r="Z758" s="91"/>
      <c r="AA758" s="92"/>
      <c r="AB758" s="91"/>
      <c r="AC758" s="92"/>
      <c r="AD758" s="91"/>
      <c r="AE758" s="92"/>
      <c r="AF758" s="91"/>
      <c r="AG758" s="92"/>
      <c r="AH758" s="91"/>
      <c r="AI758" s="92"/>
      <c r="AJ758" s="91"/>
      <c r="AK758" s="92"/>
      <c r="AL758" s="91"/>
      <c r="AM758" s="92"/>
      <c r="AN758" s="91"/>
      <c r="AO758" s="92"/>
      <c r="AP758" s="91"/>
      <c r="AQ758" s="92"/>
      <c r="AR758" s="91"/>
      <c r="AS758" s="92"/>
      <c r="AT758" s="91"/>
      <c r="AU758" s="92"/>
      <c r="AV758" s="91"/>
      <c r="AW758" s="92"/>
      <c r="AX758" s="91"/>
      <c r="AY758" s="92"/>
      <c r="AZ758" s="91"/>
      <c r="BA758" s="92"/>
      <c r="BB758" s="91"/>
      <c r="BC758" s="92"/>
      <c r="BD758" s="91"/>
      <c r="BE758" s="92"/>
      <c r="BF758" s="91"/>
      <c r="BG758" s="92"/>
      <c r="BH758" s="91"/>
      <c r="BI758" s="92"/>
      <c r="BJ758" s="91"/>
      <c r="BK758" s="92"/>
      <c r="BL758" s="36"/>
      <c r="BM758" s="258"/>
      <c r="BN758" s="91"/>
      <c r="BO758" s="92"/>
      <c r="BP758" s="91"/>
      <c r="BQ758" s="92"/>
      <c r="BR758" s="91"/>
      <c r="BS758" s="92"/>
      <c r="BT758" s="91"/>
      <c r="BU758" s="92"/>
      <c r="BV758" s="24"/>
      <c r="BW758" s="91"/>
      <c r="BX758" s="92"/>
      <c r="BY758" s="91"/>
      <c r="BZ758" s="92"/>
      <c r="CA758" s="99"/>
      <c r="CB758" s="2"/>
    </row>
    <row r="759" spans="1:80" ht="12" x14ac:dyDescent="0.2">
      <c r="A759" s="32"/>
      <c r="B759" s="265" t="s">
        <v>1538</v>
      </c>
      <c r="C759" s="240" t="str">
        <f>_xlfn.CONCAT(Tabel3[[#This Row],[ID]],Tabel3[[#This Row],[BYGNINGSDELE]])</f>
        <v>755-</v>
      </c>
      <c r="D759" s="16"/>
      <c r="E759" s="16"/>
      <c r="F759" s="16"/>
      <c r="G759" s="16"/>
      <c r="H759" s="16"/>
      <c r="I759" s="16"/>
      <c r="J759" s="61" t="s">
        <v>113</v>
      </c>
      <c r="K759" s="62" t="s">
        <v>113</v>
      </c>
      <c r="L759" s="63"/>
      <c r="M759" s="61" t="str">
        <f>IFERROR(VLOOKUP(Tabel3[[#This Row],[ID-Bygningsdel]],'Data ændringslog'!A:G,7,FALSE),"P")</f>
        <v/>
      </c>
      <c r="N759" s="64" t="s">
        <v>113</v>
      </c>
      <c r="O759" s="188" t="str">
        <f>VLOOKUP(Tabel3[[#This Row],[ID-Bygningsdel]],'Data aktør'!A:H,2,FALSE)</f>
        <v/>
      </c>
      <c r="P759" s="189" t="str">
        <f>VLOOKUP(Tabel3[[#This Row],[ID-Bygningsdel]],'Data aktør'!A:H,3,FALSE)</f>
        <v/>
      </c>
      <c r="Q759" s="190" t="str">
        <f>VLOOKUP(Tabel3[[#This Row],[ID-Bygningsdel]],'Data aktør'!A:H,4,FALSE)</f>
        <v/>
      </c>
      <c r="R759" s="191" t="str">
        <f>VLOOKUP(Tabel3[[#This Row],[ID-Bygningsdel]],'Data aktør'!A:H,5,FALSE)</f>
        <v/>
      </c>
      <c r="S759" s="192" t="str">
        <f>VLOOKUP(Tabel3[[#This Row],[ID-Bygningsdel]],'Data aktør'!A:H,6,FALSE)</f>
        <v/>
      </c>
      <c r="T759" s="193" t="str">
        <f>VLOOKUP(Tabel3[[#This Row],[ID-Bygningsdel]],'Data aktør'!A:H,7,FALSE)</f>
        <v/>
      </c>
      <c r="U759" s="194" t="str">
        <f>VLOOKUP(Tabel3[[#This Row],[ID-Bygningsdel]],'Data aktør'!A:H,8,FALSE)</f>
        <v/>
      </c>
      <c r="V759" s="91"/>
      <c r="W759" s="92"/>
      <c r="X759" s="91"/>
      <c r="Y759" s="92"/>
      <c r="Z759" s="91"/>
      <c r="AA759" s="92"/>
      <c r="AB759" s="91"/>
      <c r="AC759" s="92"/>
      <c r="AD759" s="91"/>
      <c r="AE759" s="92"/>
      <c r="AF759" s="91"/>
      <c r="AG759" s="92"/>
      <c r="AH759" s="91"/>
      <c r="AI759" s="92"/>
      <c r="AJ759" s="91"/>
      <c r="AK759" s="92"/>
      <c r="AL759" s="91"/>
      <c r="AM759" s="92"/>
      <c r="AN759" s="91"/>
      <c r="AO759" s="92"/>
      <c r="AP759" s="91"/>
      <c r="AQ759" s="92"/>
      <c r="AR759" s="91"/>
      <c r="AS759" s="92"/>
      <c r="AT759" s="91"/>
      <c r="AU759" s="92"/>
      <c r="AV759" s="91"/>
      <c r="AW759" s="92"/>
      <c r="AX759" s="91"/>
      <c r="AY759" s="92"/>
      <c r="AZ759" s="91"/>
      <c r="BA759" s="92"/>
      <c r="BB759" s="91"/>
      <c r="BC759" s="92"/>
      <c r="BD759" s="91"/>
      <c r="BE759" s="92"/>
      <c r="BF759" s="91"/>
      <c r="BG759" s="92"/>
      <c r="BH759" s="91"/>
      <c r="BI759" s="92"/>
      <c r="BJ759" s="91"/>
      <c r="BK759" s="92"/>
      <c r="BL759" s="36"/>
      <c r="BM759" s="258"/>
      <c r="BN759" s="91"/>
      <c r="BO759" s="92"/>
      <c r="BP759" s="91"/>
      <c r="BQ759" s="92"/>
      <c r="BR759" s="91"/>
      <c r="BS759" s="92"/>
      <c r="BT759" s="91"/>
      <c r="BU759" s="92"/>
      <c r="BV759" s="24"/>
      <c r="BW759" s="91"/>
      <c r="BX759" s="92"/>
      <c r="BY759" s="91"/>
      <c r="BZ759" s="92"/>
      <c r="CA759" s="99"/>
      <c r="CB759" s="2"/>
    </row>
    <row r="760" spans="1:80" ht="27.95" customHeight="1" x14ac:dyDescent="0.2">
      <c r="A760" s="33"/>
      <c r="B760" s="266" t="s">
        <v>1539</v>
      </c>
      <c r="C760" s="241" t="str">
        <f>_xlfn.CONCAT(Tabel3[[#This Row],[ID]],Tabel3[[#This Row],[BYGNINGSDELE]])</f>
        <v>756</v>
      </c>
      <c r="D760" s="103"/>
      <c r="E760" s="103"/>
      <c r="F760" s="103"/>
      <c r="G760" s="103"/>
      <c r="H760" s="103"/>
      <c r="I760" s="33"/>
      <c r="J760" s="55"/>
      <c r="K760" s="56"/>
      <c r="L760" s="104"/>
      <c r="M760" s="104"/>
      <c r="N760" s="57"/>
      <c r="O760" s="218" t="s">
        <v>109</v>
      </c>
      <c r="P760" s="219" t="s">
        <v>109</v>
      </c>
      <c r="Q760" s="219" t="s">
        <v>109</v>
      </c>
      <c r="R760" s="219" t="s">
        <v>109</v>
      </c>
      <c r="S760" s="219" t="s">
        <v>109</v>
      </c>
      <c r="T760" s="219" t="s">
        <v>109</v>
      </c>
      <c r="U760" s="220" t="s">
        <v>109</v>
      </c>
      <c r="V760" s="82"/>
      <c r="W760" s="83"/>
      <c r="X760" s="82"/>
      <c r="Y760" s="83"/>
      <c r="Z760" s="82"/>
      <c r="AA760" s="83"/>
      <c r="AB760" s="82"/>
      <c r="AC760" s="232"/>
      <c r="AD760" s="82"/>
      <c r="AE760" s="83"/>
      <c r="AF760" s="82"/>
      <c r="AG760" s="83"/>
      <c r="AH760" s="82"/>
      <c r="AI760" s="83"/>
      <c r="AJ760" s="82"/>
      <c r="AK760" s="232"/>
      <c r="AL760" s="82"/>
      <c r="AM760" s="232"/>
      <c r="AN760" s="82"/>
      <c r="AO760" s="83"/>
      <c r="AP760" s="82"/>
      <c r="AQ760" s="83"/>
      <c r="AR760" s="82"/>
      <c r="AS760" s="83"/>
      <c r="AT760" s="82"/>
      <c r="AU760" s="232"/>
      <c r="AV760" s="82"/>
      <c r="AW760" s="83"/>
      <c r="AX760" s="82"/>
      <c r="AY760" s="83"/>
      <c r="AZ760" s="82"/>
      <c r="BA760" s="83"/>
      <c r="BB760" s="82"/>
      <c r="BC760" s="232"/>
      <c r="BD760" s="82"/>
      <c r="BE760" s="83"/>
      <c r="BF760" s="82"/>
      <c r="BG760" s="83"/>
      <c r="BH760" s="82"/>
      <c r="BI760" s="83"/>
      <c r="BJ760" s="82"/>
      <c r="BK760" s="232"/>
      <c r="BL760" s="106"/>
      <c r="BM760" s="257"/>
      <c r="BN760" s="82"/>
      <c r="BO760" s="83"/>
      <c r="BP760" s="82"/>
      <c r="BQ760" s="83"/>
      <c r="BR760" s="82"/>
      <c r="BS760" s="83"/>
      <c r="BT760" s="82"/>
      <c r="BU760" s="232"/>
      <c r="BV760" s="33"/>
      <c r="BW760" s="82"/>
      <c r="BX760" s="83"/>
      <c r="BY760" s="82"/>
      <c r="BZ760" s="83"/>
      <c r="CA760" s="107"/>
      <c r="CB760" s="2"/>
    </row>
    <row r="761" spans="1:80" ht="12" x14ac:dyDescent="0.2">
      <c r="A761" s="32"/>
      <c r="B761" s="268"/>
      <c r="C761" s="243" t="str">
        <f>_xlfn.CONCAT(Tabel3[[#This Row],[ID]],Tabel3[[#This Row],[BYGNINGSDELE]])</f>
        <v/>
      </c>
      <c r="D761" s="16"/>
      <c r="E761" s="16"/>
      <c r="F761" s="16"/>
      <c r="G761" s="16"/>
      <c r="H761" s="16"/>
      <c r="I761" s="16"/>
      <c r="J761" s="16"/>
      <c r="K761" s="34"/>
      <c r="L761" s="16"/>
      <c r="M761" s="16"/>
      <c r="N761" s="41"/>
      <c r="O761" s="51" t="str">
        <f>VLOOKUP(Tabel3[[#This Row],[ID-Bygningsdel]],'Data aktør'!A:H,2,FALSE)</f>
        <v/>
      </c>
      <c r="P761" s="51" t="str">
        <f>VLOOKUP(Tabel3[[#This Row],[ID-Bygningsdel]],'Data aktør'!A:H,3,FALSE)</f>
        <v/>
      </c>
      <c r="Q761" s="51" t="str">
        <f>VLOOKUP(Tabel3[[#This Row],[ID-Bygningsdel]],'Data aktør'!A:H,4,FALSE)</f>
        <v/>
      </c>
      <c r="R761" s="51" t="str">
        <f>VLOOKUP(Tabel3[[#This Row],[ID-Bygningsdel]],'Data aktør'!A:H,5,FALSE)</f>
        <v/>
      </c>
      <c r="S761" s="51" t="str">
        <f>VLOOKUP(Tabel3[[#This Row],[ID-Bygningsdel]],'Data aktør'!A:H,6,FALSE)</f>
        <v/>
      </c>
      <c r="T761" s="51" t="str">
        <f>VLOOKUP(Tabel3[[#This Row],[ID-Bygningsdel]],'Data aktør'!A:H,7,FALSE)</f>
        <v/>
      </c>
      <c r="U761" s="51" t="str">
        <f>VLOOKUP(Tabel3[[#This Row],[ID-Bygningsdel]],'Data aktør'!A:H,8,FALSE)</f>
        <v/>
      </c>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39"/>
      <c r="BM761" s="16"/>
      <c r="BN761" s="16"/>
      <c r="BO761" s="16"/>
      <c r="BP761" s="16"/>
      <c r="BQ761" s="16"/>
      <c r="BR761" s="16"/>
      <c r="BS761" s="16"/>
      <c r="BT761" s="16"/>
      <c r="BU761" s="16"/>
      <c r="BV761" s="16"/>
      <c r="BW761" s="16"/>
      <c r="BX761" s="16"/>
      <c r="BY761" s="16"/>
      <c r="BZ761" s="16"/>
      <c r="CA761" s="16"/>
      <c r="CB761" s="2"/>
    </row>
    <row r="762" spans="1:80" ht="12" x14ac:dyDescent="0.2">
      <c r="A762" s="32"/>
      <c r="B762" s="268"/>
      <c r="C762" s="243" t="str">
        <f>_xlfn.CONCAT(Tabel3[[#This Row],[ID]],Tabel3[[#This Row],[BYGNINGSDELE]])</f>
        <v/>
      </c>
      <c r="D762" s="16"/>
      <c r="E762" s="16"/>
      <c r="F762" s="16"/>
      <c r="G762" s="16"/>
      <c r="H762" s="16"/>
      <c r="I762" s="16"/>
      <c r="J762" s="16"/>
      <c r="K762" s="34"/>
      <c r="L762" s="16"/>
      <c r="M762" s="16"/>
      <c r="N762" s="41"/>
      <c r="O762" s="51" t="str">
        <f>VLOOKUP(Tabel3[[#This Row],[ID-Bygningsdel]],'Data aktør'!A:H,2,FALSE)</f>
        <v/>
      </c>
      <c r="P762" s="51" t="str">
        <f>VLOOKUP(Tabel3[[#This Row],[ID-Bygningsdel]],'Data aktør'!A:H,3,FALSE)</f>
        <v/>
      </c>
      <c r="Q762" s="51" t="str">
        <f>VLOOKUP(Tabel3[[#This Row],[ID-Bygningsdel]],'Data aktør'!A:H,4,FALSE)</f>
        <v/>
      </c>
      <c r="R762" s="51" t="str">
        <f>VLOOKUP(Tabel3[[#This Row],[ID-Bygningsdel]],'Data aktør'!A:H,5,FALSE)</f>
        <v/>
      </c>
      <c r="S762" s="51" t="str">
        <f>VLOOKUP(Tabel3[[#This Row],[ID-Bygningsdel]],'Data aktør'!A:H,6,FALSE)</f>
        <v/>
      </c>
      <c r="T762" s="51" t="str">
        <f>VLOOKUP(Tabel3[[#This Row],[ID-Bygningsdel]],'Data aktør'!A:H,7,FALSE)</f>
        <v/>
      </c>
      <c r="U762" s="51" t="str">
        <f>VLOOKUP(Tabel3[[#This Row],[ID-Bygningsdel]],'Data aktør'!A:H,8,FALSE)</f>
        <v/>
      </c>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39"/>
      <c r="BM762" s="16"/>
      <c r="BN762" s="16"/>
      <c r="BO762" s="16"/>
      <c r="BP762" s="16"/>
      <c r="BQ762" s="16"/>
      <c r="BR762" s="16"/>
      <c r="BS762" s="16"/>
      <c r="BT762" s="16"/>
      <c r="BU762" s="16"/>
      <c r="BV762" s="16"/>
      <c r="BW762" s="16"/>
      <c r="BX762" s="16"/>
      <c r="BY762" s="16"/>
      <c r="BZ762" s="16"/>
      <c r="CA762" s="16"/>
      <c r="CB762" s="2"/>
    </row>
    <row r="763" spans="1:80" ht="12" x14ac:dyDescent="0.2">
      <c r="A763" s="32"/>
      <c r="B763" s="268"/>
      <c r="C763" s="243" t="str">
        <f>_xlfn.CONCAT(Tabel3[[#This Row],[ID]],Tabel3[[#This Row],[BYGNINGSDELE]])</f>
        <v/>
      </c>
      <c r="D763" s="16"/>
      <c r="E763" s="16"/>
      <c r="F763" s="16"/>
      <c r="G763" s="16"/>
      <c r="H763" s="16"/>
      <c r="I763" s="16"/>
      <c r="J763" s="16"/>
      <c r="K763" s="34"/>
      <c r="L763" s="16"/>
      <c r="M763" s="16"/>
      <c r="N763" s="41"/>
      <c r="O763" s="51" t="str">
        <f>VLOOKUP(Tabel3[[#This Row],[ID-Bygningsdel]],'Data aktør'!A:H,2,FALSE)</f>
        <v/>
      </c>
      <c r="P763" s="51" t="str">
        <f>VLOOKUP(Tabel3[[#This Row],[ID-Bygningsdel]],'Data aktør'!A:H,3,FALSE)</f>
        <v/>
      </c>
      <c r="Q763" s="51" t="str">
        <f>VLOOKUP(Tabel3[[#This Row],[ID-Bygningsdel]],'Data aktør'!A:H,4,FALSE)</f>
        <v/>
      </c>
      <c r="R763" s="51" t="str">
        <f>VLOOKUP(Tabel3[[#This Row],[ID-Bygningsdel]],'Data aktør'!A:H,5,FALSE)</f>
        <v/>
      </c>
      <c r="S763" s="51" t="str">
        <f>VLOOKUP(Tabel3[[#This Row],[ID-Bygningsdel]],'Data aktør'!A:H,6,FALSE)</f>
        <v/>
      </c>
      <c r="T763" s="51" t="str">
        <f>VLOOKUP(Tabel3[[#This Row],[ID-Bygningsdel]],'Data aktør'!A:H,7,FALSE)</f>
        <v/>
      </c>
      <c r="U763" s="51" t="str">
        <f>VLOOKUP(Tabel3[[#This Row],[ID-Bygningsdel]],'Data aktør'!A:H,8,FALSE)</f>
        <v/>
      </c>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39"/>
      <c r="BM763" s="16"/>
      <c r="BN763" s="16"/>
      <c r="BO763" s="16"/>
      <c r="BP763" s="16"/>
      <c r="BQ763" s="16"/>
      <c r="BR763" s="16"/>
      <c r="BS763" s="16"/>
      <c r="BT763" s="16"/>
      <c r="BU763" s="16"/>
      <c r="BV763" s="16"/>
      <c r="BW763" s="16"/>
      <c r="BX763" s="16"/>
      <c r="BY763" s="16"/>
      <c r="BZ763" s="16"/>
      <c r="CA763" s="16"/>
      <c r="CB763" s="2"/>
    </row>
    <row r="764" spans="1:80" ht="12" x14ac:dyDescent="0.2">
      <c r="A764" s="32"/>
      <c r="B764" s="268"/>
      <c r="C764" s="243" t="str">
        <f>_xlfn.CONCAT(Tabel3[[#This Row],[ID]],Tabel3[[#This Row],[BYGNINGSDELE]])</f>
        <v/>
      </c>
      <c r="D764" s="16"/>
      <c r="E764" s="16"/>
      <c r="F764" s="16"/>
      <c r="G764" s="16"/>
      <c r="H764" s="16"/>
      <c r="I764" s="16"/>
      <c r="J764" s="16"/>
      <c r="K764" s="34"/>
      <c r="L764" s="16"/>
      <c r="M764" s="16"/>
      <c r="N764" s="41"/>
      <c r="O764" s="51" t="str">
        <f>VLOOKUP(Tabel3[[#This Row],[ID-Bygningsdel]],'Data aktør'!A:H,2,FALSE)</f>
        <v/>
      </c>
      <c r="P764" s="51" t="str">
        <f>VLOOKUP(Tabel3[[#This Row],[ID-Bygningsdel]],'Data aktør'!A:H,3,FALSE)</f>
        <v/>
      </c>
      <c r="Q764" s="51" t="str">
        <f>VLOOKUP(Tabel3[[#This Row],[ID-Bygningsdel]],'Data aktør'!A:H,4,FALSE)</f>
        <v/>
      </c>
      <c r="R764" s="51" t="str">
        <f>VLOOKUP(Tabel3[[#This Row],[ID-Bygningsdel]],'Data aktør'!A:H,5,FALSE)</f>
        <v/>
      </c>
      <c r="S764" s="51" t="str">
        <f>VLOOKUP(Tabel3[[#This Row],[ID-Bygningsdel]],'Data aktør'!A:H,6,FALSE)</f>
        <v/>
      </c>
      <c r="T764" s="51" t="str">
        <f>VLOOKUP(Tabel3[[#This Row],[ID-Bygningsdel]],'Data aktør'!A:H,7,FALSE)</f>
        <v/>
      </c>
      <c r="U764" s="51" t="str">
        <f>VLOOKUP(Tabel3[[#This Row],[ID-Bygningsdel]],'Data aktør'!A:H,8,FALSE)</f>
        <v/>
      </c>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39"/>
      <c r="BM764" s="16"/>
      <c r="BN764" s="16"/>
      <c r="BO764" s="16"/>
      <c r="BP764" s="16"/>
      <c r="BQ764" s="16"/>
      <c r="BR764" s="16"/>
      <c r="BS764" s="16"/>
      <c r="BT764" s="16"/>
      <c r="BU764" s="16"/>
      <c r="BV764" s="16"/>
      <c r="BW764" s="16"/>
      <c r="BX764" s="16"/>
      <c r="BY764" s="16"/>
      <c r="BZ764" s="16"/>
      <c r="CA764" s="16"/>
      <c r="CB764" s="2"/>
    </row>
    <row r="765" spans="1:80" ht="12" x14ac:dyDescent="0.2">
      <c r="A765" s="32"/>
      <c r="B765" s="268"/>
      <c r="C765" s="243" t="str">
        <f>_xlfn.CONCAT(Tabel3[[#This Row],[ID]],Tabel3[[#This Row],[BYGNINGSDELE]])</f>
        <v/>
      </c>
      <c r="D765" s="16"/>
      <c r="E765" s="16"/>
      <c r="F765" s="16"/>
      <c r="G765" s="16"/>
      <c r="H765" s="16"/>
      <c r="I765" s="16"/>
      <c r="J765" s="16"/>
      <c r="K765" s="34"/>
      <c r="L765" s="16"/>
      <c r="M765" s="16"/>
      <c r="N765" s="41"/>
      <c r="O765" s="51" t="str">
        <f>VLOOKUP(Tabel3[[#This Row],[ID-Bygningsdel]],'Data aktør'!A:H,2,FALSE)</f>
        <v/>
      </c>
      <c r="P765" s="51" t="str">
        <f>VLOOKUP(Tabel3[[#This Row],[ID-Bygningsdel]],'Data aktør'!A:H,3,FALSE)</f>
        <v/>
      </c>
      <c r="Q765" s="51" t="str">
        <f>VLOOKUP(Tabel3[[#This Row],[ID-Bygningsdel]],'Data aktør'!A:H,4,FALSE)</f>
        <v/>
      </c>
      <c r="R765" s="51" t="str">
        <f>VLOOKUP(Tabel3[[#This Row],[ID-Bygningsdel]],'Data aktør'!A:H,5,FALSE)</f>
        <v/>
      </c>
      <c r="S765" s="51" t="str">
        <f>VLOOKUP(Tabel3[[#This Row],[ID-Bygningsdel]],'Data aktør'!A:H,6,FALSE)</f>
        <v/>
      </c>
      <c r="T765" s="51" t="str">
        <f>VLOOKUP(Tabel3[[#This Row],[ID-Bygningsdel]],'Data aktør'!A:H,7,FALSE)</f>
        <v/>
      </c>
      <c r="U765" s="51" t="str">
        <f>VLOOKUP(Tabel3[[#This Row],[ID-Bygningsdel]],'Data aktør'!A:H,8,FALSE)</f>
        <v/>
      </c>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39"/>
      <c r="BM765" s="16"/>
      <c r="BN765" s="16"/>
      <c r="BO765" s="16"/>
      <c r="BP765" s="16"/>
      <c r="BQ765" s="16"/>
      <c r="BR765" s="16"/>
      <c r="BS765" s="16"/>
      <c r="BT765" s="16"/>
      <c r="BU765" s="16"/>
      <c r="BV765" s="16"/>
      <c r="BW765" s="16"/>
      <c r="BX765" s="16"/>
      <c r="BY765" s="16"/>
      <c r="BZ765" s="16"/>
      <c r="CA765" s="16"/>
      <c r="CB765" s="2"/>
    </row>
    <row r="766" spans="1:80" ht="12" x14ac:dyDescent="0.2">
      <c r="A766" s="32"/>
      <c r="B766" s="268"/>
      <c r="C766" s="243" t="str">
        <f>_xlfn.CONCAT(Tabel3[[#This Row],[ID]],Tabel3[[#This Row],[BYGNINGSDELE]])</f>
        <v/>
      </c>
      <c r="D766" s="16"/>
      <c r="E766" s="16"/>
      <c r="F766" s="16"/>
      <c r="G766" s="16"/>
      <c r="H766" s="16"/>
      <c r="I766" s="16"/>
      <c r="J766" s="16"/>
      <c r="K766" s="34"/>
      <c r="L766" s="16"/>
      <c r="M766" s="16"/>
      <c r="N766" s="41"/>
      <c r="O766" s="51" t="str">
        <f>VLOOKUP(Tabel3[[#This Row],[ID-Bygningsdel]],'Data aktør'!A:H,2,FALSE)</f>
        <v/>
      </c>
      <c r="P766" s="51" t="str">
        <f>VLOOKUP(Tabel3[[#This Row],[ID-Bygningsdel]],'Data aktør'!A:H,3,FALSE)</f>
        <v/>
      </c>
      <c r="Q766" s="51" t="str">
        <f>VLOOKUP(Tabel3[[#This Row],[ID-Bygningsdel]],'Data aktør'!A:H,4,FALSE)</f>
        <v/>
      </c>
      <c r="R766" s="51" t="str">
        <f>VLOOKUP(Tabel3[[#This Row],[ID-Bygningsdel]],'Data aktør'!A:H,5,FALSE)</f>
        <v/>
      </c>
      <c r="S766" s="51" t="str">
        <f>VLOOKUP(Tabel3[[#This Row],[ID-Bygningsdel]],'Data aktør'!A:H,6,FALSE)</f>
        <v/>
      </c>
      <c r="T766" s="51" t="str">
        <f>VLOOKUP(Tabel3[[#This Row],[ID-Bygningsdel]],'Data aktør'!A:H,7,FALSE)</f>
        <v/>
      </c>
      <c r="U766" s="51" t="str">
        <f>VLOOKUP(Tabel3[[#This Row],[ID-Bygningsdel]],'Data aktør'!A:H,8,FALSE)</f>
        <v/>
      </c>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39"/>
      <c r="BM766" s="16"/>
      <c r="BN766" s="16"/>
      <c r="BO766" s="16"/>
      <c r="BP766" s="16"/>
      <c r="BQ766" s="16"/>
      <c r="BR766" s="16"/>
      <c r="BS766" s="16"/>
      <c r="BT766" s="16"/>
      <c r="BU766" s="16"/>
      <c r="BV766" s="16"/>
      <c r="BW766" s="16"/>
      <c r="BX766" s="16"/>
      <c r="BY766" s="16"/>
      <c r="BZ766" s="16"/>
      <c r="CA766" s="16"/>
      <c r="CB766" s="2"/>
    </row>
    <row r="767" spans="1:80" ht="12" x14ac:dyDescent="0.2">
      <c r="A767" s="32"/>
      <c r="B767" s="268"/>
      <c r="C767" s="243" t="str">
        <f>_xlfn.CONCAT(Tabel3[[#This Row],[ID]],Tabel3[[#This Row],[BYGNINGSDELE]])</f>
        <v/>
      </c>
      <c r="D767" s="16"/>
      <c r="E767" s="16"/>
      <c r="F767" s="16"/>
      <c r="G767" s="16"/>
      <c r="H767" s="16"/>
      <c r="I767" s="16"/>
      <c r="J767" s="16"/>
      <c r="K767" s="34"/>
      <c r="L767" s="16"/>
      <c r="M767" s="16"/>
      <c r="N767" s="41"/>
      <c r="O767" s="51" t="str">
        <f>VLOOKUP(Tabel3[[#This Row],[ID-Bygningsdel]],'Data aktør'!A:H,2,FALSE)</f>
        <v/>
      </c>
      <c r="P767" s="51" t="str">
        <f>VLOOKUP(Tabel3[[#This Row],[ID-Bygningsdel]],'Data aktør'!A:H,3,FALSE)</f>
        <v/>
      </c>
      <c r="Q767" s="51" t="str">
        <f>VLOOKUP(Tabel3[[#This Row],[ID-Bygningsdel]],'Data aktør'!A:H,4,FALSE)</f>
        <v/>
      </c>
      <c r="R767" s="51" t="str">
        <f>VLOOKUP(Tabel3[[#This Row],[ID-Bygningsdel]],'Data aktør'!A:H,5,FALSE)</f>
        <v/>
      </c>
      <c r="S767" s="51" t="str">
        <f>VLOOKUP(Tabel3[[#This Row],[ID-Bygningsdel]],'Data aktør'!A:H,6,FALSE)</f>
        <v/>
      </c>
      <c r="T767" s="51" t="str">
        <f>VLOOKUP(Tabel3[[#This Row],[ID-Bygningsdel]],'Data aktør'!A:H,7,FALSE)</f>
        <v/>
      </c>
      <c r="U767" s="51" t="str">
        <f>VLOOKUP(Tabel3[[#This Row],[ID-Bygningsdel]],'Data aktør'!A:H,8,FALSE)</f>
        <v/>
      </c>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39"/>
      <c r="BM767" s="16"/>
      <c r="BN767" s="16"/>
      <c r="BO767" s="16"/>
      <c r="BP767" s="16"/>
      <c r="BQ767" s="16"/>
      <c r="BR767" s="16"/>
      <c r="BS767" s="16"/>
      <c r="BT767" s="16"/>
      <c r="BU767" s="16"/>
      <c r="BV767" s="16"/>
      <c r="BW767" s="16"/>
      <c r="BX767" s="16"/>
      <c r="BY767" s="16"/>
      <c r="BZ767" s="16"/>
      <c r="CA767" s="16"/>
      <c r="CB767" s="2"/>
    </row>
    <row r="768" spans="1:80" ht="12" x14ac:dyDescent="0.2">
      <c r="A768" s="32"/>
      <c r="B768" s="268"/>
      <c r="C768" s="243" t="str">
        <f>_xlfn.CONCAT(Tabel3[[#This Row],[ID]],Tabel3[[#This Row],[BYGNINGSDELE]])</f>
        <v/>
      </c>
      <c r="D768" s="16"/>
      <c r="E768" s="16"/>
      <c r="F768" s="16"/>
      <c r="G768" s="16"/>
      <c r="H768" s="16"/>
      <c r="I768" s="16"/>
      <c r="J768" s="16"/>
      <c r="K768" s="34"/>
      <c r="L768" s="16"/>
      <c r="M768" s="16"/>
      <c r="N768" s="41"/>
      <c r="O768" s="51" t="str">
        <f>VLOOKUP(Tabel3[[#This Row],[ID-Bygningsdel]],'Data aktør'!A:H,2,FALSE)</f>
        <v/>
      </c>
      <c r="P768" s="51" t="str">
        <f>VLOOKUP(Tabel3[[#This Row],[ID-Bygningsdel]],'Data aktør'!A:H,3,FALSE)</f>
        <v/>
      </c>
      <c r="Q768" s="51" t="str">
        <f>VLOOKUP(Tabel3[[#This Row],[ID-Bygningsdel]],'Data aktør'!A:H,4,FALSE)</f>
        <v/>
      </c>
      <c r="R768" s="51" t="str">
        <f>VLOOKUP(Tabel3[[#This Row],[ID-Bygningsdel]],'Data aktør'!A:H,5,FALSE)</f>
        <v/>
      </c>
      <c r="S768" s="51" t="str">
        <f>VLOOKUP(Tabel3[[#This Row],[ID-Bygningsdel]],'Data aktør'!A:H,6,FALSE)</f>
        <v/>
      </c>
      <c r="T768" s="51" t="str">
        <f>VLOOKUP(Tabel3[[#This Row],[ID-Bygningsdel]],'Data aktør'!A:H,7,FALSE)</f>
        <v/>
      </c>
      <c r="U768" s="51" t="str">
        <f>VLOOKUP(Tabel3[[#This Row],[ID-Bygningsdel]],'Data aktør'!A:H,8,FALSE)</f>
        <v/>
      </c>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39"/>
      <c r="BM768" s="16"/>
      <c r="BN768" s="16"/>
      <c r="BO768" s="16"/>
      <c r="BP768" s="16"/>
      <c r="BQ768" s="16"/>
      <c r="BR768" s="16"/>
      <c r="BS768" s="16"/>
      <c r="BT768" s="16"/>
      <c r="BU768" s="16"/>
      <c r="BV768" s="16"/>
      <c r="BW768" s="16"/>
      <c r="BX768" s="16"/>
      <c r="BY768" s="16"/>
      <c r="BZ768" s="16"/>
      <c r="CA768" s="16"/>
      <c r="CB768" s="2"/>
    </row>
    <row r="769" spans="1:80" ht="12" x14ac:dyDescent="0.2">
      <c r="A769" s="32"/>
      <c r="B769" s="268"/>
      <c r="C769" s="243" t="str">
        <f>_xlfn.CONCAT(Tabel3[[#This Row],[ID]],Tabel3[[#This Row],[BYGNINGSDELE]])</f>
        <v/>
      </c>
      <c r="D769" s="16"/>
      <c r="E769" s="16"/>
      <c r="F769" s="16"/>
      <c r="G769" s="16"/>
      <c r="H769" s="16"/>
      <c r="I769" s="16"/>
      <c r="J769" s="16"/>
      <c r="K769" s="34"/>
      <c r="L769" s="16"/>
      <c r="M769" s="16"/>
      <c r="N769" s="41"/>
      <c r="O769" s="51" t="str">
        <f>VLOOKUP(Tabel3[[#This Row],[ID-Bygningsdel]],'Data aktør'!A:H,2,FALSE)</f>
        <v/>
      </c>
      <c r="P769" s="51" t="str">
        <f>VLOOKUP(Tabel3[[#This Row],[ID-Bygningsdel]],'Data aktør'!A:H,3,FALSE)</f>
        <v/>
      </c>
      <c r="Q769" s="51" t="str">
        <f>VLOOKUP(Tabel3[[#This Row],[ID-Bygningsdel]],'Data aktør'!A:H,4,FALSE)</f>
        <v/>
      </c>
      <c r="R769" s="51" t="str">
        <f>VLOOKUP(Tabel3[[#This Row],[ID-Bygningsdel]],'Data aktør'!A:H,5,FALSE)</f>
        <v/>
      </c>
      <c r="S769" s="51" t="str">
        <f>VLOOKUP(Tabel3[[#This Row],[ID-Bygningsdel]],'Data aktør'!A:H,6,FALSE)</f>
        <v/>
      </c>
      <c r="T769" s="51" t="str">
        <f>VLOOKUP(Tabel3[[#This Row],[ID-Bygningsdel]],'Data aktør'!A:H,7,FALSE)</f>
        <v/>
      </c>
      <c r="U769" s="51" t="str">
        <f>VLOOKUP(Tabel3[[#This Row],[ID-Bygningsdel]],'Data aktør'!A:H,8,FALSE)</f>
        <v/>
      </c>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39"/>
      <c r="BM769" s="16"/>
      <c r="BN769" s="16"/>
      <c r="BO769" s="16"/>
      <c r="BP769" s="16"/>
      <c r="BQ769" s="16"/>
      <c r="BR769" s="16"/>
      <c r="BS769" s="16"/>
      <c r="BT769" s="16"/>
      <c r="BU769" s="16"/>
      <c r="BV769" s="16"/>
      <c r="BW769" s="16"/>
      <c r="BX769" s="16"/>
      <c r="BY769" s="16"/>
      <c r="BZ769" s="16"/>
      <c r="CA769" s="16"/>
      <c r="CB769" s="2"/>
    </row>
    <row r="770" spans="1:80" ht="12" x14ac:dyDescent="0.2">
      <c r="A770" s="32"/>
      <c r="B770" s="268"/>
      <c r="C770" s="243" t="str">
        <f>_xlfn.CONCAT(Tabel3[[#This Row],[ID]],Tabel3[[#This Row],[BYGNINGSDELE]])</f>
        <v/>
      </c>
      <c r="D770" s="16"/>
      <c r="E770" s="16"/>
      <c r="F770" s="16"/>
      <c r="G770" s="16"/>
      <c r="H770" s="16"/>
      <c r="I770" s="16"/>
      <c r="J770" s="16"/>
      <c r="K770" s="34"/>
      <c r="L770" s="16"/>
      <c r="M770" s="16"/>
      <c r="N770" s="41"/>
      <c r="O770" s="51" t="str">
        <f>VLOOKUP(Tabel3[[#This Row],[ID-Bygningsdel]],'Data aktør'!A:H,2,FALSE)</f>
        <v/>
      </c>
      <c r="P770" s="51" t="str">
        <f>VLOOKUP(Tabel3[[#This Row],[ID-Bygningsdel]],'Data aktør'!A:H,3,FALSE)</f>
        <v/>
      </c>
      <c r="Q770" s="51" t="str">
        <f>VLOOKUP(Tabel3[[#This Row],[ID-Bygningsdel]],'Data aktør'!A:H,4,FALSE)</f>
        <v/>
      </c>
      <c r="R770" s="51" t="str">
        <f>VLOOKUP(Tabel3[[#This Row],[ID-Bygningsdel]],'Data aktør'!A:H,5,FALSE)</f>
        <v/>
      </c>
      <c r="S770" s="51" t="str">
        <f>VLOOKUP(Tabel3[[#This Row],[ID-Bygningsdel]],'Data aktør'!A:H,6,FALSE)</f>
        <v/>
      </c>
      <c r="T770" s="51" t="str">
        <f>VLOOKUP(Tabel3[[#This Row],[ID-Bygningsdel]],'Data aktør'!A:H,7,FALSE)</f>
        <v/>
      </c>
      <c r="U770" s="51" t="str">
        <f>VLOOKUP(Tabel3[[#This Row],[ID-Bygningsdel]],'Data aktør'!A:H,8,FALSE)</f>
        <v/>
      </c>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39"/>
      <c r="BM770" s="16"/>
      <c r="BN770" s="16"/>
      <c r="BO770" s="16"/>
      <c r="BP770" s="16"/>
      <c r="BQ770" s="16"/>
      <c r="BR770" s="16"/>
      <c r="BS770" s="16"/>
      <c r="BT770" s="16"/>
      <c r="BU770" s="16"/>
      <c r="BV770" s="16"/>
      <c r="BW770" s="16"/>
      <c r="BX770" s="16"/>
      <c r="BY770" s="16"/>
      <c r="BZ770" s="16"/>
      <c r="CA770" s="16"/>
      <c r="CB770" s="2"/>
    </row>
    <row r="771" spans="1:80" ht="12" x14ac:dyDescent="0.2">
      <c r="A771" s="32"/>
      <c r="B771" s="268"/>
      <c r="C771" s="243" t="str">
        <f>_xlfn.CONCAT(Tabel3[[#This Row],[ID]],Tabel3[[#This Row],[BYGNINGSDELE]])</f>
        <v/>
      </c>
      <c r="D771" s="16"/>
      <c r="E771" s="16"/>
      <c r="F771" s="16"/>
      <c r="G771" s="16"/>
      <c r="H771" s="16"/>
      <c r="I771" s="16"/>
      <c r="J771" s="16"/>
      <c r="K771" s="34"/>
      <c r="L771" s="16"/>
      <c r="M771" s="16"/>
      <c r="N771" s="41"/>
      <c r="O771" s="51" t="str">
        <f>VLOOKUP(Tabel3[[#This Row],[ID-Bygningsdel]],'Data aktør'!A:H,2,FALSE)</f>
        <v/>
      </c>
      <c r="P771" s="51" t="str">
        <f>VLOOKUP(Tabel3[[#This Row],[ID-Bygningsdel]],'Data aktør'!A:H,3,FALSE)</f>
        <v/>
      </c>
      <c r="Q771" s="51" t="str">
        <f>VLOOKUP(Tabel3[[#This Row],[ID-Bygningsdel]],'Data aktør'!A:H,4,FALSE)</f>
        <v/>
      </c>
      <c r="R771" s="51" t="str">
        <f>VLOOKUP(Tabel3[[#This Row],[ID-Bygningsdel]],'Data aktør'!A:H,5,FALSE)</f>
        <v/>
      </c>
      <c r="S771" s="51" t="str">
        <f>VLOOKUP(Tabel3[[#This Row],[ID-Bygningsdel]],'Data aktør'!A:H,6,FALSE)</f>
        <v/>
      </c>
      <c r="T771" s="51" t="str">
        <f>VLOOKUP(Tabel3[[#This Row],[ID-Bygningsdel]],'Data aktør'!A:H,7,FALSE)</f>
        <v/>
      </c>
      <c r="U771" s="51" t="str">
        <f>VLOOKUP(Tabel3[[#This Row],[ID-Bygningsdel]],'Data aktør'!A:H,8,FALSE)</f>
        <v/>
      </c>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39"/>
      <c r="BM771" s="16"/>
      <c r="BN771" s="16"/>
      <c r="BO771" s="16"/>
      <c r="BP771" s="16"/>
      <c r="BQ771" s="16"/>
      <c r="BR771" s="16"/>
      <c r="BS771" s="16"/>
      <c r="BT771" s="16"/>
      <c r="BU771" s="16"/>
      <c r="BV771" s="16"/>
      <c r="BW771" s="16"/>
      <c r="BX771" s="16"/>
      <c r="BY771" s="16"/>
      <c r="BZ771" s="16"/>
      <c r="CA771" s="16"/>
      <c r="CB771" s="2"/>
    </row>
    <row r="772" spans="1:80" ht="12" x14ac:dyDescent="0.2">
      <c r="A772" s="32"/>
      <c r="B772" s="268"/>
      <c r="C772" s="243" t="str">
        <f>_xlfn.CONCAT(Tabel3[[#This Row],[ID]],Tabel3[[#This Row],[BYGNINGSDELE]])</f>
        <v/>
      </c>
      <c r="D772" s="16"/>
      <c r="E772" s="16"/>
      <c r="F772" s="16"/>
      <c r="G772" s="16"/>
      <c r="H772" s="16"/>
      <c r="I772" s="16"/>
      <c r="J772" s="16"/>
      <c r="K772" s="34"/>
      <c r="L772" s="16"/>
      <c r="M772" s="16"/>
      <c r="N772" s="41"/>
      <c r="O772" s="51" t="str">
        <f>VLOOKUP(Tabel3[[#This Row],[ID-Bygningsdel]],'Data aktør'!A:H,2,FALSE)</f>
        <v/>
      </c>
      <c r="P772" s="51" t="str">
        <f>VLOOKUP(Tabel3[[#This Row],[ID-Bygningsdel]],'Data aktør'!A:H,3,FALSE)</f>
        <v/>
      </c>
      <c r="Q772" s="51" t="str">
        <f>VLOOKUP(Tabel3[[#This Row],[ID-Bygningsdel]],'Data aktør'!A:H,4,FALSE)</f>
        <v/>
      </c>
      <c r="R772" s="51" t="str">
        <f>VLOOKUP(Tabel3[[#This Row],[ID-Bygningsdel]],'Data aktør'!A:H,5,FALSE)</f>
        <v/>
      </c>
      <c r="S772" s="51" t="str">
        <f>VLOOKUP(Tabel3[[#This Row],[ID-Bygningsdel]],'Data aktør'!A:H,6,FALSE)</f>
        <v/>
      </c>
      <c r="T772" s="51" t="str">
        <f>VLOOKUP(Tabel3[[#This Row],[ID-Bygningsdel]],'Data aktør'!A:H,7,FALSE)</f>
        <v/>
      </c>
      <c r="U772" s="51" t="str">
        <f>VLOOKUP(Tabel3[[#This Row],[ID-Bygningsdel]],'Data aktør'!A:H,8,FALSE)</f>
        <v/>
      </c>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39"/>
      <c r="BM772" s="16"/>
      <c r="BN772" s="16"/>
      <c r="BO772" s="16"/>
      <c r="BP772" s="16"/>
      <c r="BQ772" s="16"/>
      <c r="BR772" s="16"/>
      <c r="BS772" s="16"/>
      <c r="BT772" s="16"/>
      <c r="BU772" s="16"/>
      <c r="BV772" s="16"/>
      <c r="BW772" s="16"/>
      <c r="BX772" s="16"/>
      <c r="BY772" s="16"/>
      <c r="BZ772" s="16"/>
      <c r="CA772" s="16"/>
      <c r="CB772" s="2"/>
    </row>
    <row r="773" spans="1:80" ht="12" x14ac:dyDescent="0.2">
      <c r="A773" s="32"/>
      <c r="B773" s="268"/>
      <c r="C773" s="243" t="str">
        <f>_xlfn.CONCAT(Tabel3[[#This Row],[ID]],Tabel3[[#This Row],[BYGNINGSDELE]])</f>
        <v/>
      </c>
      <c r="D773" s="16"/>
      <c r="E773" s="16"/>
      <c r="F773" s="16"/>
      <c r="G773" s="16"/>
      <c r="H773" s="16"/>
      <c r="I773" s="16"/>
      <c r="J773" s="16"/>
      <c r="K773" s="34"/>
      <c r="L773" s="16"/>
      <c r="M773" s="16"/>
      <c r="N773" s="41"/>
      <c r="O773" s="51" t="str">
        <f>VLOOKUP(Tabel3[[#This Row],[ID-Bygningsdel]],'Data aktør'!A:H,2,FALSE)</f>
        <v/>
      </c>
      <c r="P773" s="51" t="str">
        <f>VLOOKUP(Tabel3[[#This Row],[ID-Bygningsdel]],'Data aktør'!A:H,3,FALSE)</f>
        <v/>
      </c>
      <c r="Q773" s="51" t="str">
        <f>VLOOKUP(Tabel3[[#This Row],[ID-Bygningsdel]],'Data aktør'!A:H,4,FALSE)</f>
        <v/>
      </c>
      <c r="R773" s="51" t="str">
        <f>VLOOKUP(Tabel3[[#This Row],[ID-Bygningsdel]],'Data aktør'!A:H,5,FALSE)</f>
        <v/>
      </c>
      <c r="S773" s="51" t="str">
        <f>VLOOKUP(Tabel3[[#This Row],[ID-Bygningsdel]],'Data aktør'!A:H,6,FALSE)</f>
        <v/>
      </c>
      <c r="T773" s="51" t="str">
        <f>VLOOKUP(Tabel3[[#This Row],[ID-Bygningsdel]],'Data aktør'!A:H,7,FALSE)</f>
        <v/>
      </c>
      <c r="U773" s="51" t="str">
        <f>VLOOKUP(Tabel3[[#This Row],[ID-Bygningsdel]],'Data aktør'!A:H,8,FALSE)</f>
        <v/>
      </c>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39"/>
      <c r="BM773" s="16"/>
      <c r="BN773" s="16"/>
      <c r="BO773" s="16"/>
      <c r="BP773" s="16"/>
      <c r="BQ773" s="16"/>
      <c r="BR773" s="16"/>
      <c r="BS773" s="16"/>
      <c r="BT773" s="16"/>
      <c r="BU773" s="16"/>
      <c r="BV773" s="16"/>
      <c r="BW773" s="16"/>
      <c r="BX773" s="16"/>
      <c r="BY773" s="16"/>
      <c r="BZ773" s="16"/>
      <c r="CA773" s="16"/>
      <c r="CB773" s="2"/>
    </row>
    <row r="774" spans="1:80" ht="12" x14ac:dyDescent="0.2">
      <c r="A774" s="32"/>
      <c r="B774" s="268"/>
      <c r="C774" s="243" t="str">
        <f>_xlfn.CONCAT(Tabel3[[#This Row],[ID]],Tabel3[[#This Row],[BYGNINGSDELE]])</f>
        <v/>
      </c>
      <c r="D774" s="16"/>
      <c r="E774" s="16"/>
      <c r="F774" s="16"/>
      <c r="G774" s="16"/>
      <c r="H774" s="16"/>
      <c r="I774" s="16"/>
      <c r="J774" s="16"/>
      <c r="K774" s="34"/>
      <c r="L774" s="16"/>
      <c r="M774" s="16"/>
      <c r="N774" s="41"/>
      <c r="O774" s="51" t="str">
        <f>VLOOKUP(Tabel3[[#This Row],[ID-Bygningsdel]],'Data aktør'!A:H,2,FALSE)</f>
        <v/>
      </c>
      <c r="P774" s="51" t="str">
        <f>VLOOKUP(Tabel3[[#This Row],[ID-Bygningsdel]],'Data aktør'!A:H,3,FALSE)</f>
        <v/>
      </c>
      <c r="Q774" s="51" t="str">
        <f>VLOOKUP(Tabel3[[#This Row],[ID-Bygningsdel]],'Data aktør'!A:H,4,FALSE)</f>
        <v/>
      </c>
      <c r="R774" s="51" t="str">
        <f>VLOOKUP(Tabel3[[#This Row],[ID-Bygningsdel]],'Data aktør'!A:H,5,FALSE)</f>
        <v/>
      </c>
      <c r="S774" s="51" t="str">
        <f>VLOOKUP(Tabel3[[#This Row],[ID-Bygningsdel]],'Data aktør'!A:H,6,FALSE)</f>
        <v/>
      </c>
      <c r="T774" s="51" t="str">
        <f>VLOOKUP(Tabel3[[#This Row],[ID-Bygningsdel]],'Data aktør'!A:H,7,FALSE)</f>
        <v/>
      </c>
      <c r="U774" s="51" t="str">
        <f>VLOOKUP(Tabel3[[#This Row],[ID-Bygningsdel]],'Data aktør'!A:H,8,FALSE)</f>
        <v/>
      </c>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39"/>
      <c r="BM774" s="16"/>
      <c r="BN774" s="16"/>
      <c r="BO774" s="16"/>
      <c r="BP774" s="16"/>
      <c r="BQ774" s="16"/>
      <c r="BR774" s="16"/>
      <c r="BS774" s="16"/>
      <c r="BT774" s="16"/>
      <c r="BU774" s="16"/>
      <c r="BV774" s="16"/>
      <c r="BW774" s="16"/>
      <c r="BX774" s="16"/>
      <c r="BY774" s="16"/>
      <c r="BZ774" s="16"/>
      <c r="CA774" s="16"/>
      <c r="CB774" s="2"/>
    </row>
    <row r="775" spans="1:80" ht="12" x14ac:dyDescent="0.2">
      <c r="A775" s="32"/>
      <c r="B775" s="268"/>
      <c r="C775" s="243" t="str">
        <f>_xlfn.CONCAT(Tabel3[[#This Row],[ID]],Tabel3[[#This Row],[BYGNINGSDELE]])</f>
        <v/>
      </c>
      <c r="D775" s="16"/>
      <c r="E775" s="16"/>
      <c r="F775" s="16"/>
      <c r="G775" s="16"/>
      <c r="H775" s="16"/>
      <c r="I775" s="16"/>
      <c r="J775" s="16"/>
      <c r="K775" s="34"/>
      <c r="L775" s="16"/>
      <c r="M775" s="16"/>
      <c r="N775" s="41"/>
      <c r="O775" s="51" t="str">
        <f>VLOOKUP(Tabel3[[#This Row],[ID-Bygningsdel]],'Data aktør'!A:H,2,FALSE)</f>
        <v/>
      </c>
      <c r="P775" s="51" t="str">
        <f>VLOOKUP(Tabel3[[#This Row],[ID-Bygningsdel]],'Data aktør'!A:H,3,FALSE)</f>
        <v/>
      </c>
      <c r="Q775" s="51" t="str">
        <f>VLOOKUP(Tabel3[[#This Row],[ID-Bygningsdel]],'Data aktør'!A:H,4,FALSE)</f>
        <v/>
      </c>
      <c r="R775" s="51" t="str">
        <f>VLOOKUP(Tabel3[[#This Row],[ID-Bygningsdel]],'Data aktør'!A:H,5,FALSE)</f>
        <v/>
      </c>
      <c r="S775" s="51" t="str">
        <f>VLOOKUP(Tabel3[[#This Row],[ID-Bygningsdel]],'Data aktør'!A:H,6,FALSE)</f>
        <v/>
      </c>
      <c r="T775" s="51" t="str">
        <f>VLOOKUP(Tabel3[[#This Row],[ID-Bygningsdel]],'Data aktør'!A:H,7,FALSE)</f>
        <v/>
      </c>
      <c r="U775" s="51" t="str">
        <f>VLOOKUP(Tabel3[[#This Row],[ID-Bygningsdel]],'Data aktør'!A:H,8,FALSE)</f>
        <v/>
      </c>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39"/>
      <c r="BM775" s="16"/>
      <c r="BN775" s="16"/>
      <c r="BO775" s="16"/>
      <c r="BP775" s="16"/>
      <c r="BQ775" s="16"/>
      <c r="BR775" s="16"/>
      <c r="BS775" s="16"/>
      <c r="BT775" s="16"/>
      <c r="BU775" s="16"/>
      <c r="BV775" s="16"/>
      <c r="BW775" s="16"/>
      <c r="BX775" s="16"/>
      <c r="BY775" s="16"/>
      <c r="BZ775" s="16"/>
      <c r="CA775" s="16"/>
      <c r="CB775" s="2"/>
    </row>
    <row r="776" spans="1:80" ht="12" x14ac:dyDescent="0.2">
      <c r="A776" s="32"/>
      <c r="B776" s="268"/>
      <c r="C776" s="243" t="str">
        <f>_xlfn.CONCAT(Tabel3[[#This Row],[ID]],Tabel3[[#This Row],[BYGNINGSDELE]])</f>
        <v/>
      </c>
      <c r="D776" s="16"/>
      <c r="E776" s="16"/>
      <c r="F776" s="16"/>
      <c r="G776" s="16"/>
      <c r="H776" s="16"/>
      <c r="I776" s="16"/>
      <c r="J776" s="16"/>
      <c r="K776" s="34"/>
      <c r="L776" s="16"/>
      <c r="M776" s="16"/>
      <c r="N776" s="41"/>
      <c r="O776" s="51" t="str">
        <f>VLOOKUP(Tabel3[[#This Row],[ID-Bygningsdel]],'Data aktør'!A:H,2,FALSE)</f>
        <v/>
      </c>
      <c r="P776" s="51" t="str">
        <f>VLOOKUP(Tabel3[[#This Row],[ID-Bygningsdel]],'Data aktør'!A:H,3,FALSE)</f>
        <v/>
      </c>
      <c r="Q776" s="51" t="str">
        <f>VLOOKUP(Tabel3[[#This Row],[ID-Bygningsdel]],'Data aktør'!A:H,4,FALSE)</f>
        <v/>
      </c>
      <c r="R776" s="51" t="str">
        <f>VLOOKUP(Tabel3[[#This Row],[ID-Bygningsdel]],'Data aktør'!A:H,5,FALSE)</f>
        <v/>
      </c>
      <c r="S776" s="51" t="str">
        <f>VLOOKUP(Tabel3[[#This Row],[ID-Bygningsdel]],'Data aktør'!A:H,6,FALSE)</f>
        <v/>
      </c>
      <c r="T776" s="51" t="str">
        <f>VLOOKUP(Tabel3[[#This Row],[ID-Bygningsdel]],'Data aktør'!A:H,7,FALSE)</f>
        <v/>
      </c>
      <c r="U776" s="51" t="str">
        <f>VLOOKUP(Tabel3[[#This Row],[ID-Bygningsdel]],'Data aktør'!A:H,8,FALSE)</f>
        <v/>
      </c>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39"/>
      <c r="BM776" s="16"/>
      <c r="BN776" s="16"/>
      <c r="BO776" s="16"/>
      <c r="BP776" s="16"/>
      <c r="BQ776" s="16"/>
      <c r="BR776" s="16"/>
      <c r="BS776" s="16"/>
      <c r="BT776" s="16"/>
      <c r="BU776" s="16"/>
      <c r="BV776" s="16"/>
      <c r="BW776" s="16"/>
      <c r="BX776" s="16"/>
      <c r="BY776" s="16"/>
      <c r="BZ776" s="16"/>
      <c r="CA776" s="16"/>
      <c r="CB776" s="2"/>
    </row>
    <row r="777" spans="1:80" ht="12" x14ac:dyDescent="0.2">
      <c r="A777" s="32"/>
      <c r="B777" s="268"/>
      <c r="C777" s="243" t="str">
        <f>_xlfn.CONCAT(Tabel3[[#This Row],[ID]],Tabel3[[#This Row],[BYGNINGSDELE]])</f>
        <v/>
      </c>
      <c r="D777" s="16"/>
      <c r="E777" s="16"/>
      <c r="F777" s="16"/>
      <c r="G777" s="16"/>
      <c r="H777" s="16"/>
      <c r="I777" s="16"/>
      <c r="J777" s="16"/>
      <c r="K777" s="34"/>
      <c r="L777" s="16"/>
      <c r="M777" s="16"/>
      <c r="N777" s="41"/>
      <c r="O777" s="51" t="str">
        <f>VLOOKUP(Tabel3[[#This Row],[ID-Bygningsdel]],'Data aktør'!A:H,2,FALSE)</f>
        <v/>
      </c>
      <c r="P777" s="51" t="str">
        <f>VLOOKUP(Tabel3[[#This Row],[ID-Bygningsdel]],'Data aktør'!A:H,3,FALSE)</f>
        <v/>
      </c>
      <c r="Q777" s="51" t="str">
        <f>VLOOKUP(Tabel3[[#This Row],[ID-Bygningsdel]],'Data aktør'!A:H,4,FALSE)</f>
        <v/>
      </c>
      <c r="R777" s="51" t="str">
        <f>VLOOKUP(Tabel3[[#This Row],[ID-Bygningsdel]],'Data aktør'!A:H,5,FALSE)</f>
        <v/>
      </c>
      <c r="S777" s="51" t="str">
        <f>VLOOKUP(Tabel3[[#This Row],[ID-Bygningsdel]],'Data aktør'!A:H,6,FALSE)</f>
        <v/>
      </c>
      <c r="T777" s="51" t="str">
        <f>VLOOKUP(Tabel3[[#This Row],[ID-Bygningsdel]],'Data aktør'!A:H,7,FALSE)</f>
        <v/>
      </c>
      <c r="U777" s="51" t="str">
        <f>VLOOKUP(Tabel3[[#This Row],[ID-Bygningsdel]],'Data aktør'!A:H,8,FALSE)</f>
        <v/>
      </c>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39"/>
      <c r="BM777" s="16"/>
      <c r="BN777" s="16"/>
      <c r="BO777" s="16"/>
      <c r="BP777" s="16"/>
      <c r="BQ777" s="16"/>
      <c r="BR777" s="16"/>
      <c r="BS777" s="16"/>
      <c r="BT777" s="16"/>
      <c r="BU777" s="16"/>
      <c r="BV777" s="16"/>
      <c r="BW777" s="16"/>
      <c r="BX777" s="16"/>
      <c r="BY777" s="16"/>
      <c r="BZ777" s="16"/>
      <c r="CA777" s="16"/>
      <c r="CB777" s="2"/>
    </row>
    <row r="778" spans="1:80" ht="12" x14ac:dyDescent="0.2">
      <c r="A778" s="32"/>
      <c r="B778" s="268"/>
      <c r="C778" s="243" t="str">
        <f>_xlfn.CONCAT(Tabel3[[#This Row],[ID]],Tabel3[[#This Row],[BYGNINGSDELE]])</f>
        <v/>
      </c>
      <c r="D778" s="16"/>
      <c r="E778" s="16"/>
      <c r="F778" s="16"/>
      <c r="G778" s="16"/>
      <c r="H778" s="16"/>
      <c r="I778" s="16"/>
      <c r="J778" s="16"/>
      <c r="K778" s="34"/>
      <c r="L778" s="16"/>
      <c r="M778" s="16"/>
      <c r="N778" s="41"/>
      <c r="O778" s="51" t="str">
        <f>VLOOKUP(Tabel3[[#This Row],[ID-Bygningsdel]],'Data aktør'!A:H,2,FALSE)</f>
        <v/>
      </c>
      <c r="P778" s="51" t="str">
        <f>VLOOKUP(Tabel3[[#This Row],[ID-Bygningsdel]],'Data aktør'!A:H,3,FALSE)</f>
        <v/>
      </c>
      <c r="Q778" s="51" t="str">
        <f>VLOOKUP(Tabel3[[#This Row],[ID-Bygningsdel]],'Data aktør'!A:H,4,FALSE)</f>
        <v/>
      </c>
      <c r="R778" s="51" t="str">
        <f>VLOOKUP(Tabel3[[#This Row],[ID-Bygningsdel]],'Data aktør'!A:H,5,FALSE)</f>
        <v/>
      </c>
      <c r="S778" s="51" t="str">
        <f>VLOOKUP(Tabel3[[#This Row],[ID-Bygningsdel]],'Data aktør'!A:H,6,FALSE)</f>
        <v/>
      </c>
      <c r="T778" s="51" t="str">
        <f>VLOOKUP(Tabel3[[#This Row],[ID-Bygningsdel]],'Data aktør'!A:H,7,FALSE)</f>
        <v/>
      </c>
      <c r="U778" s="51" t="str">
        <f>VLOOKUP(Tabel3[[#This Row],[ID-Bygningsdel]],'Data aktør'!A:H,8,FALSE)</f>
        <v/>
      </c>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39"/>
      <c r="BM778" s="16"/>
      <c r="BN778" s="16"/>
      <c r="BO778" s="16"/>
      <c r="BP778" s="16"/>
      <c r="BQ778" s="16"/>
      <c r="BR778" s="16"/>
      <c r="BS778" s="16"/>
      <c r="BT778" s="16"/>
      <c r="BU778" s="16"/>
      <c r="BV778" s="16"/>
      <c r="BW778" s="16"/>
      <c r="BX778" s="16"/>
      <c r="BY778" s="16"/>
      <c r="BZ778" s="16"/>
      <c r="CA778" s="16"/>
      <c r="CB778" s="2"/>
    </row>
    <row r="779" spans="1:80" ht="12" x14ac:dyDescent="0.2">
      <c r="A779" s="32"/>
      <c r="B779" s="268"/>
      <c r="C779" s="243" t="str">
        <f>_xlfn.CONCAT(Tabel3[[#This Row],[ID]],Tabel3[[#This Row],[BYGNINGSDELE]])</f>
        <v/>
      </c>
      <c r="D779" s="16"/>
      <c r="E779" s="16"/>
      <c r="F779" s="16"/>
      <c r="G779" s="16"/>
      <c r="H779" s="16"/>
      <c r="I779" s="16"/>
      <c r="J779" s="16"/>
      <c r="K779" s="34"/>
      <c r="L779" s="16"/>
      <c r="M779" s="16"/>
      <c r="N779" s="41"/>
      <c r="O779" s="51" t="str">
        <f>VLOOKUP(Tabel3[[#This Row],[ID-Bygningsdel]],'Data aktør'!A:H,2,FALSE)</f>
        <v/>
      </c>
      <c r="P779" s="51" t="str">
        <f>VLOOKUP(Tabel3[[#This Row],[ID-Bygningsdel]],'Data aktør'!A:H,3,FALSE)</f>
        <v/>
      </c>
      <c r="Q779" s="51" t="str">
        <f>VLOOKUP(Tabel3[[#This Row],[ID-Bygningsdel]],'Data aktør'!A:H,4,FALSE)</f>
        <v/>
      </c>
      <c r="R779" s="51" t="str">
        <f>VLOOKUP(Tabel3[[#This Row],[ID-Bygningsdel]],'Data aktør'!A:H,5,FALSE)</f>
        <v/>
      </c>
      <c r="S779" s="51" t="str">
        <f>VLOOKUP(Tabel3[[#This Row],[ID-Bygningsdel]],'Data aktør'!A:H,6,FALSE)</f>
        <v/>
      </c>
      <c r="T779" s="51" t="str">
        <f>VLOOKUP(Tabel3[[#This Row],[ID-Bygningsdel]],'Data aktør'!A:H,7,FALSE)</f>
        <v/>
      </c>
      <c r="U779" s="51" t="str">
        <f>VLOOKUP(Tabel3[[#This Row],[ID-Bygningsdel]],'Data aktør'!A:H,8,FALSE)</f>
        <v/>
      </c>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39"/>
      <c r="BM779" s="16"/>
      <c r="BN779" s="16"/>
      <c r="BO779" s="16"/>
      <c r="BP779" s="16"/>
      <c r="BQ779" s="16"/>
      <c r="BR779" s="16"/>
      <c r="BS779" s="16"/>
      <c r="BT779" s="16"/>
      <c r="BU779" s="16"/>
      <c r="BV779" s="16"/>
      <c r="BW779" s="16"/>
      <c r="BX779" s="16"/>
      <c r="BY779" s="16"/>
      <c r="BZ779" s="16"/>
      <c r="CA779" s="16"/>
      <c r="CB779" s="2"/>
    </row>
    <row r="780" spans="1:80" ht="12" x14ac:dyDescent="0.2">
      <c r="A780" s="32"/>
      <c r="B780" s="268"/>
      <c r="C780" s="243" t="str">
        <f>_xlfn.CONCAT(Tabel3[[#This Row],[ID]],Tabel3[[#This Row],[BYGNINGSDELE]])</f>
        <v/>
      </c>
      <c r="D780" s="16"/>
      <c r="E780" s="16"/>
      <c r="F780" s="16"/>
      <c r="G780" s="16"/>
      <c r="H780" s="16"/>
      <c r="I780" s="16"/>
      <c r="J780" s="16"/>
      <c r="K780" s="34"/>
      <c r="L780" s="16"/>
      <c r="M780" s="16"/>
      <c r="N780" s="41"/>
      <c r="O780" s="51" t="str">
        <f>VLOOKUP(Tabel3[[#This Row],[ID-Bygningsdel]],'Data aktør'!A:H,2,FALSE)</f>
        <v/>
      </c>
      <c r="P780" s="51" t="str">
        <f>VLOOKUP(Tabel3[[#This Row],[ID-Bygningsdel]],'Data aktør'!A:H,3,FALSE)</f>
        <v/>
      </c>
      <c r="Q780" s="51" t="str">
        <f>VLOOKUP(Tabel3[[#This Row],[ID-Bygningsdel]],'Data aktør'!A:H,4,FALSE)</f>
        <v/>
      </c>
      <c r="R780" s="51" t="str">
        <f>VLOOKUP(Tabel3[[#This Row],[ID-Bygningsdel]],'Data aktør'!A:H,5,FALSE)</f>
        <v/>
      </c>
      <c r="S780" s="51" t="str">
        <f>VLOOKUP(Tabel3[[#This Row],[ID-Bygningsdel]],'Data aktør'!A:H,6,FALSE)</f>
        <v/>
      </c>
      <c r="T780" s="51" t="str">
        <f>VLOOKUP(Tabel3[[#This Row],[ID-Bygningsdel]],'Data aktør'!A:H,7,FALSE)</f>
        <v/>
      </c>
      <c r="U780" s="51" t="str">
        <f>VLOOKUP(Tabel3[[#This Row],[ID-Bygningsdel]],'Data aktør'!A:H,8,FALSE)</f>
        <v/>
      </c>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39"/>
      <c r="BM780" s="16"/>
      <c r="BN780" s="16"/>
      <c r="BO780" s="16"/>
      <c r="BP780" s="16"/>
      <c r="BQ780" s="16"/>
      <c r="BR780" s="16"/>
      <c r="BS780" s="16"/>
      <c r="BT780" s="16"/>
      <c r="BU780" s="16"/>
      <c r="BV780" s="16"/>
      <c r="BW780" s="16"/>
      <c r="BX780" s="16"/>
      <c r="BY780" s="16"/>
      <c r="BZ780" s="16"/>
      <c r="CA780" s="16"/>
      <c r="CB780" s="2"/>
    </row>
    <row r="781" spans="1:80" ht="12" x14ac:dyDescent="0.2">
      <c r="A781" s="32"/>
      <c r="B781" s="268"/>
      <c r="C781" s="243" t="str">
        <f>_xlfn.CONCAT(Tabel3[[#This Row],[ID]],Tabel3[[#This Row],[BYGNINGSDELE]])</f>
        <v/>
      </c>
      <c r="D781" s="16"/>
      <c r="E781" s="16"/>
      <c r="F781" s="16"/>
      <c r="G781" s="16"/>
      <c r="H781" s="16"/>
      <c r="I781" s="16"/>
      <c r="J781" s="16"/>
      <c r="K781" s="34"/>
      <c r="L781" s="16"/>
      <c r="M781" s="16"/>
      <c r="N781" s="41"/>
      <c r="O781" s="51" t="str">
        <f>VLOOKUP(Tabel3[[#This Row],[ID-Bygningsdel]],'Data aktør'!A:H,2,FALSE)</f>
        <v/>
      </c>
      <c r="P781" s="51" t="str">
        <f>VLOOKUP(Tabel3[[#This Row],[ID-Bygningsdel]],'Data aktør'!A:H,3,FALSE)</f>
        <v/>
      </c>
      <c r="Q781" s="51" t="str">
        <f>VLOOKUP(Tabel3[[#This Row],[ID-Bygningsdel]],'Data aktør'!A:H,4,FALSE)</f>
        <v/>
      </c>
      <c r="R781" s="51" t="str">
        <f>VLOOKUP(Tabel3[[#This Row],[ID-Bygningsdel]],'Data aktør'!A:H,5,FALSE)</f>
        <v/>
      </c>
      <c r="S781" s="51" t="str">
        <f>VLOOKUP(Tabel3[[#This Row],[ID-Bygningsdel]],'Data aktør'!A:H,6,FALSE)</f>
        <v/>
      </c>
      <c r="T781" s="51" t="str">
        <f>VLOOKUP(Tabel3[[#This Row],[ID-Bygningsdel]],'Data aktør'!A:H,7,FALSE)</f>
        <v/>
      </c>
      <c r="U781" s="51" t="str">
        <f>VLOOKUP(Tabel3[[#This Row],[ID-Bygningsdel]],'Data aktør'!A:H,8,FALSE)</f>
        <v/>
      </c>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39"/>
      <c r="BM781" s="16"/>
      <c r="BN781" s="16"/>
      <c r="BO781" s="16"/>
      <c r="BP781" s="16"/>
      <c r="BQ781" s="16"/>
      <c r="BR781" s="16"/>
      <c r="BS781" s="16"/>
      <c r="BT781" s="16"/>
      <c r="BU781" s="16"/>
      <c r="BV781" s="16"/>
      <c r="BW781" s="16"/>
      <c r="BX781" s="16"/>
      <c r="BY781" s="16"/>
      <c r="BZ781" s="16"/>
      <c r="CA781" s="16"/>
      <c r="CB781" s="2"/>
    </row>
    <row r="782" spans="1:80" ht="12" x14ac:dyDescent="0.2">
      <c r="A782" s="32"/>
      <c r="B782" s="268"/>
      <c r="C782" s="243" t="str">
        <f>_xlfn.CONCAT(Tabel3[[#This Row],[ID]],Tabel3[[#This Row],[BYGNINGSDELE]])</f>
        <v/>
      </c>
      <c r="D782" s="16"/>
      <c r="E782" s="16"/>
      <c r="F782" s="16"/>
      <c r="G782" s="16"/>
      <c r="H782" s="16"/>
      <c r="I782" s="16"/>
      <c r="J782" s="16"/>
      <c r="K782" s="34"/>
      <c r="L782" s="16"/>
      <c r="M782" s="16"/>
      <c r="N782" s="41"/>
      <c r="O782" s="51" t="str">
        <f>VLOOKUP(Tabel3[[#This Row],[ID-Bygningsdel]],'Data aktør'!A:H,2,FALSE)</f>
        <v/>
      </c>
      <c r="P782" s="51" t="str">
        <f>VLOOKUP(Tabel3[[#This Row],[ID-Bygningsdel]],'Data aktør'!A:H,3,FALSE)</f>
        <v/>
      </c>
      <c r="Q782" s="51" t="str">
        <f>VLOOKUP(Tabel3[[#This Row],[ID-Bygningsdel]],'Data aktør'!A:H,4,FALSE)</f>
        <v/>
      </c>
      <c r="R782" s="51" t="str">
        <f>VLOOKUP(Tabel3[[#This Row],[ID-Bygningsdel]],'Data aktør'!A:H,5,FALSE)</f>
        <v/>
      </c>
      <c r="S782" s="51" t="str">
        <f>VLOOKUP(Tabel3[[#This Row],[ID-Bygningsdel]],'Data aktør'!A:H,6,FALSE)</f>
        <v/>
      </c>
      <c r="T782" s="51" t="str">
        <f>VLOOKUP(Tabel3[[#This Row],[ID-Bygningsdel]],'Data aktør'!A:H,7,FALSE)</f>
        <v/>
      </c>
      <c r="U782" s="51" t="str">
        <f>VLOOKUP(Tabel3[[#This Row],[ID-Bygningsdel]],'Data aktør'!A:H,8,FALSE)</f>
        <v/>
      </c>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39"/>
      <c r="BM782" s="16"/>
      <c r="BN782" s="16"/>
      <c r="BO782" s="16"/>
      <c r="BP782" s="16"/>
      <c r="BQ782" s="16"/>
      <c r="BR782" s="16"/>
      <c r="BS782" s="16"/>
      <c r="BT782" s="16"/>
      <c r="BU782" s="16"/>
      <c r="BV782" s="16"/>
      <c r="BW782" s="16"/>
      <c r="BX782" s="16"/>
      <c r="BY782" s="16"/>
      <c r="BZ782" s="16"/>
      <c r="CA782" s="16"/>
      <c r="CB782" s="2"/>
    </row>
    <row r="783" spans="1:80" ht="12" x14ac:dyDescent="0.2">
      <c r="A783" s="32"/>
      <c r="B783" s="268"/>
      <c r="C783" s="243" t="str">
        <f>_xlfn.CONCAT(Tabel3[[#This Row],[ID]],Tabel3[[#This Row],[BYGNINGSDELE]])</f>
        <v/>
      </c>
      <c r="D783" s="16"/>
      <c r="E783" s="16"/>
      <c r="F783" s="16"/>
      <c r="G783" s="16"/>
      <c r="H783" s="16"/>
      <c r="I783" s="16"/>
      <c r="J783" s="16"/>
      <c r="K783" s="34"/>
      <c r="L783" s="16"/>
      <c r="M783" s="16"/>
      <c r="N783" s="41"/>
      <c r="O783" s="51" t="str">
        <f>VLOOKUP(Tabel3[[#This Row],[ID-Bygningsdel]],'Data aktør'!A:H,2,FALSE)</f>
        <v/>
      </c>
      <c r="P783" s="51" t="str">
        <f>VLOOKUP(Tabel3[[#This Row],[ID-Bygningsdel]],'Data aktør'!A:H,3,FALSE)</f>
        <v/>
      </c>
      <c r="Q783" s="51" t="str">
        <f>VLOOKUP(Tabel3[[#This Row],[ID-Bygningsdel]],'Data aktør'!A:H,4,FALSE)</f>
        <v/>
      </c>
      <c r="R783" s="51" t="str">
        <f>VLOOKUP(Tabel3[[#This Row],[ID-Bygningsdel]],'Data aktør'!A:H,5,FALSE)</f>
        <v/>
      </c>
      <c r="S783" s="51" t="str">
        <f>VLOOKUP(Tabel3[[#This Row],[ID-Bygningsdel]],'Data aktør'!A:H,6,FALSE)</f>
        <v/>
      </c>
      <c r="T783" s="51" t="str">
        <f>VLOOKUP(Tabel3[[#This Row],[ID-Bygningsdel]],'Data aktør'!A:H,7,FALSE)</f>
        <v/>
      </c>
      <c r="U783" s="51" t="str">
        <f>VLOOKUP(Tabel3[[#This Row],[ID-Bygningsdel]],'Data aktør'!A:H,8,FALSE)</f>
        <v/>
      </c>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39"/>
      <c r="BM783" s="16"/>
      <c r="BN783" s="16"/>
      <c r="BO783" s="16"/>
      <c r="BP783" s="16"/>
      <c r="BQ783" s="16"/>
      <c r="BR783" s="16"/>
      <c r="BS783" s="16"/>
      <c r="BT783" s="16"/>
      <c r="BU783" s="16"/>
      <c r="BV783" s="16"/>
      <c r="BW783" s="16"/>
      <c r="BX783" s="16"/>
      <c r="BY783" s="16"/>
      <c r="BZ783" s="16"/>
      <c r="CA783" s="16"/>
      <c r="CB783" s="2"/>
    </row>
    <row r="784" spans="1:80" ht="12" x14ac:dyDescent="0.2">
      <c r="A784" s="32"/>
      <c r="B784" s="268"/>
      <c r="C784" s="243" t="str">
        <f>_xlfn.CONCAT(Tabel3[[#This Row],[ID]],Tabel3[[#This Row],[BYGNINGSDELE]])</f>
        <v/>
      </c>
      <c r="D784" s="16"/>
      <c r="E784" s="16"/>
      <c r="F784" s="16"/>
      <c r="G784" s="16"/>
      <c r="H784" s="16"/>
      <c r="I784" s="16"/>
      <c r="J784" s="16"/>
      <c r="K784" s="34"/>
      <c r="L784" s="16"/>
      <c r="M784" s="16"/>
      <c r="N784" s="41"/>
      <c r="O784" s="51" t="str">
        <f>VLOOKUP(Tabel3[[#This Row],[ID-Bygningsdel]],'Data aktør'!A:H,2,FALSE)</f>
        <v/>
      </c>
      <c r="P784" s="51" t="str">
        <f>VLOOKUP(Tabel3[[#This Row],[ID-Bygningsdel]],'Data aktør'!A:H,3,FALSE)</f>
        <v/>
      </c>
      <c r="Q784" s="51" t="str">
        <f>VLOOKUP(Tabel3[[#This Row],[ID-Bygningsdel]],'Data aktør'!A:H,4,FALSE)</f>
        <v/>
      </c>
      <c r="R784" s="51" t="str">
        <f>VLOOKUP(Tabel3[[#This Row],[ID-Bygningsdel]],'Data aktør'!A:H,5,FALSE)</f>
        <v/>
      </c>
      <c r="S784" s="51" t="str">
        <f>VLOOKUP(Tabel3[[#This Row],[ID-Bygningsdel]],'Data aktør'!A:H,6,FALSE)</f>
        <v/>
      </c>
      <c r="T784" s="51" t="str">
        <f>VLOOKUP(Tabel3[[#This Row],[ID-Bygningsdel]],'Data aktør'!A:H,7,FALSE)</f>
        <v/>
      </c>
      <c r="U784" s="51" t="str">
        <f>VLOOKUP(Tabel3[[#This Row],[ID-Bygningsdel]],'Data aktør'!A:H,8,FALSE)</f>
        <v/>
      </c>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39"/>
      <c r="BM784" s="16"/>
      <c r="BN784" s="16"/>
      <c r="BO784" s="16"/>
      <c r="BP784" s="16"/>
      <c r="BQ784" s="16"/>
      <c r="BR784" s="16"/>
      <c r="BS784" s="16"/>
      <c r="BT784" s="16"/>
      <c r="BU784" s="16"/>
      <c r="BV784" s="16"/>
      <c r="BW784" s="16"/>
      <c r="BX784" s="16"/>
      <c r="BY784" s="16"/>
      <c r="BZ784" s="16"/>
      <c r="CA784" s="16"/>
      <c r="CB784" s="2"/>
    </row>
    <row r="785" spans="1:80" ht="12" x14ac:dyDescent="0.2">
      <c r="A785" s="32"/>
      <c r="B785" s="268"/>
      <c r="C785" s="243" t="str">
        <f>_xlfn.CONCAT(Tabel3[[#This Row],[ID]],Tabel3[[#This Row],[BYGNINGSDELE]])</f>
        <v/>
      </c>
      <c r="D785" s="16"/>
      <c r="E785" s="16"/>
      <c r="F785" s="16"/>
      <c r="G785" s="16"/>
      <c r="H785" s="16"/>
      <c r="I785" s="16"/>
      <c r="J785" s="16"/>
      <c r="K785" s="34"/>
      <c r="L785" s="16"/>
      <c r="M785" s="16"/>
      <c r="N785" s="41"/>
      <c r="O785" s="51" t="str">
        <f>VLOOKUP(Tabel3[[#This Row],[ID-Bygningsdel]],'Data aktør'!A:H,2,FALSE)</f>
        <v/>
      </c>
      <c r="P785" s="51" t="str">
        <f>VLOOKUP(Tabel3[[#This Row],[ID-Bygningsdel]],'Data aktør'!A:H,3,FALSE)</f>
        <v/>
      </c>
      <c r="Q785" s="51" t="str">
        <f>VLOOKUP(Tabel3[[#This Row],[ID-Bygningsdel]],'Data aktør'!A:H,4,FALSE)</f>
        <v/>
      </c>
      <c r="R785" s="51" t="str">
        <f>VLOOKUP(Tabel3[[#This Row],[ID-Bygningsdel]],'Data aktør'!A:H,5,FALSE)</f>
        <v/>
      </c>
      <c r="S785" s="51" t="str">
        <f>VLOOKUP(Tabel3[[#This Row],[ID-Bygningsdel]],'Data aktør'!A:H,6,FALSE)</f>
        <v/>
      </c>
      <c r="T785" s="51" t="str">
        <f>VLOOKUP(Tabel3[[#This Row],[ID-Bygningsdel]],'Data aktør'!A:H,7,FALSE)</f>
        <v/>
      </c>
      <c r="U785" s="51" t="str">
        <f>VLOOKUP(Tabel3[[#This Row],[ID-Bygningsdel]],'Data aktør'!A:H,8,FALSE)</f>
        <v/>
      </c>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39"/>
      <c r="BM785" s="16"/>
      <c r="BN785" s="16"/>
      <c r="BO785" s="16"/>
      <c r="BP785" s="16"/>
      <c r="BQ785" s="16"/>
      <c r="BR785" s="16"/>
      <c r="BS785" s="16"/>
      <c r="BT785" s="16"/>
      <c r="BU785" s="16"/>
      <c r="BV785" s="16"/>
      <c r="BW785" s="16"/>
      <c r="BX785" s="16"/>
      <c r="BY785" s="16"/>
      <c r="BZ785" s="16"/>
      <c r="CA785" s="16"/>
      <c r="CB785" s="2"/>
    </row>
    <row r="786" spans="1:80" ht="12" x14ac:dyDescent="0.2">
      <c r="A786" s="32"/>
      <c r="B786" s="268"/>
      <c r="C786" s="243" t="str">
        <f>_xlfn.CONCAT(Tabel3[[#This Row],[ID]],Tabel3[[#This Row],[BYGNINGSDELE]])</f>
        <v/>
      </c>
      <c r="D786" s="16"/>
      <c r="E786" s="16"/>
      <c r="F786" s="16"/>
      <c r="G786" s="16"/>
      <c r="H786" s="16"/>
      <c r="I786" s="16"/>
      <c r="J786" s="16"/>
      <c r="K786" s="34"/>
      <c r="L786" s="16"/>
      <c r="M786" s="16"/>
      <c r="N786" s="41"/>
      <c r="O786" s="51" t="str">
        <f>VLOOKUP(Tabel3[[#This Row],[ID-Bygningsdel]],'Data aktør'!A:H,2,FALSE)</f>
        <v/>
      </c>
      <c r="P786" s="51" t="str">
        <f>VLOOKUP(Tabel3[[#This Row],[ID-Bygningsdel]],'Data aktør'!A:H,3,FALSE)</f>
        <v/>
      </c>
      <c r="Q786" s="51" t="str">
        <f>VLOOKUP(Tabel3[[#This Row],[ID-Bygningsdel]],'Data aktør'!A:H,4,FALSE)</f>
        <v/>
      </c>
      <c r="R786" s="51" t="str">
        <f>VLOOKUP(Tabel3[[#This Row],[ID-Bygningsdel]],'Data aktør'!A:H,5,FALSE)</f>
        <v/>
      </c>
      <c r="S786" s="51" t="str">
        <f>VLOOKUP(Tabel3[[#This Row],[ID-Bygningsdel]],'Data aktør'!A:H,6,FALSE)</f>
        <v/>
      </c>
      <c r="T786" s="51" t="str">
        <f>VLOOKUP(Tabel3[[#This Row],[ID-Bygningsdel]],'Data aktør'!A:H,7,FALSE)</f>
        <v/>
      </c>
      <c r="U786" s="51" t="str">
        <f>VLOOKUP(Tabel3[[#This Row],[ID-Bygningsdel]],'Data aktør'!A:H,8,FALSE)</f>
        <v/>
      </c>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39"/>
      <c r="BM786" s="16"/>
      <c r="BN786" s="16"/>
      <c r="BO786" s="16"/>
      <c r="BP786" s="16"/>
      <c r="BQ786" s="16"/>
      <c r="BR786" s="16"/>
      <c r="BS786" s="16"/>
      <c r="BT786" s="16"/>
      <c r="BU786" s="16"/>
      <c r="BV786" s="16"/>
      <c r="BW786" s="16"/>
      <c r="BX786" s="16"/>
      <c r="BY786" s="16"/>
      <c r="BZ786" s="16"/>
      <c r="CA786" s="16"/>
      <c r="CB786" s="2"/>
    </row>
    <row r="787" spans="1:80" ht="12" x14ac:dyDescent="0.2">
      <c r="A787" s="32"/>
      <c r="B787" s="268"/>
      <c r="C787" s="243" t="str">
        <f>_xlfn.CONCAT(Tabel3[[#This Row],[ID]],Tabel3[[#This Row],[BYGNINGSDELE]])</f>
        <v/>
      </c>
      <c r="D787" s="16"/>
      <c r="E787" s="16"/>
      <c r="F787" s="16"/>
      <c r="G787" s="16"/>
      <c r="H787" s="16"/>
      <c r="I787" s="16"/>
      <c r="J787" s="16"/>
      <c r="K787" s="34"/>
      <c r="L787" s="16"/>
      <c r="M787" s="16"/>
      <c r="N787" s="41"/>
      <c r="O787" s="51" t="str">
        <f>VLOOKUP(Tabel3[[#This Row],[ID-Bygningsdel]],'Data aktør'!A:H,2,FALSE)</f>
        <v/>
      </c>
      <c r="P787" s="51" t="str">
        <f>VLOOKUP(Tabel3[[#This Row],[ID-Bygningsdel]],'Data aktør'!A:H,3,FALSE)</f>
        <v/>
      </c>
      <c r="Q787" s="51" t="str">
        <f>VLOOKUP(Tabel3[[#This Row],[ID-Bygningsdel]],'Data aktør'!A:H,4,FALSE)</f>
        <v/>
      </c>
      <c r="R787" s="51" t="str">
        <f>VLOOKUP(Tabel3[[#This Row],[ID-Bygningsdel]],'Data aktør'!A:H,5,FALSE)</f>
        <v/>
      </c>
      <c r="S787" s="51" t="str">
        <f>VLOOKUP(Tabel3[[#This Row],[ID-Bygningsdel]],'Data aktør'!A:H,6,FALSE)</f>
        <v/>
      </c>
      <c r="T787" s="51" t="str">
        <f>VLOOKUP(Tabel3[[#This Row],[ID-Bygningsdel]],'Data aktør'!A:H,7,FALSE)</f>
        <v/>
      </c>
      <c r="U787" s="51" t="str">
        <f>VLOOKUP(Tabel3[[#This Row],[ID-Bygningsdel]],'Data aktør'!A:H,8,FALSE)</f>
        <v/>
      </c>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39"/>
      <c r="BM787" s="16"/>
      <c r="BN787" s="16"/>
      <c r="BO787" s="16"/>
      <c r="BP787" s="16"/>
      <c r="BQ787" s="16"/>
      <c r="BR787" s="16"/>
      <c r="BS787" s="16"/>
      <c r="BT787" s="16"/>
      <c r="BU787" s="16"/>
      <c r="BV787" s="16"/>
      <c r="BW787" s="16"/>
      <c r="BX787" s="16"/>
      <c r="BY787" s="16"/>
      <c r="BZ787" s="16"/>
      <c r="CA787" s="16"/>
      <c r="CB787" s="2"/>
    </row>
    <row r="788" spans="1:80" ht="12" x14ac:dyDescent="0.2">
      <c r="A788" s="32"/>
      <c r="B788" s="268"/>
      <c r="C788" s="243" t="str">
        <f>_xlfn.CONCAT(Tabel3[[#This Row],[ID]],Tabel3[[#This Row],[BYGNINGSDELE]])</f>
        <v/>
      </c>
      <c r="D788" s="16"/>
      <c r="E788" s="16"/>
      <c r="F788" s="16"/>
      <c r="G788" s="16"/>
      <c r="H788" s="16"/>
      <c r="I788" s="16"/>
      <c r="J788" s="16"/>
      <c r="K788" s="34"/>
      <c r="L788" s="16"/>
      <c r="M788" s="16"/>
      <c r="N788" s="41"/>
      <c r="O788" s="51" t="str">
        <f>VLOOKUP(Tabel3[[#This Row],[ID-Bygningsdel]],'Data aktør'!A:H,2,FALSE)</f>
        <v/>
      </c>
      <c r="P788" s="51" t="str">
        <f>VLOOKUP(Tabel3[[#This Row],[ID-Bygningsdel]],'Data aktør'!A:H,3,FALSE)</f>
        <v/>
      </c>
      <c r="Q788" s="51" t="str">
        <f>VLOOKUP(Tabel3[[#This Row],[ID-Bygningsdel]],'Data aktør'!A:H,4,FALSE)</f>
        <v/>
      </c>
      <c r="R788" s="51" t="str">
        <f>VLOOKUP(Tabel3[[#This Row],[ID-Bygningsdel]],'Data aktør'!A:H,5,FALSE)</f>
        <v/>
      </c>
      <c r="S788" s="51" t="str">
        <f>VLOOKUP(Tabel3[[#This Row],[ID-Bygningsdel]],'Data aktør'!A:H,6,FALSE)</f>
        <v/>
      </c>
      <c r="T788" s="51" t="str">
        <f>VLOOKUP(Tabel3[[#This Row],[ID-Bygningsdel]],'Data aktør'!A:H,7,FALSE)</f>
        <v/>
      </c>
      <c r="U788" s="51" t="str">
        <f>VLOOKUP(Tabel3[[#This Row],[ID-Bygningsdel]],'Data aktør'!A:H,8,FALSE)</f>
        <v/>
      </c>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39"/>
      <c r="BM788" s="16"/>
      <c r="BN788" s="16"/>
      <c r="BO788" s="16"/>
      <c r="BP788" s="16"/>
      <c r="BQ788" s="16"/>
      <c r="BR788" s="16"/>
      <c r="BS788" s="16"/>
      <c r="BT788" s="16"/>
      <c r="BU788" s="16"/>
      <c r="BV788" s="16"/>
      <c r="BW788" s="16"/>
      <c r="BX788" s="16"/>
      <c r="BY788" s="16"/>
      <c r="BZ788" s="16"/>
      <c r="CA788" s="16"/>
      <c r="CB788" s="2"/>
    </row>
    <row r="789" spans="1:80" ht="12" x14ac:dyDescent="0.2">
      <c r="A789" s="32"/>
      <c r="B789" s="268"/>
      <c r="C789" s="243" t="str">
        <f>_xlfn.CONCAT(Tabel3[[#This Row],[ID]],Tabel3[[#This Row],[BYGNINGSDELE]])</f>
        <v/>
      </c>
      <c r="D789" s="16"/>
      <c r="E789" s="16"/>
      <c r="F789" s="16"/>
      <c r="G789" s="16"/>
      <c r="H789" s="16"/>
      <c r="I789" s="16"/>
      <c r="J789" s="16"/>
      <c r="K789" s="34"/>
      <c r="L789" s="16"/>
      <c r="M789" s="16"/>
      <c r="N789" s="41"/>
      <c r="O789" s="51" t="str">
        <f>VLOOKUP(Tabel3[[#This Row],[ID-Bygningsdel]],'Data aktør'!A:H,2,FALSE)</f>
        <v/>
      </c>
      <c r="P789" s="51" t="str">
        <f>VLOOKUP(Tabel3[[#This Row],[ID-Bygningsdel]],'Data aktør'!A:H,3,FALSE)</f>
        <v/>
      </c>
      <c r="Q789" s="51" t="str">
        <f>VLOOKUP(Tabel3[[#This Row],[ID-Bygningsdel]],'Data aktør'!A:H,4,FALSE)</f>
        <v/>
      </c>
      <c r="R789" s="51" t="str">
        <f>VLOOKUP(Tabel3[[#This Row],[ID-Bygningsdel]],'Data aktør'!A:H,5,FALSE)</f>
        <v/>
      </c>
      <c r="S789" s="51" t="str">
        <f>VLOOKUP(Tabel3[[#This Row],[ID-Bygningsdel]],'Data aktør'!A:H,6,FALSE)</f>
        <v/>
      </c>
      <c r="T789" s="51" t="str">
        <f>VLOOKUP(Tabel3[[#This Row],[ID-Bygningsdel]],'Data aktør'!A:H,7,FALSE)</f>
        <v/>
      </c>
      <c r="U789" s="51" t="str">
        <f>VLOOKUP(Tabel3[[#This Row],[ID-Bygningsdel]],'Data aktør'!A:H,8,FALSE)</f>
        <v/>
      </c>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39"/>
      <c r="BM789" s="16"/>
      <c r="BN789" s="16"/>
      <c r="BO789" s="16"/>
      <c r="BP789" s="16"/>
      <c r="BQ789" s="16"/>
      <c r="BR789" s="16"/>
      <c r="BS789" s="16"/>
      <c r="BT789" s="16"/>
      <c r="BU789" s="16"/>
      <c r="BV789" s="16"/>
      <c r="BW789" s="16"/>
      <c r="BX789" s="16"/>
      <c r="BY789" s="16"/>
      <c r="BZ789" s="16"/>
      <c r="CA789" s="16"/>
      <c r="CB789" s="2"/>
    </row>
    <row r="790" spans="1:80" ht="12" x14ac:dyDescent="0.2">
      <c r="A790" s="32"/>
      <c r="B790" s="268"/>
      <c r="C790" s="243" t="str">
        <f>_xlfn.CONCAT(Tabel3[[#This Row],[ID]],Tabel3[[#This Row],[BYGNINGSDELE]])</f>
        <v/>
      </c>
      <c r="D790" s="16"/>
      <c r="E790" s="16"/>
      <c r="F790" s="16"/>
      <c r="G790" s="16"/>
      <c r="H790" s="16"/>
      <c r="I790" s="16"/>
      <c r="J790" s="16"/>
      <c r="K790" s="34"/>
      <c r="L790" s="16"/>
      <c r="M790" s="16"/>
      <c r="N790" s="41"/>
      <c r="O790" s="51" t="str">
        <f>VLOOKUP(Tabel3[[#This Row],[ID-Bygningsdel]],'Data aktør'!A:H,2,FALSE)</f>
        <v/>
      </c>
      <c r="P790" s="51" t="str">
        <f>VLOOKUP(Tabel3[[#This Row],[ID-Bygningsdel]],'Data aktør'!A:H,3,FALSE)</f>
        <v/>
      </c>
      <c r="Q790" s="51" t="str">
        <f>VLOOKUP(Tabel3[[#This Row],[ID-Bygningsdel]],'Data aktør'!A:H,4,FALSE)</f>
        <v/>
      </c>
      <c r="R790" s="51" t="str">
        <f>VLOOKUP(Tabel3[[#This Row],[ID-Bygningsdel]],'Data aktør'!A:H,5,FALSE)</f>
        <v/>
      </c>
      <c r="S790" s="51" t="str">
        <f>VLOOKUP(Tabel3[[#This Row],[ID-Bygningsdel]],'Data aktør'!A:H,6,FALSE)</f>
        <v/>
      </c>
      <c r="T790" s="51" t="str">
        <f>VLOOKUP(Tabel3[[#This Row],[ID-Bygningsdel]],'Data aktør'!A:H,7,FALSE)</f>
        <v/>
      </c>
      <c r="U790" s="51" t="str">
        <f>VLOOKUP(Tabel3[[#This Row],[ID-Bygningsdel]],'Data aktør'!A:H,8,FALSE)</f>
        <v/>
      </c>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39"/>
      <c r="BM790" s="16"/>
      <c r="BN790" s="16"/>
      <c r="BO790" s="16"/>
      <c r="BP790" s="16"/>
      <c r="BQ790" s="16"/>
      <c r="BR790" s="16"/>
      <c r="BS790" s="16"/>
      <c r="BT790" s="16"/>
      <c r="BU790" s="16"/>
      <c r="BV790" s="16"/>
      <c r="BW790" s="16"/>
      <c r="BX790" s="16"/>
      <c r="BY790" s="16"/>
      <c r="BZ790" s="16"/>
      <c r="CA790" s="16"/>
      <c r="CB790" s="2"/>
    </row>
    <row r="791" spans="1:80" ht="12" x14ac:dyDescent="0.2">
      <c r="A791" s="32"/>
      <c r="B791" s="268"/>
      <c r="C791" s="243" t="str">
        <f>_xlfn.CONCAT(Tabel3[[#This Row],[ID]],Tabel3[[#This Row],[BYGNINGSDELE]])</f>
        <v/>
      </c>
      <c r="D791" s="16"/>
      <c r="E791" s="16"/>
      <c r="F791" s="16"/>
      <c r="G791" s="16"/>
      <c r="H791" s="16"/>
      <c r="I791" s="16"/>
      <c r="J791" s="16"/>
      <c r="K791" s="34"/>
      <c r="L791" s="16"/>
      <c r="M791" s="16"/>
      <c r="N791" s="41"/>
      <c r="O791" s="51" t="str">
        <f>VLOOKUP(Tabel3[[#This Row],[ID-Bygningsdel]],'Data aktør'!A:H,2,FALSE)</f>
        <v/>
      </c>
      <c r="P791" s="51" t="str">
        <f>VLOOKUP(Tabel3[[#This Row],[ID-Bygningsdel]],'Data aktør'!A:H,3,FALSE)</f>
        <v/>
      </c>
      <c r="Q791" s="51" t="str">
        <f>VLOOKUP(Tabel3[[#This Row],[ID-Bygningsdel]],'Data aktør'!A:H,4,FALSE)</f>
        <v/>
      </c>
      <c r="R791" s="51" t="str">
        <f>VLOOKUP(Tabel3[[#This Row],[ID-Bygningsdel]],'Data aktør'!A:H,5,FALSE)</f>
        <v/>
      </c>
      <c r="S791" s="51" t="str">
        <f>VLOOKUP(Tabel3[[#This Row],[ID-Bygningsdel]],'Data aktør'!A:H,6,FALSE)</f>
        <v/>
      </c>
      <c r="T791" s="51" t="str">
        <f>VLOOKUP(Tabel3[[#This Row],[ID-Bygningsdel]],'Data aktør'!A:H,7,FALSE)</f>
        <v/>
      </c>
      <c r="U791" s="51" t="str">
        <f>VLOOKUP(Tabel3[[#This Row],[ID-Bygningsdel]],'Data aktør'!A:H,8,FALSE)</f>
        <v/>
      </c>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39"/>
      <c r="BM791" s="16"/>
      <c r="BN791" s="16"/>
      <c r="BO791" s="16"/>
      <c r="BP791" s="16"/>
      <c r="BQ791" s="16"/>
      <c r="BR791" s="16"/>
      <c r="BS791" s="16"/>
      <c r="BT791" s="16"/>
      <c r="BU791" s="16"/>
      <c r="BV791" s="16"/>
      <c r="BW791" s="16"/>
      <c r="BX791" s="16"/>
      <c r="BY791" s="16"/>
      <c r="BZ791" s="16"/>
      <c r="CA791" s="16"/>
      <c r="CB791" s="2"/>
    </row>
    <row r="792" spans="1:80" ht="12" x14ac:dyDescent="0.2">
      <c r="A792" s="32"/>
      <c r="B792" s="268"/>
      <c r="C792" s="243" t="str">
        <f>_xlfn.CONCAT(Tabel3[[#This Row],[ID]],Tabel3[[#This Row],[BYGNINGSDELE]])</f>
        <v/>
      </c>
      <c r="D792" s="16"/>
      <c r="E792" s="16"/>
      <c r="F792" s="16"/>
      <c r="G792" s="16"/>
      <c r="H792" s="16"/>
      <c r="I792" s="16"/>
      <c r="J792" s="16"/>
      <c r="K792" s="34"/>
      <c r="L792" s="16"/>
      <c r="M792" s="16"/>
      <c r="N792" s="41"/>
      <c r="O792" s="51" t="str">
        <f>VLOOKUP(Tabel3[[#This Row],[ID-Bygningsdel]],'Data aktør'!A:H,2,FALSE)</f>
        <v/>
      </c>
      <c r="P792" s="51" t="str">
        <f>VLOOKUP(Tabel3[[#This Row],[ID-Bygningsdel]],'Data aktør'!A:H,3,FALSE)</f>
        <v/>
      </c>
      <c r="Q792" s="51" t="str">
        <f>VLOOKUP(Tabel3[[#This Row],[ID-Bygningsdel]],'Data aktør'!A:H,4,FALSE)</f>
        <v/>
      </c>
      <c r="R792" s="51" t="str">
        <f>VLOOKUP(Tabel3[[#This Row],[ID-Bygningsdel]],'Data aktør'!A:H,5,FALSE)</f>
        <v/>
      </c>
      <c r="S792" s="51" t="str">
        <f>VLOOKUP(Tabel3[[#This Row],[ID-Bygningsdel]],'Data aktør'!A:H,6,FALSE)</f>
        <v/>
      </c>
      <c r="T792" s="51" t="str">
        <f>VLOOKUP(Tabel3[[#This Row],[ID-Bygningsdel]],'Data aktør'!A:H,7,FALSE)</f>
        <v/>
      </c>
      <c r="U792" s="51" t="str">
        <f>VLOOKUP(Tabel3[[#This Row],[ID-Bygningsdel]],'Data aktør'!A:H,8,FALSE)</f>
        <v/>
      </c>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39"/>
      <c r="BM792" s="16"/>
      <c r="BN792" s="16"/>
      <c r="BO792" s="16"/>
      <c r="BP792" s="16"/>
      <c r="BQ792" s="16"/>
      <c r="BR792" s="16"/>
      <c r="BS792" s="16"/>
      <c r="BT792" s="16"/>
      <c r="BU792" s="16"/>
      <c r="BV792" s="16"/>
      <c r="BW792" s="16"/>
      <c r="BX792" s="16"/>
      <c r="BY792" s="16"/>
      <c r="BZ792" s="16"/>
      <c r="CA792" s="16"/>
      <c r="CB792" s="2"/>
    </row>
    <row r="793" spans="1:80" ht="12" x14ac:dyDescent="0.2">
      <c r="A793" s="32"/>
      <c r="B793" s="268"/>
      <c r="C793" s="243" t="str">
        <f>_xlfn.CONCAT(Tabel3[[#This Row],[ID]],Tabel3[[#This Row],[BYGNINGSDELE]])</f>
        <v/>
      </c>
      <c r="D793" s="16"/>
      <c r="E793" s="16"/>
      <c r="F793" s="16"/>
      <c r="G793" s="16"/>
      <c r="H793" s="16"/>
      <c r="I793" s="16"/>
      <c r="J793" s="16"/>
      <c r="K793" s="34"/>
      <c r="L793" s="16"/>
      <c r="M793" s="16"/>
      <c r="N793" s="41"/>
      <c r="O793" s="51" t="str">
        <f>VLOOKUP(Tabel3[[#This Row],[ID-Bygningsdel]],'Data aktør'!A:H,2,FALSE)</f>
        <v/>
      </c>
      <c r="P793" s="51" t="str">
        <f>VLOOKUP(Tabel3[[#This Row],[ID-Bygningsdel]],'Data aktør'!A:H,3,FALSE)</f>
        <v/>
      </c>
      <c r="Q793" s="51" t="str">
        <f>VLOOKUP(Tabel3[[#This Row],[ID-Bygningsdel]],'Data aktør'!A:H,4,FALSE)</f>
        <v/>
      </c>
      <c r="R793" s="51" t="str">
        <f>VLOOKUP(Tabel3[[#This Row],[ID-Bygningsdel]],'Data aktør'!A:H,5,FALSE)</f>
        <v/>
      </c>
      <c r="S793" s="51" t="str">
        <f>VLOOKUP(Tabel3[[#This Row],[ID-Bygningsdel]],'Data aktør'!A:H,6,FALSE)</f>
        <v/>
      </c>
      <c r="T793" s="51" t="str">
        <f>VLOOKUP(Tabel3[[#This Row],[ID-Bygningsdel]],'Data aktør'!A:H,7,FALSE)</f>
        <v/>
      </c>
      <c r="U793" s="51" t="str">
        <f>VLOOKUP(Tabel3[[#This Row],[ID-Bygningsdel]],'Data aktør'!A:H,8,FALSE)</f>
        <v/>
      </c>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39"/>
      <c r="BM793" s="16"/>
      <c r="BN793" s="16"/>
      <c r="BO793" s="16"/>
      <c r="BP793" s="16"/>
      <c r="BQ793" s="16"/>
      <c r="BR793" s="16"/>
      <c r="BS793" s="16"/>
      <c r="BT793" s="16"/>
      <c r="BU793" s="16"/>
      <c r="BV793" s="16"/>
      <c r="BW793" s="16"/>
      <c r="BX793" s="16"/>
      <c r="BY793" s="16"/>
      <c r="BZ793" s="16"/>
      <c r="CA793" s="16"/>
      <c r="CB793" s="2"/>
    </row>
    <row r="794" spans="1:80" ht="12" x14ac:dyDescent="0.2">
      <c r="A794" s="32"/>
      <c r="B794" s="268"/>
      <c r="C794" s="243" t="str">
        <f>_xlfn.CONCAT(Tabel3[[#This Row],[ID]],Tabel3[[#This Row],[BYGNINGSDELE]])</f>
        <v/>
      </c>
      <c r="D794" s="16"/>
      <c r="E794" s="16"/>
      <c r="F794" s="16"/>
      <c r="G794" s="16"/>
      <c r="H794" s="16"/>
      <c r="I794" s="16"/>
      <c r="J794" s="16"/>
      <c r="K794" s="34"/>
      <c r="L794" s="16"/>
      <c r="M794" s="16"/>
      <c r="N794" s="41"/>
      <c r="O794" s="51" t="str">
        <f>VLOOKUP(Tabel3[[#This Row],[ID-Bygningsdel]],'Data aktør'!A:H,2,FALSE)</f>
        <v/>
      </c>
      <c r="P794" s="51" t="str">
        <f>VLOOKUP(Tabel3[[#This Row],[ID-Bygningsdel]],'Data aktør'!A:H,3,FALSE)</f>
        <v/>
      </c>
      <c r="Q794" s="51" t="str">
        <f>VLOOKUP(Tabel3[[#This Row],[ID-Bygningsdel]],'Data aktør'!A:H,4,FALSE)</f>
        <v/>
      </c>
      <c r="R794" s="51" t="str">
        <f>VLOOKUP(Tabel3[[#This Row],[ID-Bygningsdel]],'Data aktør'!A:H,5,FALSE)</f>
        <v/>
      </c>
      <c r="S794" s="51" t="str">
        <f>VLOOKUP(Tabel3[[#This Row],[ID-Bygningsdel]],'Data aktør'!A:H,6,FALSE)</f>
        <v/>
      </c>
      <c r="T794" s="51" t="str">
        <f>VLOOKUP(Tabel3[[#This Row],[ID-Bygningsdel]],'Data aktør'!A:H,7,FALSE)</f>
        <v/>
      </c>
      <c r="U794" s="51" t="str">
        <f>VLOOKUP(Tabel3[[#This Row],[ID-Bygningsdel]],'Data aktør'!A:H,8,FALSE)</f>
        <v/>
      </c>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39"/>
      <c r="BM794" s="16"/>
      <c r="BN794" s="16"/>
      <c r="BO794" s="16"/>
      <c r="BP794" s="16"/>
      <c r="BQ794" s="16"/>
      <c r="BR794" s="16"/>
      <c r="BS794" s="16"/>
      <c r="BT794" s="16"/>
      <c r="BU794" s="16"/>
      <c r="BV794" s="16"/>
      <c r="BW794" s="16"/>
      <c r="BX794" s="16"/>
      <c r="BY794" s="16"/>
      <c r="BZ794" s="16"/>
      <c r="CA794" s="16"/>
      <c r="CB794" s="2"/>
    </row>
    <row r="795" spans="1:80" ht="12" x14ac:dyDescent="0.2">
      <c r="A795" s="32"/>
      <c r="B795" s="268"/>
      <c r="C795" s="243" t="str">
        <f>_xlfn.CONCAT(Tabel3[[#This Row],[ID]],Tabel3[[#This Row],[BYGNINGSDELE]])</f>
        <v/>
      </c>
      <c r="D795" s="16"/>
      <c r="E795" s="16"/>
      <c r="F795" s="16"/>
      <c r="G795" s="16"/>
      <c r="H795" s="16"/>
      <c r="I795" s="16"/>
      <c r="J795" s="16"/>
      <c r="K795" s="34"/>
      <c r="L795" s="16"/>
      <c r="M795" s="16"/>
      <c r="N795" s="41"/>
      <c r="O795" s="51" t="str">
        <f>VLOOKUP(Tabel3[[#This Row],[ID-Bygningsdel]],'Data aktør'!A:H,2,FALSE)</f>
        <v/>
      </c>
      <c r="P795" s="51" t="str">
        <f>VLOOKUP(Tabel3[[#This Row],[ID-Bygningsdel]],'Data aktør'!A:H,3,FALSE)</f>
        <v/>
      </c>
      <c r="Q795" s="51" t="str">
        <f>VLOOKUP(Tabel3[[#This Row],[ID-Bygningsdel]],'Data aktør'!A:H,4,FALSE)</f>
        <v/>
      </c>
      <c r="R795" s="51" t="str">
        <f>VLOOKUP(Tabel3[[#This Row],[ID-Bygningsdel]],'Data aktør'!A:H,5,FALSE)</f>
        <v/>
      </c>
      <c r="S795" s="51" t="str">
        <f>VLOOKUP(Tabel3[[#This Row],[ID-Bygningsdel]],'Data aktør'!A:H,6,FALSE)</f>
        <v/>
      </c>
      <c r="T795" s="51" t="str">
        <f>VLOOKUP(Tabel3[[#This Row],[ID-Bygningsdel]],'Data aktør'!A:H,7,FALSE)</f>
        <v/>
      </c>
      <c r="U795" s="51" t="str">
        <f>VLOOKUP(Tabel3[[#This Row],[ID-Bygningsdel]],'Data aktør'!A:H,8,FALSE)</f>
        <v/>
      </c>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39"/>
      <c r="BM795" s="16"/>
      <c r="BN795" s="16"/>
      <c r="BO795" s="16"/>
      <c r="BP795" s="16"/>
      <c r="BQ795" s="16"/>
      <c r="BR795" s="16"/>
      <c r="BS795" s="16"/>
      <c r="BT795" s="16"/>
      <c r="BU795" s="16"/>
      <c r="BV795" s="16"/>
      <c r="BW795" s="16"/>
      <c r="BX795" s="16"/>
      <c r="BY795" s="16"/>
      <c r="BZ795" s="16"/>
      <c r="CA795" s="16"/>
      <c r="CB795" s="2"/>
    </row>
    <row r="796" spans="1:80" ht="12" x14ac:dyDescent="0.2">
      <c r="A796" s="32"/>
      <c r="B796" s="268"/>
      <c r="C796" s="243" t="str">
        <f>_xlfn.CONCAT(Tabel3[[#This Row],[ID]],Tabel3[[#This Row],[BYGNINGSDELE]])</f>
        <v/>
      </c>
      <c r="D796" s="16"/>
      <c r="E796" s="16"/>
      <c r="F796" s="16"/>
      <c r="G796" s="16"/>
      <c r="H796" s="16"/>
      <c r="I796" s="16"/>
      <c r="J796" s="16"/>
      <c r="K796" s="34"/>
      <c r="L796" s="16"/>
      <c r="M796" s="16"/>
      <c r="N796" s="41"/>
      <c r="O796" s="51" t="str">
        <f>VLOOKUP(Tabel3[[#This Row],[ID-Bygningsdel]],'Data aktør'!A:H,2,FALSE)</f>
        <v/>
      </c>
      <c r="P796" s="51" t="str">
        <f>VLOOKUP(Tabel3[[#This Row],[ID-Bygningsdel]],'Data aktør'!A:H,3,FALSE)</f>
        <v/>
      </c>
      <c r="Q796" s="51" t="str">
        <f>VLOOKUP(Tabel3[[#This Row],[ID-Bygningsdel]],'Data aktør'!A:H,4,FALSE)</f>
        <v/>
      </c>
      <c r="R796" s="51" t="str">
        <f>VLOOKUP(Tabel3[[#This Row],[ID-Bygningsdel]],'Data aktør'!A:H,5,FALSE)</f>
        <v/>
      </c>
      <c r="S796" s="51" t="str">
        <f>VLOOKUP(Tabel3[[#This Row],[ID-Bygningsdel]],'Data aktør'!A:H,6,FALSE)</f>
        <v/>
      </c>
      <c r="T796" s="51" t="str">
        <f>VLOOKUP(Tabel3[[#This Row],[ID-Bygningsdel]],'Data aktør'!A:H,7,FALSE)</f>
        <v/>
      </c>
      <c r="U796" s="51" t="str">
        <f>VLOOKUP(Tabel3[[#This Row],[ID-Bygningsdel]],'Data aktør'!A:H,8,FALSE)</f>
        <v/>
      </c>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39"/>
      <c r="BM796" s="16"/>
      <c r="BN796" s="16"/>
      <c r="BO796" s="16"/>
      <c r="BP796" s="16"/>
      <c r="BQ796" s="16"/>
      <c r="BR796" s="16"/>
      <c r="BS796" s="16"/>
      <c r="BT796" s="16"/>
      <c r="BU796" s="16"/>
      <c r="BV796" s="16"/>
      <c r="BW796" s="16"/>
      <c r="BX796" s="16"/>
      <c r="BY796" s="16"/>
      <c r="BZ796" s="16"/>
      <c r="CA796" s="16"/>
      <c r="CB796" s="2"/>
    </row>
    <row r="797" spans="1:80" ht="12" x14ac:dyDescent="0.2">
      <c r="A797" s="32"/>
      <c r="B797" s="268"/>
      <c r="C797" s="243" t="str">
        <f>_xlfn.CONCAT(Tabel3[[#This Row],[ID]],Tabel3[[#This Row],[BYGNINGSDELE]])</f>
        <v/>
      </c>
      <c r="D797" s="16"/>
      <c r="E797" s="16"/>
      <c r="F797" s="16"/>
      <c r="G797" s="16"/>
      <c r="H797" s="16"/>
      <c r="I797" s="16"/>
      <c r="J797" s="16"/>
      <c r="K797" s="34"/>
      <c r="L797" s="16"/>
      <c r="M797" s="16"/>
      <c r="N797" s="41"/>
      <c r="O797" s="51" t="str">
        <f>VLOOKUP(Tabel3[[#This Row],[ID-Bygningsdel]],'Data aktør'!A:H,2,FALSE)</f>
        <v/>
      </c>
      <c r="P797" s="51" t="str">
        <f>VLOOKUP(Tabel3[[#This Row],[ID-Bygningsdel]],'Data aktør'!A:H,3,FALSE)</f>
        <v/>
      </c>
      <c r="Q797" s="51" t="str">
        <f>VLOOKUP(Tabel3[[#This Row],[ID-Bygningsdel]],'Data aktør'!A:H,4,FALSE)</f>
        <v/>
      </c>
      <c r="R797" s="51" t="str">
        <f>VLOOKUP(Tabel3[[#This Row],[ID-Bygningsdel]],'Data aktør'!A:H,5,FALSE)</f>
        <v/>
      </c>
      <c r="S797" s="51" t="str">
        <f>VLOOKUP(Tabel3[[#This Row],[ID-Bygningsdel]],'Data aktør'!A:H,6,FALSE)</f>
        <v/>
      </c>
      <c r="T797" s="51" t="str">
        <f>VLOOKUP(Tabel3[[#This Row],[ID-Bygningsdel]],'Data aktør'!A:H,7,FALSE)</f>
        <v/>
      </c>
      <c r="U797" s="51" t="str">
        <f>VLOOKUP(Tabel3[[#This Row],[ID-Bygningsdel]],'Data aktør'!A:H,8,FALSE)</f>
        <v/>
      </c>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39"/>
      <c r="BM797" s="16"/>
      <c r="BN797" s="16"/>
      <c r="BO797" s="16"/>
      <c r="BP797" s="16"/>
      <c r="BQ797" s="16"/>
      <c r="BR797" s="16"/>
      <c r="BS797" s="16"/>
      <c r="BT797" s="16"/>
      <c r="BU797" s="16"/>
      <c r="BV797" s="16"/>
      <c r="BW797" s="16"/>
      <c r="BX797" s="16"/>
      <c r="BY797" s="16"/>
      <c r="BZ797" s="16"/>
      <c r="CA797" s="16"/>
      <c r="CB797" s="2"/>
    </row>
    <row r="798" spans="1:80" ht="12" x14ac:dyDescent="0.2">
      <c r="A798" s="32"/>
      <c r="B798" s="268"/>
      <c r="C798" s="243" t="str">
        <f>_xlfn.CONCAT(Tabel3[[#This Row],[ID]],Tabel3[[#This Row],[BYGNINGSDELE]])</f>
        <v/>
      </c>
      <c r="D798" s="16"/>
      <c r="E798" s="16"/>
      <c r="F798" s="16"/>
      <c r="G798" s="16"/>
      <c r="H798" s="16"/>
      <c r="I798" s="16"/>
      <c r="J798" s="16"/>
      <c r="K798" s="34"/>
      <c r="L798" s="16"/>
      <c r="M798" s="16"/>
      <c r="N798" s="41"/>
      <c r="O798" s="51" t="str">
        <f>VLOOKUP(Tabel3[[#This Row],[ID-Bygningsdel]],'Data aktør'!A:H,2,FALSE)</f>
        <v/>
      </c>
      <c r="P798" s="51" t="str">
        <f>VLOOKUP(Tabel3[[#This Row],[ID-Bygningsdel]],'Data aktør'!A:H,3,FALSE)</f>
        <v/>
      </c>
      <c r="Q798" s="51" t="str">
        <f>VLOOKUP(Tabel3[[#This Row],[ID-Bygningsdel]],'Data aktør'!A:H,4,FALSE)</f>
        <v/>
      </c>
      <c r="R798" s="51" t="str">
        <f>VLOOKUP(Tabel3[[#This Row],[ID-Bygningsdel]],'Data aktør'!A:H,5,FALSE)</f>
        <v/>
      </c>
      <c r="S798" s="51" t="str">
        <f>VLOOKUP(Tabel3[[#This Row],[ID-Bygningsdel]],'Data aktør'!A:H,6,FALSE)</f>
        <v/>
      </c>
      <c r="T798" s="51" t="str">
        <f>VLOOKUP(Tabel3[[#This Row],[ID-Bygningsdel]],'Data aktør'!A:H,7,FALSE)</f>
        <v/>
      </c>
      <c r="U798" s="51" t="str">
        <f>VLOOKUP(Tabel3[[#This Row],[ID-Bygningsdel]],'Data aktør'!A:H,8,FALSE)</f>
        <v/>
      </c>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39"/>
      <c r="BM798" s="16"/>
      <c r="BN798" s="16"/>
      <c r="BO798" s="16"/>
      <c r="BP798" s="16"/>
      <c r="BQ798" s="16"/>
      <c r="BR798" s="16"/>
      <c r="BS798" s="16"/>
      <c r="BT798" s="16"/>
      <c r="BU798" s="16"/>
      <c r="BV798" s="16"/>
      <c r="BW798" s="16"/>
      <c r="BX798" s="16"/>
      <c r="BY798" s="16"/>
      <c r="BZ798" s="16"/>
      <c r="CA798" s="16"/>
      <c r="CB798" s="2"/>
    </row>
    <row r="799" spans="1:80" ht="12" x14ac:dyDescent="0.2">
      <c r="A799" s="32"/>
      <c r="B799" s="268"/>
      <c r="C799" s="243" t="str">
        <f>_xlfn.CONCAT(Tabel3[[#This Row],[ID]],Tabel3[[#This Row],[BYGNINGSDELE]])</f>
        <v/>
      </c>
      <c r="D799" s="16"/>
      <c r="E799" s="16"/>
      <c r="F799" s="16"/>
      <c r="G799" s="16"/>
      <c r="H799" s="16"/>
      <c r="I799" s="16"/>
      <c r="J799" s="16"/>
      <c r="K799" s="34"/>
      <c r="L799" s="16"/>
      <c r="M799" s="16"/>
      <c r="N799" s="41"/>
      <c r="O799" s="51" t="str">
        <f>VLOOKUP(Tabel3[[#This Row],[ID-Bygningsdel]],'Data aktør'!A:H,2,FALSE)</f>
        <v/>
      </c>
      <c r="P799" s="51" t="str">
        <f>VLOOKUP(Tabel3[[#This Row],[ID-Bygningsdel]],'Data aktør'!A:H,3,FALSE)</f>
        <v/>
      </c>
      <c r="Q799" s="51" t="str">
        <f>VLOOKUP(Tabel3[[#This Row],[ID-Bygningsdel]],'Data aktør'!A:H,4,FALSE)</f>
        <v/>
      </c>
      <c r="R799" s="51" t="str">
        <f>VLOOKUP(Tabel3[[#This Row],[ID-Bygningsdel]],'Data aktør'!A:H,5,FALSE)</f>
        <v/>
      </c>
      <c r="S799" s="51" t="str">
        <f>VLOOKUP(Tabel3[[#This Row],[ID-Bygningsdel]],'Data aktør'!A:H,6,FALSE)</f>
        <v/>
      </c>
      <c r="T799" s="51" t="str">
        <f>VLOOKUP(Tabel3[[#This Row],[ID-Bygningsdel]],'Data aktør'!A:H,7,FALSE)</f>
        <v/>
      </c>
      <c r="U799" s="51" t="str">
        <f>VLOOKUP(Tabel3[[#This Row],[ID-Bygningsdel]],'Data aktør'!A:H,8,FALSE)</f>
        <v/>
      </c>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39"/>
      <c r="BM799" s="16"/>
      <c r="BN799" s="16"/>
      <c r="BO799" s="16"/>
      <c r="BP799" s="16"/>
      <c r="BQ799" s="16"/>
      <c r="BR799" s="16"/>
      <c r="BS799" s="16"/>
      <c r="BT799" s="16"/>
      <c r="BU799" s="16"/>
      <c r="BV799" s="16"/>
      <c r="BW799" s="16"/>
      <c r="BX799" s="16"/>
      <c r="BY799" s="16"/>
      <c r="BZ799" s="16"/>
      <c r="CA799" s="16"/>
      <c r="CB799" s="2"/>
    </row>
    <row r="800" spans="1:80" ht="12" x14ac:dyDescent="0.2">
      <c r="A800" s="32"/>
      <c r="B800" s="268"/>
      <c r="C800" s="243" t="str">
        <f>_xlfn.CONCAT(Tabel3[[#This Row],[ID]],Tabel3[[#This Row],[BYGNINGSDELE]])</f>
        <v/>
      </c>
      <c r="D800" s="16"/>
      <c r="E800" s="16"/>
      <c r="F800" s="16"/>
      <c r="G800" s="16"/>
      <c r="H800" s="16"/>
      <c r="I800" s="16"/>
      <c r="J800" s="16"/>
      <c r="K800" s="34"/>
      <c r="L800" s="16"/>
      <c r="M800" s="16"/>
      <c r="N800" s="41"/>
      <c r="O800" s="51" t="str">
        <f>VLOOKUP(Tabel3[[#This Row],[ID-Bygningsdel]],'Data aktør'!A:H,2,FALSE)</f>
        <v/>
      </c>
      <c r="P800" s="51" t="str">
        <f>VLOOKUP(Tabel3[[#This Row],[ID-Bygningsdel]],'Data aktør'!A:H,3,FALSE)</f>
        <v/>
      </c>
      <c r="Q800" s="51" t="str">
        <f>VLOOKUP(Tabel3[[#This Row],[ID-Bygningsdel]],'Data aktør'!A:H,4,FALSE)</f>
        <v/>
      </c>
      <c r="R800" s="51" t="str">
        <f>VLOOKUP(Tabel3[[#This Row],[ID-Bygningsdel]],'Data aktør'!A:H,5,FALSE)</f>
        <v/>
      </c>
      <c r="S800" s="51" t="str">
        <f>VLOOKUP(Tabel3[[#This Row],[ID-Bygningsdel]],'Data aktør'!A:H,6,FALSE)</f>
        <v/>
      </c>
      <c r="T800" s="51" t="str">
        <f>VLOOKUP(Tabel3[[#This Row],[ID-Bygningsdel]],'Data aktør'!A:H,7,FALSE)</f>
        <v/>
      </c>
      <c r="U800" s="51" t="str">
        <f>VLOOKUP(Tabel3[[#This Row],[ID-Bygningsdel]],'Data aktør'!A:H,8,FALSE)</f>
        <v/>
      </c>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39"/>
      <c r="BM800" s="16"/>
      <c r="BN800" s="16"/>
      <c r="BO800" s="16"/>
      <c r="BP800" s="16"/>
      <c r="BQ800" s="16"/>
      <c r="BR800" s="16"/>
      <c r="BS800" s="16"/>
      <c r="BT800" s="16"/>
      <c r="BU800" s="16"/>
      <c r="BV800" s="16"/>
      <c r="BW800" s="16"/>
      <c r="BX800" s="16"/>
      <c r="BY800" s="16"/>
      <c r="BZ800" s="16"/>
      <c r="CA800" s="16"/>
      <c r="CB800" s="2"/>
    </row>
    <row r="801" spans="1:80" ht="12" x14ac:dyDescent="0.2">
      <c r="A801" s="32"/>
      <c r="B801" s="268"/>
      <c r="C801" s="243" t="str">
        <f>_xlfn.CONCAT(Tabel3[[#This Row],[ID]],Tabel3[[#This Row],[BYGNINGSDELE]])</f>
        <v/>
      </c>
      <c r="D801" s="16"/>
      <c r="E801" s="16"/>
      <c r="F801" s="16"/>
      <c r="G801" s="16"/>
      <c r="H801" s="16"/>
      <c r="I801" s="16"/>
      <c r="J801" s="16"/>
      <c r="K801" s="34"/>
      <c r="L801" s="16"/>
      <c r="M801" s="16"/>
      <c r="N801" s="41"/>
      <c r="O801" s="51" t="str">
        <f>VLOOKUP(Tabel3[[#This Row],[ID-Bygningsdel]],'Data aktør'!A:H,2,FALSE)</f>
        <v/>
      </c>
      <c r="P801" s="51" t="str">
        <f>VLOOKUP(Tabel3[[#This Row],[ID-Bygningsdel]],'Data aktør'!A:H,3,FALSE)</f>
        <v/>
      </c>
      <c r="Q801" s="51" t="str">
        <f>VLOOKUP(Tabel3[[#This Row],[ID-Bygningsdel]],'Data aktør'!A:H,4,FALSE)</f>
        <v/>
      </c>
      <c r="R801" s="51" t="str">
        <f>VLOOKUP(Tabel3[[#This Row],[ID-Bygningsdel]],'Data aktør'!A:H,5,FALSE)</f>
        <v/>
      </c>
      <c r="S801" s="51" t="str">
        <f>VLOOKUP(Tabel3[[#This Row],[ID-Bygningsdel]],'Data aktør'!A:H,6,FALSE)</f>
        <v/>
      </c>
      <c r="T801" s="51" t="str">
        <f>VLOOKUP(Tabel3[[#This Row],[ID-Bygningsdel]],'Data aktør'!A:H,7,FALSE)</f>
        <v/>
      </c>
      <c r="U801" s="51" t="str">
        <f>VLOOKUP(Tabel3[[#This Row],[ID-Bygningsdel]],'Data aktør'!A:H,8,FALSE)</f>
        <v/>
      </c>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39"/>
      <c r="BM801" s="16"/>
      <c r="BN801" s="16"/>
      <c r="BO801" s="16"/>
      <c r="BP801" s="16"/>
      <c r="BQ801" s="16"/>
      <c r="BR801" s="16"/>
      <c r="BS801" s="16"/>
      <c r="BT801" s="16"/>
      <c r="BU801" s="16"/>
      <c r="BV801" s="16"/>
      <c r="BW801" s="16"/>
      <c r="BX801" s="16"/>
      <c r="BY801" s="16"/>
      <c r="BZ801" s="16"/>
      <c r="CA801" s="16"/>
      <c r="CB801" s="2"/>
    </row>
    <row r="802" spans="1:80" ht="12" x14ac:dyDescent="0.2">
      <c r="A802" s="32"/>
      <c r="B802" s="268"/>
      <c r="C802" s="243" t="str">
        <f>_xlfn.CONCAT(Tabel3[[#This Row],[ID]],Tabel3[[#This Row],[BYGNINGSDELE]])</f>
        <v/>
      </c>
      <c r="D802" s="16"/>
      <c r="E802" s="16"/>
      <c r="F802" s="16"/>
      <c r="G802" s="16"/>
      <c r="H802" s="16"/>
      <c r="I802" s="16"/>
      <c r="J802" s="16"/>
      <c r="K802" s="34"/>
      <c r="L802" s="16"/>
      <c r="M802" s="16"/>
      <c r="N802" s="41"/>
      <c r="O802" s="51" t="str">
        <f>VLOOKUP(Tabel3[[#This Row],[ID-Bygningsdel]],'Data aktør'!A:H,2,FALSE)</f>
        <v/>
      </c>
      <c r="P802" s="51" t="str">
        <f>VLOOKUP(Tabel3[[#This Row],[ID-Bygningsdel]],'Data aktør'!A:H,3,FALSE)</f>
        <v/>
      </c>
      <c r="Q802" s="51" t="str">
        <f>VLOOKUP(Tabel3[[#This Row],[ID-Bygningsdel]],'Data aktør'!A:H,4,FALSE)</f>
        <v/>
      </c>
      <c r="R802" s="51" t="str">
        <f>VLOOKUP(Tabel3[[#This Row],[ID-Bygningsdel]],'Data aktør'!A:H,5,FALSE)</f>
        <v/>
      </c>
      <c r="S802" s="51" t="str">
        <f>VLOOKUP(Tabel3[[#This Row],[ID-Bygningsdel]],'Data aktør'!A:H,6,FALSE)</f>
        <v/>
      </c>
      <c r="T802" s="51" t="str">
        <f>VLOOKUP(Tabel3[[#This Row],[ID-Bygningsdel]],'Data aktør'!A:H,7,FALSE)</f>
        <v/>
      </c>
      <c r="U802" s="51" t="str">
        <f>VLOOKUP(Tabel3[[#This Row],[ID-Bygningsdel]],'Data aktør'!A:H,8,FALSE)</f>
        <v/>
      </c>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39"/>
      <c r="BM802" s="16"/>
      <c r="BN802" s="16"/>
      <c r="BO802" s="16"/>
      <c r="BP802" s="16"/>
      <c r="BQ802" s="16"/>
      <c r="BR802" s="16"/>
      <c r="BS802" s="16"/>
      <c r="BT802" s="16"/>
      <c r="BU802" s="16"/>
      <c r="BV802" s="16"/>
      <c r="BW802" s="16"/>
      <c r="BX802" s="16"/>
      <c r="BY802" s="16"/>
      <c r="BZ802" s="16"/>
      <c r="CA802" s="16"/>
      <c r="CB802" s="2"/>
    </row>
    <row r="803" spans="1:80" ht="12" x14ac:dyDescent="0.2">
      <c r="A803" s="32"/>
      <c r="B803" s="268"/>
      <c r="C803" s="243" t="str">
        <f>_xlfn.CONCAT(Tabel3[[#This Row],[ID]],Tabel3[[#This Row],[BYGNINGSDELE]])</f>
        <v/>
      </c>
      <c r="D803" s="16"/>
      <c r="E803" s="16"/>
      <c r="F803" s="16"/>
      <c r="G803" s="16"/>
      <c r="H803" s="16"/>
      <c r="I803" s="16"/>
      <c r="J803" s="16"/>
      <c r="K803" s="34"/>
      <c r="L803" s="16"/>
      <c r="M803" s="16"/>
      <c r="N803" s="41"/>
      <c r="O803" s="51" t="str">
        <f>VLOOKUP(Tabel3[[#This Row],[ID-Bygningsdel]],'Data aktør'!A:H,2,FALSE)</f>
        <v/>
      </c>
      <c r="P803" s="51" t="str">
        <f>VLOOKUP(Tabel3[[#This Row],[ID-Bygningsdel]],'Data aktør'!A:H,3,FALSE)</f>
        <v/>
      </c>
      <c r="Q803" s="51" t="str">
        <f>VLOOKUP(Tabel3[[#This Row],[ID-Bygningsdel]],'Data aktør'!A:H,4,FALSE)</f>
        <v/>
      </c>
      <c r="R803" s="51" t="str">
        <f>VLOOKUP(Tabel3[[#This Row],[ID-Bygningsdel]],'Data aktør'!A:H,5,FALSE)</f>
        <v/>
      </c>
      <c r="S803" s="51" t="str">
        <f>VLOOKUP(Tabel3[[#This Row],[ID-Bygningsdel]],'Data aktør'!A:H,6,FALSE)</f>
        <v/>
      </c>
      <c r="T803" s="51" t="str">
        <f>VLOOKUP(Tabel3[[#This Row],[ID-Bygningsdel]],'Data aktør'!A:H,7,FALSE)</f>
        <v/>
      </c>
      <c r="U803" s="51" t="str">
        <f>VLOOKUP(Tabel3[[#This Row],[ID-Bygningsdel]],'Data aktør'!A:H,8,FALSE)</f>
        <v/>
      </c>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39"/>
      <c r="BM803" s="16"/>
      <c r="BN803" s="16"/>
      <c r="BO803" s="16"/>
      <c r="BP803" s="16"/>
      <c r="BQ803" s="16"/>
      <c r="BR803" s="16"/>
      <c r="BS803" s="16"/>
      <c r="BT803" s="16"/>
      <c r="BU803" s="16"/>
      <c r="BV803" s="16"/>
      <c r="BW803" s="16"/>
      <c r="BX803" s="16"/>
      <c r="BY803" s="16"/>
      <c r="BZ803" s="16"/>
      <c r="CA803" s="16"/>
      <c r="CB803" s="2"/>
    </row>
    <row r="804" spans="1:80" ht="12" x14ac:dyDescent="0.2">
      <c r="A804" s="32"/>
      <c r="B804" s="268"/>
      <c r="C804" s="243" t="str">
        <f>_xlfn.CONCAT(Tabel3[[#This Row],[ID]],Tabel3[[#This Row],[BYGNINGSDELE]])</f>
        <v/>
      </c>
      <c r="D804" s="16"/>
      <c r="E804" s="16"/>
      <c r="F804" s="16"/>
      <c r="G804" s="16"/>
      <c r="H804" s="16"/>
      <c r="I804" s="16"/>
      <c r="J804" s="16"/>
      <c r="K804" s="34"/>
      <c r="L804" s="16"/>
      <c r="M804" s="16"/>
      <c r="N804" s="41"/>
      <c r="O804" s="51" t="str">
        <f>VLOOKUP(Tabel3[[#This Row],[ID-Bygningsdel]],'Data aktør'!A:H,2,FALSE)</f>
        <v/>
      </c>
      <c r="P804" s="51" t="str">
        <f>VLOOKUP(Tabel3[[#This Row],[ID-Bygningsdel]],'Data aktør'!A:H,3,FALSE)</f>
        <v/>
      </c>
      <c r="Q804" s="51" t="str">
        <f>VLOOKUP(Tabel3[[#This Row],[ID-Bygningsdel]],'Data aktør'!A:H,4,FALSE)</f>
        <v/>
      </c>
      <c r="R804" s="51" t="str">
        <f>VLOOKUP(Tabel3[[#This Row],[ID-Bygningsdel]],'Data aktør'!A:H,5,FALSE)</f>
        <v/>
      </c>
      <c r="S804" s="51" t="str">
        <f>VLOOKUP(Tabel3[[#This Row],[ID-Bygningsdel]],'Data aktør'!A:H,6,FALSE)</f>
        <v/>
      </c>
      <c r="T804" s="51" t="str">
        <f>VLOOKUP(Tabel3[[#This Row],[ID-Bygningsdel]],'Data aktør'!A:H,7,FALSE)</f>
        <v/>
      </c>
      <c r="U804" s="51" t="str">
        <f>VLOOKUP(Tabel3[[#This Row],[ID-Bygningsdel]],'Data aktør'!A:H,8,FALSE)</f>
        <v/>
      </c>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39"/>
      <c r="BM804" s="16"/>
      <c r="BN804" s="16"/>
      <c r="BO804" s="16"/>
      <c r="BP804" s="16"/>
      <c r="BQ804" s="16"/>
      <c r="BR804" s="16"/>
      <c r="BS804" s="16"/>
      <c r="BT804" s="16"/>
      <c r="BU804" s="16"/>
      <c r="BV804" s="16"/>
      <c r="BW804" s="16"/>
      <c r="BX804" s="16"/>
      <c r="BY804" s="16"/>
      <c r="BZ804" s="16"/>
      <c r="CA804" s="16"/>
      <c r="CB804" s="2"/>
    </row>
    <row r="805" spans="1:80" ht="12" x14ac:dyDescent="0.2">
      <c r="A805" s="32"/>
      <c r="B805" s="268"/>
      <c r="C805" s="243" t="str">
        <f>_xlfn.CONCAT(Tabel3[[#This Row],[ID]],Tabel3[[#This Row],[BYGNINGSDELE]])</f>
        <v/>
      </c>
      <c r="D805" s="16"/>
      <c r="E805" s="16"/>
      <c r="F805" s="16"/>
      <c r="G805" s="16"/>
      <c r="H805" s="16"/>
      <c r="I805" s="16"/>
      <c r="J805" s="16"/>
      <c r="K805" s="34"/>
      <c r="L805" s="16"/>
      <c r="M805" s="16"/>
      <c r="N805" s="41"/>
      <c r="O805" s="51" t="str">
        <f>VLOOKUP(Tabel3[[#This Row],[ID-Bygningsdel]],'Data aktør'!A:H,2,FALSE)</f>
        <v/>
      </c>
      <c r="P805" s="51" t="str">
        <f>VLOOKUP(Tabel3[[#This Row],[ID-Bygningsdel]],'Data aktør'!A:H,3,FALSE)</f>
        <v/>
      </c>
      <c r="Q805" s="51" t="str">
        <f>VLOOKUP(Tabel3[[#This Row],[ID-Bygningsdel]],'Data aktør'!A:H,4,FALSE)</f>
        <v/>
      </c>
      <c r="R805" s="51" t="str">
        <f>VLOOKUP(Tabel3[[#This Row],[ID-Bygningsdel]],'Data aktør'!A:H,5,FALSE)</f>
        <v/>
      </c>
      <c r="S805" s="51" t="str">
        <f>VLOOKUP(Tabel3[[#This Row],[ID-Bygningsdel]],'Data aktør'!A:H,6,FALSE)</f>
        <v/>
      </c>
      <c r="T805" s="51" t="str">
        <f>VLOOKUP(Tabel3[[#This Row],[ID-Bygningsdel]],'Data aktør'!A:H,7,FALSE)</f>
        <v/>
      </c>
      <c r="U805" s="51" t="str">
        <f>VLOOKUP(Tabel3[[#This Row],[ID-Bygningsdel]],'Data aktør'!A:H,8,FALSE)</f>
        <v/>
      </c>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39"/>
      <c r="BM805" s="16"/>
      <c r="BN805" s="16"/>
      <c r="BO805" s="16"/>
      <c r="BP805" s="16"/>
      <c r="BQ805" s="16"/>
      <c r="BR805" s="16"/>
      <c r="BS805" s="16"/>
      <c r="BT805" s="16"/>
      <c r="BU805" s="16"/>
      <c r="BV805" s="16"/>
      <c r="BW805" s="16"/>
      <c r="BX805" s="16"/>
      <c r="BY805" s="16"/>
      <c r="BZ805" s="16"/>
      <c r="CA805" s="16"/>
      <c r="CB805" s="2"/>
    </row>
    <row r="806" spans="1:80" ht="12" x14ac:dyDescent="0.2">
      <c r="A806" s="32"/>
      <c r="B806" s="268"/>
      <c r="C806" s="243" t="str">
        <f>_xlfn.CONCAT(Tabel3[[#This Row],[ID]],Tabel3[[#This Row],[BYGNINGSDELE]])</f>
        <v/>
      </c>
      <c r="D806" s="16"/>
      <c r="E806" s="16"/>
      <c r="F806" s="16"/>
      <c r="G806" s="16"/>
      <c r="H806" s="16"/>
      <c r="I806" s="16"/>
      <c r="J806" s="16"/>
      <c r="K806" s="34"/>
      <c r="L806" s="16"/>
      <c r="M806" s="16"/>
      <c r="N806" s="41"/>
      <c r="O806" s="51" t="str">
        <f>VLOOKUP(Tabel3[[#This Row],[ID-Bygningsdel]],'Data aktør'!A:H,2,FALSE)</f>
        <v/>
      </c>
      <c r="P806" s="51" t="str">
        <f>VLOOKUP(Tabel3[[#This Row],[ID-Bygningsdel]],'Data aktør'!A:H,3,FALSE)</f>
        <v/>
      </c>
      <c r="Q806" s="51" t="str">
        <f>VLOOKUP(Tabel3[[#This Row],[ID-Bygningsdel]],'Data aktør'!A:H,4,FALSE)</f>
        <v/>
      </c>
      <c r="R806" s="51" t="str">
        <f>VLOOKUP(Tabel3[[#This Row],[ID-Bygningsdel]],'Data aktør'!A:H,5,FALSE)</f>
        <v/>
      </c>
      <c r="S806" s="51" t="str">
        <f>VLOOKUP(Tabel3[[#This Row],[ID-Bygningsdel]],'Data aktør'!A:H,6,FALSE)</f>
        <v/>
      </c>
      <c r="T806" s="51" t="str">
        <f>VLOOKUP(Tabel3[[#This Row],[ID-Bygningsdel]],'Data aktør'!A:H,7,FALSE)</f>
        <v/>
      </c>
      <c r="U806" s="51" t="str">
        <f>VLOOKUP(Tabel3[[#This Row],[ID-Bygningsdel]],'Data aktør'!A:H,8,FALSE)</f>
        <v/>
      </c>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39"/>
      <c r="BM806" s="16"/>
      <c r="BN806" s="16"/>
      <c r="BO806" s="16"/>
      <c r="BP806" s="16"/>
      <c r="BQ806" s="16"/>
      <c r="BR806" s="16"/>
      <c r="BS806" s="16"/>
      <c r="BT806" s="16"/>
      <c r="BU806" s="16"/>
      <c r="BV806" s="16"/>
      <c r="BW806" s="16"/>
      <c r="BX806" s="16"/>
      <c r="BY806" s="16"/>
      <c r="BZ806" s="16"/>
      <c r="CA806" s="16"/>
      <c r="CB806" s="2"/>
    </row>
    <row r="807" spans="1:80" ht="12" x14ac:dyDescent="0.2">
      <c r="A807" s="32"/>
      <c r="B807" s="268"/>
      <c r="C807" s="243" t="str">
        <f>_xlfn.CONCAT(Tabel3[[#This Row],[ID]],Tabel3[[#This Row],[BYGNINGSDELE]])</f>
        <v/>
      </c>
      <c r="D807" s="16"/>
      <c r="E807" s="16"/>
      <c r="F807" s="16"/>
      <c r="G807" s="16"/>
      <c r="H807" s="16"/>
      <c r="I807" s="16"/>
      <c r="J807" s="16"/>
      <c r="K807" s="34"/>
      <c r="L807" s="16"/>
      <c r="M807" s="16"/>
      <c r="N807" s="41"/>
      <c r="O807" s="51" t="str">
        <f>VLOOKUP(Tabel3[[#This Row],[ID-Bygningsdel]],'Data aktør'!A:H,2,FALSE)</f>
        <v/>
      </c>
      <c r="P807" s="51" t="str">
        <f>VLOOKUP(Tabel3[[#This Row],[ID-Bygningsdel]],'Data aktør'!A:H,3,FALSE)</f>
        <v/>
      </c>
      <c r="Q807" s="51" t="str">
        <f>VLOOKUP(Tabel3[[#This Row],[ID-Bygningsdel]],'Data aktør'!A:H,4,FALSE)</f>
        <v/>
      </c>
      <c r="R807" s="51" t="str">
        <f>VLOOKUP(Tabel3[[#This Row],[ID-Bygningsdel]],'Data aktør'!A:H,5,FALSE)</f>
        <v/>
      </c>
      <c r="S807" s="51" t="str">
        <f>VLOOKUP(Tabel3[[#This Row],[ID-Bygningsdel]],'Data aktør'!A:H,6,FALSE)</f>
        <v/>
      </c>
      <c r="T807" s="51" t="str">
        <f>VLOOKUP(Tabel3[[#This Row],[ID-Bygningsdel]],'Data aktør'!A:H,7,FALSE)</f>
        <v/>
      </c>
      <c r="U807" s="51" t="str">
        <f>VLOOKUP(Tabel3[[#This Row],[ID-Bygningsdel]],'Data aktør'!A:H,8,FALSE)</f>
        <v/>
      </c>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39"/>
      <c r="BM807" s="16"/>
      <c r="BN807" s="16"/>
      <c r="BO807" s="16"/>
      <c r="BP807" s="16"/>
      <c r="BQ807" s="16"/>
      <c r="BR807" s="16"/>
      <c r="BS807" s="16"/>
      <c r="BT807" s="16"/>
      <c r="BU807" s="16"/>
      <c r="BV807" s="16"/>
      <c r="BW807" s="16"/>
      <c r="BX807" s="16"/>
      <c r="BY807" s="16"/>
      <c r="BZ807" s="16"/>
      <c r="CA807" s="16"/>
      <c r="CB807" s="2"/>
    </row>
    <row r="808" spans="1:80" ht="12" x14ac:dyDescent="0.2">
      <c r="A808" s="32"/>
      <c r="B808" s="268"/>
      <c r="C808" s="243" t="str">
        <f>_xlfn.CONCAT(Tabel3[[#This Row],[ID]],Tabel3[[#This Row],[BYGNINGSDELE]])</f>
        <v/>
      </c>
      <c r="D808" s="16"/>
      <c r="E808" s="16"/>
      <c r="F808" s="16"/>
      <c r="G808" s="16"/>
      <c r="H808" s="16"/>
      <c r="I808" s="16"/>
      <c r="J808" s="16"/>
      <c r="K808" s="34"/>
      <c r="L808" s="16"/>
      <c r="M808" s="16"/>
      <c r="N808" s="41"/>
      <c r="O808" s="51" t="str">
        <f>VLOOKUP(Tabel3[[#This Row],[ID-Bygningsdel]],'Data aktør'!A:H,2,FALSE)</f>
        <v/>
      </c>
      <c r="P808" s="51" t="str">
        <f>VLOOKUP(Tabel3[[#This Row],[ID-Bygningsdel]],'Data aktør'!A:H,3,FALSE)</f>
        <v/>
      </c>
      <c r="Q808" s="51" t="str">
        <f>VLOOKUP(Tabel3[[#This Row],[ID-Bygningsdel]],'Data aktør'!A:H,4,FALSE)</f>
        <v/>
      </c>
      <c r="R808" s="51" t="str">
        <f>VLOOKUP(Tabel3[[#This Row],[ID-Bygningsdel]],'Data aktør'!A:H,5,FALSE)</f>
        <v/>
      </c>
      <c r="S808" s="51" t="str">
        <f>VLOOKUP(Tabel3[[#This Row],[ID-Bygningsdel]],'Data aktør'!A:H,6,FALSE)</f>
        <v/>
      </c>
      <c r="T808" s="51" t="str">
        <f>VLOOKUP(Tabel3[[#This Row],[ID-Bygningsdel]],'Data aktør'!A:H,7,FALSE)</f>
        <v/>
      </c>
      <c r="U808" s="51" t="str">
        <f>VLOOKUP(Tabel3[[#This Row],[ID-Bygningsdel]],'Data aktør'!A:H,8,FALSE)</f>
        <v/>
      </c>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39"/>
      <c r="BM808" s="16"/>
      <c r="BN808" s="16"/>
      <c r="BO808" s="16"/>
      <c r="BP808" s="16"/>
      <c r="BQ808" s="16"/>
      <c r="BR808" s="16"/>
      <c r="BS808" s="16"/>
      <c r="BT808" s="16"/>
      <c r="BU808" s="16"/>
      <c r="BV808" s="16"/>
      <c r="BW808" s="16"/>
      <c r="BX808" s="16"/>
      <c r="BY808" s="16"/>
      <c r="BZ808" s="16"/>
      <c r="CA808" s="16"/>
      <c r="CB808" s="2"/>
    </row>
    <row r="809" spans="1:80" ht="12" x14ac:dyDescent="0.2">
      <c r="A809" s="32"/>
      <c r="B809" s="268"/>
      <c r="C809" s="243" t="str">
        <f>_xlfn.CONCAT(Tabel3[[#This Row],[ID]],Tabel3[[#This Row],[BYGNINGSDELE]])</f>
        <v/>
      </c>
      <c r="D809" s="16"/>
      <c r="E809" s="16"/>
      <c r="F809" s="16"/>
      <c r="G809" s="16"/>
      <c r="H809" s="16"/>
      <c r="I809" s="16"/>
      <c r="J809" s="16"/>
      <c r="K809" s="34"/>
      <c r="L809" s="16"/>
      <c r="M809" s="16"/>
      <c r="N809" s="41"/>
      <c r="O809" s="51" t="str">
        <f>VLOOKUP(Tabel3[[#This Row],[ID-Bygningsdel]],'Data aktør'!A:H,2,FALSE)</f>
        <v/>
      </c>
      <c r="P809" s="51" t="str">
        <f>VLOOKUP(Tabel3[[#This Row],[ID-Bygningsdel]],'Data aktør'!A:H,3,FALSE)</f>
        <v/>
      </c>
      <c r="Q809" s="51" t="str">
        <f>VLOOKUP(Tabel3[[#This Row],[ID-Bygningsdel]],'Data aktør'!A:H,4,FALSE)</f>
        <v/>
      </c>
      <c r="R809" s="51" t="str">
        <f>VLOOKUP(Tabel3[[#This Row],[ID-Bygningsdel]],'Data aktør'!A:H,5,FALSE)</f>
        <v/>
      </c>
      <c r="S809" s="51" t="str">
        <f>VLOOKUP(Tabel3[[#This Row],[ID-Bygningsdel]],'Data aktør'!A:H,6,FALSE)</f>
        <v/>
      </c>
      <c r="T809" s="51" t="str">
        <f>VLOOKUP(Tabel3[[#This Row],[ID-Bygningsdel]],'Data aktør'!A:H,7,FALSE)</f>
        <v/>
      </c>
      <c r="U809" s="51" t="str">
        <f>VLOOKUP(Tabel3[[#This Row],[ID-Bygningsdel]],'Data aktør'!A:H,8,FALSE)</f>
        <v/>
      </c>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39"/>
      <c r="BM809" s="16"/>
      <c r="BN809" s="16"/>
      <c r="BO809" s="16"/>
      <c r="BP809" s="16"/>
      <c r="BQ809" s="16"/>
      <c r="BR809" s="16"/>
      <c r="BS809" s="16"/>
      <c r="BT809" s="16"/>
      <c r="BU809" s="16"/>
      <c r="BV809" s="16"/>
      <c r="BW809" s="16"/>
      <c r="BX809" s="16"/>
      <c r="BY809" s="16"/>
      <c r="BZ809" s="16"/>
      <c r="CA809" s="16"/>
      <c r="CB809" s="2"/>
    </row>
    <row r="810" spans="1:80" ht="12" x14ac:dyDescent="0.2">
      <c r="A810" s="32"/>
      <c r="B810" s="268"/>
      <c r="C810" s="243" t="str">
        <f>_xlfn.CONCAT(Tabel3[[#This Row],[ID]],Tabel3[[#This Row],[BYGNINGSDELE]])</f>
        <v/>
      </c>
      <c r="D810" s="16"/>
      <c r="E810" s="16"/>
      <c r="F810" s="16"/>
      <c r="G810" s="16"/>
      <c r="H810" s="16"/>
      <c r="I810" s="16"/>
      <c r="J810" s="16"/>
      <c r="K810" s="34"/>
      <c r="L810" s="16"/>
      <c r="M810" s="16"/>
      <c r="N810" s="41"/>
      <c r="O810" s="51" t="str">
        <f>VLOOKUP(Tabel3[[#This Row],[ID-Bygningsdel]],'Data aktør'!A:H,2,FALSE)</f>
        <v/>
      </c>
      <c r="P810" s="51" t="str">
        <f>VLOOKUP(Tabel3[[#This Row],[ID-Bygningsdel]],'Data aktør'!A:H,3,FALSE)</f>
        <v/>
      </c>
      <c r="Q810" s="51" t="str">
        <f>VLOOKUP(Tabel3[[#This Row],[ID-Bygningsdel]],'Data aktør'!A:H,4,FALSE)</f>
        <v/>
      </c>
      <c r="R810" s="51" t="str">
        <f>VLOOKUP(Tabel3[[#This Row],[ID-Bygningsdel]],'Data aktør'!A:H,5,FALSE)</f>
        <v/>
      </c>
      <c r="S810" s="51" t="str">
        <f>VLOOKUP(Tabel3[[#This Row],[ID-Bygningsdel]],'Data aktør'!A:H,6,FALSE)</f>
        <v/>
      </c>
      <c r="T810" s="51" t="str">
        <f>VLOOKUP(Tabel3[[#This Row],[ID-Bygningsdel]],'Data aktør'!A:H,7,FALSE)</f>
        <v/>
      </c>
      <c r="U810" s="51" t="str">
        <f>VLOOKUP(Tabel3[[#This Row],[ID-Bygningsdel]],'Data aktør'!A:H,8,FALSE)</f>
        <v/>
      </c>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39"/>
      <c r="BM810" s="16"/>
      <c r="BN810" s="16"/>
      <c r="BO810" s="16"/>
      <c r="BP810" s="16"/>
      <c r="BQ810" s="16"/>
      <c r="BR810" s="16"/>
      <c r="BS810" s="16"/>
      <c r="BT810" s="16"/>
      <c r="BU810" s="16"/>
      <c r="BV810" s="16"/>
      <c r="BW810" s="16"/>
      <c r="BX810" s="16"/>
      <c r="BY810" s="16"/>
      <c r="BZ810" s="16"/>
      <c r="CA810" s="16"/>
      <c r="CB810" s="2"/>
    </row>
    <row r="811" spans="1:80" ht="12" x14ac:dyDescent="0.2">
      <c r="A811" s="32"/>
      <c r="B811" s="268"/>
      <c r="C811" s="243" t="str">
        <f>_xlfn.CONCAT(Tabel3[[#This Row],[ID]],Tabel3[[#This Row],[BYGNINGSDELE]])</f>
        <v/>
      </c>
      <c r="D811" s="16"/>
      <c r="E811" s="16"/>
      <c r="F811" s="16"/>
      <c r="G811" s="16"/>
      <c r="H811" s="16"/>
      <c r="I811" s="16"/>
      <c r="J811" s="16"/>
      <c r="K811" s="34"/>
      <c r="L811" s="16"/>
      <c r="M811" s="16"/>
      <c r="N811" s="41"/>
      <c r="O811" s="51" t="str">
        <f>VLOOKUP(Tabel3[[#This Row],[ID-Bygningsdel]],'Data aktør'!A:H,2,FALSE)</f>
        <v/>
      </c>
      <c r="P811" s="51" t="str">
        <f>VLOOKUP(Tabel3[[#This Row],[ID-Bygningsdel]],'Data aktør'!A:H,3,FALSE)</f>
        <v/>
      </c>
      <c r="Q811" s="51" t="str">
        <f>VLOOKUP(Tabel3[[#This Row],[ID-Bygningsdel]],'Data aktør'!A:H,4,FALSE)</f>
        <v/>
      </c>
      <c r="R811" s="51" t="str">
        <f>VLOOKUP(Tabel3[[#This Row],[ID-Bygningsdel]],'Data aktør'!A:H,5,FALSE)</f>
        <v/>
      </c>
      <c r="S811" s="51" t="str">
        <f>VLOOKUP(Tabel3[[#This Row],[ID-Bygningsdel]],'Data aktør'!A:H,6,FALSE)</f>
        <v/>
      </c>
      <c r="T811" s="51" t="str">
        <f>VLOOKUP(Tabel3[[#This Row],[ID-Bygningsdel]],'Data aktør'!A:H,7,FALSE)</f>
        <v/>
      </c>
      <c r="U811" s="51" t="str">
        <f>VLOOKUP(Tabel3[[#This Row],[ID-Bygningsdel]],'Data aktør'!A:H,8,FALSE)</f>
        <v/>
      </c>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39"/>
      <c r="BM811" s="16"/>
      <c r="BN811" s="16"/>
      <c r="BO811" s="16"/>
      <c r="BP811" s="16"/>
      <c r="BQ811" s="16"/>
      <c r="BR811" s="16"/>
      <c r="BS811" s="16"/>
      <c r="BT811" s="16"/>
      <c r="BU811" s="16"/>
      <c r="BV811" s="16"/>
      <c r="BW811" s="16"/>
      <c r="BX811" s="16"/>
      <c r="BY811" s="16"/>
      <c r="BZ811" s="16"/>
      <c r="CA811" s="16"/>
      <c r="CB811" s="2"/>
    </row>
    <row r="812" spans="1:80" ht="12" x14ac:dyDescent="0.2">
      <c r="A812" s="32"/>
      <c r="B812" s="268"/>
      <c r="C812" s="243" t="str">
        <f>_xlfn.CONCAT(Tabel3[[#This Row],[ID]],Tabel3[[#This Row],[BYGNINGSDELE]])</f>
        <v/>
      </c>
      <c r="D812" s="16"/>
      <c r="E812" s="16"/>
      <c r="F812" s="16"/>
      <c r="G812" s="16"/>
      <c r="H812" s="16"/>
      <c r="I812" s="16"/>
      <c r="J812" s="16"/>
      <c r="K812" s="34"/>
      <c r="L812" s="16"/>
      <c r="M812" s="16"/>
      <c r="N812" s="41"/>
      <c r="O812" s="51" t="str">
        <f>VLOOKUP(Tabel3[[#This Row],[ID-Bygningsdel]],'Data aktør'!A:H,2,FALSE)</f>
        <v/>
      </c>
      <c r="P812" s="51" t="str">
        <f>VLOOKUP(Tabel3[[#This Row],[ID-Bygningsdel]],'Data aktør'!A:H,3,FALSE)</f>
        <v/>
      </c>
      <c r="Q812" s="51" t="str">
        <f>VLOOKUP(Tabel3[[#This Row],[ID-Bygningsdel]],'Data aktør'!A:H,4,FALSE)</f>
        <v/>
      </c>
      <c r="R812" s="51" t="str">
        <f>VLOOKUP(Tabel3[[#This Row],[ID-Bygningsdel]],'Data aktør'!A:H,5,FALSE)</f>
        <v/>
      </c>
      <c r="S812" s="51" t="str">
        <f>VLOOKUP(Tabel3[[#This Row],[ID-Bygningsdel]],'Data aktør'!A:H,6,FALSE)</f>
        <v/>
      </c>
      <c r="T812" s="51" t="str">
        <f>VLOOKUP(Tabel3[[#This Row],[ID-Bygningsdel]],'Data aktør'!A:H,7,FALSE)</f>
        <v/>
      </c>
      <c r="U812" s="51" t="str">
        <f>VLOOKUP(Tabel3[[#This Row],[ID-Bygningsdel]],'Data aktør'!A:H,8,FALSE)</f>
        <v/>
      </c>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39"/>
      <c r="BM812" s="16"/>
      <c r="BN812" s="16"/>
      <c r="BO812" s="16"/>
      <c r="BP812" s="16"/>
      <c r="BQ812" s="16"/>
      <c r="BR812" s="16"/>
      <c r="BS812" s="16"/>
      <c r="BT812" s="16"/>
      <c r="BU812" s="16"/>
      <c r="BV812" s="16"/>
      <c r="BW812" s="16"/>
      <c r="BX812" s="16"/>
      <c r="BY812" s="16"/>
      <c r="BZ812" s="16"/>
      <c r="CA812" s="16"/>
      <c r="CB812" s="2"/>
    </row>
    <row r="813" spans="1:80" ht="12" x14ac:dyDescent="0.2">
      <c r="A813" s="32"/>
      <c r="B813" s="268"/>
      <c r="C813" s="243" t="str">
        <f>_xlfn.CONCAT(Tabel3[[#This Row],[ID]],Tabel3[[#This Row],[BYGNINGSDELE]])</f>
        <v/>
      </c>
      <c r="D813" s="16"/>
      <c r="E813" s="16"/>
      <c r="F813" s="16"/>
      <c r="G813" s="16"/>
      <c r="H813" s="16"/>
      <c r="I813" s="16"/>
      <c r="J813" s="16"/>
      <c r="K813" s="34"/>
      <c r="L813" s="16"/>
      <c r="M813" s="16"/>
      <c r="N813" s="41"/>
      <c r="O813" s="51" t="str">
        <f>VLOOKUP(Tabel3[[#This Row],[ID-Bygningsdel]],'Data aktør'!A:H,2,FALSE)</f>
        <v/>
      </c>
      <c r="P813" s="51" t="str">
        <f>VLOOKUP(Tabel3[[#This Row],[ID-Bygningsdel]],'Data aktør'!A:H,3,FALSE)</f>
        <v/>
      </c>
      <c r="Q813" s="51" t="str">
        <f>VLOOKUP(Tabel3[[#This Row],[ID-Bygningsdel]],'Data aktør'!A:H,4,FALSE)</f>
        <v/>
      </c>
      <c r="R813" s="51" t="str">
        <f>VLOOKUP(Tabel3[[#This Row],[ID-Bygningsdel]],'Data aktør'!A:H,5,FALSE)</f>
        <v/>
      </c>
      <c r="S813" s="51" t="str">
        <f>VLOOKUP(Tabel3[[#This Row],[ID-Bygningsdel]],'Data aktør'!A:H,6,FALSE)</f>
        <v/>
      </c>
      <c r="T813" s="51" t="str">
        <f>VLOOKUP(Tabel3[[#This Row],[ID-Bygningsdel]],'Data aktør'!A:H,7,FALSE)</f>
        <v/>
      </c>
      <c r="U813" s="51" t="str">
        <f>VLOOKUP(Tabel3[[#This Row],[ID-Bygningsdel]],'Data aktør'!A:H,8,FALSE)</f>
        <v/>
      </c>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39"/>
      <c r="BM813" s="16"/>
      <c r="BN813" s="16"/>
      <c r="BO813" s="16"/>
      <c r="BP813" s="16"/>
      <c r="BQ813" s="16"/>
      <c r="BR813" s="16"/>
      <c r="BS813" s="16"/>
      <c r="BT813" s="16"/>
      <c r="BU813" s="16"/>
      <c r="BV813" s="16"/>
      <c r="BW813" s="16"/>
      <c r="BX813" s="16"/>
      <c r="BY813" s="16"/>
      <c r="BZ813" s="16"/>
      <c r="CA813" s="16"/>
      <c r="CB813" s="2"/>
    </row>
    <row r="814" spans="1:80" ht="12" x14ac:dyDescent="0.2">
      <c r="A814" s="32"/>
      <c r="B814" s="268"/>
      <c r="C814" s="243" t="str">
        <f>_xlfn.CONCAT(Tabel3[[#This Row],[ID]],Tabel3[[#This Row],[BYGNINGSDELE]])</f>
        <v/>
      </c>
      <c r="D814" s="16"/>
      <c r="E814" s="16"/>
      <c r="F814" s="16"/>
      <c r="G814" s="16"/>
      <c r="H814" s="16"/>
      <c r="I814" s="16"/>
      <c r="J814" s="16"/>
      <c r="K814" s="34"/>
      <c r="L814" s="16"/>
      <c r="M814" s="16"/>
      <c r="N814" s="41"/>
      <c r="O814" s="51" t="str">
        <f>VLOOKUP(Tabel3[[#This Row],[ID-Bygningsdel]],'Data aktør'!A:H,2,FALSE)</f>
        <v/>
      </c>
      <c r="P814" s="51" t="str">
        <f>VLOOKUP(Tabel3[[#This Row],[ID-Bygningsdel]],'Data aktør'!A:H,3,FALSE)</f>
        <v/>
      </c>
      <c r="Q814" s="51" t="str">
        <f>VLOOKUP(Tabel3[[#This Row],[ID-Bygningsdel]],'Data aktør'!A:H,4,FALSE)</f>
        <v/>
      </c>
      <c r="R814" s="51" t="str">
        <f>VLOOKUP(Tabel3[[#This Row],[ID-Bygningsdel]],'Data aktør'!A:H,5,FALSE)</f>
        <v/>
      </c>
      <c r="S814" s="51" t="str">
        <f>VLOOKUP(Tabel3[[#This Row],[ID-Bygningsdel]],'Data aktør'!A:H,6,FALSE)</f>
        <v/>
      </c>
      <c r="T814" s="51" t="str">
        <f>VLOOKUP(Tabel3[[#This Row],[ID-Bygningsdel]],'Data aktør'!A:H,7,FALSE)</f>
        <v/>
      </c>
      <c r="U814" s="51" t="str">
        <f>VLOOKUP(Tabel3[[#This Row],[ID-Bygningsdel]],'Data aktør'!A:H,8,FALSE)</f>
        <v/>
      </c>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39"/>
      <c r="BM814" s="16"/>
      <c r="BN814" s="16"/>
      <c r="BO814" s="16"/>
      <c r="BP814" s="16"/>
      <c r="BQ814" s="16"/>
      <c r="BR814" s="16"/>
      <c r="BS814" s="16"/>
      <c r="BT814" s="16"/>
      <c r="BU814" s="16"/>
      <c r="BV814" s="16"/>
      <c r="BW814" s="16"/>
      <c r="BX814" s="16"/>
      <c r="BY814" s="16"/>
      <c r="BZ814" s="16"/>
      <c r="CA814" s="16"/>
      <c r="CB814" s="2"/>
    </row>
    <row r="815" spans="1:80" ht="12" x14ac:dyDescent="0.2">
      <c r="A815" s="32"/>
      <c r="B815" s="268"/>
      <c r="C815" s="243" t="str">
        <f>_xlfn.CONCAT(Tabel3[[#This Row],[ID]],Tabel3[[#This Row],[BYGNINGSDELE]])</f>
        <v/>
      </c>
      <c r="D815" s="16"/>
      <c r="E815" s="16"/>
      <c r="F815" s="16"/>
      <c r="G815" s="16"/>
      <c r="H815" s="16"/>
      <c r="I815" s="16"/>
      <c r="J815" s="16"/>
      <c r="K815" s="34"/>
      <c r="L815" s="16"/>
      <c r="M815" s="16"/>
      <c r="N815" s="41"/>
      <c r="O815" s="51" t="str">
        <f>VLOOKUP(Tabel3[[#This Row],[ID-Bygningsdel]],'Data aktør'!A:H,2,FALSE)</f>
        <v/>
      </c>
      <c r="P815" s="51" t="str">
        <f>VLOOKUP(Tabel3[[#This Row],[ID-Bygningsdel]],'Data aktør'!A:H,3,FALSE)</f>
        <v/>
      </c>
      <c r="Q815" s="51" t="str">
        <f>VLOOKUP(Tabel3[[#This Row],[ID-Bygningsdel]],'Data aktør'!A:H,4,FALSE)</f>
        <v/>
      </c>
      <c r="R815" s="51" t="str">
        <f>VLOOKUP(Tabel3[[#This Row],[ID-Bygningsdel]],'Data aktør'!A:H,5,FALSE)</f>
        <v/>
      </c>
      <c r="S815" s="51" t="str">
        <f>VLOOKUP(Tabel3[[#This Row],[ID-Bygningsdel]],'Data aktør'!A:H,6,FALSE)</f>
        <v/>
      </c>
      <c r="T815" s="51" t="str">
        <f>VLOOKUP(Tabel3[[#This Row],[ID-Bygningsdel]],'Data aktør'!A:H,7,FALSE)</f>
        <v/>
      </c>
      <c r="U815" s="51" t="str">
        <f>VLOOKUP(Tabel3[[#This Row],[ID-Bygningsdel]],'Data aktør'!A:H,8,FALSE)</f>
        <v/>
      </c>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39"/>
      <c r="BM815" s="16"/>
      <c r="BN815" s="16"/>
      <c r="BO815" s="16"/>
      <c r="BP815" s="16"/>
      <c r="BQ815" s="16"/>
      <c r="BR815" s="16"/>
      <c r="BS815" s="16"/>
      <c r="BT815" s="16"/>
      <c r="BU815" s="16"/>
      <c r="BV815" s="16"/>
      <c r="BW815" s="16"/>
      <c r="BX815" s="16"/>
      <c r="BY815" s="16"/>
      <c r="BZ815" s="16"/>
      <c r="CA815" s="16"/>
      <c r="CB815" s="2"/>
    </row>
    <row r="816" spans="1:80" ht="12" x14ac:dyDescent="0.2">
      <c r="A816" s="32"/>
      <c r="B816" s="268"/>
      <c r="C816" s="243" t="str">
        <f>_xlfn.CONCAT(Tabel3[[#This Row],[ID]],Tabel3[[#This Row],[BYGNINGSDELE]])</f>
        <v/>
      </c>
      <c r="D816" s="16"/>
      <c r="E816" s="16"/>
      <c r="F816" s="16"/>
      <c r="G816" s="16"/>
      <c r="H816" s="16"/>
      <c r="I816" s="16"/>
      <c r="J816" s="16"/>
      <c r="K816" s="34"/>
      <c r="L816" s="16"/>
      <c r="M816" s="16"/>
      <c r="N816" s="41"/>
      <c r="O816" s="51" t="str">
        <f>VLOOKUP(Tabel3[[#This Row],[ID-Bygningsdel]],'Data aktør'!A:H,2,FALSE)</f>
        <v/>
      </c>
      <c r="P816" s="51" t="str">
        <f>VLOOKUP(Tabel3[[#This Row],[ID-Bygningsdel]],'Data aktør'!A:H,3,FALSE)</f>
        <v/>
      </c>
      <c r="Q816" s="51" t="str">
        <f>VLOOKUP(Tabel3[[#This Row],[ID-Bygningsdel]],'Data aktør'!A:H,4,FALSE)</f>
        <v/>
      </c>
      <c r="R816" s="51" t="str">
        <f>VLOOKUP(Tabel3[[#This Row],[ID-Bygningsdel]],'Data aktør'!A:H,5,FALSE)</f>
        <v/>
      </c>
      <c r="S816" s="51" t="str">
        <f>VLOOKUP(Tabel3[[#This Row],[ID-Bygningsdel]],'Data aktør'!A:H,6,FALSE)</f>
        <v/>
      </c>
      <c r="T816" s="51" t="str">
        <f>VLOOKUP(Tabel3[[#This Row],[ID-Bygningsdel]],'Data aktør'!A:H,7,FALSE)</f>
        <v/>
      </c>
      <c r="U816" s="51" t="str">
        <f>VLOOKUP(Tabel3[[#This Row],[ID-Bygningsdel]],'Data aktør'!A:H,8,FALSE)</f>
        <v/>
      </c>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39"/>
      <c r="BM816" s="16"/>
      <c r="BN816" s="16"/>
      <c r="BO816" s="16"/>
      <c r="BP816" s="16"/>
      <c r="BQ816" s="16"/>
      <c r="BR816" s="16"/>
      <c r="BS816" s="16"/>
      <c r="BT816" s="16"/>
      <c r="BU816" s="16"/>
      <c r="BV816" s="16"/>
      <c r="BW816" s="16"/>
      <c r="BX816" s="16"/>
      <c r="BY816" s="16"/>
      <c r="BZ816" s="16"/>
      <c r="CA816" s="16"/>
      <c r="CB816" s="2"/>
    </row>
    <row r="817" spans="1:80" ht="12" x14ac:dyDescent="0.2">
      <c r="A817" s="32"/>
      <c r="B817" s="268"/>
      <c r="C817" s="243" t="str">
        <f>_xlfn.CONCAT(Tabel3[[#This Row],[ID]],Tabel3[[#This Row],[BYGNINGSDELE]])</f>
        <v/>
      </c>
      <c r="D817" s="16"/>
      <c r="E817" s="16"/>
      <c r="F817" s="16"/>
      <c r="G817" s="16"/>
      <c r="H817" s="16"/>
      <c r="I817" s="16"/>
      <c r="J817" s="16"/>
      <c r="K817" s="34"/>
      <c r="L817" s="16"/>
      <c r="M817" s="16"/>
      <c r="N817" s="41"/>
      <c r="O817" s="51" t="str">
        <f>VLOOKUP(Tabel3[[#This Row],[ID-Bygningsdel]],'Data aktør'!A:H,2,FALSE)</f>
        <v/>
      </c>
      <c r="P817" s="51" t="str">
        <f>VLOOKUP(Tabel3[[#This Row],[ID-Bygningsdel]],'Data aktør'!A:H,3,FALSE)</f>
        <v/>
      </c>
      <c r="Q817" s="51" t="str">
        <f>VLOOKUP(Tabel3[[#This Row],[ID-Bygningsdel]],'Data aktør'!A:H,4,FALSE)</f>
        <v/>
      </c>
      <c r="R817" s="51" t="str">
        <f>VLOOKUP(Tabel3[[#This Row],[ID-Bygningsdel]],'Data aktør'!A:H,5,FALSE)</f>
        <v/>
      </c>
      <c r="S817" s="51" t="str">
        <f>VLOOKUP(Tabel3[[#This Row],[ID-Bygningsdel]],'Data aktør'!A:H,6,FALSE)</f>
        <v/>
      </c>
      <c r="T817" s="51" t="str">
        <f>VLOOKUP(Tabel3[[#This Row],[ID-Bygningsdel]],'Data aktør'!A:H,7,FALSE)</f>
        <v/>
      </c>
      <c r="U817" s="51" t="str">
        <f>VLOOKUP(Tabel3[[#This Row],[ID-Bygningsdel]],'Data aktør'!A:H,8,FALSE)</f>
        <v/>
      </c>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39"/>
      <c r="BM817" s="16"/>
      <c r="BN817" s="16"/>
      <c r="BO817" s="16"/>
      <c r="BP817" s="16"/>
      <c r="BQ817" s="16"/>
      <c r="BR817" s="16"/>
      <c r="BS817" s="16"/>
      <c r="BT817" s="16"/>
      <c r="BU817" s="16"/>
      <c r="BV817" s="16"/>
      <c r="BW817" s="16"/>
      <c r="BX817" s="16"/>
      <c r="BY817" s="16"/>
      <c r="BZ817" s="16"/>
      <c r="CA817" s="16"/>
      <c r="CB817" s="2"/>
    </row>
    <row r="818" spans="1:80" ht="12" x14ac:dyDescent="0.2">
      <c r="A818" s="32"/>
      <c r="B818" s="268"/>
      <c r="C818" s="243" t="str">
        <f>_xlfn.CONCAT(Tabel3[[#This Row],[ID]],Tabel3[[#This Row],[BYGNINGSDELE]])</f>
        <v/>
      </c>
      <c r="D818" s="16"/>
      <c r="E818" s="16"/>
      <c r="F818" s="16"/>
      <c r="G818" s="16"/>
      <c r="H818" s="16"/>
      <c r="I818" s="16"/>
      <c r="J818" s="16"/>
      <c r="K818" s="34"/>
      <c r="L818" s="16"/>
      <c r="M818" s="16"/>
      <c r="N818" s="41"/>
      <c r="O818" s="51" t="str">
        <f>VLOOKUP(Tabel3[[#This Row],[ID-Bygningsdel]],'Data aktør'!A:H,2,FALSE)</f>
        <v/>
      </c>
      <c r="P818" s="51" t="str">
        <f>VLOOKUP(Tabel3[[#This Row],[ID-Bygningsdel]],'Data aktør'!A:H,3,FALSE)</f>
        <v/>
      </c>
      <c r="Q818" s="51" t="str">
        <f>VLOOKUP(Tabel3[[#This Row],[ID-Bygningsdel]],'Data aktør'!A:H,4,FALSE)</f>
        <v/>
      </c>
      <c r="R818" s="51" t="str">
        <f>VLOOKUP(Tabel3[[#This Row],[ID-Bygningsdel]],'Data aktør'!A:H,5,FALSE)</f>
        <v/>
      </c>
      <c r="S818" s="51" t="str">
        <f>VLOOKUP(Tabel3[[#This Row],[ID-Bygningsdel]],'Data aktør'!A:H,6,FALSE)</f>
        <v/>
      </c>
      <c r="T818" s="51" t="str">
        <f>VLOOKUP(Tabel3[[#This Row],[ID-Bygningsdel]],'Data aktør'!A:H,7,FALSE)</f>
        <v/>
      </c>
      <c r="U818" s="51" t="str">
        <f>VLOOKUP(Tabel3[[#This Row],[ID-Bygningsdel]],'Data aktør'!A:H,8,FALSE)</f>
        <v/>
      </c>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39"/>
      <c r="BM818" s="16"/>
      <c r="BN818" s="16"/>
      <c r="BO818" s="16"/>
      <c r="BP818" s="16"/>
      <c r="BQ818" s="16"/>
      <c r="BR818" s="16"/>
      <c r="BS818" s="16"/>
      <c r="BT818" s="16"/>
      <c r="BU818" s="16"/>
      <c r="BV818" s="16"/>
      <c r="BW818" s="16"/>
      <c r="BX818" s="16"/>
      <c r="BY818" s="16"/>
      <c r="BZ818" s="16"/>
      <c r="CA818" s="16"/>
      <c r="CB818" s="2"/>
    </row>
    <row r="819" spans="1:80" ht="12" x14ac:dyDescent="0.2">
      <c r="A819" s="32"/>
      <c r="B819" s="268"/>
      <c r="C819" s="243" t="str">
        <f>_xlfn.CONCAT(Tabel3[[#This Row],[ID]],Tabel3[[#This Row],[BYGNINGSDELE]])</f>
        <v/>
      </c>
      <c r="D819" s="16"/>
      <c r="E819" s="16"/>
      <c r="F819" s="16"/>
      <c r="G819" s="16"/>
      <c r="H819" s="16"/>
      <c r="I819" s="16"/>
      <c r="J819" s="16"/>
      <c r="K819" s="34"/>
      <c r="L819" s="16"/>
      <c r="M819" s="16"/>
      <c r="N819" s="41"/>
      <c r="O819" s="51" t="str">
        <f>VLOOKUP(Tabel3[[#This Row],[ID-Bygningsdel]],'Data aktør'!A:H,2,FALSE)</f>
        <v/>
      </c>
      <c r="P819" s="51" t="str">
        <f>VLOOKUP(Tabel3[[#This Row],[ID-Bygningsdel]],'Data aktør'!A:H,3,FALSE)</f>
        <v/>
      </c>
      <c r="Q819" s="51" t="str">
        <f>VLOOKUP(Tabel3[[#This Row],[ID-Bygningsdel]],'Data aktør'!A:H,4,FALSE)</f>
        <v/>
      </c>
      <c r="R819" s="51" t="str">
        <f>VLOOKUP(Tabel3[[#This Row],[ID-Bygningsdel]],'Data aktør'!A:H,5,FALSE)</f>
        <v/>
      </c>
      <c r="S819" s="51" t="str">
        <f>VLOOKUP(Tabel3[[#This Row],[ID-Bygningsdel]],'Data aktør'!A:H,6,FALSE)</f>
        <v/>
      </c>
      <c r="T819" s="51" t="str">
        <f>VLOOKUP(Tabel3[[#This Row],[ID-Bygningsdel]],'Data aktør'!A:H,7,FALSE)</f>
        <v/>
      </c>
      <c r="U819" s="51" t="str">
        <f>VLOOKUP(Tabel3[[#This Row],[ID-Bygningsdel]],'Data aktør'!A:H,8,FALSE)</f>
        <v/>
      </c>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39"/>
      <c r="BM819" s="16"/>
      <c r="BN819" s="16"/>
      <c r="BO819" s="16"/>
      <c r="BP819" s="16"/>
      <c r="BQ819" s="16"/>
      <c r="BR819" s="16"/>
      <c r="BS819" s="16"/>
      <c r="BT819" s="16"/>
      <c r="BU819" s="16"/>
      <c r="BV819" s="16"/>
      <c r="BW819" s="16"/>
      <c r="BX819" s="16"/>
      <c r="BY819" s="16"/>
      <c r="BZ819" s="16"/>
      <c r="CA819" s="16"/>
      <c r="CB819" s="2"/>
    </row>
    <row r="820" spans="1:80" ht="12" x14ac:dyDescent="0.2">
      <c r="A820" s="32"/>
      <c r="B820" s="268"/>
      <c r="C820" s="243" t="str">
        <f>_xlfn.CONCAT(Tabel3[[#This Row],[ID]],Tabel3[[#This Row],[BYGNINGSDELE]])</f>
        <v/>
      </c>
      <c r="D820" s="16"/>
      <c r="E820" s="16"/>
      <c r="F820" s="16"/>
      <c r="G820" s="16"/>
      <c r="H820" s="16"/>
      <c r="I820" s="16"/>
      <c r="J820" s="16"/>
      <c r="K820" s="34"/>
      <c r="L820" s="16"/>
      <c r="M820" s="16"/>
      <c r="N820" s="41"/>
      <c r="O820" s="51" t="str">
        <f>VLOOKUP(Tabel3[[#This Row],[ID-Bygningsdel]],'Data aktør'!A:H,2,FALSE)</f>
        <v/>
      </c>
      <c r="P820" s="51" t="str">
        <f>VLOOKUP(Tabel3[[#This Row],[ID-Bygningsdel]],'Data aktør'!A:H,3,FALSE)</f>
        <v/>
      </c>
      <c r="Q820" s="51" t="str">
        <f>VLOOKUP(Tabel3[[#This Row],[ID-Bygningsdel]],'Data aktør'!A:H,4,FALSE)</f>
        <v/>
      </c>
      <c r="R820" s="51" t="str">
        <f>VLOOKUP(Tabel3[[#This Row],[ID-Bygningsdel]],'Data aktør'!A:H,5,FALSE)</f>
        <v/>
      </c>
      <c r="S820" s="51" t="str">
        <f>VLOOKUP(Tabel3[[#This Row],[ID-Bygningsdel]],'Data aktør'!A:H,6,FALSE)</f>
        <v/>
      </c>
      <c r="T820" s="51" t="str">
        <f>VLOOKUP(Tabel3[[#This Row],[ID-Bygningsdel]],'Data aktør'!A:H,7,FALSE)</f>
        <v/>
      </c>
      <c r="U820" s="51" t="str">
        <f>VLOOKUP(Tabel3[[#This Row],[ID-Bygningsdel]],'Data aktør'!A:H,8,FALSE)</f>
        <v/>
      </c>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39"/>
      <c r="BM820" s="16"/>
      <c r="BN820" s="16"/>
      <c r="BO820" s="16"/>
      <c r="BP820" s="16"/>
      <c r="BQ820" s="16"/>
      <c r="BR820" s="16"/>
      <c r="BS820" s="16"/>
      <c r="BT820" s="16"/>
      <c r="BU820" s="16"/>
      <c r="BV820" s="16"/>
      <c r="BW820" s="16"/>
      <c r="BX820" s="16"/>
      <c r="BY820" s="16"/>
      <c r="BZ820" s="16"/>
      <c r="CA820" s="16"/>
      <c r="CB820" s="2"/>
    </row>
    <row r="821" spans="1:80" ht="12" x14ac:dyDescent="0.2">
      <c r="A821" s="32"/>
      <c r="B821" s="268"/>
      <c r="C821" s="243" t="str">
        <f>_xlfn.CONCAT(Tabel3[[#This Row],[ID]],Tabel3[[#This Row],[BYGNINGSDELE]])</f>
        <v/>
      </c>
      <c r="D821" s="16"/>
      <c r="E821" s="16"/>
      <c r="F821" s="16"/>
      <c r="G821" s="16"/>
      <c r="H821" s="16"/>
      <c r="I821" s="16"/>
      <c r="J821" s="16"/>
      <c r="K821" s="34"/>
      <c r="L821" s="16"/>
      <c r="M821" s="16"/>
      <c r="N821" s="41"/>
      <c r="O821" s="51" t="str">
        <f>VLOOKUP(Tabel3[[#This Row],[ID-Bygningsdel]],'Data aktør'!A:H,2,FALSE)</f>
        <v/>
      </c>
      <c r="P821" s="51" t="str">
        <f>VLOOKUP(Tabel3[[#This Row],[ID-Bygningsdel]],'Data aktør'!A:H,3,FALSE)</f>
        <v/>
      </c>
      <c r="Q821" s="51" t="str">
        <f>VLOOKUP(Tabel3[[#This Row],[ID-Bygningsdel]],'Data aktør'!A:H,4,FALSE)</f>
        <v/>
      </c>
      <c r="R821" s="51" t="str">
        <f>VLOOKUP(Tabel3[[#This Row],[ID-Bygningsdel]],'Data aktør'!A:H,5,FALSE)</f>
        <v/>
      </c>
      <c r="S821" s="51" t="str">
        <f>VLOOKUP(Tabel3[[#This Row],[ID-Bygningsdel]],'Data aktør'!A:H,6,FALSE)</f>
        <v/>
      </c>
      <c r="T821" s="51" t="str">
        <f>VLOOKUP(Tabel3[[#This Row],[ID-Bygningsdel]],'Data aktør'!A:H,7,FALSE)</f>
        <v/>
      </c>
      <c r="U821" s="51" t="str">
        <f>VLOOKUP(Tabel3[[#This Row],[ID-Bygningsdel]],'Data aktør'!A:H,8,FALSE)</f>
        <v/>
      </c>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39"/>
      <c r="BM821" s="16"/>
      <c r="BN821" s="16"/>
      <c r="BO821" s="16"/>
      <c r="BP821" s="16"/>
      <c r="BQ821" s="16"/>
      <c r="BR821" s="16"/>
      <c r="BS821" s="16"/>
      <c r="BT821" s="16"/>
      <c r="BU821" s="16"/>
      <c r="BV821" s="16"/>
      <c r="BW821" s="16"/>
      <c r="BX821" s="16"/>
      <c r="BY821" s="16"/>
      <c r="BZ821" s="16"/>
      <c r="CA821" s="16"/>
      <c r="CB821" s="2"/>
    </row>
    <row r="822" spans="1:80" ht="12" x14ac:dyDescent="0.2">
      <c r="A822" s="32"/>
      <c r="B822" s="268"/>
      <c r="C822" s="243" t="str">
        <f>_xlfn.CONCAT(Tabel3[[#This Row],[ID]],Tabel3[[#This Row],[BYGNINGSDELE]])</f>
        <v/>
      </c>
      <c r="D822" s="16"/>
      <c r="E822" s="16"/>
      <c r="F822" s="16"/>
      <c r="G822" s="16"/>
      <c r="H822" s="16"/>
      <c r="I822" s="16"/>
      <c r="J822" s="16"/>
      <c r="K822" s="34"/>
      <c r="L822" s="16"/>
      <c r="M822" s="16"/>
      <c r="N822" s="41"/>
      <c r="O822" s="51" t="str">
        <f>VLOOKUP(Tabel3[[#This Row],[ID-Bygningsdel]],'Data aktør'!A:H,2,FALSE)</f>
        <v/>
      </c>
      <c r="P822" s="51" t="str">
        <f>VLOOKUP(Tabel3[[#This Row],[ID-Bygningsdel]],'Data aktør'!A:H,3,FALSE)</f>
        <v/>
      </c>
      <c r="Q822" s="51" t="str">
        <f>VLOOKUP(Tabel3[[#This Row],[ID-Bygningsdel]],'Data aktør'!A:H,4,FALSE)</f>
        <v/>
      </c>
      <c r="R822" s="51" t="str">
        <f>VLOOKUP(Tabel3[[#This Row],[ID-Bygningsdel]],'Data aktør'!A:H,5,FALSE)</f>
        <v/>
      </c>
      <c r="S822" s="51" t="str">
        <f>VLOOKUP(Tabel3[[#This Row],[ID-Bygningsdel]],'Data aktør'!A:H,6,FALSE)</f>
        <v/>
      </c>
      <c r="T822" s="51" t="str">
        <f>VLOOKUP(Tabel3[[#This Row],[ID-Bygningsdel]],'Data aktør'!A:H,7,FALSE)</f>
        <v/>
      </c>
      <c r="U822" s="51" t="str">
        <f>VLOOKUP(Tabel3[[#This Row],[ID-Bygningsdel]],'Data aktør'!A:H,8,FALSE)</f>
        <v/>
      </c>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39"/>
      <c r="BM822" s="16"/>
      <c r="BN822" s="16"/>
      <c r="BO822" s="16"/>
      <c r="BP822" s="16"/>
      <c r="BQ822" s="16"/>
      <c r="BR822" s="16"/>
      <c r="BS822" s="16"/>
      <c r="BT822" s="16"/>
      <c r="BU822" s="16"/>
      <c r="BV822" s="16"/>
      <c r="BW822" s="16"/>
      <c r="BX822" s="16"/>
      <c r="BY822" s="16"/>
      <c r="BZ822" s="16"/>
      <c r="CA822" s="16"/>
      <c r="CB822" s="2"/>
    </row>
    <row r="823" spans="1:80" ht="12" x14ac:dyDescent="0.2">
      <c r="A823" s="32"/>
      <c r="B823" s="268"/>
      <c r="C823" s="243" t="str">
        <f>_xlfn.CONCAT(Tabel3[[#This Row],[ID]],Tabel3[[#This Row],[BYGNINGSDELE]])</f>
        <v/>
      </c>
      <c r="D823" s="16"/>
      <c r="E823" s="16"/>
      <c r="F823" s="16"/>
      <c r="G823" s="16"/>
      <c r="H823" s="16"/>
      <c r="I823" s="16"/>
      <c r="J823" s="16"/>
      <c r="K823" s="34"/>
      <c r="L823" s="16"/>
      <c r="M823" s="16"/>
      <c r="N823" s="41"/>
      <c r="O823" s="51" t="str">
        <f>VLOOKUP(Tabel3[[#This Row],[ID-Bygningsdel]],'Data aktør'!A:H,2,FALSE)</f>
        <v/>
      </c>
      <c r="P823" s="51" t="str">
        <f>VLOOKUP(Tabel3[[#This Row],[ID-Bygningsdel]],'Data aktør'!A:H,3,FALSE)</f>
        <v/>
      </c>
      <c r="Q823" s="51" t="str">
        <f>VLOOKUP(Tabel3[[#This Row],[ID-Bygningsdel]],'Data aktør'!A:H,4,FALSE)</f>
        <v/>
      </c>
      <c r="R823" s="51" t="str">
        <f>VLOOKUP(Tabel3[[#This Row],[ID-Bygningsdel]],'Data aktør'!A:H,5,FALSE)</f>
        <v/>
      </c>
      <c r="S823" s="51" t="str">
        <f>VLOOKUP(Tabel3[[#This Row],[ID-Bygningsdel]],'Data aktør'!A:H,6,FALSE)</f>
        <v/>
      </c>
      <c r="T823" s="51" t="str">
        <f>VLOOKUP(Tabel3[[#This Row],[ID-Bygningsdel]],'Data aktør'!A:H,7,FALSE)</f>
        <v/>
      </c>
      <c r="U823" s="51" t="str">
        <f>VLOOKUP(Tabel3[[#This Row],[ID-Bygningsdel]],'Data aktør'!A:H,8,FALSE)</f>
        <v/>
      </c>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39"/>
      <c r="BM823" s="16"/>
      <c r="BN823" s="16"/>
      <c r="BO823" s="16"/>
      <c r="BP823" s="16"/>
      <c r="BQ823" s="16"/>
      <c r="BR823" s="16"/>
      <c r="BS823" s="16"/>
      <c r="BT823" s="16"/>
      <c r="BU823" s="16"/>
      <c r="BV823" s="16"/>
      <c r="BW823" s="16"/>
      <c r="BX823" s="16"/>
      <c r="BY823" s="16"/>
      <c r="BZ823" s="16"/>
      <c r="CA823" s="16"/>
      <c r="CB823" s="2"/>
    </row>
    <row r="824" spans="1:80" ht="12" x14ac:dyDescent="0.2">
      <c r="A824" s="32"/>
      <c r="B824" s="268"/>
      <c r="C824" s="243" t="str">
        <f>_xlfn.CONCAT(Tabel3[[#This Row],[ID]],Tabel3[[#This Row],[BYGNINGSDELE]])</f>
        <v/>
      </c>
      <c r="D824" s="16"/>
      <c r="E824" s="16"/>
      <c r="F824" s="16"/>
      <c r="G824" s="16"/>
      <c r="H824" s="16"/>
      <c r="I824" s="16"/>
      <c r="J824" s="16"/>
      <c r="K824" s="34"/>
      <c r="L824" s="16"/>
      <c r="M824" s="16"/>
      <c r="N824" s="41"/>
      <c r="O824" s="51" t="str">
        <f>VLOOKUP(Tabel3[[#This Row],[ID-Bygningsdel]],'Data aktør'!A:H,2,FALSE)</f>
        <v/>
      </c>
      <c r="P824" s="51" t="str">
        <f>VLOOKUP(Tabel3[[#This Row],[ID-Bygningsdel]],'Data aktør'!A:H,3,FALSE)</f>
        <v/>
      </c>
      <c r="Q824" s="51" t="str">
        <f>VLOOKUP(Tabel3[[#This Row],[ID-Bygningsdel]],'Data aktør'!A:H,4,FALSE)</f>
        <v/>
      </c>
      <c r="R824" s="51" t="str">
        <f>VLOOKUP(Tabel3[[#This Row],[ID-Bygningsdel]],'Data aktør'!A:H,5,FALSE)</f>
        <v/>
      </c>
      <c r="S824" s="51" t="str">
        <f>VLOOKUP(Tabel3[[#This Row],[ID-Bygningsdel]],'Data aktør'!A:H,6,FALSE)</f>
        <v/>
      </c>
      <c r="T824" s="51" t="str">
        <f>VLOOKUP(Tabel3[[#This Row],[ID-Bygningsdel]],'Data aktør'!A:H,7,FALSE)</f>
        <v/>
      </c>
      <c r="U824" s="51" t="str">
        <f>VLOOKUP(Tabel3[[#This Row],[ID-Bygningsdel]],'Data aktør'!A:H,8,FALSE)</f>
        <v/>
      </c>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39"/>
      <c r="BM824" s="16"/>
      <c r="BN824" s="16"/>
      <c r="BO824" s="16"/>
      <c r="BP824" s="16"/>
      <c r="BQ824" s="16"/>
      <c r="BR824" s="16"/>
      <c r="BS824" s="16"/>
      <c r="BT824" s="16"/>
      <c r="BU824" s="16"/>
      <c r="BV824" s="16"/>
      <c r="BW824" s="16"/>
      <c r="BX824" s="16"/>
      <c r="BY824" s="16"/>
      <c r="BZ824" s="16"/>
      <c r="CA824" s="16"/>
      <c r="CB824" s="2"/>
    </row>
    <row r="825" spans="1:80" ht="12" x14ac:dyDescent="0.2">
      <c r="A825" s="32"/>
      <c r="B825" s="268"/>
      <c r="C825" s="243" t="str">
        <f>_xlfn.CONCAT(Tabel3[[#This Row],[ID]],Tabel3[[#This Row],[BYGNINGSDELE]])</f>
        <v/>
      </c>
      <c r="D825" s="16"/>
      <c r="E825" s="16"/>
      <c r="F825" s="16"/>
      <c r="G825" s="16"/>
      <c r="H825" s="16"/>
      <c r="I825" s="16"/>
      <c r="J825" s="16"/>
      <c r="K825" s="34"/>
      <c r="L825" s="16"/>
      <c r="M825" s="16"/>
      <c r="N825" s="41"/>
      <c r="O825" s="51" t="str">
        <f>VLOOKUP(Tabel3[[#This Row],[ID-Bygningsdel]],'Data aktør'!A:H,2,FALSE)</f>
        <v/>
      </c>
      <c r="P825" s="51" t="str">
        <f>VLOOKUP(Tabel3[[#This Row],[ID-Bygningsdel]],'Data aktør'!A:H,3,FALSE)</f>
        <v/>
      </c>
      <c r="Q825" s="51" t="str">
        <f>VLOOKUP(Tabel3[[#This Row],[ID-Bygningsdel]],'Data aktør'!A:H,4,FALSE)</f>
        <v/>
      </c>
      <c r="R825" s="51" t="str">
        <f>VLOOKUP(Tabel3[[#This Row],[ID-Bygningsdel]],'Data aktør'!A:H,5,FALSE)</f>
        <v/>
      </c>
      <c r="S825" s="51" t="str">
        <f>VLOOKUP(Tabel3[[#This Row],[ID-Bygningsdel]],'Data aktør'!A:H,6,FALSE)</f>
        <v/>
      </c>
      <c r="T825" s="51" t="str">
        <f>VLOOKUP(Tabel3[[#This Row],[ID-Bygningsdel]],'Data aktør'!A:H,7,FALSE)</f>
        <v/>
      </c>
      <c r="U825" s="51" t="str">
        <f>VLOOKUP(Tabel3[[#This Row],[ID-Bygningsdel]],'Data aktør'!A:H,8,FALSE)</f>
        <v/>
      </c>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39"/>
      <c r="BM825" s="16"/>
      <c r="BN825" s="16"/>
      <c r="BO825" s="16"/>
      <c r="BP825" s="16"/>
      <c r="BQ825" s="16"/>
      <c r="BR825" s="16"/>
      <c r="BS825" s="16"/>
      <c r="BT825" s="16"/>
      <c r="BU825" s="16"/>
      <c r="BV825" s="16"/>
      <c r="BW825" s="16"/>
      <c r="BX825" s="16"/>
      <c r="BY825" s="16"/>
      <c r="BZ825" s="16"/>
      <c r="CA825" s="16"/>
      <c r="CB825" s="2"/>
    </row>
    <row r="826" spans="1:80" ht="12" x14ac:dyDescent="0.2">
      <c r="A826" s="32"/>
      <c r="B826" s="268"/>
      <c r="C826" s="243" t="str">
        <f>_xlfn.CONCAT(Tabel3[[#This Row],[ID]],Tabel3[[#This Row],[BYGNINGSDELE]])</f>
        <v/>
      </c>
      <c r="D826" s="16"/>
      <c r="E826" s="16"/>
      <c r="F826" s="16"/>
      <c r="G826" s="16"/>
      <c r="H826" s="16"/>
      <c r="I826" s="16"/>
      <c r="J826" s="16"/>
      <c r="K826" s="34"/>
      <c r="L826" s="16"/>
      <c r="M826" s="16"/>
      <c r="N826" s="41"/>
      <c r="O826" s="51" t="str">
        <f>VLOOKUP(Tabel3[[#This Row],[ID-Bygningsdel]],'Data aktør'!A:H,2,FALSE)</f>
        <v/>
      </c>
      <c r="P826" s="51" t="str">
        <f>VLOOKUP(Tabel3[[#This Row],[ID-Bygningsdel]],'Data aktør'!A:H,3,FALSE)</f>
        <v/>
      </c>
      <c r="Q826" s="51" t="str">
        <f>VLOOKUP(Tabel3[[#This Row],[ID-Bygningsdel]],'Data aktør'!A:H,4,FALSE)</f>
        <v/>
      </c>
      <c r="R826" s="51" t="str">
        <f>VLOOKUP(Tabel3[[#This Row],[ID-Bygningsdel]],'Data aktør'!A:H,5,FALSE)</f>
        <v/>
      </c>
      <c r="S826" s="51" t="str">
        <f>VLOOKUP(Tabel3[[#This Row],[ID-Bygningsdel]],'Data aktør'!A:H,6,FALSE)</f>
        <v/>
      </c>
      <c r="T826" s="51" t="str">
        <f>VLOOKUP(Tabel3[[#This Row],[ID-Bygningsdel]],'Data aktør'!A:H,7,FALSE)</f>
        <v/>
      </c>
      <c r="U826" s="51" t="str">
        <f>VLOOKUP(Tabel3[[#This Row],[ID-Bygningsdel]],'Data aktør'!A:H,8,FALSE)</f>
        <v/>
      </c>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39"/>
      <c r="BM826" s="16"/>
      <c r="BN826" s="16"/>
      <c r="BO826" s="16"/>
      <c r="BP826" s="16"/>
      <c r="BQ826" s="16"/>
      <c r="BR826" s="16"/>
      <c r="BS826" s="16"/>
      <c r="BT826" s="16"/>
      <c r="BU826" s="16"/>
      <c r="BV826" s="16"/>
      <c r="BW826" s="16"/>
      <c r="BX826" s="16"/>
      <c r="BY826" s="16"/>
      <c r="BZ826" s="16"/>
      <c r="CA826" s="16"/>
      <c r="CB826" s="2"/>
    </row>
    <row r="827" spans="1:80" ht="12" x14ac:dyDescent="0.2">
      <c r="A827" s="32"/>
      <c r="B827" s="268"/>
      <c r="C827" s="243" t="str">
        <f>_xlfn.CONCAT(Tabel3[[#This Row],[ID]],Tabel3[[#This Row],[BYGNINGSDELE]])</f>
        <v/>
      </c>
      <c r="D827" s="16"/>
      <c r="E827" s="16"/>
      <c r="F827" s="16"/>
      <c r="G827" s="16"/>
      <c r="H827" s="16"/>
      <c r="I827" s="16"/>
      <c r="J827" s="16"/>
      <c r="K827" s="34"/>
      <c r="L827" s="16"/>
      <c r="M827" s="16"/>
      <c r="N827" s="41"/>
      <c r="O827" s="51" t="str">
        <f>VLOOKUP(Tabel3[[#This Row],[ID-Bygningsdel]],'Data aktør'!A:H,2,FALSE)</f>
        <v/>
      </c>
      <c r="P827" s="51" t="str">
        <f>VLOOKUP(Tabel3[[#This Row],[ID-Bygningsdel]],'Data aktør'!A:H,3,FALSE)</f>
        <v/>
      </c>
      <c r="Q827" s="51" t="str">
        <f>VLOOKUP(Tabel3[[#This Row],[ID-Bygningsdel]],'Data aktør'!A:H,4,FALSE)</f>
        <v/>
      </c>
      <c r="R827" s="51" t="str">
        <f>VLOOKUP(Tabel3[[#This Row],[ID-Bygningsdel]],'Data aktør'!A:H,5,FALSE)</f>
        <v/>
      </c>
      <c r="S827" s="51" t="str">
        <f>VLOOKUP(Tabel3[[#This Row],[ID-Bygningsdel]],'Data aktør'!A:H,6,FALSE)</f>
        <v/>
      </c>
      <c r="T827" s="51" t="str">
        <f>VLOOKUP(Tabel3[[#This Row],[ID-Bygningsdel]],'Data aktør'!A:H,7,FALSE)</f>
        <v/>
      </c>
      <c r="U827" s="51" t="str">
        <f>VLOOKUP(Tabel3[[#This Row],[ID-Bygningsdel]],'Data aktør'!A:H,8,FALSE)</f>
        <v/>
      </c>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39"/>
      <c r="BM827" s="16"/>
      <c r="BN827" s="16"/>
      <c r="BO827" s="16"/>
      <c r="BP827" s="16"/>
      <c r="BQ827" s="16"/>
      <c r="BR827" s="16"/>
      <c r="BS827" s="16"/>
      <c r="BT827" s="16"/>
      <c r="BU827" s="16"/>
      <c r="BV827" s="16"/>
      <c r="BW827" s="16"/>
      <c r="BX827" s="16"/>
      <c r="BY827" s="16"/>
      <c r="BZ827" s="16"/>
      <c r="CA827" s="16"/>
      <c r="CB827" s="2"/>
    </row>
    <row r="828" spans="1:80" ht="12" x14ac:dyDescent="0.2">
      <c r="A828" s="32"/>
      <c r="B828" s="268"/>
      <c r="C828" s="243" t="str">
        <f>_xlfn.CONCAT(Tabel3[[#This Row],[ID]],Tabel3[[#This Row],[BYGNINGSDELE]])</f>
        <v/>
      </c>
      <c r="D828" s="16"/>
      <c r="E828" s="16"/>
      <c r="F828" s="16"/>
      <c r="G828" s="16"/>
      <c r="H828" s="16"/>
      <c r="I828" s="16"/>
      <c r="J828" s="16"/>
      <c r="K828" s="34"/>
      <c r="L828" s="16"/>
      <c r="M828" s="16"/>
      <c r="N828" s="41"/>
      <c r="O828" s="51" t="str">
        <f>VLOOKUP(Tabel3[[#This Row],[ID-Bygningsdel]],'Data aktør'!A:H,2,FALSE)</f>
        <v/>
      </c>
      <c r="P828" s="51" t="str">
        <f>VLOOKUP(Tabel3[[#This Row],[ID-Bygningsdel]],'Data aktør'!A:H,3,FALSE)</f>
        <v/>
      </c>
      <c r="Q828" s="51" t="str">
        <f>VLOOKUP(Tabel3[[#This Row],[ID-Bygningsdel]],'Data aktør'!A:H,4,FALSE)</f>
        <v/>
      </c>
      <c r="R828" s="51" t="str">
        <f>VLOOKUP(Tabel3[[#This Row],[ID-Bygningsdel]],'Data aktør'!A:H,5,FALSE)</f>
        <v/>
      </c>
      <c r="S828" s="51" t="str">
        <f>VLOOKUP(Tabel3[[#This Row],[ID-Bygningsdel]],'Data aktør'!A:H,6,FALSE)</f>
        <v/>
      </c>
      <c r="T828" s="51" t="str">
        <f>VLOOKUP(Tabel3[[#This Row],[ID-Bygningsdel]],'Data aktør'!A:H,7,FALSE)</f>
        <v/>
      </c>
      <c r="U828" s="51" t="str">
        <f>VLOOKUP(Tabel3[[#This Row],[ID-Bygningsdel]],'Data aktør'!A:H,8,FALSE)</f>
        <v/>
      </c>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39"/>
      <c r="BM828" s="16"/>
      <c r="BN828" s="16"/>
      <c r="BO828" s="16"/>
      <c r="BP828" s="16"/>
      <c r="BQ828" s="16"/>
      <c r="BR828" s="16"/>
      <c r="BS828" s="16"/>
      <c r="BT828" s="16"/>
      <c r="BU828" s="16"/>
      <c r="BV828" s="16"/>
      <c r="BW828" s="16"/>
      <c r="BX828" s="16"/>
      <c r="BY828" s="16"/>
      <c r="BZ828" s="16"/>
      <c r="CA828" s="16"/>
      <c r="CB828" s="2"/>
    </row>
    <row r="829" spans="1:80" ht="12" x14ac:dyDescent="0.2">
      <c r="A829" s="32"/>
      <c r="B829" s="268"/>
      <c r="C829" s="243" t="str">
        <f>_xlfn.CONCAT(Tabel3[[#This Row],[ID]],Tabel3[[#This Row],[BYGNINGSDELE]])</f>
        <v/>
      </c>
      <c r="D829" s="16"/>
      <c r="E829" s="16"/>
      <c r="F829" s="16"/>
      <c r="G829" s="16"/>
      <c r="H829" s="16"/>
      <c r="I829" s="16"/>
      <c r="J829" s="16"/>
      <c r="K829" s="34"/>
      <c r="L829" s="16"/>
      <c r="M829" s="16"/>
      <c r="N829" s="41"/>
      <c r="O829" s="51" t="str">
        <f>VLOOKUP(Tabel3[[#This Row],[ID-Bygningsdel]],'Data aktør'!A:H,2,FALSE)</f>
        <v/>
      </c>
      <c r="P829" s="51" t="str">
        <f>VLOOKUP(Tabel3[[#This Row],[ID-Bygningsdel]],'Data aktør'!A:H,3,FALSE)</f>
        <v/>
      </c>
      <c r="Q829" s="51" t="str">
        <f>VLOOKUP(Tabel3[[#This Row],[ID-Bygningsdel]],'Data aktør'!A:H,4,FALSE)</f>
        <v/>
      </c>
      <c r="R829" s="51" t="str">
        <f>VLOOKUP(Tabel3[[#This Row],[ID-Bygningsdel]],'Data aktør'!A:H,5,FALSE)</f>
        <v/>
      </c>
      <c r="S829" s="51" t="str">
        <f>VLOOKUP(Tabel3[[#This Row],[ID-Bygningsdel]],'Data aktør'!A:H,6,FALSE)</f>
        <v/>
      </c>
      <c r="T829" s="51" t="str">
        <f>VLOOKUP(Tabel3[[#This Row],[ID-Bygningsdel]],'Data aktør'!A:H,7,FALSE)</f>
        <v/>
      </c>
      <c r="U829" s="51" t="str">
        <f>VLOOKUP(Tabel3[[#This Row],[ID-Bygningsdel]],'Data aktør'!A:H,8,FALSE)</f>
        <v/>
      </c>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39"/>
      <c r="BM829" s="16"/>
      <c r="BN829" s="16"/>
      <c r="BO829" s="16"/>
      <c r="BP829" s="16"/>
      <c r="BQ829" s="16"/>
      <c r="BR829" s="16"/>
      <c r="BS829" s="16"/>
      <c r="BT829" s="16"/>
      <c r="BU829" s="16"/>
      <c r="BV829" s="16"/>
      <c r="BW829" s="16"/>
      <c r="BX829" s="16"/>
      <c r="BY829" s="16"/>
      <c r="BZ829" s="16"/>
      <c r="CA829" s="16"/>
      <c r="CB829" s="2"/>
    </row>
    <row r="830" spans="1:80" ht="12" x14ac:dyDescent="0.2">
      <c r="A830" s="32"/>
      <c r="B830" s="268"/>
      <c r="C830" s="243" t="str">
        <f>_xlfn.CONCAT(Tabel3[[#This Row],[ID]],Tabel3[[#This Row],[BYGNINGSDELE]])</f>
        <v/>
      </c>
      <c r="D830" s="16"/>
      <c r="E830" s="16"/>
      <c r="F830" s="16"/>
      <c r="G830" s="16"/>
      <c r="H830" s="16"/>
      <c r="I830" s="16"/>
      <c r="J830" s="16"/>
      <c r="K830" s="34"/>
      <c r="L830" s="16"/>
      <c r="M830" s="16"/>
      <c r="N830" s="41"/>
      <c r="O830" s="51" t="str">
        <f>VLOOKUP(Tabel3[[#This Row],[ID-Bygningsdel]],'Data aktør'!A:H,2,FALSE)</f>
        <v/>
      </c>
      <c r="P830" s="51" t="str">
        <f>VLOOKUP(Tabel3[[#This Row],[ID-Bygningsdel]],'Data aktør'!A:H,3,FALSE)</f>
        <v/>
      </c>
      <c r="Q830" s="51" t="str">
        <f>VLOOKUP(Tabel3[[#This Row],[ID-Bygningsdel]],'Data aktør'!A:H,4,FALSE)</f>
        <v/>
      </c>
      <c r="R830" s="51" t="str">
        <f>VLOOKUP(Tabel3[[#This Row],[ID-Bygningsdel]],'Data aktør'!A:H,5,FALSE)</f>
        <v/>
      </c>
      <c r="S830" s="51" t="str">
        <f>VLOOKUP(Tabel3[[#This Row],[ID-Bygningsdel]],'Data aktør'!A:H,6,FALSE)</f>
        <v/>
      </c>
      <c r="T830" s="51" t="str">
        <f>VLOOKUP(Tabel3[[#This Row],[ID-Bygningsdel]],'Data aktør'!A:H,7,FALSE)</f>
        <v/>
      </c>
      <c r="U830" s="51" t="str">
        <f>VLOOKUP(Tabel3[[#This Row],[ID-Bygningsdel]],'Data aktør'!A:H,8,FALSE)</f>
        <v/>
      </c>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39"/>
      <c r="BM830" s="16"/>
      <c r="BN830" s="16"/>
      <c r="BO830" s="16"/>
      <c r="BP830" s="16"/>
      <c r="BQ830" s="16"/>
      <c r="BR830" s="16"/>
      <c r="BS830" s="16"/>
      <c r="BT830" s="16"/>
      <c r="BU830" s="16"/>
      <c r="BV830" s="16"/>
      <c r="BW830" s="16"/>
      <c r="BX830" s="16"/>
      <c r="BY830" s="16"/>
      <c r="BZ830" s="16"/>
      <c r="CA830" s="16"/>
      <c r="CB830" s="2"/>
    </row>
    <row r="831" spans="1:80" ht="12" x14ac:dyDescent="0.2">
      <c r="A831" s="32"/>
      <c r="B831" s="268"/>
      <c r="C831" s="243" t="str">
        <f>_xlfn.CONCAT(Tabel3[[#This Row],[ID]],Tabel3[[#This Row],[BYGNINGSDELE]])</f>
        <v/>
      </c>
      <c r="D831" s="16"/>
      <c r="E831" s="16"/>
      <c r="F831" s="16"/>
      <c r="G831" s="16"/>
      <c r="H831" s="16"/>
      <c r="I831" s="16"/>
      <c r="J831" s="16"/>
      <c r="K831" s="34"/>
      <c r="L831" s="16"/>
      <c r="M831" s="16"/>
      <c r="N831" s="41"/>
      <c r="O831" s="51" t="str">
        <f>VLOOKUP(Tabel3[[#This Row],[ID-Bygningsdel]],'Data aktør'!A:H,2,FALSE)</f>
        <v/>
      </c>
      <c r="P831" s="51" t="str">
        <f>VLOOKUP(Tabel3[[#This Row],[ID-Bygningsdel]],'Data aktør'!A:H,3,FALSE)</f>
        <v/>
      </c>
      <c r="Q831" s="51" t="str">
        <f>VLOOKUP(Tabel3[[#This Row],[ID-Bygningsdel]],'Data aktør'!A:H,4,FALSE)</f>
        <v/>
      </c>
      <c r="R831" s="51" t="str">
        <f>VLOOKUP(Tabel3[[#This Row],[ID-Bygningsdel]],'Data aktør'!A:H,5,FALSE)</f>
        <v/>
      </c>
      <c r="S831" s="51" t="str">
        <f>VLOOKUP(Tabel3[[#This Row],[ID-Bygningsdel]],'Data aktør'!A:H,6,FALSE)</f>
        <v/>
      </c>
      <c r="T831" s="51" t="str">
        <f>VLOOKUP(Tabel3[[#This Row],[ID-Bygningsdel]],'Data aktør'!A:H,7,FALSE)</f>
        <v/>
      </c>
      <c r="U831" s="51" t="str">
        <f>VLOOKUP(Tabel3[[#This Row],[ID-Bygningsdel]],'Data aktør'!A:H,8,FALSE)</f>
        <v/>
      </c>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39"/>
      <c r="BM831" s="16"/>
      <c r="BN831" s="16"/>
      <c r="BO831" s="16"/>
      <c r="BP831" s="16"/>
      <c r="BQ831" s="16"/>
      <c r="BR831" s="16"/>
      <c r="BS831" s="16"/>
      <c r="BT831" s="16"/>
      <c r="BU831" s="16"/>
      <c r="BV831" s="16"/>
      <c r="BW831" s="16"/>
      <c r="BX831" s="16"/>
      <c r="BY831" s="16"/>
      <c r="BZ831" s="16"/>
      <c r="CA831" s="16"/>
      <c r="CB831" s="2"/>
    </row>
    <row r="832" spans="1:80" ht="12" x14ac:dyDescent="0.2">
      <c r="A832" s="32"/>
      <c r="B832" s="268"/>
      <c r="C832" s="243" t="str">
        <f>_xlfn.CONCAT(Tabel3[[#This Row],[ID]],Tabel3[[#This Row],[BYGNINGSDELE]])</f>
        <v/>
      </c>
      <c r="D832" s="16"/>
      <c r="E832" s="16"/>
      <c r="F832" s="16"/>
      <c r="G832" s="16"/>
      <c r="H832" s="16"/>
      <c r="I832" s="16"/>
      <c r="J832" s="16"/>
      <c r="K832" s="34"/>
      <c r="L832" s="16"/>
      <c r="M832" s="16"/>
      <c r="N832" s="41"/>
      <c r="O832" s="51" t="str">
        <f>VLOOKUP(Tabel3[[#This Row],[ID-Bygningsdel]],'Data aktør'!A:H,2,FALSE)</f>
        <v/>
      </c>
      <c r="P832" s="51" t="str">
        <f>VLOOKUP(Tabel3[[#This Row],[ID-Bygningsdel]],'Data aktør'!A:H,3,FALSE)</f>
        <v/>
      </c>
      <c r="Q832" s="51" t="str">
        <f>VLOOKUP(Tabel3[[#This Row],[ID-Bygningsdel]],'Data aktør'!A:H,4,FALSE)</f>
        <v/>
      </c>
      <c r="R832" s="51" t="str">
        <f>VLOOKUP(Tabel3[[#This Row],[ID-Bygningsdel]],'Data aktør'!A:H,5,FALSE)</f>
        <v/>
      </c>
      <c r="S832" s="51" t="str">
        <f>VLOOKUP(Tabel3[[#This Row],[ID-Bygningsdel]],'Data aktør'!A:H,6,FALSE)</f>
        <v/>
      </c>
      <c r="T832" s="51" t="str">
        <f>VLOOKUP(Tabel3[[#This Row],[ID-Bygningsdel]],'Data aktør'!A:H,7,FALSE)</f>
        <v/>
      </c>
      <c r="U832" s="51" t="str">
        <f>VLOOKUP(Tabel3[[#This Row],[ID-Bygningsdel]],'Data aktør'!A:H,8,FALSE)</f>
        <v/>
      </c>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39"/>
      <c r="BM832" s="16"/>
      <c r="BN832" s="16"/>
      <c r="BO832" s="16"/>
      <c r="BP832" s="16"/>
      <c r="BQ832" s="16"/>
      <c r="BR832" s="16"/>
      <c r="BS832" s="16"/>
      <c r="BT832" s="16"/>
      <c r="BU832" s="16"/>
      <c r="BV832" s="16"/>
      <c r="BW832" s="16"/>
      <c r="BX832" s="16"/>
      <c r="BY832" s="16"/>
      <c r="BZ832" s="16"/>
      <c r="CA832" s="16"/>
      <c r="CB832" s="2"/>
    </row>
    <row r="833" spans="1:80" ht="12" x14ac:dyDescent="0.2">
      <c r="A833" s="32"/>
      <c r="B833" s="268"/>
      <c r="C833" s="243" t="str">
        <f>_xlfn.CONCAT(Tabel3[[#This Row],[ID]],Tabel3[[#This Row],[BYGNINGSDELE]])</f>
        <v/>
      </c>
      <c r="D833" s="16"/>
      <c r="E833" s="16"/>
      <c r="F833" s="16"/>
      <c r="G833" s="16"/>
      <c r="H833" s="16"/>
      <c r="I833" s="16"/>
      <c r="J833" s="16"/>
      <c r="K833" s="34"/>
      <c r="L833" s="16"/>
      <c r="M833" s="16"/>
      <c r="N833" s="41"/>
      <c r="O833" s="51" t="str">
        <f>VLOOKUP(Tabel3[[#This Row],[ID-Bygningsdel]],'Data aktør'!A:H,2,FALSE)</f>
        <v/>
      </c>
      <c r="P833" s="51" t="str">
        <f>VLOOKUP(Tabel3[[#This Row],[ID-Bygningsdel]],'Data aktør'!A:H,3,FALSE)</f>
        <v/>
      </c>
      <c r="Q833" s="51" t="str">
        <f>VLOOKUP(Tabel3[[#This Row],[ID-Bygningsdel]],'Data aktør'!A:H,4,FALSE)</f>
        <v/>
      </c>
      <c r="R833" s="51" t="str">
        <f>VLOOKUP(Tabel3[[#This Row],[ID-Bygningsdel]],'Data aktør'!A:H,5,FALSE)</f>
        <v/>
      </c>
      <c r="S833" s="51" t="str">
        <f>VLOOKUP(Tabel3[[#This Row],[ID-Bygningsdel]],'Data aktør'!A:H,6,FALSE)</f>
        <v/>
      </c>
      <c r="T833" s="51" t="str">
        <f>VLOOKUP(Tabel3[[#This Row],[ID-Bygningsdel]],'Data aktør'!A:H,7,FALSE)</f>
        <v/>
      </c>
      <c r="U833" s="51" t="str">
        <f>VLOOKUP(Tabel3[[#This Row],[ID-Bygningsdel]],'Data aktør'!A:H,8,FALSE)</f>
        <v/>
      </c>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39"/>
      <c r="BM833" s="16"/>
      <c r="BN833" s="16"/>
      <c r="BO833" s="16"/>
      <c r="BP833" s="16"/>
      <c r="BQ833" s="16"/>
      <c r="BR833" s="16"/>
      <c r="BS833" s="16"/>
      <c r="BT833" s="16"/>
      <c r="BU833" s="16"/>
      <c r="BV833" s="16"/>
      <c r="BW833" s="16"/>
      <c r="BX833" s="16"/>
      <c r="BY833" s="16"/>
      <c r="BZ833" s="16"/>
      <c r="CA833" s="16"/>
      <c r="CB833" s="2"/>
    </row>
    <row r="834" spans="1:80" ht="12" x14ac:dyDescent="0.2">
      <c r="A834" s="32"/>
      <c r="B834" s="268"/>
      <c r="C834" s="243" t="str">
        <f>_xlfn.CONCAT(Tabel3[[#This Row],[ID]],Tabel3[[#This Row],[BYGNINGSDELE]])</f>
        <v/>
      </c>
      <c r="D834" s="16"/>
      <c r="E834" s="16"/>
      <c r="F834" s="16"/>
      <c r="G834" s="16"/>
      <c r="H834" s="16"/>
      <c r="I834" s="16"/>
      <c r="J834" s="16"/>
      <c r="K834" s="34"/>
      <c r="L834" s="16"/>
      <c r="M834" s="16"/>
      <c r="N834" s="41"/>
      <c r="O834" s="51" t="str">
        <f>VLOOKUP(Tabel3[[#This Row],[ID-Bygningsdel]],'Data aktør'!A:H,2,FALSE)</f>
        <v/>
      </c>
      <c r="P834" s="51" t="str">
        <f>VLOOKUP(Tabel3[[#This Row],[ID-Bygningsdel]],'Data aktør'!A:H,3,FALSE)</f>
        <v/>
      </c>
      <c r="Q834" s="51" t="str">
        <f>VLOOKUP(Tabel3[[#This Row],[ID-Bygningsdel]],'Data aktør'!A:H,4,FALSE)</f>
        <v/>
      </c>
      <c r="R834" s="51" t="str">
        <f>VLOOKUP(Tabel3[[#This Row],[ID-Bygningsdel]],'Data aktør'!A:H,5,FALSE)</f>
        <v/>
      </c>
      <c r="S834" s="51" t="str">
        <f>VLOOKUP(Tabel3[[#This Row],[ID-Bygningsdel]],'Data aktør'!A:H,6,FALSE)</f>
        <v/>
      </c>
      <c r="T834" s="51" t="str">
        <f>VLOOKUP(Tabel3[[#This Row],[ID-Bygningsdel]],'Data aktør'!A:H,7,FALSE)</f>
        <v/>
      </c>
      <c r="U834" s="51" t="str">
        <f>VLOOKUP(Tabel3[[#This Row],[ID-Bygningsdel]],'Data aktør'!A:H,8,FALSE)</f>
        <v/>
      </c>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39"/>
      <c r="BM834" s="16"/>
      <c r="BN834" s="16"/>
      <c r="BO834" s="16"/>
      <c r="BP834" s="16"/>
      <c r="BQ834" s="16"/>
      <c r="BR834" s="16"/>
      <c r="BS834" s="16"/>
      <c r="BT834" s="16"/>
      <c r="BU834" s="16"/>
      <c r="BV834" s="16"/>
      <c r="BW834" s="16"/>
      <c r="BX834" s="16"/>
      <c r="BY834" s="16"/>
      <c r="BZ834" s="16"/>
      <c r="CA834" s="16"/>
      <c r="CB834" s="2"/>
    </row>
    <row r="835" spans="1:80" ht="12" x14ac:dyDescent="0.2">
      <c r="A835" s="32"/>
      <c r="B835" s="268"/>
      <c r="C835" s="243" t="str">
        <f>_xlfn.CONCAT(Tabel3[[#This Row],[ID]],Tabel3[[#This Row],[BYGNINGSDELE]])</f>
        <v/>
      </c>
      <c r="D835" s="16"/>
      <c r="E835" s="16"/>
      <c r="F835" s="16"/>
      <c r="G835" s="16"/>
      <c r="H835" s="16"/>
      <c r="I835" s="16"/>
      <c r="J835" s="16"/>
      <c r="K835" s="34"/>
      <c r="L835" s="16"/>
      <c r="M835" s="16"/>
      <c r="N835" s="41"/>
      <c r="O835" s="51" t="str">
        <f>VLOOKUP(Tabel3[[#This Row],[ID-Bygningsdel]],'Data aktør'!A:H,2,FALSE)</f>
        <v/>
      </c>
      <c r="P835" s="51" t="str">
        <f>VLOOKUP(Tabel3[[#This Row],[ID-Bygningsdel]],'Data aktør'!A:H,3,FALSE)</f>
        <v/>
      </c>
      <c r="Q835" s="51" t="str">
        <f>VLOOKUP(Tabel3[[#This Row],[ID-Bygningsdel]],'Data aktør'!A:H,4,FALSE)</f>
        <v/>
      </c>
      <c r="R835" s="51" t="str">
        <f>VLOOKUP(Tabel3[[#This Row],[ID-Bygningsdel]],'Data aktør'!A:H,5,FALSE)</f>
        <v/>
      </c>
      <c r="S835" s="51" t="str">
        <f>VLOOKUP(Tabel3[[#This Row],[ID-Bygningsdel]],'Data aktør'!A:H,6,FALSE)</f>
        <v/>
      </c>
      <c r="T835" s="51" t="str">
        <f>VLOOKUP(Tabel3[[#This Row],[ID-Bygningsdel]],'Data aktør'!A:H,7,FALSE)</f>
        <v/>
      </c>
      <c r="U835" s="51" t="str">
        <f>VLOOKUP(Tabel3[[#This Row],[ID-Bygningsdel]],'Data aktør'!A:H,8,FALSE)</f>
        <v/>
      </c>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39"/>
      <c r="BM835" s="16"/>
      <c r="BN835" s="16"/>
      <c r="BO835" s="16"/>
      <c r="BP835" s="16"/>
      <c r="BQ835" s="16"/>
      <c r="BR835" s="16"/>
      <c r="BS835" s="16"/>
      <c r="BT835" s="16"/>
      <c r="BU835" s="16"/>
      <c r="BV835" s="16"/>
      <c r="BW835" s="16"/>
      <c r="BX835" s="16"/>
      <c r="BY835" s="16"/>
      <c r="BZ835" s="16"/>
      <c r="CA835" s="16"/>
      <c r="CB835" s="2"/>
    </row>
    <row r="836" spans="1:80" ht="12" x14ac:dyDescent="0.2">
      <c r="A836" s="32"/>
      <c r="B836" s="268"/>
      <c r="C836" s="243" t="str">
        <f>_xlfn.CONCAT(Tabel3[[#This Row],[ID]],Tabel3[[#This Row],[BYGNINGSDELE]])</f>
        <v/>
      </c>
      <c r="D836" s="16"/>
      <c r="E836" s="16"/>
      <c r="F836" s="16"/>
      <c r="G836" s="16"/>
      <c r="H836" s="16"/>
      <c r="I836" s="16"/>
      <c r="J836" s="16"/>
      <c r="K836" s="34"/>
      <c r="L836" s="16"/>
      <c r="M836" s="16"/>
      <c r="N836" s="41"/>
      <c r="O836" s="51" t="str">
        <f>VLOOKUP(Tabel3[[#This Row],[ID-Bygningsdel]],'Data aktør'!A:H,2,FALSE)</f>
        <v/>
      </c>
      <c r="P836" s="51" t="str">
        <f>VLOOKUP(Tabel3[[#This Row],[ID-Bygningsdel]],'Data aktør'!A:H,3,FALSE)</f>
        <v/>
      </c>
      <c r="Q836" s="51" t="str">
        <f>VLOOKUP(Tabel3[[#This Row],[ID-Bygningsdel]],'Data aktør'!A:H,4,FALSE)</f>
        <v/>
      </c>
      <c r="R836" s="51" t="str">
        <f>VLOOKUP(Tabel3[[#This Row],[ID-Bygningsdel]],'Data aktør'!A:H,5,FALSE)</f>
        <v/>
      </c>
      <c r="S836" s="51" t="str">
        <f>VLOOKUP(Tabel3[[#This Row],[ID-Bygningsdel]],'Data aktør'!A:H,6,FALSE)</f>
        <v/>
      </c>
      <c r="T836" s="51" t="str">
        <f>VLOOKUP(Tabel3[[#This Row],[ID-Bygningsdel]],'Data aktør'!A:H,7,FALSE)</f>
        <v/>
      </c>
      <c r="U836" s="51" t="str">
        <f>VLOOKUP(Tabel3[[#This Row],[ID-Bygningsdel]],'Data aktør'!A:H,8,FALSE)</f>
        <v/>
      </c>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39"/>
      <c r="BM836" s="16"/>
      <c r="BN836" s="16"/>
      <c r="BO836" s="16"/>
      <c r="BP836" s="16"/>
      <c r="BQ836" s="16"/>
      <c r="BR836" s="16"/>
      <c r="BS836" s="16"/>
      <c r="BT836" s="16"/>
      <c r="BU836" s="16"/>
      <c r="BV836" s="16"/>
      <c r="BW836" s="16"/>
      <c r="BX836" s="16"/>
      <c r="BY836" s="16"/>
      <c r="BZ836" s="16"/>
      <c r="CA836" s="16"/>
      <c r="CB836" s="2"/>
    </row>
    <row r="837" spans="1:80" ht="12" x14ac:dyDescent="0.2">
      <c r="A837" s="32"/>
      <c r="B837" s="268"/>
      <c r="C837" s="243" t="str">
        <f>_xlfn.CONCAT(Tabel3[[#This Row],[ID]],Tabel3[[#This Row],[BYGNINGSDELE]])</f>
        <v/>
      </c>
      <c r="D837" s="16"/>
      <c r="E837" s="16"/>
      <c r="F837" s="16"/>
      <c r="G837" s="16"/>
      <c r="H837" s="16"/>
      <c r="I837" s="16"/>
      <c r="J837" s="16"/>
      <c r="K837" s="34"/>
      <c r="L837" s="16"/>
      <c r="M837" s="16"/>
      <c r="N837" s="41"/>
      <c r="O837" s="51" t="str">
        <f>VLOOKUP(Tabel3[[#This Row],[ID-Bygningsdel]],'Data aktør'!A:H,2,FALSE)</f>
        <v/>
      </c>
      <c r="P837" s="51" t="str">
        <f>VLOOKUP(Tabel3[[#This Row],[ID-Bygningsdel]],'Data aktør'!A:H,3,FALSE)</f>
        <v/>
      </c>
      <c r="Q837" s="51" t="str">
        <f>VLOOKUP(Tabel3[[#This Row],[ID-Bygningsdel]],'Data aktør'!A:H,4,FALSE)</f>
        <v/>
      </c>
      <c r="R837" s="51" t="str">
        <f>VLOOKUP(Tabel3[[#This Row],[ID-Bygningsdel]],'Data aktør'!A:H,5,FALSE)</f>
        <v/>
      </c>
      <c r="S837" s="51" t="str">
        <f>VLOOKUP(Tabel3[[#This Row],[ID-Bygningsdel]],'Data aktør'!A:H,6,FALSE)</f>
        <v/>
      </c>
      <c r="T837" s="51" t="str">
        <f>VLOOKUP(Tabel3[[#This Row],[ID-Bygningsdel]],'Data aktør'!A:H,7,FALSE)</f>
        <v/>
      </c>
      <c r="U837" s="51" t="str">
        <f>VLOOKUP(Tabel3[[#This Row],[ID-Bygningsdel]],'Data aktør'!A:H,8,FALSE)</f>
        <v/>
      </c>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39"/>
      <c r="BM837" s="16"/>
      <c r="BN837" s="16"/>
      <c r="BO837" s="16"/>
      <c r="BP837" s="16"/>
      <c r="BQ837" s="16"/>
      <c r="BR837" s="16"/>
      <c r="BS837" s="16"/>
      <c r="BT837" s="16"/>
      <c r="BU837" s="16"/>
      <c r="BV837" s="16"/>
      <c r="BW837" s="16"/>
      <c r="BX837" s="16"/>
      <c r="BY837" s="16"/>
      <c r="BZ837" s="16"/>
      <c r="CA837" s="16"/>
      <c r="CB837" s="2"/>
    </row>
    <row r="838" spans="1:80" ht="12" x14ac:dyDescent="0.2">
      <c r="A838" s="32"/>
      <c r="B838" s="268"/>
      <c r="C838" s="243" t="str">
        <f>_xlfn.CONCAT(Tabel3[[#This Row],[ID]],Tabel3[[#This Row],[BYGNINGSDELE]])</f>
        <v/>
      </c>
      <c r="D838" s="16"/>
      <c r="E838" s="16"/>
      <c r="F838" s="16"/>
      <c r="G838" s="16"/>
      <c r="H838" s="16"/>
      <c r="I838" s="16"/>
      <c r="J838" s="16"/>
      <c r="K838" s="34"/>
      <c r="L838" s="16"/>
      <c r="M838" s="16"/>
      <c r="N838" s="41"/>
      <c r="O838" s="51" t="str">
        <f>VLOOKUP(Tabel3[[#This Row],[ID-Bygningsdel]],'Data aktør'!A:H,2,FALSE)</f>
        <v/>
      </c>
      <c r="P838" s="51" t="str">
        <f>VLOOKUP(Tabel3[[#This Row],[ID-Bygningsdel]],'Data aktør'!A:H,3,FALSE)</f>
        <v/>
      </c>
      <c r="Q838" s="51" t="str">
        <f>VLOOKUP(Tabel3[[#This Row],[ID-Bygningsdel]],'Data aktør'!A:H,4,FALSE)</f>
        <v/>
      </c>
      <c r="R838" s="51" t="str">
        <f>VLOOKUP(Tabel3[[#This Row],[ID-Bygningsdel]],'Data aktør'!A:H,5,FALSE)</f>
        <v/>
      </c>
      <c r="S838" s="51" t="str">
        <f>VLOOKUP(Tabel3[[#This Row],[ID-Bygningsdel]],'Data aktør'!A:H,6,FALSE)</f>
        <v/>
      </c>
      <c r="T838" s="51" t="str">
        <f>VLOOKUP(Tabel3[[#This Row],[ID-Bygningsdel]],'Data aktør'!A:H,7,FALSE)</f>
        <v/>
      </c>
      <c r="U838" s="51" t="str">
        <f>VLOOKUP(Tabel3[[#This Row],[ID-Bygningsdel]],'Data aktør'!A:H,8,FALSE)</f>
        <v/>
      </c>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39"/>
      <c r="BM838" s="16"/>
      <c r="BN838" s="16"/>
      <c r="BO838" s="16"/>
      <c r="BP838" s="16"/>
      <c r="BQ838" s="16"/>
      <c r="BR838" s="16"/>
      <c r="BS838" s="16"/>
      <c r="BT838" s="16"/>
      <c r="BU838" s="16"/>
      <c r="BV838" s="16"/>
      <c r="BW838" s="16"/>
      <c r="BX838" s="16"/>
      <c r="BY838" s="16"/>
      <c r="BZ838" s="16"/>
      <c r="CA838" s="16"/>
      <c r="CB838" s="2"/>
    </row>
    <row r="839" spans="1:80" ht="12" x14ac:dyDescent="0.2">
      <c r="A839" s="32"/>
      <c r="B839" s="268"/>
      <c r="C839" s="243" t="str">
        <f>_xlfn.CONCAT(Tabel3[[#This Row],[ID]],Tabel3[[#This Row],[BYGNINGSDELE]])</f>
        <v/>
      </c>
      <c r="D839" s="16"/>
      <c r="E839" s="16"/>
      <c r="F839" s="16"/>
      <c r="G839" s="16"/>
      <c r="H839" s="16"/>
      <c r="I839" s="16"/>
      <c r="J839" s="16"/>
      <c r="K839" s="34"/>
      <c r="L839" s="16"/>
      <c r="M839" s="16"/>
      <c r="N839" s="41"/>
      <c r="O839" s="51" t="str">
        <f>VLOOKUP(Tabel3[[#This Row],[ID-Bygningsdel]],'Data aktør'!A:H,2,FALSE)</f>
        <v/>
      </c>
      <c r="P839" s="51" t="str">
        <f>VLOOKUP(Tabel3[[#This Row],[ID-Bygningsdel]],'Data aktør'!A:H,3,FALSE)</f>
        <v/>
      </c>
      <c r="Q839" s="51" t="str">
        <f>VLOOKUP(Tabel3[[#This Row],[ID-Bygningsdel]],'Data aktør'!A:H,4,FALSE)</f>
        <v/>
      </c>
      <c r="R839" s="51" t="str">
        <f>VLOOKUP(Tabel3[[#This Row],[ID-Bygningsdel]],'Data aktør'!A:H,5,FALSE)</f>
        <v/>
      </c>
      <c r="S839" s="51" t="str">
        <f>VLOOKUP(Tabel3[[#This Row],[ID-Bygningsdel]],'Data aktør'!A:H,6,FALSE)</f>
        <v/>
      </c>
      <c r="T839" s="51" t="str">
        <f>VLOOKUP(Tabel3[[#This Row],[ID-Bygningsdel]],'Data aktør'!A:H,7,FALSE)</f>
        <v/>
      </c>
      <c r="U839" s="51" t="str">
        <f>VLOOKUP(Tabel3[[#This Row],[ID-Bygningsdel]],'Data aktør'!A:H,8,FALSE)</f>
        <v/>
      </c>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39"/>
      <c r="BM839" s="16"/>
      <c r="BN839" s="16"/>
      <c r="BO839" s="16"/>
      <c r="BP839" s="16"/>
      <c r="BQ839" s="16"/>
      <c r="BR839" s="16"/>
      <c r="BS839" s="16"/>
      <c r="BT839" s="16"/>
      <c r="BU839" s="16"/>
      <c r="BV839" s="16"/>
      <c r="BW839" s="16"/>
      <c r="BX839" s="16"/>
      <c r="BY839" s="16"/>
      <c r="BZ839" s="16"/>
      <c r="CA839" s="16"/>
      <c r="CB839" s="2"/>
    </row>
    <row r="840" spans="1:80" ht="12" x14ac:dyDescent="0.2">
      <c r="A840" s="32"/>
      <c r="B840" s="268"/>
      <c r="C840" s="243" t="str">
        <f>_xlfn.CONCAT(Tabel3[[#This Row],[ID]],Tabel3[[#This Row],[BYGNINGSDELE]])</f>
        <v/>
      </c>
      <c r="D840" s="16"/>
      <c r="E840" s="16"/>
      <c r="F840" s="16"/>
      <c r="G840" s="16"/>
      <c r="H840" s="16"/>
      <c r="I840" s="16"/>
      <c r="J840" s="16"/>
      <c r="K840" s="34"/>
      <c r="L840" s="16"/>
      <c r="M840" s="16"/>
      <c r="N840" s="41"/>
      <c r="O840" s="51" t="str">
        <f>VLOOKUP(Tabel3[[#This Row],[ID-Bygningsdel]],'Data aktør'!A:H,2,FALSE)</f>
        <v/>
      </c>
      <c r="P840" s="51" t="str">
        <f>VLOOKUP(Tabel3[[#This Row],[ID-Bygningsdel]],'Data aktør'!A:H,3,FALSE)</f>
        <v/>
      </c>
      <c r="Q840" s="51" t="str">
        <f>VLOOKUP(Tabel3[[#This Row],[ID-Bygningsdel]],'Data aktør'!A:H,4,FALSE)</f>
        <v/>
      </c>
      <c r="R840" s="51" t="str">
        <f>VLOOKUP(Tabel3[[#This Row],[ID-Bygningsdel]],'Data aktør'!A:H,5,FALSE)</f>
        <v/>
      </c>
      <c r="S840" s="51" t="str">
        <f>VLOOKUP(Tabel3[[#This Row],[ID-Bygningsdel]],'Data aktør'!A:H,6,FALSE)</f>
        <v/>
      </c>
      <c r="T840" s="51" t="str">
        <f>VLOOKUP(Tabel3[[#This Row],[ID-Bygningsdel]],'Data aktør'!A:H,7,FALSE)</f>
        <v/>
      </c>
      <c r="U840" s="51" t="str">
        <f>VLOOKUP(Tabel3[[#This Row],[ID-Bygningsdel]],'Data aktør'!A:H,8,FALSE)</f>
        <v/>
      </c>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39"/>
      <c r="BM840" s="16"/>
      <c r="BN840" s="16"/>
      <c r="BO840" s="16"/>
      <c r="BP840" s="16"/>
      <c r="BQ840" s="16"/>
      <c r="BR840" s="16"/>
      <c r="BS840" s="16"/>
      <c r="BT840" s="16"/>
      <c r="BU840" s="16"/>
      <c r="BV840" s="16"/>
      <c r="BW840" s="16"/>
      <c r="BX840" s="16"/>
      <c r="BY840" s="16"/>
      <c r="BZ840" s="16"/>
      <c r="CA840" s="16"/>
      <c r="CB840" s="2"/>
    </row>
    <row r="841" spans="1:80" ht="12" x14ac:dyDescent="0.2">
      <c r="A841" s="32"/>
      <c r="B841" s="268"/>
      <c r="C841" s="243" t="str">
        <f>_xlfn.CONCAT(Tabel3[[#This Row],[ID]],Tabel3[[#This Row],[BYGNINGSDELE]])</f>
        <v/>
      </c>
      <c r="D841" s="16"/>
      <c r="E841" s="16"/>
      <c r="F841" s="16"/>
      <c r="G841" s="16"/>
      <c r="H841" s="16"/>
      <c r="I841" s="16"/>
      <c r="J841" s="16"/>
      <c r="K841" s="34"/>
      <c r="L841" s="16"/>
      <c r="M841" s="16"/>
      <c r="N841" s="41"/>
      <c r="O841" s="51" t="str">
        <f>VLOOKUP(Tabel3[[#This Row],[ID-Bygningsdel]],'Data aktør'!A:H,2,FALSE)</f>
        <v/>
      </c>
      <c r="P841" s="51" t="str">
        <f>VLOOKUP(Tabel3[[#This Row],[ID-Bygningsdel]],'Data aktør'!A:H,3,FALSE)</f>
        <v/>
      </c>
      <c r="Q841" s="51" t="str">
        <f>VLOOKUP(Tabel3[[#This Row],[ID-Bygningsdel]],'Data aktør'!A:H,4,FALSE)</f>
        <v/>
      </c>
      <c r="R841" s="51" t="str">
        <f>VLOOKUP(Tabel3[[#This Row],[ID-Bygningsdel]],'Data aktør'!A:H,5,FALSE)</f>
        <v/>
      </c>
      <c r="S841" s="51" t="str">
        <f>VLOOKUP(Tabel3[[#This Row],[ID-Bygningsdel]],'Data aktør'!A:H,6,FALSE)</f>
        <v/>
      </c>
      <c r="T841" s="51" t="str">
        <f>VLOOKUP(Tabel3[[#This Row],[ID-Bygningsdel]],'Data aktør'!A:H,7,FALSE)</f>
        <v/>
      </c>
      <c r="U841" s="51" t="str">
        <f>VLOOKUP(Tabel3[[#This Row],[ID-Bygningsdel]],'Data aktør'!A:H,8,FALSE)</f>
        <v/>
      </c>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39"/>
      <c r="BM841" s="16"/>
      <c r="BN841" s="16"/>
      <c r="BO841" s="16"/>
      <c r="BP841" s="16"/>
      <c r="BQ841" s="16"/>
      <c r="BR841" s="16"/>
      <c r="BS841" s="16"/>
      <c r="BT841" s="16"/>
      <c r="BU841" s="16"/>
      <c r="BV841" s="16"/>
      <c r="BW841" s="16"/>
      <c r="BX841" s="16"/>
      <c r="BY841" s="16"/>
      <c r="BZ841" s="16"/>
      <c r="CA841" s="16"/>
      <c r="CB841" s="2"/>
    </row>
    <row r="842" spans="1:80" ht="12" x14ac:dyDescent="0.2">
      <c r="A842" s="32"/>
      <c r="B842" s="268"/>
      <c r="C842" s="243" t="str">
        <f>_xlfn.CONCAT(Tabel3[[#This Row],[ID]],Tabel3[[#This Row],[BYGNINGSDELE]])</f>
        <v/>
      </c>
      <c r="D842" s="16"/>
      <c r="E842" s="16"/>
      <c r="F842" s="16"/>
      <c r="G842" s="16"/>
      <c r="H842" s="16"/>
      <c r="I842" s="16"/>
      <c r="J842" s="16"/>
      <c r="K842" s="34"/>
      <c r="L842" s="16"/>
      <c r="M842" s="16"/>
      <c r="N842" s="41"/>
      <c r="O842" s="51" t="str">
        <f>VLOOKUP(Tabel3[[#This Row],[ID-Bygningsdel]],'Data aktør'!A:H,2,FALSE)</f>
        <v/>
      </c>
      <c r="P842" s="51" t="str">
        <f>VLOOKUP(Tabel3[[#This Row],[ID-Bygningsdel]],'Data aktør'!A:H,3,FALSE)</f>
        <v/>
      </c>
      <c r="Q842" s="51" t="str">
        <f>VLOOKUP(Tabel3[[#This Row],[ID-Bygningsdel]],'Data aktør'!A:H,4,FALSE)</f>
        <v/>
      </c>
      <c r="R842" s="51" t="str">
        <f>VLOOKUP(Tabel3[[#This Row],[ID-Bygningsdel]],'Data aktør'!A:H,5,FALSE)</f>
        <v/>
      </c>
      <c r="S842" s="51" t="str">
        <f>VLOOKUP(Tabel3[[#This Row],[ID-Bygningsdel]],'Data aktør'!A:H,6,FALSE)</f>
        <v/>
      </c>
      <c r="T842" s="51" t="str">
        <f>VLOOKUP(Tabel3[[#This Row],[ID-Bygningsdel]],'Data aktør'!A:H,7,FALSE)</f>
        <v/>
      </c>
      <c r="U842" s="51" t="str">
        <f>VLOOKUP(Tabel3[[#This Row],[ID-Bygningsdel]],'Data aktør'!A:H,8,FALSE)</f>
        <v/>
      </c>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39"/>
      <c r="BM842" s="16"/>
      <c r="BN842" s="16"/>
      <c r="BO842" s="16"/>
      <c r="BP842" s="16"/>
      <c r="BQ842" s="16"/>
      <c r="BR842" s="16"/>
      <c r="BS842" s="16"/>
      <c r="BT842" s="16"/>
      <c r="BU842" s="16"/>
      <c r="BV842" s="16"/>
      <c r="BW842" s="16"/>
      <c r="BX842" s="16"/>
      <c r="BY842" s="16"/>
      <c r="BZ842" s="16"/>
      <c r="CA842" s="16"/>
      <c r="CB842" s="2"/>
    </row>
    <row r="843" spans="1:80" ht="12" x14ac:dyDescent="0.2">
      <c r="A843" s="32"/>
      <c r="B843" s="268"/>
      <c r="C843" s="243" t="str">
        <f>_xlfn.CONCAT(Tabel3[[#This Row],[ID]],Tabel3[[#This Row],[BYGNINGSDELE]])</f>
        <v/>
      </c>
      <c r="D843" s="16"/>
      <c r="E843" s="16"/>
      <c r="F843" s="16"/>
      <c r="G843" s="16"/>
      <c r="H843" s="16"/>
      <c r="I843" s="16"/>
      <c r="J843" s="16"/>
      <c r="K843" s="34"/>
      <c r="L843" s="16"/>
      <c r="M843" s="16"/>
      <c r="N843" s="41"/>
      <c r="O843" s="51" t="str">
        <f>VLOOKUP(Tabel3[[#This Row],[ID-Bygningsdel]],'Data aktør'!A:H,2,FALSE)</f>
        <v/>
      </c>
      <c r="P843" s="51" t="str">
        <f>VLOOKUP(Tabel3[[#This Row],[ID-Bygningsdel]],'Data aktør'!A:H,3,FALSE)</f>
        <v/>
      </c>
      <c r="Q843" s="51" t="str">
        <f>VLOOKUP(Tabel3[[#This Row],[ID-Bygningsdel]],'Data aktør'!A:H,4,FALSE)</f>
        <v/>
      </c>
      <c r="R843" s="51" t="str">
        <f>VLOOKUP(Tabel3[[#This Row],[ID-Bygningsdel]],'Data aktør'!A:H,5,FALSE)</f>
        <v/>
      </c>
      <c r="S843" s="51" t="str">
        <f>VLOOKUP(Tabel3[[#This Row],[ID-Bygningsdel]],'Data aktør'!A:H,6,FALSE)</f>
        <v/>
      </c>
      <c r="T843" s="51" t="str">
        <f>VLOOKUP(Tabel3[[#This Row],[ID-Bygningsdel]],'Data aktør'!A:H,7,FALSE)</f>
        <v/>
      </c>
      <c r="U843" s="51" t="str">
        <f>VLOOKUP(Tabel3[[#This Row],[ID-Bygningsdel]],'Data aktør'!A:H,8,FALSE)</f>
        <v/>
      </c>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39"/>
      <c r="BM843" s="16"/>
      <c r="BN843" s="16"/>
      <c r="BO843" s="16"/>
      <c r="BP843" s="16"/>
      <c r="BQ843" s="16"/>
      <c r="BR843" s="16"/>
      <c r="BS843" s="16"/>
      <c r="BT843" s="16"/>
      <c r="BU843" s="16"/>
      <c r="BV843" s="16"/>
      <c r="BW843" s="16"/>
      <c r="BX843" s="16"/>
      <c r="BY843" s="16"/>
      <c r="BZ843" s="16"/>
      <c r="CA843" s="16"/>
      <c r="CB843" s="2"/>
    </row>
    <row r="844" spans="1:80" ht="12" x14ac:dyDescent="0.2">
      <c r="A844" s="32"/>
      <c r="B844" s="268"/>
      <c r="C844" s="243" t="str">
        <f>_xlfn.CONCAT(Tabel3[[#This Row],[ID]],Tabel3[[#This Row],[BYGNINGSDELE]])</f>
        <v/>
      </c>
      <c r="D844" s="16"/>
      <c r="E844" s="16"/>
      <c r="F844" s="16"/>
      <c r="G844" s="16"/>
      <c r="H844" s="16"/>
      <c r="I844" s="16"/>
      <c r="J844" s="16"/>
      <c r="K844" s="34"/>
      <c r="L844" s="16"/>
      <c r="M844" s="16"/>
      <c r="N844" s="41"/>
      <c r="O844" s="51" t="str">
        <f>VLOOKUP(Tabel3[[#This Row],[ID-Bygningsdel]],'Data aktør'!A:H,2,FALSE)</f>
        <v/>
      </c>
      <c r="P844" s="51" t="str">
        <f>VLOOKUP(Tabel3[[#This Row],[ID-Bygningsdel]],'Data aktør'!A:H,3,FALSE)</f>
        <v/>
      </c>
      <c r="Q844" s="51" t="str">
        <f>VLOOKUP(Tabel3[[#This Row],[ID-Bygningsdel]],'Data aktør'!A:H,4,FALSE)</f>
        <v/>
      </c>
      <c r="R844" s="51" t="str">
        <f>VLOOKUP(Tabel3[[#This Row],[ID-Bygningsdel]],'Data aktør'!A:H,5,FALSE)</f>
        <v/>
      </c>
      <c r="S844" s="51" t="str">
        <f>VLOOKUP(Tabel3[[#This Row],[ID-Bygningsdel]],'Data aktør'!A:H,6,FALSE)</f>
        <v/>
      </c>
      <c r="T844" s="51" t="str">
        <f>VLOOKUP(Tabel3[[#This Row],[ID-Bygningsdel]],'Data aktør'!A:H,7,FALSE)</f>
        <v/>
      </c>
      <c r="U844" s="51" t="str">
        <f>VLOOKUP(Tabel3[[#This Row],[ID-Bygningsdel]],'Data aktør'!A:H,8,FALSE)</f>
        <v/>
      </c>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39"/>
      <c r="BM844" s="16"/>
      <c r="BN844" s="16"/>
      <c r="BO844" s="16"/>
      <c r="BP844" s="16"/>
      <c r="BQ844" s="16"/>
      <c r="BR844" s="16"/>
      <c r="BS844" s="16"/>
      <c r="BT844" s="16"/>
      <c r="BU844" s="16"/>
      <c r="BV844" s="16"/>
      <c r="BW844" s="16"/>
      <c r="BX844" s="16"/>
      <c r="BY844" s="16"/>
      <c r="BZ844" s="16"/>
      <c r="CA844" s="16"/>
      <c r="CB844" s="2"/>
    </row>
    <row r="845" spans="1:80" ht="12" x14ac:dyDescent="0.2">
      <c r="A845" s="32"/>
      <c r="B845" s="268"/>
      <c r="C845" s="243" t="str">
        <f>_xlfn.CONCAT(Tabel3[[#This Row],[ID]],Tabel3[[#This Row],[BYGNINGSDELE]])</f>
        <v/>
      </c>
      <c r="D845" s="16"/>
      <c r="E845" s="16"/>
      <c r="F845" s="16"/>
      <c r="G845" s="16"/>
      <c r="H845" s="16"/>
      <c r="I845" s="16"/>
      <c r="J845" s="16"/>
      <c r="K845" s="34"/>
      <c r="L845" s="16"/>
      <c r="M845" s="16"/>
      <c r="N845" s="41"/>
      <c r="O845" s="51" t="str">
        <f>VLOOKUP(Tabel3[[#This Row],[ID-Bygningsdel]],'Data aktør'!A:H,2,FALSE)</f>
        <v/>
      </c>
      <c r="P845" s="51" t="str">
        <f>VLOOKUP(Tabel3[[#This Row],[ID-Bygningsdel]],'Data aktør'!A:H,3,FALSE)</f>
        <v/>
      </c>
      <c r="Q845" s="51" t="str">
        <f>VLOOKUP(Tabel3[[#This Row],[ID-Bygningsdel]],'Data aktør'!A:H,4,FALSE)</f>
        <v/>
      </c>
      <c r="R845" s="51" t="str">
        <f>VLOOKUP(Tabel3[[#This Row],[ID-Bygningsdel]],'Data aktør'!A:H,5,FALSE)</f>
        <v/>
      </c>
      <c r="S845" s="51" t="str">
        <f>VLOOKUP(Tabel3[[#This Row],[ID-Bygningsdel]],'Data aktør'!A:H,6,FALSE)</f>
        <v/>
      </c>
      <c r="T845" s="51" t="str">
        <f>VLOOKUP(Tabel3[[#This Row],[ID-Bygningsdel]],'Data aktør'!A:H,7,FALSE)</f>
        <v/>
      </c>
      <c r="U845" s="51" t="str">
        <f>VLOOKUP(Tabel3[[#This Row],[ID-Bygningsdel]],'Data aktør'!A:H,8,FALSE)</f>
        <v/>
      </c>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39"/>
      <c r="BM845" s="16"/>
      <c r="BN845" s="16"/>
      <c r="BO845" s="16"/>
      <c r="BP845" s="16"/>
      <c r="BQ845" s="16"/>
      <c r="BR845" s="16"/>
      <c r="BS845" s="16"/>
      <c r="BT845" s="16"/>
      <c r="BU845" s="16"/>
      <c r="BV845" s="16"/>
      <c r="BW845" s="16"/>
      <c r="BX845" s="16"/>
      <c r="BY845" s="16"/>
      <c r="BZ845" s="16"/>
      <c r="CA845" s="16"/>
      <c r="CB845" s="2"/>
    </row>
    <row r="846" spans="1:80" ht="12" x14ac:dyDescent="0.2">
      <c r="A846" s="32"/>
      <c r="B846" s="268"/>
      <c r="C846" s="243" t="str">
        <f>_xlfn.CONCAT(Tabel3[[#This Row],[ID]],Tabel3[[#This Row],[BYGNINGSDELE]])</f>
        <v/>
      </c>
      <c r="D846" s="16"/>
      <c r="E846" s="16"/>
      <c r="F846" s="16"/>
      <c r="G846" s="16"/>
      <c r="H846" s="16"/>
      <c r="I846" s="16"/>
      <c r="J846" s="16"/>
      <c r="K846" s="34"/>
      <c r="L846" s="16"/>
      <c r="M846" s="16"/>
      <c r="N846" s="41"/>
      <c r="O846" s="51" t="str">
        <f>VLOOKUP(Tabel3[[#This Row],[ID-Bygningsdel]],'Data aktør'!A:H,2,FALSE)</f>
        <v/>
      </c>
      <c r="P846" s="51" t="str">
        <f>VLOOKUP(Tabel3[[#This Row],[ID-Bygningsdel]],'Data aktør'!A:H,3,FALSE)</f>
        <v/>
      </c>
      <c r="Q846" s="51" t="str">
        <f>VLOOKUP(Tabel3[[#This Row],[ID-Bygningsdel]],'Data aktør'!A:H,4,FALSE)</f>
        <v/>
      </c>
      <c r="R846" s="51" t="str">
        <f>VLOOKUP(Tabel3[[#This Row],[ID-Bygningsdel]],'Data aktør'!A:H,5,FALSE)</f>
        <v/>
      </c>
      <c r="S846" s="51" t="str">
        <f>VLOOKUP(Tabel3[[#This Row],[ID-Bygningsdel]],'Data aktør'!A:H,6,FALSE)</f>
        <v/>
      </c>
      <c r="T846" s="51" t="str">
        <f>VLOOKUP(Tabel3[[#This Row],[ID-Bygningsdel]],'Data aktør'!A:H,7,FALSE)</f>
        <v/>
      </c>
      <c r="U846" s="51" t="str">
        <f>VLOOKUP(Tabel3[[#This Row],[ID-Bygningsdel]],'Data aktør'!A:H,8,FALSE)</f>
        <v/>
      </c>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39"/>
      <c r="BM846" s="16"/>
      <c r="BN846" s="16"/>
      <c r="BO846" s="16"/>
      <c r="BP846" s="16"/>
      <c r="BQ846" s="16"/>
      <c r="BR846" s="16"/>
      <c r="BS846" s="16"/>
      <c r="BT846" s="16"/>
      <c r="BU846" s="16"/>
      <c r="BV846" s="16"/>
      <c r="BW846" s="16"/>
      <c r="BX846" s="16"/>
      <c r="BY846" s="16"/>
      <c r="BZ846" s="16"/>
      <c r="CA846" s="16"/>
      <c r="CB846" s="2"/>
    </row>
    <row r="847" spans="1:80" ht="12" x14ac:dyDescent="0.2">
      <c r="A847" s="32"/>
      <c r="B847" s="268"/>
      <c r="C847" s="243" t="str">
        <f>_xlfn.CONCAT(Tabel3[[#This Row],[ID]],Tabel3[[#This Row],[BYGNINGSDELE]])</f>
        <v/>
      </c>
      <c r="D847" s="16"/>
      <c r="E847" s="16"/>
      <c r="F847" s="16"/>
      <c r="G847" s="16"/>
      <c r="H847" s="16"/>
      <c r="I847" s="16"/>
      <c r="J847" s="16"/>
      <c r="K847" s="34"/>
      <c r="L847" s="16"/>
      <c r="M847" s="16"/>
      <c r="N847" s="41"/>
      <c r="O847" s="51" t="str">
        <f>VLOOKUP(Tabel3[[#This Row],[ID-Bygningsdel]],'Data aktør'!A:H,2,FALSE)</f>
        <v/>
      </c>
      <c r="P847" s="51" t="str">
        <f>VLOOKUP(Tabel3[[#This Row],[ID-Bygningsdel]],'Data aktør'!A:H,3,FALSE)</f>
        <v/>
      </c>
      <c r="Q847" s="51" t="str">
        <f>VLOOKUP(Tabel3[[#This Row],[ID-Bygningsdel]],'Data aktør'!A:H,4,FALSE)</f>
        <v/>
      </c>
      <c r="R847" s="51" t="str">
        <f>VLOOKUP(Tabel3[[#This Row],[ID-Bygningsdel]],'Data aktør'!A:H,5,FALSE)</f>
        <v/>
      </c>
      <c r="S847" s="51" t="str">
        <f>VLOOKUP(Tabel3[[#This Row],[ID-Bygningsdel]],'Data aktør'!A:H,6,FALSE)</f>
        <v/>
      </c>
      <c r="T847" s="51" t="str">
        <f>VLOOKUP(Tabel3[[#This Row],[ID-Bygningsdel]],'Data aktør'!A:H,7,FALSE)</f>
        <v/>
      </c>
      <c r="U847" s="51" t="str">
        <f>VLOOKUP(Tabel3[[#This Row],[ID-Bygningsdel]],'Data aktør'!A:H,8,FALSE)</f>
        <v/>
      </c>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39"/>
      <c r="BM847" s="16"/>
      <c r="BN847" s="16"/>
      <c r="BO847" s="16"/>
      <c r="BP847" s="16"/>
      <c r="BQ847" s="16"/>
      <c r="BR847" s="16"/>
      <c r="BS847" s="16"/>
      <c r="BT847" s="16"/>
      <c r="BU847" s="16"/>
      <c r="BV847" s="16"/>
      <c r="BW847" s="16"/>
      <c r="BX847" s="16"/>
      <c r="BY847" s="16"/>
      <c r="BZ847" s="16"/>
      <c r="CA847" s="16"/>
      <c r="CB847" s="2"/>
    </row>
    <row r="848" spans="1:80" ht="12" x14ac:dyDescent="0.2">
      <c r="A848" s="32"/>
      <c r="B848" s="268"/>
      <c r="C848" s="243" t="str">
        <f>_xlfn.CONCAT(Tabel3[[#This Row],[ID]],Tabel3[[#This Row],[BYGNINGSDELE]])</f>
        <v/>
      </c>
      <c r="D848" s="16"/>
      <c r="E848" s="16"/>
      <c r="F848" s="16"/>
      <c r="G848" s="16"/>
      <c r="H848" s="16"/>
      <c r="I848" s="16"/>
      <c r="J848" s="16"/>
      <c r="K848" s="34"/>
      <c r="L848" s="16"/>
      <c r="M848" s="16"/>
      <c r="N848" s="41"/>
      <c r="O848" s="51" t="str">
        <f>VLOOKUP(Tabel3[[#This Row],[ID-Bygningsdel]],'Data aktør'!A:H,2,FALSE)</f>
        <v/>
      </c>
      <c r="P848" s="51" t="str">
        <f>VLOOKUP(Tabel3[[#This Row],[ID-Bygningsdel]],'Data aktør'!A:H,3,FALSE)</f>
        <v/>
      </c>
      <c r="Q848" s="51" t="str">
        <f>VLOOKUP(Tabel3[[#This Row],[ID-Bygningsdel]],'Data aktør'!A:H,4,FALSE)</f>
        <v/>
      </c>
      <c r="R848" s="51" t="str">
        <f>VLOOKUP(Tabel3[[#This Row],[ID-Bygningsdel]],'Data aktør'!A:H,5,FALSE)</f>
        <v/>
      </c>
      <c r="S848" s="51" t="str">
        <f>VLOOKUP(Tabel3[[#This Row],[ID-Bygningsdel]],'Data aktør'!A:H,6,FALSE)</f>
        <v/>
      </c>
      <c r="T848" s="51" t="str">
        <f>VLOOKUP(Tabel3[[#This Row],[ID-Bygningsdel]],'Data aktør'!A:H,7,FALSE)</f>
        <v/>
      </c>
      <c r="U848" s="51" t="str">
        <f>VLOOKUP(Tabel3[[#This Row],[ID-Bygningsdel]],'Data aktør'!A:H,8,FALSE)</f>
        <v/>
      </c>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39"/>
      <c r="BM848" s="16"/>
      <c r="BN848" s="16"/>
      <c r="BO848" s="16"/>
      <c r="BP848" s="16"/>
      <c r="BQ848" s="16"/>
      <c r="BR848" s="16"/>
      <c r="BS848" s="16"/>
      <c r="BT848" s="16"/>
      <c r="BU848" s="16"/>
      <c r="BV848" s="16"/>
      <c r="BW848" s="16"/>
      <c r="BX848" s="16"/>
      <c r="BY848" s="16"/>
      <c r="BZ848" s="16"/>
      <c r="CA848" s="16"/>
      <c r="CB848" s="2"/>
    </row>
    <row r="849" spans="1:80" ht="12" x14ac:dyDescent="0.2">
      <c r="A849" s="32"/>
      <c r="B849" s="268"/>
      <c r="C849" s="243" t="str">
        <f>_xlfn.CONCAT(Tabel3[[#This Row],[ID]],Tabel3[[#This Row],[BYGNINGSDELE]])</f>
        <v/>
      </c>
      <c r="D849" s="16"/>
      <c r="E849" s="16"/>
      <c r="F849" s="16"/>
      <c r="G849" s="16"/>
      <c r="H849" s="16"/>
      <c r="I849" s="16"/>
      <c r="J849" s="16"/>
      <c r="K849" s="34"/>
      <c r="L849" s="16"/>
      <c r="M849" s="16"/>
      <c r="N849" s="41"/>
      <c r="O849" s="51" t="str">
        <f>VLOOKUP(Tabel3[[#This Row],[ID-Bygningsdel]],'Data aktør'!A:H,2,FALSE)</f>
        <v/>
      </c>
      <c r="P849" s="51" t="str">
        <f>VLOOKUP(Tabel3[[#This Row],[ID-Bygningsdel]],'Data aktør'!A:H,3,FALSE)</f>
        <v/>
      </c>
      <c r="Q849" s="51" t="str">
        <f>VLOOKUP(Tabel3[[#This Row],[ID-Bygningsdel]],'Data aktør'!A:H,4,FALSE)</f>
        <v/>
      </c>
      <c r="R849" s="51" t="str">
        <f>VLOOKUP(Tabel3[[#This Row],[ID-Bygningsdel]],'Data aktør'!A:H,5,FALSE)</f>
        <v/>
      </c>
      <c r="S849" s="51" t="str">
        <f>VLOOKUP(Tabel3[[#This Row],[ID-Bygningsdel]],'Data aktør'!A:H,6,FALSE)</f>
        <v/>
      </c>
      <c r="T849" s="51" t="str">
        <f>VLOOKUP(Tabel3[[#This Row],[ID-Bygningsdel]],'Data aktør'!A:H,7,FALSE)</f>
        <v/>
      </c>
      <c r="U849" s="51" t="str">
        <f>VLOOKUP(Tabel3[[#This Row],[ID-Bygningsdel]],'Data aktør'!A:H,8,FALSE)</f>
        <v/>
      </c>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39"/>
      <c r="BM849" s="16"/>
      <c r="BN849" s="16"/>
      <c r="BO849" s="16"/>
      <c r="BP849" s="16"/>
      <c r="BQ849" s="16"/>
      <c r="BR849" s="16"/>
      <c r="BS849" s="16"/>
      <c r="BT849" s="16"/>
      <c r="BU849" s="16"/>
      <c r="BV849" s="16"/>
      <c r="BW849" s="16"/>
      <c r="BX849" s="16"/>
      <c r="BY849" s="16"/>
      <c r="BZ849" s="16"/>
      <c r="CA849" s="16"/>
      <c r="CB849" s="2"/>
    </row>
    <row r="850" spans="1:80" ht="12" x14ac:dyDescent="0.2">
      <c r="A850" s="32"/>
      <c r="B850" s="268"/>
      <c r="C850" s="243" t="str">
        <f>_xlfn.CONCAT(Tabel3[[#This Row],[ID]],Tabel3[[#This Row],[BYGNINGSDELE]])</f>
        <v/>
      </c>
      <c r="D850" s="16"/>
      <c r="E850" s="16"/>
      <c r="F850" s="16"/>
      <c r="G850" s="16"/>
      <c r="H850" s="16"/>
      <c r="I850" s="16"/>
      <c r="J850" s="16"/>
      <c r="K850" s="34"/>
      <c r="L850" s="16"/>
      <c r="M850" s="16"/>
      <c r="N850" s="41"/>
      <c r="O850" s="51" t="str">
        <f>VLOOKUP(Tabel3[[#This Row],[ID-Bygningsdel]],'Data aktør'!A:H,2,FALSE)</f>
        <v/>
      </c>
      <c r="P850" s="51" t="str">
        <f>VLOOKUP(Tabel3[[#This Row],[ID-Bygningsdel]],'Data aktør'!A:H,3,FALSE)</f>
        <v/>
      </c>
      <c r="Q850" s="51" t="str">
        <f>VLOOKUP(Tabel3[[#This Row],[ID-Bygningsdel]],'Data aktør'!A:H,4,FALSE)</f>
        <v/>
      </c>
      <c r="R850" s="51" t="str">
        <f>VLOOKUP(Tabel3[[#This Row],[ID-Bygningsdel]],'Data aktør'!A:H,5,FALSE)</f>
        <v/>
      </c>
      <c r="S850" s="51" t="str">
        <f>VLOOKUP(Tabel3[[#This Row],[ID-Bygningsdel]],'Data aktør'!A:H,6,FALSE)</f>
        <v/>
      </c>
      <c r="T850" s="51" t="str">
        <f>VLOOKUP(Tabel3[[#This Row],[ID-Bygningsdel]],'Data aktør'!A:H,7,FALSE)</f>
        <v/>
      </c>
      <c r="U850" s="51" t="str">
        <f>VLOOKUP(Tabel3[[#This Row],[ID-Bygningsdel]],'Data aktør'!A:H,8,FALSE)</f>
        <v/>
      </c>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39"/>
      <c r="BM850" s="16"/>
      <c r="BN850" s="16"/>
      <c r="BO850" s="16"/>
      <c r="BP850" s="16"/>
      <c r="BQ850" s="16"/>
      <c r="BR850" s="16"/>
      <c r="BS850" s="16"/>
      <c r="BT850" s="16"/>
      <c r="BU850" s="16"/>
      <c r="BV850" s="16"/>
      <c r="BW850" s="16"/>
      <c r="BX850" s="16"/>
      <c r="BY850" s="16"/>
      <c r="BZ850" s="16"/>
      <c r="CA850" s="16"/>
      <c r="CB850" s="2"/>
    </row>
    <row r="851" spans="1:80" ht="12" x14ac:dyDescent="0.2">
      <c r="A851" s="32"/>
      <c r="B851" s="268"/>
      <c r="C851" s="243" t="str">
        <f>_xlfn.CONCAT(Tabel3[[#This Row],[ID]],Tabel3[[#This Row],[BYGNINGSDELE]])</f>
        <v/>
      </c>
      <c r="D851" s="16"/>
      <c r="E851" s="16"/>
      <c r="F851" s="16"/>
      <c r="G851" s="16"/>
      <c r="H851" s="16"/>
      <c r="I851" s="16"/>
      <c r="J851" s="16"/>
      <c r="K851" s="34"/>
      <c r="L851" s="16"/>
      <c r="M851" s="16"/>
      <c r="N851" s="41"/>
      <c r="O851" s="51" t="str">
        <f>VLOOKUP(Tabel3[[#This Row],[ID-Bygningsdel]],'Data aktør'!A:H,2,FALSE)</f>
        <v/>
      </c>
      <c r="P851" s="51" t="str">
        <f>VLOOKUP(Tabel3[[#This Row],[ID-Bygningsdel]],'Data aktør'!A:H,3,FALSE)</f>
        <v/>
      </c>
      <c r="Q851" s="51" t="str">
        <f>VLOOKUP(Tabel3[[#This Row],[ID-Bygningsdel]],'Data aktør'!A:H,4,FALSE)</f>
        <v/>
      </c>
      <c r="R851" s="51" t="str">
        <f>VLOOKUP(Tabel3[[#This Row],[ID-Bygningsdel]],'Data aktør'!A:H,5,FALSE)</f>
        <v/>
      </c>
      <c r="S851" s="51" t="str">
        <f>VLOOKUP(Tabel3[[#This Row],[ID-Bygningsdel]],'Data aktør'!A:H,6,FALSE)</f>
        <v/>
      </c>
      <c r="T851" s="51" t="str">
        <f>VLOOKUP(Tabel3[[#This Row],[ID-Bygningsdel]],'Data aktør'!A:H,7,FALSE)</f>
        <v/>
      </c>
      <c r="U851" s="51" t="str">
        <f>VLOOKUP(Tabel3[[#This Row],[ID-Bygningsdel]],'Data aktør'!A:H,8,FALSE)</f>
        <v/>
      </c>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39"/>
      <c r="BM851" s="16"/>
      <c r="BN851" s="16"/>
      <c r="BO851" s="16"/>
      <c r="BP851" s="16"/>
      <c r="BQ851" s="16"/>
      <c r="BR851" s="16"/>
      <c r="BS851" s="16"/>
      <c r="BT851" s="16"/>
      <c r="BU851" s="16"/>
      <c r="BV851" s="16"/>
      <c r="BW851" s="16"/>
      <c r="BX851" s="16"/>
      <c r="BY851" s="16"/>
      <c r="BZ851" s="16"/>
      <c r="CA851" s="16"/>
      <c r="CB851" s="2"/>
    </row>
    <row r="852" spans="1:80" ht="12" x14ac:dyDescent="0.2">
      <c r="A852" s="32"/>
      <c r="B852" s="268"/>
      <c r="C852" s="243" t="str">
        <f>_xlfn.CONCAT(Tabel3[[#This Row],[ID]],Tabel3[[#This Row],[BYGNINGSDELE]])</f>
        <v/>
      </c>
      <c r="D852" s="16"/>
      <c r="E852" s="16"/>
      <c r="F852" s="16"/>
      <c r="G852" s="16"/>
      <c r="H852" s="16"/>
      <c r="I852" s="16"/>
      <c r="J852" s="16"/>
      <c r="K852" s="34"/>
      <c r="L852" s="16"/>
      <c r="M852" s="16"/>
      <c r="N852" s="41"/>
      <c r="O852" s="51" t="str">
        <f>VLOOKUP(Tabel3[[#This Row],[ID-Bygningsdel]],'Data aktør'!A:H,2,FALSE)</f>
        <v/>
      </c>
      <c r="P852" s="51" t="str">
        <f>VLOOKUP(Tabel3[[#This Row],[ID-Bygningsdel]],'Data aktør'!A:H,3,FALSE)</f>
        <v/>
      </c>
      <c r="Q852" s="51" t="str">
        <f>VLOOKUP(Tabel3[[#This Row],[ID-Bygningsdel]],'Data aktør'!A:H,4,FALSE)</f>
        <v/>
      </c>
      <c r="R852" s="51" t="str">
        <f>VLOOKUP(Tabel3[[#This Row],[ID-Bygningsdel]],'Data aktør'!A:H,5,FALSE)</f>
        <v/>
      </c>
      <c r="S852" s="51" t="str">
        <f>VLOOKUP(Tabel3[[#This Row],[ID-Bygningsdel]],'Data aktør'!A:H,6,FALSE)</f>
        <v/>
      </c>
      <c r="T852" s="51" t="str">
        <f>VLOOKUP(Tabel3[[#This Row],[ID-Bygningsdel]],'Data aktør'!A:H,7,FALSE)</f>
        <v/>
      </c>
      <c r="U852" s="51" t="str">
        <f>VLOOKUP(Tabel3[[#This Row],[ID-Bygningsdel]],'Data aktør'!A:H,8,FALSE)</f>
        <v/>
      </c>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39"/>
      <c r="BM852" s="16"/>
      <c r="BN852" s="16"/>
      <c r="BO852" s="16"/>
      <c r="BP852" s="16"/>
      <c r="BQ852" s="16"/>
      <c r="BR852" s="16"/>
      <c r="BS852" s="16"/>
      <c r="BT852" s="16"/>
      <c r="BU852" s="16"/>
      <c r="BV852" s="16"/>
      <c r="BW852" s="16"/>
      <c r="BX852" s="16"/>
      <c r="BY852" s="16"/>
      <c r="BZ852" s="16"/>
      <c r="CA852" s="16"/>
      <c r="CB852" s="2"/>
    </row>
    <row r="853" spans="1:80" ht="12" x14ac:dyDescent="0.2">
      <c r="A853" s="32"/>
      <c r="B853" s="268"/>
      <c r="C853" s="243" t="str">
        <f>_xlfn.CONCAT(Tabel3[[#This Row],[ID]],Tabel3[[#This Row],[BYGNINGSDELE]])</f>
        <v/>
      </c>
      <c r="D853" s="16"/>
      <c r="E853" s="16"/>
      <c r="F853" s="16"/>
      <c r="G853" s="16"/>
      <c r="H853" s="16"/>
      <c r="I853" s="16"/>
      <c r="J853" s="16"/>
      <c r="K853" s="34"/>
      <c r="L853" s="16"/>
      <c r="M853" s="16"/>
      <c r="N853" s="41"/>
      <c r="O853" s="51" t="str">
        <f>VLOOKUP(Tabel3[[#This Row],[ID-Bygningsdel]],'Data aktør'!A:H,2,FALSE)</f>
        <v/>
      </c>
      <c r="P853" s="51" t="str">
        <f>VLOOKUP(Tabel3[[#This Row],[ID-Bygningsdel]],'Data aktør'!A:H,3,FALSE)</f>
        <v/>
      </c>
      <c r="Q853" s="51" t="str">
        <f>VLOOKUP(Tabel3[[#This Row],[ID-Bygningsdel]],'Data aktør'!A:H,4,FALSE)</f>
        <v/>
      </c>
      <c r="R853" s="51" t="str">
        <f>VLOOKUP(Tabel3[[#This Row],[ID-Bygningsdel]],'Data aktør'!A:H,5,FALSE)</f>
        <v/>
      </c>
      <c r="S853" s="51" t="str">
        <f>VLOOKUP(Tabel3[[#This Row],[ID-Bygningsdel]],'Data aktør'!A:H,6,FALSE)</f>
        <v/>
      </c>
      <c r="T853" s="51" t="str">
        <f>VLOOKUP(Tabel3[[#This Row],[ID-Bygningsdel]],'Data aktør'!A:H,7,FALSE)</f>
        <v/>
      </c>
      <c r="U853" s="51" t="str">
        <f>VLOOKUP(Tabel3[[#This Row],[ID-Bygningsdel]],'Data aktør'!A:H,8,FALSE)</f>
        <v/>
      </c>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39"/>
      <c r="BM853" s="16"/>
      <c r="BN853" s="16"/>
      <c r="BO853" s="16"/>
      <c r="BP853" s="16"/>
      <c r="BQ853" s="16"/>
      <c r="BR853" s="16"/>
      <c r="BS853" s="16"/>
      <c r="BT853" s="16"/>
      <c r="BU853" s="16"/>
      <c r="BV853" s="16"/>
      <c r="BW853" s="16"/>
      <c r="BX853" s="16"/>
      <c r="BY853" s="16"/>
      <c r="BZ853" s="16"/>
      <c r="CA853" s="16"/>
      <c r="CB853" s="2"/>
    </row>
    <row r="854" spans="1:80" ht="12" x14ac:dyDescent="0.2">
      <c r="A854" s="32"/>
      <c r="B854" s="268"/>
      <c r="C854" s="243" t="str">
        <f>_xlfn.CONCAT(Tabel3[[#This Row],[ID]],Tabel3[[#This Row],[BYGNINGSDELE]])</f>
        <v/>
      </c>
      <c r="D854" s="16"/>
      <c r="E854" s="16"/>
      <c r="F854" s="16"/>
      <c r="G854" s="16"/>
      <c r="H854" s="16"/>
      <c r="I854" s="16"/>
      <c r="J854" s="16"/>
      <c r="K854" s="34"/>
      <c r="L854" s="16"/>
      <c r="M854" s="16"/>
      <c r="N854" s="41"/>
      <c r="O854" s="51" t="str">
        <f>VLOOKUP(Tabel3[[#This Row],[ID-Bygningsdel]],'Data aktør'!A:H,2,FALSE)</f>
        <v/>
      </c>
      <c r="P854" s="51" t="str">
        <f>VLOOKUP(Tabel3[[#This Row],[ID-Bygningsdel]],'Data aktør'!A:H,3,FALSE)</f>
        <v/>
      </c>
      <c r="Q854" s="51" t="str">
        <f>VLOOKUP(Tabel3[[#This Row],[ID-Bygningsdel]],'Data aktør'!A:H,4,FALSE)</f>
        <v/>
      </c>
      <c r="R854" s="51" t="str">
        <f>VLOOKUP(Tabel3[[#This Row],[ID-Bygningsdel]],'Data aktør'!A:H,5,FALSE)</f>
        <v/>
      </c>
      <c r="S854" s="51" t="str">
        <f>VLOOKUP(Tabel3[[#This Row],[ID-Bygningsdel]],'Data aktør'!A:H,6,FALSE)</f>
        <v/>
      </c>
      <c r="T854" s="51" t="str">
        <f>VLOOKUP(Tabel3[[#This Row],[ID-Bygningsdel]],'Data aktør'!A:H,7,FALSE)</f>
        <v/>
      </c>
      <c r="U854" s="51" t="str">
        <f>VLOOKUP(Tabel3[[#This Row],[ID-Bygningsdel]],'Data aktør'!A:H,8,FALSE)</f>
        <v/>
      </c>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39"/>
      <c r="BM854" s="16"/>
      <c r="BN854" s="16"/>
      <c r="BO854" s="16"/>
      <c r="BP854" s="16"/>
      <c r="BQ854" s="16"/>
      <c r="BR854" s="16"/>
      <c r="BS854" s="16"/>
      <c r="BT854" s="16"/>
      <c r="BU854" s="16"/>
      <c r="BV854" s="16"/>
      <c r="BW854" s="16"/>
      <c r="BX854" s="16"/>
      <c r="BY854" s="16"/>
      <c r="BZ854" s="16"/>
      <c r="CA854" s="16"/>
      <c r="CB854" s="2"/>
    </row>
    <row r="855" spans="1:80" ht="12" x14ac:dyDescent="0.2">
      <c r="A855" s="32"/>
      <c r="B855" s="268"/>
      <c r="C855" s="243" t="str">
        <f>_xlfn.CONCAT(Tabel3[[#This Row],[ID]],Tabel3[[#This Row],[BYGNINGSDELE]])</f>
        <v/>
      </c>
      <c r="D855" s="16"/>
      <c r="E855" s="16"/>
      <c r="F855" s="16"/>
      <c r="G855" s="16"/>
      <c r="H855" s="16"/>
      <c r="I855" s="16"/>
      <c r="J855" s="16"/>
      <c r="K855" s="34"/>
      <c r="L855" s="16"/>
      <c r="M855" s="16"/>
      <c r="N855" s="41"/>
      <c r="O855" s="51" t="str">
        <f>VLOOKUP(Tabel3[[#This Row],[ID-Bygningsdel]],'Data aktør'!A:H,2,FALSE)</f>
        <v/>
      </c>
      <c r="P855" s="51" t="str">
        <f>VLOOKUP(Tabel3[[#This Row],[ID-Bygningsdel]],'Data aktør'!A:H,3,FALSE)</f>
        <v/>
      </c>
      <c r="Q855" s="51" t="str">
        <f>VLOOKUP(Tabel3[[#This Row],[ID-Bygningsdel]],'Data aktør'!A:H,4,FALSE)</f>
        <v/>
      </c>
      <c r="R855" s="51" t="str">
        <f>VLOOKUP(Tabel3[[#This Row],[ID-Bygningsdel]],'Data aktør'!A:H,5,FALSE)</f>
        <v/>
      </c>
      <c r="S855" s="51" t="str">
        <f>VLOOKUP(Tabel3[[#This Row],[ID-Bygningsdel]],'Data aktør'!A:H,6,FALSE)</f>
        <v/>
      </c>
      <c r="T855" s="51" t="str">
        <f>VLOOKUP(Tabel3[[#This Row],[ID-Bygningsdel]],'Data aktør'!A:H,7,FALSE)</f>
        <v/>
      </c>
      <c r="U855" s="51" t="str">
        <f>VLOOKUP(Tabel3[[#This Row],[ID-Bygningsdel]],'Data aktør'!A:H,8,FALSE)</f>
        <v/>
      </c>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39"/>
      <c r="BM855" s="16"/>
      <c r="BN855" s="16"/>
      <c r="BO855" s="16"/>
      <c r="BP855" s="16"/>
      <c r="BQ855" s="16"/>
      <c r="BR855" s="16"/>
      <c r="BS855" s="16"/>
      <c r="BT855" s="16"/>
      <c r="BU855" s="16"/>
      <c r="BV855" s="16"/>
      <c r="BW855" s="16"/>
      <c r="BX855" s="16"/>
      <c r="BY855" s="16"/>
      <c r="BZ855" s="16"/>
      <c r="CA855" s="16"/>
      <c r="CB855" s="2"/>
    </row>
    <row r="856" spans="1:80" ht="12" x14ac:dyDescent="0.2">
      <c r="A856" s="32"/>
      <c r="B856" s="268"/>
      <c r="C856" s="243" t="str">
        <f>_xlfn.CONCAT(Tabel3[[#This Row],[ID]],Tabel3[[#This Row],[BYGNINGSDELE]])</f>
        <v/>
      </c>
      <c r="D856" s="16"/>
      <c r="E856" s="16"/>
      <c r="F856" s="16"/>
      <c r="G856" s="16"/>
      <c r="H856" s="16"/>
      <c r="I856" s="16"/>
      <c r="J856" s="16"/>
      <c r="K856" s="34"/>
      <c r="L856" s="16"/>
      <c r="M856" s="16"/>
      <c r="N856" s="41"/>
      <c r="O856" s="51" t="str">
        <f>VLOOKUP(Tabel3[[#This Row],[ID-Bygningsdel]],'Data aktør'!A:H,2,FALSE)</f>
        <v/>
      </c>
      <c r="P856" s="51" t="str">
        <f>VLOOKUP(Tabel3[[#This Row],[ID-Bygningsdel]],'Data aktør'!A:H,3,FALSE)</f>
        <v/>
      </c>
      <c r="Q856" s="51" t="str">
        <f>VLOOKUP(Tabel3[[#This Row],[ID-Bygningsdel]],'Data aktør'!A:H,4,FALSE)</f>
        <v/>
      </c>
      <c r="R856" s="51" t="str">
        <f>VLOOKUP(Tabel3[[#This Row],[ID-Bygningsdel]],'Data aktør'!A:H,5,FALSE)</f>
        <v/>
      </c>
      <c r="S856" s="51" t="str">
        <f>VLOOKUP(Tabel3[[#This Row],[ID-Bygningsdel]],'Data aktør'!A:H,6,FALSE)</f>
        <v/>
      </c>
      <c r="T856" s="51" t="str">
        <f>VLOOKUP(Tabel3[[#This Row],[ID-Bygningsdel]],'Data aktør'!A:H,7,FALSE)</f>
        <v/>
      </c>
      <c r="U856" s="51" t="str">
        <f>VLOOKUP(Tabel3[[#This Row],[ID-Bygningsdel]],'Data aktør'!A:H,8,FALSE)</f>
        <v/>
      </c>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39"/>
      <c r="BM856" s="16"/>
      <c r="BN856" s="16"/>
      <c r="BO856" s="16"/>
      <c r="BP856" s="16"/>
      <c r="BQ856" s="16"/>
      <c r="BR856" s="16"/>
      <c r="BS856" s="16"/>
      <c r="BT856" s="16"/>
      <c r="BU856" s="16"/>
      <c r="BV856" s="16"/>
      <c r="BW856" s="16"/>
      <c r="BX856" s="16"/>
      <c r="BY856" s="16"/>
      <c r="BZ856" s="16"/>
      <c r="CA856" s="16"/>
      <c r="CB856" s="2"/>
    </row>
    <row r="857" spans="1:80" ht="12" x14ac:dyDescent="0.2">
      <c r="A857" s="32"/>
      <c r="B857" s="268"/>
      <c r="C857" s="243" t="str">
        <f>_xlfn.CONCAT(Tabel3[[#This Row],[ID]],Tabel3[[#This Row],[BYGNINGSDELE]])</f>
        <v/>
      </c>
      <c r="D857" s="16"/>
      <c r="E857" s="16"/>
      <c r="F857" s="16"/>
      <c r="G857" s="16"/>
      <c r="H857" s="16"/>
      <c r="I857" s="16"/>
      <c r="J857" s="16"/>
      <c r="K857" s="34"/>
      <c r="L857" s="16"/>
      <c r="M857" s="16"/>
      <c r="N857" s="41"/>
      <c r="O857" s="51" t="str">
        <f>VLOOKUP(Tabel3[[#This Row],[ID-Bygningsdel]],'Data aktør'!A:H,2,FALSE)</f>
        <v/>
      </c>
      <c r="P857" s="51" t="str">
        <f>VLOOKUP(Tabel3[[#This Row],[ID-Bygningsdel]],'Data aktør'!A:H,3,FALSE)</f>
        <v/>
      </c>
      <c r="Q857" s="51" t="str">
        <f>VLOOKUP(Tabel3[[#This Row],[ID-Bygningsdel]],'Data aktør'!A:H,4,FALSE)</f>
        <v/>
      </c>
      <c r="R857" s="51" t="str">
        <f>VLOOKUP(Tabel3[[#This Row],[ID-Bygningsdel]],'Data aktør'!A:H,5,FALSE)</f>
        <v/>
      </c>
      <c r="S857" s="51" t="str">
        <f>VLOOKUP(Tabel3[[#This Row],[ID-Bygningsdel]],'Data aktør'!A:H,6,FALSE)</f>
        <v/>
      </c>
      <c r="T857" s="51" t="str">
        <f>VLOOKUP(Tabel3[[#This Row],[ID-Bygningsdel]],'Data aktør'!A:H,7,FALSE)</f>
        <v/>
      </c>
      <c r="U857" s="51" t="str">
        <f>VLOOKUP(Tabel3[[#This Row],[ID-Bygningsdel]],'Data aktør'!A:H,8,FALSE)</f>
        <v/>
      </c>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39"/>
      <c r="BM857" s="16"/>
      <c r="BN857" s="16"/>
      <c r="BO857" s="16"/>
      <c r="BP857" s="16"/>
      <c r="BQ857" s="16"/>
      <c r="BR857" s="16"/>
      <c r="BS857" s="16"/>
      <c r="BT857" s="16"/>
      <c r="BU857" s="16"/>
      <c r="BV857" s="16"/>
      <c r="BW857" s="16"/>
      <c r="BX857" s="16"/>
      <c r="BY857" s="16"/>
      <c r="BZ857" s="16"/>
      <c r="CA857" s="16"/>
      <c r="CB857" s="2"/>
    </row>
    <row r="858" spans="1:80" ht="12" x14ac:dyDescent="0.2">
      <c r="A858" s="32"/>
      <c r="B858" s="268"/>
      <c r="C858" s="243" t="str">
        <f>_xlfn.CONCAT(Tabel3[[#This Row],[ID]],Tabel3[[#This Row],[BYGNINGSDELE]])</f>
        <v/>
      </c>
      <c r="D858" s="16"/>
      <c r="E858" s="16"/>
      <c r="F858" s="16"/>
      <c r="G858" s="16"/>
      <c r="H858" s="16"/>
      <c r="I858" s="16"/>
      <c r="J858" s="16"/>
      <c r="K858" s="34"/>
      <c r="L858" s="16"/>
      <c r="M858" s="16"/>
      <c r="N858" s="41"/>
      <c r="O858" s="51" t="str">
        <f>VLOOKUP(Tabel3[[#This Row],[ID-Bygningsdel]],'Data aktør'!A:H,2,FALSE)</f>
        <v/>
      </c>
      <c r="P858" s="51" t="str">
        <f>VLOOKUP(Tabel3[[#This Row],[ID-Bygningsdel]],'Data aktør'!A:H,3,FALSE)</f>
        <v/>
      </c>
      <c r="Q858" s="51" t="str">
        <f>VLOOKUP(Tabel3[[#This Row],[ID-Bygningsdel]],'Data aktør'!A:H,4,FALSE)</f>
        <v/>
      </c>
      <c r="R858" s="51" t="str">
        <f>VLOOKUP(Tabel3[[#This Row],[ID-Bygningsdel]],'Data aktør'!A:H,5,FALSE)</f>
        <v/>
      </c>
      <c r="S858" s="51" t="str">
        <f>VLOOKUP(Tabel3[[#This Row],[ID-Bygningsdel]],'Data aktør'!A:H,6,FALSE)</f>
        <v/>
      </c>
      <c r="T858" s="51" t="str">
        <f>VLOOKUP(Tabel3[[#This Row],[ID-Bygningsdel]],'Data aktør'!A:H,7,FALSE)</f>
        <v/>
      </c>
      <c r="U858" s="51" t="str">
        <f>VLOOKUP(Tabel3[[#This Row],[ID-Bygningsdel]],'Data aktør'!A:H,8,FALSE)</f>
        <v/>
      </c>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39"/>
      <c r="BM858" s="16"/>
      <c r="BN858" s="16"/>
      <c r="BO858" s="16"/>
      <c r="BP858" s="16"/>
      <c r="BQ858" s="16"/>
      <c r="BR858" s="16"/>
      <c r="BS858" s="16"/>
      <c r="BT858" s="16"/>
      <c r="BU858" s="16"/>
      <c r="BV858" s="16"/>
      <c r="BW858" s="16"/>
      <c r="BX858" s="16"/>
      <c r="BY858" s="16"/>
      <c r="BZ858" s="16"/>
      <c r="CA858" s="16"/>
      <c r="CB858" s="2"/>
    </row>
    <row r="859" spans="1:80" ht="12" x14ac:dyDescent="0.2">
      <c r="A859" s="32"/>
      <c r="B859" s="268"/>
      <c r="C859" s="243" t="str">
        <f>_xlfn.CONCAT(Tabel3[[#This Row],[ID]],Tabel3[[#This Row],[BYGNINGSDELE]])</f>
        <v/>
      </c>
      <c r="D859" s="16"/>
      <c r="E859" s="16"/>
      <c r="F859" s="16"/>
      <c r="G859" s="16"/>
      <c r="H859" s="16"/>
      <c r="I859" s="16"/>
      <c r="J859" s="16"/>
      <c r="K859" s="34"/>
      <c r="L859" s="16"/>
      <c r="M859" s="16"/>
      <c r="N859" s="41"/>
      <c r="O859" s="51" t="str">
        <f>VLOOKUP(Tabel3[[#This Row],[ID-Bygningsdel]],'Data aktør'!A:H,2,FALSE)</f>
        <v/>
      </c>
      <c r="P859" s="51" t="str">
        <f>VLOOKUP(Tabel3[[#This Row],[ID-Bygningsdel]],'Data aktør'!A:H,3,FALSE)</f>
        <v/>
      </c>
      <c r="Q859" s="51" t="str">
        <f>VLOOKUP(Tabel3[[#This Row],[ID-Bygningsdel]],'Data aktør'!A:H,4,FALSE)</f>
        <v/>
      </c>
      <c r="R859" s="51" t="str">
        <f>VLOOKUP(Tabel3[[#This Row],[ID-Bygningsdel]],'Data aktør'!A:H,5,FALSE)</f>
        <v/>
      </c>
      <c r="S859" s="51" t="str">
        <f>VLOOKUP(Tabel3[[#This Row],[ID-Bygningsdel]],'Data aktør'!A:H,6,FALSE)</f>
        <v/>
      </c>
      <c r="T859" s="51" t="str">
        <f>VLOOKUP(Tabel3[[#This Row],[ID-Bygningsdel]],'Data aktør'!A:H,7,FALSE)</f>
        <v/>
      </c>
      <c r="U859" s="51" t="str">
        <f>VLOOKUP(Tabel3[[#This Row],[ID-Bygningsdel]],'Data aktør'!A:H,8,FALSE)</f>
        <v/>
      </c>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39"/>
      <c r="BM859" s="16"/>
      <c r="BN859" s="16"/>
      <c r="BO859" s="16"/>
      <c r="BP859" s="16"/>
      <c r="BQ859" s="16"/>
      <c r="BR859" s="16"/>
      <c r="BS859" s="16"/>
      <c r="BT859" s="16"/>
      <c r="BU859" s="16"/>
      <c r="BV859" s="16"/>
      <c r="BW859" s="16"/>
      <c r="BX859" s="16"/>
      <c r="BY859" s="16"/>
      <c r="BZ859" s="16"/>
      <c r="CA859" s="16"/>
      <c r="CB859" s="2"/>
    </row>
    <row r="860" spans="1:80" ht="12" x14ac:dyDescent="0.2">
      <c r="A860" s="32"/>
      <c r="B860" s="268"/>
      <c r="C860" s="243" t="str">
        <f>_xlfn.CONCAT(Tabel3[[#This Row],[ID]],Tabel3[[#This Row],[BYGNINGSDELE]])</f>
        <v/>
      </c>
      <c r="D860" s="16"/>
      <c r="E860" s="16"/>
      <c r="F860" s="16"/>
      <c r="G860" s="16"/>
      <c r="H860" s="16"/>
      <c r="I860" s="16"/>
      <c r="J860" s="16"/>
      <c r="K860" s="34"/>
      <c r="L860" s="16"/>
      <c r="M860" s="16"/>
      <c r="N860" s="41"/>
      <c r="O860" s="51" t="str">
        <f>VLOOKUP(Tabel3[[#This Row],[ID-Bygningsdel]],'Data aktør'!A:H,2,FALSE)</f>
        <v/>
      </c>
      <c r="P860" s="51" t="str">
        <f>VLOOKUP(Tabel3[[#This Row],[ID-Bygningsdel]],'Data aktør'!A:H,3,FALSE)</f>
        <v/>
      </c>
      <c r="Q860" s="51" t="str">
        <f>VLOOKUP(Tabel3[[#This Row],[ID-Bygningsdel]],'Data aktør'!A:H,4,FALSE)</f>
        <v/>
      </c>
      <c r="R860" s="51" t="str">
        <f>VLOOKUP(Tabel3[[#This Row],[ID-Bygningsdel]],'Data aktør'!A:H,5,FALSE)</f>
        <v/>
      </c>
      <c r="S860" s="51" t="str">
        <f>VLOOKUP(Tabel3[[#This Row],[ID-Bygningsdel]],'Data aktør'!A:H,6,FALSE)</f>
        <v/>
      </c>
      <c r="T860" s="51" t="str">
        <f>VLOOKUP(Tabel3[[#This Row],[ID-Bygningsdel]],'Data aktør'!A:H,7,FALSE)</f>
        <v/>
      </c>
      <c r="U860" s="51" t="str">
        <f>VLOOKUP(Tabel3[[#This Row],[ID-Bygningsdel]],'Data aktør'!A:H,8,FALSE)</f>
        <v/>
      </c>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39"/>
      <c r="BM860" s="16"/>
      <c r="BN860" s="16"/>
      <c r="BO860" s="16"/>
      <c r="BP860" s="16"/>
      <c r="BQ860" s="16"/>
      <c r="BR860" s="16"/>
      <c r="BS860" s="16"/>
      <c r="BT860" s="16"/>
      <c r="BU860" s="16"/>
      <c r="BV860" s="16"/>
      <c r="BW860" s="16"/>
      <c r="BX860" s="16"/>
      <c r="BY860" s="16"/>
      <c r="BZ860" s="16"/>
      <c r="CA860" s="16"/>
      <c r="CB860" s="2"/>
    </row>
    <row r="861" spans="1:80" ht="12" x14ac:dyDescent="0.2">
      <c r="A861" s="32"/>
      <c r="B861" s="268"/>
      <c r="C861" s="243" t="str">
        <f>_xlfn.CONCAT(Tabel3[[#This Row],[ID]],Tabel3[[#This Row],[BYGNINGSDELE]])</f>
        <v/>
      </c>
      <c r="D861" s="16"/>
      <c r="E861" s="16"/>
      <c r="F861" s="16"/>
      <c r="G861" s="16"/>
      <c r="H861" s="16"/>
      <c r="I861" s="16"/>
      <c r="J861" s="16"/>
      <c r="K861" s="34"/>
      <c r="L861" s="16"/>
      <c r="M861" s="16"/>
      <c r="N861" s="41"/>
      <c r="O861" s="51" t="str">
        <f>VLOOKUP(Tabel3[[#This Row],[ID-Bygningsdel]],'Data aktør'!A:H,2,FALSE)</f>
        <v/>
      </c>
      <c r="P861" s="51" t="str">
        <f>VLOOKUP(Tabel3[[#This Row],[ID-Bygningsdel]],'Data aktør'!A:H,3,FALSE)</f>
        <v/>
      </c>
      <c r="Q861" s="51" t="str">
        <f>VLOOKUP(Tabel3[[#This Row],[ID-Bygningsdel]],'Data aktør'!A:H,4,FALSE)</f>
        <v/>
      </c>
      <c r="R861" s="51" t="str">
        <f>VLOOKUP(Tabel3[[#This Row],[ID-Bygningsdel]],'Data aktør'!A:H,5,FALSE)</f>
        <v/>
      </c>
      <c r="S861" s="51" t="str">
        <f>VLOOKUP(Tabel3[[#This Row],[ID-Bygningsdel]],'Data aktør'!A:H,6,FALSE)</f>
        <v/>
      </c>
      <c r="T861" s="51" t="str">
        <f>VLOOKUP(Tabel3[[#This Row],[ID-Bygningsdel]],'Data aktør'!A:H,7,FALSE)</f>
        <v/>
      </c>
      <c r="U861" s="51" t="str">
        <f>VLOOKUP(Tabel3[[#This Row],[ID-Bygningsdel]],'Data aktør'!A:H,8,FALSE)</f>
        <v/>
      </c>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39"/>
      <c r="BM861" s="16"/>
      <c r="BN861" s="16"/>
      <c r="BO861" s="16"/>
      <c r="BP861" s="16"/>
      <c r="BQ861" s="16"/>
      <c r="BR861" s="16"/>
      <c r="BS861" s="16"/>
      <c r="BT861" s="16"/>
      <c r="BU861" s="16"/>
      <c r="BV861" s="16"/>
      <c r="BW861" s="16"/>
      <c r="BX861" s="16"/>
      <c r="BY861" s="16"/>
      <c r="BZ861" s="16"/>
      <c r="CA861" s="16"/>
      <c r="CB861" s="2"/>
    </row>
    <row r="862" spans="1:80" ht="12" x14ac:dyDescent="0.2">
      <c r="A862" s="32"/>
      <c r="B862" s="268"/>
      <c r="C862" s="243" t="str">
        <f>_xlfn.CONCAT(Tabel3[[#This Row],[ID]],Tabel3[[#This Row],[BYGNINGSDELE]])</f>
        <v/>
      </c>
      <c r="D862" s="16"/>
      <c r="E862" s="16"/>
      <c r="F862" s="16"/>
      <c r="G862" s="16"/>
      <c r="H862" s="16"/>
      <c r="I862" s="16"/>
      <c r="J862" s="16"/>
      <c r="K862" s="34"/>
      <c r="L862" s="16"/>
      <c r="M862" s="16"/>
      <c r="N862" s="41"/>
      <c r="O862" s="51" t="str">
        <f>VLOOKUP(Tabel3[[#This Row],[ID-Bygningsdel]],'Data aktør'!A:H,2,FALSE)</f>
        <v/>
      </c>
      <c r="P862" s="51" t="str">
        <f>VLOOKUP(Tabel3[[#This Row],[ID-Bygningsdel]],'Data aktør'!A:H,3,FALSE)</f>
        <v/>
      </c>
      <c r="Q862" s="51" t="str">
        <f>VLOOKUP(Tabel3[[#This Row],[ID-Bygningsdel]],'Data aktør'!A:H,4,FALSE)</f>
        <v/>
      </c>
      <c r="R862" s="51" t="str">
        <f>VLOOKUP(Tabel3[[#This Row],[ID-Bygningsdel]],'Data aktør'!A:H,5,FALSE)</f>
        <v/>
      </c>
      <c r="S862" s="51" t="str">
        <f>VLOOKUP(Tabel3[[#This Row],[ID-Bygningsdel]],'Data aktør'!A:H,6,FALSE)</f>
        <v/>
      </c>
      <c r="T862" s="51" t="str">
        <f>VLOOKUP(Tabel3[[#This Row],[ID-Bygningsdel]],'Data aktør'!A:H,7,FALSE)</f>
        <v/>
      </c>
      <c r="U862" s="51" t="str">
        <f>VLOOKUP(Tabel3[[#This Row],[ID-Bygningsdel]],'Data aktør'!A:H,8,FALSE)</f>
        <v/>
      </c>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39"/>
      <c r="BM862" s="16"/>
      <c r="BN862" s="16"/>
      <c r="BO862" s="16"/>
      <c r="BP862" s="16"/>
      <c r="BQ862" s="16"/>
      <c r="BR862" s="16"/>
      <c r="BS862" s="16"/>
      <c r="BT862" s="16"/>
      <c r="BU862" s="16"/>
      <c r="BV862" s="16"/>
      <c r="BW862" s="16"/>
      <c r="BX862" s="16"/>
      <c r="BY862" s="16"/>
      <c r="BZ862" s="16"/>
      <c r="CA862" s="16"/>
      <c r="CB862" s="2"/>
    </row>
    <row r="863" spans="1:80" ht="12" x14ac:dyDescent="0.2">
      <c r="A863" s="32"/>
      <c r="B863" s="268"/>
      <c r="C863" s="243" t="str">
        <f>_xlfn.CONCAT(Tabel3[[#This Row],[ID]],Tabel3[[#This Row],[BYGNINGSDELE]])</f>
        <v/>
      </c>
      <c r="D863" s="16"/>
      <c r="E863" s="16"/>
      <c r="F863" s="16"/>
      <c r="G863" s="16"/>
      <c r="H863" s="16"/>
      <c r="I863" s="16"/>
      <c r="J863" s="16"/>
      <c r="K863" s="34"/>
      <c r="L863" s="16"/>
      <c r="M863" s="16"/>
      <c r="N863" s="41"/>
      <c r="O863" s="51" t="str">
        <f>VLOOKUP(Tabel3[[#This Row],[ID-Bygningsdel]],'Data aktør'!A:H,2,FALSE)</f>
        <v/>
      </c>
      <c r="P863" s="51" t="str">
        <f>VLOOKUP(Tabel3[[#This Row],[ID-Bygningsdel]],'Data aktør'!A:H,3,FALSE)</f>
        <v/>
      </c>
      <c r="Q863" s="51" t="str">
        <f>VLOOKUP(Tabel3[[#This Row],[ID-Bygningsdel]],'Data aktør'!A:H,4,FALSE)</f>
        <v/>
      </c>
      <c r="R863" s="51" t="str">
        <f>VLOOKUP(Tabel3[[#This Row],[ID-Bygningsdel]],'Data aktør'!A:H,5,FALSE)</f>
        <v/>
      </c>
      <c r="S863" s="51" t="str">
        <f>VLOOKUP(Tabel3[[#This Row],[ID-Bygningsdel]],'Data aktør'!A:H,6,FALSE)</f>
        <v/>
      </c>
      <c r="T863" s="51" t="str">
        <f>VLOOKUP(Tabel3[[#This Row],[ID-Bygningsdel]],'Data aktør'!A:H,7,FALSE)</f>
        <v/>
      </c>
      <c r="U863" s="51" t="str">
        <f>VLOOKUP(Tabel3[[#This Row],[ID-Bygningsdel]],'Data aktør'!A:H,8,FALSE)</f>
        <v/>
      </c>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39"/>
      <c r="BM863" s="16"/>
      <c r="BN863" s="16"/>
      <c r="BO863" s="16"/>
      <c r="BP863" s="16"/>
      <c r="BQ863" s="16"/>
      <c r="BR863" s="16"/>
      <c r="BS863" s="16"/>
      <c r="BT863" s="16"/>
      <c r="BU863" s="16"/>
      <c r="BV863" s="16"/>
      <c r="BW863" s="16"/>
      <c r="BX863" s="16"/>
      <c r="BY863" s="16"/>
      <c r="BZ863" s="16"/>
      <c r="CA863" s="16"/>
      <c r="CB863" s="2"/>
    </row>
    <row r="864" spans="1:80" ht="12" x14ac:dyDescent="0.2">
      <c r="A864" s="32"/>
      <c r="B864" s="268"/>
      <c r="C864" s="243" t="str">
        <f>_xlfn.CONCAT(Tabel3[[#This Row],[ID]],Tabel3[[#This Row],[BYGNINGSDELE]])</f>
        <v/>
      </c>
      <c r="D864" s="16"/>
      <c r="E864" s="16"/>
      <c r="F864" s="16"/>
      <c r="G864" s="16"/>
      <c r="H864" s="16"/>
      <c r="I864" s="16"/>
      <c r="J864" s="16"/>
      <c r="K864" s="34"/>
      <c r="L864" s="16"/>
      <c r="M864" s="16"/>
      <c r="N864" s="41"/>
      <c r="O864" s="51" t="str">
        <f>VLOOKUP(Tabel3[[#This Row],[ID-Bygningsdel]],'Data aktør'!A:H,2,FALSE)</f>
        <v/>
      </c>
      <c r="P864" s="51" t="str">
        <f>VLOOKUP(Tabel3[[#This Row],[ID-Bygningsdel]],'Data aktør'!A:H,3,FALSE)</f>
        <v/>
      </c>
      <c r="Q864" s="51" t="str">
        <f>VLOOKUP(Tabel3[[#This Row],[ID-Bygningsdel]],'Data aktør'!A:H,4,FALSE)</f>
        <v/>
      </c>
      <c r="R864" s="51" t="str">
        <f>VLOOKUP(Tabel3[[#This Row],[ID-Bygningsdel]],'Data aktør'!A:H,5,FALSE)</f>
        <v/>
      </c>
      <c r="S864" s="51" t="str">
        <f>VLOOKUP(Tabel3[[#This Row],[ID-Bygningsdel]],'Data aktør'!A:H,6,FALSE)</f>
        <v/>
      </c>
      <c r="T864" s="51" t="str">
        <f>VLOOKUP(Tabel3[[#This Row],[ID-Bygningsdel]],'Data aktør'!A:H,7,FALSE)</f>
        <v/>
      </c>
      <c r="U864" s="51" t="str">
        <f>VLOOKUP(Tabel3[[#This Row],[ID-Bygningsdel]],'Data aktør'!A:H,8,FALSE)</f>
        <v/>
      </c>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39"/>
      <c r="BM864" s="16"/>
      <c r="BN864" s="16"/>
      <c r="BO864" s="16"/>
      <c r="BP864" s="16"/>
      <c r="BQ864" s="16"/>
      <c r="BR864" s="16"/>
      <c r="BS864" s="16"/>
      <c r="BT864" s="16"/>
      <c r="BU864" s="16"/>
      <c r="BV864" s="16"/>
      <c r="BW864" s="16"/>
      <c r="BX864" s="16"/>
      <c r="BY864" s="16"/>
      <c r="BZ864" s="16"/>
      <c r="CA864" s="16"/>
      <c r="CB864" s="2"/>
    </row>
    <row r="865" spans="1:80" ht="12" x14ac:dyDescent="0.2">
      <c r="A865" s="32"/>
      <c r="B865" s="268"/>
      <c r="C865" s="243" t="str">
        <f>_xlfn.CONCAT(Tabel3[[#This Row],[ID]],Tabel3[[#This Row],[BYGNINGSDELE]])</f>
        <v/>
      </c>
      <c r="D865" s="16"/>
      <c r="E865" s="16"/>
      <c r="F865" s="16"/>
      <c r="G865" s="16"/>
      <c r="H865" s="16"/>
      <c r="I865" s="16"/>
      <c r="J865" s="16"/>
      <c r="K865" s="34"/>
      <c r="L865" s="16"/>
      <c r="M865" s="16"/>
      <c r="N865" s="41"/>
      <c r="O865" s="51" t="str">
        <f>VLOOKUP(Tabel3[[#This Row],[ID-Bygningsdel]],'Data aktør'!A:H,2,FALSE)</f>
        <v/>
      </c>
      <c r="P865" s="51" t="str">
        <f>VLOOKUP(Tabel3[[#This Row],[ID-Bygningsdel]],'Data aktør'!A:H,3,FALSE)</f>
        <v/>
      </c>
      <c r="Q865" s="51" t="str">
        <f>VLOOKUP(Tabel3[[#This Row],[ID-Bygningsdel]],'Data aktør'!A:H,4,FALSE)</f>
        <v/>
      </c>
      <c r="R865" s="51" t="str">
        <f>VLOOKUP(Tabel3[[#This Row],[ID-Bygningsdel]],'Data aktør'!A:H,5,FALSE)</f>
        <v/>
      </c>
      <c r="S865" s="51" t="str">
        <f>VLOOKUP(Tabel3[[#This Row],[ID-Bygningsdel]],'Data aktør'!A:H,6,FALSE)</f>
        <v/>
      </c>
      <c r="T865" s="51" t="str">
        <f>VLOOKUP(Tabel3[[#This Row],[ID-Bygningsdel]],'Data aktør'!A:H,7,FALSE)</f>
        <v/>
      </c>
      <c r="U865" s="51" t="str">
        <f>VLOOKUP(Tabel3[[#This Row],[ID-Bygningsdel]],'Data aktør'!A:H,8,FALSE)</f>
        <v/>
      </c>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39"/>
      <c r="BM865" s="16"/>
      <c r="BN865" s="16"/>
      <c r="BO865" s="16"/>
      <c r="BP865" s="16"/>
      <c r="BQ865" s="16"/>
      <c r="BR865" s="16"/>
      <c r="BS865" s="16"/>
      <c r="BT865" s="16"/>
      <c r="BU865" s="16"/>
      <c r="BV865" s="16"/>
      <c r="BW865" s="16"/>
      <c r="BX865" s="16"/>
      <c r="BY865" s="16"/>
      <c r="BZ865" s="16"/>
      <c r="CA865" s="16"/>
      <c r="CB865" s="2"/>
    </row>
    <row r="866" spans="1:80" ht="12" x14ac:dyDescent="0.2">
      <c r="A866" s="32"/>
      <c r="B866" s="268"/>
      <c r="C866" s="243" t="str">
        <f>_xlfn.CONCAT(Tabel3[[#This Row],[ID]],Tabel3[[#This Row],[BYGNINGSDELE]])</f>
        <v/>
      </c>
      <c r="D866" s="16"/>
      <c r="E866" s="16"/>
      <c r="F866" s="16"/>
      <c r="G866" s="16"/>
      <c r="H866" s="16"/>
      <c r="I866" s="16"/>
      <c r="J866" s="16"/>
      <c r="K866" s="34"/>
      <c r="L866" s="16"/>
      <c r="M866" s="16"/>
      <c r="N866" s="41"/>
      <c r="O866" s="51" t="str">
        <f>VLOOKUP(Tabel3[[#This Row],[ID-Bygningsdel]],'Data aktør'!A:H,2,FALSE)</f>
        <v/>
      </c>
      <c r="P866" s="51" t="str">
        <f>VLOOKUP(Tabel3[[#This Row],[ID-Bygningsdel]],'Data aktør'!A:H,3,FALSE)</f>
        <v/>
      </c>
      <c r="Q866" s="51" t="str">
        <f>VLOOKUP(Tabel3[[#This Row],[ID-Bygningsdel]],'Data aktør'!A:H,4,FALSE)</f>
        <v/>
      </c>
      <c r="R866" s="51" t="str">
        <f>VLOOKUP(Tabel3[[#This Row],[ID-Bygningsdel]],'Data aktør'!A:H,5,FALSE)</f>
        <v/>
      </c>
      <c r="S866" s="51" t="str">
        <f>VLOOKUP(Tabel3[[#This Row],[ID-Bygningsdel]],'Data aktør'!A:H,6,FALSE)</f>
        <v/>
      </c>
      <c r="T866" s="51" t="str">
        <f>VLOOKUP(Tabel3[[#This Row],[ID-Bygningsdel]],'Data aktør'!A:H,7,FALSE)</f>
        <v/>
      </c>
      <c r="U866" s="51" t="str">
        <f>VLOOKUP(Tabel3[[#This Row],[ID-Bygningsdel]],'Data aktør'!A:H,8,FALSE)</f>
        <v/>
      </c>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39"/>
      <c r="BM866" s="16"/>
      <c r="BN866" s="16"/>
      <c r="BO866" s="16"/>
      <c r="BP866" s="16"/>
      <c r="BQ866" s="16"/>
      <c r="BR866" s="16"/>
      <c r="BS866" s="16"/>
      <c r="BT866" s="16"/>
      <c r="BU866" s="16"/>
      <c r="BV866" s="16"/>
      <c r="BW866" s="16"/>
      <c r="BX866" s="16"/>
      <c r="BY866" s="16"/>
      <c r="BZ866" s="16"/>
      <c r="CA866" s="16"/>
      <c r="CB866" s="2"/>
    </row>
    <row r="867" spans="1:80" ht="12" x14ac:dyDescent="0.2">
      <c r="A867" s="32"/>
      <c r="B867" s="268"/>
      <c r="C867" s="243" t="str">
        <f>_xlfn.CONCAT(Tabel3[[#This Row],[ID]],Tabel3[[#This Row],[BYGNINGSDELE]])</f>
        <v/>
      </c>
      <c r="D867" s="16"/>
      <c r="E867" s="16"/>
      <c r="F867" s="16"/>
      <c r="G867" s="16"/>
      <c r="H867" s="16"/>
      <c r="I867" s="16"/>
      <c r="J867" s="16"/>
      <c r="K867" s="34"/>
      <c r="L867" s="16"/>
      <c r="M867" s="16"/>
      <c r="N867" s="41"/>
      <c r="O867" s="51" t="str">
        <f>VLOOKUP(Tabel3[[#This Row],[ID-Bygningsdel]],'Data aktør'!A:H,2,FALSE)</f>
        <v/>
      </c>
      <c r="P867" s="51" t="str">
        <f>VLOOKUP(Tabel3[[#This Row],[ID-Bygningsdel]],'Data aktør'!A:H,3,FALSE)</f>
        <v/>
      </c>
      <c r="Q867" s="51" t="str">
        <f>VLOOKUP(Tabel3[[#This Row],[ID-Bygningsdel]],'Data aktør'!A:H,4,FALSE)</f>
        <v/>
      </c>
      <c r="R867" s="51" t="str">
        <f>VLOOKUP(Tabel3[[#This Row],[ID-Bygningsdel]],'Data aktør'!A:H,5,FALSE)</f>
        <v/>
      </c>
      <c r="S867" s="51" t="str">
        <f>VLOOKUP(Tabel3[[#This Row],[ID-Bygningsdel]],'Data aktør'!A:H,6,FALSE)</f>
        <v/>
      </c>
      <c r="T867" s="51" t="str">
        <f>VLOOKUP(Tabel3[[#This Row],[ID-Bygningsdel]],'Data aktør'!A:H,7,FALSE)</f>
        <v/>
      </c>
      <c r="U867" s="51" t="str">
        <f>VLOOKUP(Tabel3[[#This Row],[ID-Bygningsdel]],'Data aktør'!A:H,8,FALSE)</f>
        <v/>
      </c>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39"/>
      <c r="BM867" s="16"/>
      <c r="BN867" s="16"/>
      <c r="BO867" s="16"/>
      <c r="BP867" s="16"/>
      <c r="BQ867" s="16"/>
      <c r="BR867" s="16"/>
      <c r="BS867" s="16"/>
      <c r="BT867" s="16"/>
      <c r="BU867" s="16"/>
      <c r="BV867" s="16"/>
      <c r="BW867" s="16"/>
      <c r="BX867" s="16"/>
      <c r="BY867" s="16"/>
      <c r="BZ867" s="16"/>
      <c r="CA867" s="16"/>
      <c r="CB867" s="2"/>
    </row>
    <row r="868" spans="1:80" ht="12" x14ac:dyDescent="0.2">
      <c r="A868" s="32"/>
      <c r="B868" s="268"/>
      <c r="C868" s="243" t="str">
        <f>_xlfn.CONCAT(Tabel3[[#This Row],[ID]],Tabel3[[#This Row],[BYGNINGSDELE]])</f>
        <v/>
      </c>
      <c r="D868" s="16"/>
      <c r="E868" s="16"/>
      <c r="F868" s="16"/>
      <c r="G868" s="16"/>
      <c r="H868" s="16"/>
      <c r="I868" s="16"/>
      <c r="J868" s="16"/>
      <c r="K868" s="34"/>
      <c r="L868" s="16"/>
      <c r="M868" s="16"/>
      <c r="N868" s="41"/>
      <c r="O868" s="51" t="str">
        <f>VLOOKUP(Tabel3[[#This Row],[ID-Bygningsdel]],'Data aktør'!A:H,2,FALSE)</f>
        <v/>
      </c>
      <c r="P868" s="51" t="str">
        <f>VLOOKUP(Tabel3[[#This Row],[ID-Bygningsdel]],'Data aktør'!A:H,3,FALSE)</f>
        <v/>
      </c>
      <c r="Q868" s="51" t="str">
        <f>VLOOKUP(Tabel3[[#This Row],[ID-Bygningsdel]],'Data aktør'!A:H,4,FALSE)</f>
        <v/>
      </c>
      <c r="R868" s="51" t="str">
        <f>VLOOKUP(Tabel3[[#This Row],[ID-Bygningsdel]],'Data aktør'!A:H,5,FALSE)</f>
        <v/>
      </c>
      <c r="S868" s="51" t="str">
        <f>VLOOKUP(Tabel3[[#This Row],[ID-Bygningsdel]],'Data aktør'!A:H,6,FALSE)</f>
        <v/>
      </c>
      <c r="T868" s="51" t="str">
        <f>VLOOKUP(Tabel3[[#This Row],[ID-Bygningsdel]],'Data aktør'!A:H,7,FALSE)</f>
        <v/>
      </c>
      <c r="U868" s="51" t="str">
        <f>VLOOKUP(Tabel3[[#This Row],[ID-Bygningsdel]],'Data aktør'!A:H,8,FALSE)</f>
        <v/>
      </c>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39"/>
      <c r="BM868" s="16"/>
      <c r="BN868" s="16"/>
      <c r="BO868" s="16"/>
      <c r="BP868" s="16"/>
      <c r="BQ868" s="16"/>
      <c r="BR868" s="16"/>
      <c r="BS868" s="16"/>
      <c r="BT868" s="16"/>
      <c r="BU868" s="16"/>
      <c r="BV868" s="16"/>
      <c r="BW868" s="16"/>
      <c r="BX868" s="16"/>
      <c r="BY868" s="16"/>
      <c r="BZ868" s="16"/>
      <c r="CA868" s="16"/>
      <c r="CB868" s="2"/>
    </row>
    <row r="869" spans="1:80" ht="12" x14ac:dyDescent="0.2">
      <c r="A869" s="32"/>
      <c r="B869" s="268"/>
      <c r="C869" s="243" t="str">
        <f>_xlfn.CONCAT(Tabel3[[#This Row],[ID]],Tabel3[[#This Row],[BYGNINGSDELE]])</f>
        <v/>
      </c>
      <c r="D869" s="16"/>
      <c r="E869" s="16"/>
      <c r="F869" s="16"/>
      <c r="G869" s="16"/>
      <c r="H869" s="16"/>
      <c r="I869" s="16"/>
      <c r="J869" s="16"/>
      <c r="K869" s="34"/>
      <c r="L869" s="16"/>
      <c r="M869" s="16"/>
      <c r="N869" s="41"/>
      <c r="O869" s="51" t="str">
        <f>VLOOKUP(Tabel3[[#This Row],[ID-Bygningsdel]],'Data aktør'!A:H,2,FALSE)</f>
        <v/>
      </c>
      <c r="P869" s="51" t="str">
        <f>VLOOKUP(Tabel3[[#This Row],[ID-Bygningsdel]],'Data aktør'!A:H,3,FALSE)</f>
        <v/>
      </c>
      <c r="Q869" s="51" t="str">
        <f>VLOOKUP(Tabel3[[#This Row],[ID-Bygningsdel]],'Data aktør'!A:H,4,FALSE)</f>
        <v/>
      </c>
      <c r="R869" s="51" t="str">
        <f>VLOOKUP(Tabel3[[#This Row],[ID-Bygningsdel]],'Data aktør'!A:H,5,FALSE)</f>
        <v/>
      </c>
      <c r="S869" s="51" t="str">
        <f>VLOOKUP(Tabel3[[#This Row],[ID-Bygningsdel]],'Data aktør'!A:H,6,FALSE)</f>
        <v/>
      </c>
      <c r="T869" s="51" t="str">
        <f>VLOOKUP(Tabel3[[#This Row],[ID-Bygningsdel]],'Data aktør'!A:H,7,FALSE)</f>
        <v/>
      </c>
      <c r="U869" s="51" t="str">
        <f>VLOOKUP(Tabel3[[#This Row],[ID-Bygningsdel]],'Data aktør'!A:H,8,FALSE)</f>
        <v/>
      </c>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39"/>
      <c r="BM869" s="16"/>
      <c r="BN869" s="16"/>
      <c r="BO869" s="16"/>
      <c r="BP869" s="16"/>
      <c r="BQ869" s="16"/>
      <c r="BR869" s="16"/>
      <c r="BS869" s="16"/>
      <c r="BT869" s="16"/>
      <c r="BU869" s="16"/>
      <c r="BV869" s="16"/>
      <c r="BW869" s="16"/>
      <c r="BX869" s="16"/>
      <c r="BY869" s="16"/>
      <c r="BZ869" s="16"/>
      <c r="CA869" s="16"/>
      <c r="CB869" s="2"/>
    </row>
    <row r="870" spans="1:80" ht="12" x14ac:dyDescent="0.2">
      <c r="A870" s="32"/>
      <c r="B870" s="268"/>
      <c r="C870" s="243" t="str">
        <f>_xlfn.CONCAT(Tabel3[[#This Row],[ID]],Tabel3[[#This Row],[BYGNINGSDELE]])</f>
        <v/>
      </c>
      <c r="D870" s="16"/>
      <c r="E870" s="16"/>
      <c r="F870" s="16"/>
      <c r="G870" s="16"/>
      <c r="H870" s="16"/>
      <c r="I870" s="16"/>
      <c r="J870" s="16"/>
      <c r="K870" s="34"/>
      <c r="L870" s="16"/>
      <c r="M870" s="16"/>
      <c r="N870" s="41"/>
      <c r="O870" s="51" t="str">
        <f>VLOOKUP(Tabel3[[#This Row],[ID-Bygningsdel]],'Data aktør'!A:H,2,FALSE)</f>
        <v/>
      </c>
      <c r="P870" s="51" t="str">
        <f>VLOOKUP(Tabel3[[#This Row],[ID-Bygningsdel]],'Data aktør'!A:H,3,FALSE)</f>
        <v/>
      </c>
      <c r="Q870" s="51" t="str">
        <f>VLOOKUP(Tabel3[[#This Row],[ID-Bygningsdel]],'Data aktør'!A:H,4,FALSE)</f>
        <v/>
      </c>
      <c r="R870" s="51" t="str">
        <f>VLOOKUP(Tabel3[[#This Row],[ID-Bygningsdel]],'Data aktør'!A:H,5,FALSE)</f>
        <v/>
      </c>
      <c r="S870" s="51" t="str">
        <f>VLOOKUP(Tabel3[[#This Row],[ID-Bygningsdel]],'Data aktør'!A:H,6,FALSE)</f>
        <v/>
      </c>
      <c r="T870" s="51" t="str">
        <f>VLOOKUP(Tabel3[[#This Row],[ID-Bygningsdel]],'Data aktør'!A:H,7,FALSE)</f>
        <v/>
      </c>
      <c r="U870" s="51" t="str">
        <f>VLOOKUP(Tabel3[[#This Row],[ID-Bygningsdel]],'Data aktør'!A:H,8,FALSE)</f>
        <v/>
      </c>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39"/>
      <c r="BM870" s="16"/>
      <c r="BN870" s="16"/>
      <c r="BO870" s="16"/>
      <c r="BP870" s="16"/>
      <c r="BQ870" s="16"/>
      <c r="BR870" s="16"/>
      <c r="BS870" s="16"/>
      <c r="BT870" s="16"/>
      <c r="BU870" s="16"/>
      <c r="BV870" s="16"/>
      <c r="BW870" s="16"/>
      <c r="BX870" s="16"/>
      <c r="BY870" s="16"/>
      <c r="BZ870" s="16"/>
      <c r="CA870" s="16"/>
      <c r="CB870" s="2"/>
    </row>
    <row r="871" spans="1:80" ht="12" x14ac:dyDescent="0.2">
      <c r="A871" s="32"/>
      <c r="B871" s="268"/>
      <c r="C871" s="243" t="str">
        <f>_xlfn.CONCAT(Tabel3[[#This Row],[ID]],Tabel3[[#This Row],[BYGNINGSDELE]])</f>
        <v/>
      </c>
      <c r="D871" s="16"/>
      <c r="E871" s="16"/>
      <c r="F871" s="16"/>
      <c r="G871" s="16"/>
      <c r="H871" s="16"/>
      <c r="I871" s="16"/>
      <c r="J871" s="16"/>
      <c r="K871" s="34"/>
      <c r="L871" s="16"/>
      <c r="M871" s="16"/>
      <c r="N871" s="41"/>
      <c r="O871" s="51" t="str">
        <f>VLOOKUP(Tabel3[[#This Row],[ID-Bygningsdel]],'Data aktør'!A:H,2,FALSE)</f>
        <v/>
      </c>
      <c r="P871" s="51" t="str">
        <f>VLOOKUP(Tabel3[[#This Row],[ID-Bygningsdel]],'Data aktør'!A:H,3,FALSE)</f>
        <v/>
      </c>
      <c r="Q871" s="51" t="str">
        <f>VLOOKUP(Tabel3[[#This Row],[ID-Bygningsdel]],'Data aktør'!A:H,4,FALSE)</f>
        <v/>
      </c>
      <c r="R871" s="51" t="str">
        <f>VLOOKUP(Tabel3[[#This Row],[ID-Bygningsdel]],'Data aktør'!A:H,5,FALSE)</f>
        <v/>
      </c>
      <c r="S871" s="51" t="str">
        <f>VLOOKUP(Tabel3[[#This Row],[ID-Bygningsdel]],'Data aktør'!A:H,6,FALSE)</f>
        <v/>
      </c>
      <c r="T871" s="51" t="str">
        <f>VLOOKUP(Tabel3[[#This Row],[ID-Bygningsdel]],'Data aktør'!A:H,7,FALSE)</f>
        <v/>
      </c>
      <c r="U871" s="51" t="str">
        <f>VLOOKUP(Tabel3[[#This Row],[ID-Bygningsdel]],'Data aktør'!A:H,8,FALSE)</f>
        <v/>
      </c>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39"/>
      <c r="BM871" s="16"/>
      <c r="BN871" s="16"/>
      <c r="BO871" s="16"/>
      <c r="BP871" s="16"/>
      <c r="BQ871" s="16"/>
      <c r="BR871" s="16"/>
      <c r="BS871" s="16"/>
      <c r="BT871" s="16"/>
      <c r="BU871" s="16"/>
      <c r="BV871" s="16"/>
      <c r="BW871" s="16"/>
      <c r="BX871" s="16"/>
      <c r="BY871" s="16"/>
      <c r="BZ871" s="16"/>
      <c r="CA871" s="16"/>
      <c r="CB871" s="2"/>
    </row>
    <row r="872" spans="1:80" ht="12" x14ac:dyDescent="0.2">
      <c r="A872" s="32"/>
      <c r="B872" s="268"/>
      <c r="C872" s="243" t="str">
        <f>_xlfn.CONCAT(Tabel3[[#This Row],[ID]],Tabel3[[#This Row],[BYGNINGSDELE]])</f>
        <v/>
      </c>
      <c r="D872" s="16"/>
      <c r="E872" s="16"/>
      <c r="F872" s="16"/>
      <c r="G872" s="16"/>
      <c r="H872" s="16"/>
      <c r="I872" s="16"/>
      <c r="J872" s="16"/>
      <c r="K872" s="34"/>
      <c r="L872" s="16"/>
      <c r="M872" s="16"/>
      <c r="N872" s="41"/>
      <c r="O872" s="51" t="str">
        <f>VLOOKUP(Tabel3[[#This Row],[ID-Bygningsdel]],'Data aktør'!A:H,2,FALSE)</f>
        <v/>
      </c>
      <c r="P872" s="51" t="str">
        <f>VLOOKUP(Tabel3[[#This Row],[ID-Bygningsdel]],'Data aktør'!A:H,3,FALSE)</f>
        <v/>
      </c>
      <c r="Q872" s="51" t="str">
        <f>VLOOKUP(Tabel3[[#This Row],[ID-Bygningsdel]],'Data aktør'!A:H,4,FALSE)</f>
        <v/>
      </c>
      <c r="R872" s="51" t="str">
        <f>VLOOKUP(Tabel3[[#This Row],[ID-Bygningsdel]],'Data aktør'!A:H,5,FALSE)</f>
        <v/>
      </c>
      <c r="S872" s="51" t="str">
        <f>VLOOKUP(Tabel3[[#This Row],[ID-Bygningsdel]],'Data aktør'!A:H,6,FALSE)</f>
        <v/>
      </c>
      <c r="T872" s="51" t="str">
        <f>VLOOKUP(Tabel3[[#This Row],[ID-Bygningsdel]],'Data aktør'!A:H,7,FALSE)</f>
        <v/>
      </c>
      <c r="U872" s="51" t="str">
        <f>VLOOKUP(Tabel3[[#This Row],[ID-Bygningsdel]],'Data aktør'!A:H,8,FALSE)</f>
        <v/>
      </c>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39"/>
      <c r="BM872" s="16"/>
      <c r="BN872" s="16"/>
      <c r="BO872" s="16"/>
      <c r="BP872" s="16"/>
      <c r="BQ872" s="16"/>
      <c r="BR872" s="16"/>
      <c r="BS872" s="16"/>
      <c r="BT872" s="16"/>
      <c r="BU872" s="16"/>
      <c r="BV872" s="16"/>
      <c r="BW872" s="16"/>
      <c r="BX872" s="16"/>
      <c r="BY872" s="16"/>
      <c r="BZ872" s="16"/>
      <c r="CA872" s="16"/>
      <c r="CB872" s="2"/>
    </row>
    <row r="873" spans="1:80" ht="12" x14ac:dyDescent="0.2">
      <c r="A873" s="32"/>
      <c r="B873" s="268"/>
      <c r="C873" s="243" t="str">
        <f>_xlfn.CONCAT(Tabel3[[#This Row],[ID]],Tabel3[[#This Row],[BYGNINGSDELE]])</f>
        <v/>
      </c>
      <c r="D873" s="16"/>
      <c r="E873" s="16"/>
      <c r="F873" s="16"/>
      <c r="G873" s="16"/>
      <c r="H873" s="16"/>
      <c r="I873" s="16"/>
      <c r="J873" s="16"/>
      <c r="K873" s="34"/>
      <c r="L873" s="16"/>
      <c r="M873" s="16"/>
      <c r="N873" s="41"/>
      <c r="O873" s="51" t="str">
        <f>VLOOKUP(Tabel3[[#This Row],[ID-Bygningsdel]],'Data aktør'!A:H,2,FALSE)</f>
        <v/>
      </c>
      <c r="P873" s="51" t="str">
        <f>VLOOKUP(Tabel3[[#This Row],[ID-Bygningsdel]],'Data aktør'!A:H,3,FALSE)</f>
        <v/>
      </c>
      <c r="Q873" s="51" t="str">
        <f>VLOOKUP(Tabel3[[#This Row],[ID-Bygningsdel]],'Data aktør'!A:H,4,FALSE)</f>
        <v/>
      </c>
      <c r="R873" s="51" t="str">
        <f>VLOOKUP(Tabel3[[#This Row],[ID-Bygningsdel]],'Data aktør'!A:H,5,FALSE)</f>
        <v/>
      </c>
      <c r="S873" s="51" t="str">
        <f>VLOOKUP(Tabel3[[#This Row],[ID-Bygningsdel]],'Data aktør'!A:H,6,FALSE)</f>
        <v/>
      </c>
      <c r="T873" s="51" t="str">
        <f>VLOOKUP(Tabel3[[#This Row],[ID-Bygningsdel]],'Data aktør'!A:H,7,FALSE)</f>
        <v/>
      </c>
      <c r="U873" s="51" t="str">
        <f>VLOOKUP(Tabel3[[#This Row],[ID-Bygningsdel]],'Data aktør'!A:H,8,FALSE)</f>
        <v/>
      </c>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39"/>
      <c r="BM873" s="16"/>
      <c r="BN873" s="16"/>
      <c r="BO873" s="16"/>
      <c r="BP873" s="16"/>
      <c r="BQ873" s="16"/>
      <c r="BR873" s="16"/>
      <c r="BS873" s="16"/>
      <c r="BT873" s="16"/>
      <c r="BU873" s="16"/>
      <c r="BV873" s="16"/>
      <c r="BW873" s="16"/>
      <c r="BX873" s="16"/>
      <c r="BY873" s="16"/>
      <c r="BZ873" s="16"/>
      <c r="CA873" s="16"/>
      <c r="CB873" s="2"/>
    </row>
    <row r="874" spans="1:80" ht="12" x14ac:dyDescent="0.2">
      <c r="A874" s="32"/>
      <c r="B874" s="268"/>
      <c r="C874" s="243" t="str">
        <f>_xlfn.CONCAT(Tabel3[[#This Row],[ID]],Tabel3[[#This Row],[BYGNINGSDELE]])</f>
        <v/>
      </c>
      <c r="D874" s="16"/>
      <c r="E874" s="16"/>
      <c r="F874" s="16"/>
      <c r="G874" s="16"/>
      <c r="H874" s="16"/>
      <c r="I874" s="16"/>
      <c r="J874" s="16"/>
      <c r="K874" s="34"/>
      <c r="L874" s="16"/>
      <c r="M874" s="16"/>
      <c r="N874" s="41"/>
      <c r="O874" s="51" t="str">
        <f>VLOOKUP(Tabel3[[#This Row],[ID-Bygningsdel]],'Data aktør'!A:H,2,FALSE)</f>
        <v/>
      </c>
      <c r="P874" s="51" t="str">
        <f>VLOOKUP(Tabel3[[#This Row],[ID-Bygningsdel]],'Data aktør'!A:H,3,FALSE)</f>
        <v/>
      </c>
      <c r="Q874" s="51" t="str">
        <f>VLOOKUP(Tabel3[[#This Row],[ID-Bygningsdel]],'Data aktør'!A:H,4,FALSE)</f>
        <v/>
      </c>
      <c r="R874" s="51" t="str">
        <f>VLOOKUP(Tabel3[[#This Row],[ID-Bygningsdel]],'Data aktør'!A:H,5,FALSE)</f>
        <v/>
      </c>
      <c r="S874" s="51" t="str">
        <f>VLOOKUP(Tabel3[[#This Row],[ID-Bygningsdel]],'Data aktør'!A:H,6,FALSE)</f>
        <v/>
      </c>
      <c r="T874" s="51" t="str">
        <f>VLOOKUP(Tabel3[[#This Row],[ID-Bygningsdel]],'Data aktør'!A:H,7,FALSE)</f>
        <v/>
      </c>
      <c r="U874" s="51" t="str">
        <f>VLOOKUP(Tabel3[[#This Row],[ID-Bygningsdel]],'Data aktør'!A:H,8,FALSE)</f>
        <v/>
      </c>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39"/>
      <c r="BM874" s="16"/>
      <c r="BN874" s="16"/>
      <c r="BO874" s="16"/>
      <c r="BP874" s="16"/>
      <c r="BQ874" s="16"/>
      <c r="BR874" s="16"/>
      <c r="BS874" s="16"/>
      <c r="BT874" s="16"/>
      <c r="BU874" s="16"/>
      <c r="BV874" s="16"/>
      <c r="BW874" s="16"/>
      <c r="BX874" s="16"/>
      <c r="BY874" s="16"/>
      <c r="BZ874" s="16"/>
      <c r="CA874" s="16"/>
      <c r="CB874" s="2"/>
    </row>
    <row r="875" spans="1:80" ht="12" x14ac:dyDescent="0.2">
      <c r="A875" s="32"/>
      <c r="B875" s="268"/>
      <c r="C875" s="243" t="str">
        <f>_xlfn.CONCAT(Tabel3[[#This Row],[ID]],Tabel3[[#This Row],[BYGNINGSDELE]])</f>
        <v/>
      </c>
      <c r="D875" s="16"/>
      <c r="E875" s="16"/>
      <c r="F875" s="16"/>
      <c r="G875" s="16"/>
      <c r="H875" s="16"/>
      <c r="I875" s="16"/>
      <c r="J875" s="16"/>
      <c r="K875" s="34"/>
      <c r="L875" s="16"/>
      <c r="M875" s="16"/>
      <c r="N875" s="41"/>
      <c r="O875" s="51" t="str">
        <f>VLOOKUP(Tabel3[[#This Row],[ID-Bygningsdel]],'Data aktør'!A:H,2,FALSE)</f>
        <v/>
      </c>
      <c r="P875" s="51" t="str">
        <f>VLOOKUP(Tabel3[[#This Row],[ID-Bygningsdel]],'Data aktør'!A:H,3,FALSE)</f>
        <v/>
      </c>
      <c r="Q875" s="51" t="str">
        <f>VLOOKUP(Tabel3[[#This Row],[ID-Bygningsdel]],'Data aktør'!A:H,4,FALSE)</f>
        <v/>
      </c>
      <c r="R875" s="51" t="str">
        <f>VLOOKUP(Tabel3[[#This Row],[ID-Bygningsdel]],'Data aktør'!A:H,5,FALSE)</f>
        <v/>
      </c>
      <c r="S875" s="51" t="str">
        <f>VLOOKUP(Tabel3[[#This Row],[ID-Bygningsdel]],'Data aktør'!A:H,6,FALSE)</f>
        <v/>
      </c>
      <c r="T875" s="51" t="str">
        <f>VLOOKUP(Tabel3[[#This Row],[ID-Bygningsdel]],'Data aktør'!A:H,7,FALSE)</f>
        <v/>
      </c>
      <c r="U875" s="51" t="str">
        <f>VLOOKUP(Tabel3[[#This Row],[ID-Bygningsdel]],'Data aktør'!A:H,8,FALSE)</f>
        <v/>
      </c>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39"/>
      <c r="BM875" s="16"/>
      <c r="BN875" s="16"/>
      <c r="BO875" s="16"/>
      <c r="BP875" s="16"/>
      <c r="BQ875" s="16"/>
      <c r="BR875" s="16"/>
      <c r="BS875" s="16"/>
      <c r="BT875" s="16"/>
      <c r="BU875" s="16"/>
      <c r="BV875" s="16"/>
      <c r="BW875" s="16"/>
      <c r="BX875" s="16"/>
      <c r="BY875" s="16"/>
      <c r="BZ875" s="16"/>
      <c r="CA875" s="16"/>
      <c r="CB875" s="2"/>
    </row>
    <row r="876" spans="1:80" ht="12" x14ac:dyDescent="0.2">
      <c r="A876" s="32"/>
      <c r="B876" s="268"/>
      <c r="C876" s="243" t="str">
        <f>_xlfn.CONCAT(Tabel3[[#This Row],[ID]],Tabel3[[#This Row],[BYGNINGSDELE]])</f>
        <v/>
      </c>
      <c r="D876" s="16"/>
      <c r="E876" s="16"/>
      <c r="F876" s="16"/>
      <c r="G876" s="16"/>
      <c r="H876" s="16"/>
      <c r="I876" s="16"/>
      <c r="J876" s="16"/>
      <c r="K876" s="34"/>
      <c r="L876" s="16"/>
      <c r="M876" s="16"/>
      <c r="N876" s="41"/>
      <c r="O876" s="51" t="str">
        <f>VLOOKUP(Tabel3[[#This Row],[ID-Bygningsdel]],'Data aktør'!A:H,2,FALSE)</f>
        <v/>
      </c>
      <c r="P876" s="51" t="str">
        <f>VLOOKUP(Tabel3[[#This Row],[ID-Bygningsdel]],'Data aktør'!A:H,3,FALSE)</f>
        <v/>
      </c>
      <c r="Q876" s="51" t="str">
        <f>VLOOKUP(Tabel3[[#This Row],[ID-Bygningsdel]],'Data aktør'!A:H,4,FALSE)</f>
        <v/>
      </c>
      <c r="R876" s="51" t="str">
        <f>VLOOKUP(Tabel3[[#This Row],[ID-Bygningsdel]],'Data aktør'!A:H,5,FALSE)</f>
        <v/>
      </c>
      <c r="S876" s="51" t="str">
        <f>VLOOKUP(Tabel3[[#This Row],[ID-Bygningsdel]],'Data aktør'!A:H,6,FALSE)</f>
        <v/>
      </c>
      <c r="T876" s="51" t="str">
        <f>VLOOKUP(Tabel3[[#This Row],[ID-Bygningsdel]],'Data aktør'!A:H,7,FALSE)</f>
        <v/>
      </c>
      <c r="U876" s="51" t="str">
        <f>VLOOKUP(Tabel3[[#This Row],[ID-Bygningsdel]],'Data aktør'!A:H,8,FALSE)</f>
        <v/>
      </c>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39"/>
      <c r="BM876" s="16"/>
      <c r="BN876" s="16"/>
      <c r="BO876" s="16"/>
      <c r="BP876" s="16"/>
      <c r="BQ876" s="16"/>
      <c r="BR876" s="16"/>
      <c r="BS876" s="16"/>
      <c r="BT876" s="16"/>
      <c r="BU876" s="16"/>
      <c r="BV876" s="16"/>
      <c r="BW876" s="16"/>
      <c r="BX876" s="16"/>
      <c r="BY876" s="16"/>
      <c r="BZ876" s="16"/>
      <c r="CA876" s="16"/>
      <c r="CB876" s="2"/>
    </row>
    <row r="877" spans="1:80" ht="12" x14ac:dyDescent="0.2">
      <c r="A877" s="32"/>
      <c r="B877" s="268"/>
      <c r="C877" s="243" t="str">
        <f>_xlfn.CONCAT(Tabel3[[#This Row],[ID]],Tabel3[[#This Row],[BYGNINGSDELE]])</f>
        <v/>
      </c>
      <c r="D877" s="16"/>
      <c r="E877" s="16"/>
      <c r="F877" s="16"/>
      <c r="G877" s="16"/>
      <c r="H877" s="16"/>
      <c r="I877" s="16"/>
      <c r="J877" s="16"/>
      <c r="K877" s="34"/>
      <c r="L877" s="16"/>
      <c r="M877" s="16"/>
      <c r="N877" s="41"/>
      <c r="O877" s="51" t="str">
        <f>VLOOKUP(Tabel3[[#This Row],[ID-Bygningsdel]],'Data aktør'!A:H,2,FALSE)</f>
        <v/>
      </c>
      <c r="P877" s="51" t="str">
        <f>VLOOKUP(Tabel3[[#This Row],[ID-Bygningsdel]],'Data aktør'!A:H,3,FALSE)</f>
        <v/>
      </c>
      <c r="Q877" s="51" t="str">
        <f>VLOOKUP(Tabel3[[#This Row],[ID-Bygningsdel]],'Data aktør'!A:H,4,FALSE)</f>
        <v/>
      </c>
      <c r="R877" s="51" t="str">
        <f>VLOOKUP(Tabel3[[#This Row],[ID-Bygningsdel]],'Data aktør'!A:H,5,FALSE)</f>
        <v/>
      </c>
      <c r="S877" s="51" t="str">
        <f>VLOOKUP(Tabel3[[#This Row],[ID-Bygningsdel]],'Data aktør'!A:H,6,FALSE)</f>
        <v/>
      </c>
      <c r="T877" s="51" t="str">
        <f>VLOOKUP(Tabel3[[#This Row],[ID-Bygningsdel]],'Data aktør'!A:H,7,FALSE)</f>
        <v/>
      </c>
      <c r="U877" s="51" t="str">
        <f>VLOOKUP(Tabel3[[#This Row],[ID-Bygningsdel]],'Data aktør'!A:H,8,FALSE)</f>
        <v/>
      </c>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39"/>
      <c r="BM877" s="16"/>
      <c r="BN877" s="16"/>
      <c r="BO877" s="16"/>
      <c r="BP877" s="16"/>
      <c r="BQ877" s="16"/>
      <c r="BR877" s="16"/>
      <c r="BS877" s="16"/>
      <c r="BT877" s="16"/>
      <c r="BU877" s="16"/>
      <c r="BV877" s="16"/>
      <c r="BW877" s="16"/>
      <c r="BX877" s="16"/>
      <c r="BY877" s="16"/>
      <c r="BZ877" s="16"/>
      <c r="CA877" s="16"/>
      <c r="CB877" s="2"/>
    </row>
    <row r="878" spans="1:80" ht="12" x14ac:dyDescent="0.2">
      <c r="A878" s="32"/>
      <c r="B878" s="268"/>
      <c r="C878" s="243" t="str">
        <f>_xlfn.CONCAT(Tabel3[[#This Row],[ID]],Tabel3[[#This Row],[BYGNINGSDELE]])</f>
        <v/>
      </c>
      <c r="D878" s="16"/>
      <c r="E878" s="16"/>
      <c r="F878" s="16"/>
      <c r="G878" s="16"/>
      <c r="H878" s="16"/>
      <c r="I878" s="16"/>
      <c r="J878" s="16"/>
      <c r="K878" s="34"/>
      <c r="L878" s="16"/>
      <c r="M878" s="16"/>
      <c r="N878" s="41"/>
      <c r="O878" s="51" t="str">
        <f>VLOOKUP(Tabel3[[#This Row],[ID-Bygningsdel]],'Data aktør'!A:H,2,FALSE)</f>
        <v/>
      </c>
      <c r="P878" s="51" t="str">
        <f>VLOOKUP(Tabel3[[#This Row],[ID-Bygningsdel]],'Data aktør'!A:H,3,FALSE)</f>
        <v/>
      </c>
      <c r="Q878" s="51" t="str">
        <f>VLOOKUP(Tabel3[[#This Row],[ID-Bygningsdel]],'Data aktør'!A:H,4,FALSE)</f>
        <v/>
      </c>
      <c r="R878" s="51" t="str">
        <f>VLOOKUP(Tabel3[[#This Row],[ID-Bygningsdel]],'Data aktør'!A:H,5,FALSE)</f>
        <v/>
      </c>
      <c r="S878" s="51" t="str">
        <f>VLOOKUP(Tabel3[[#This Row],[ID-Bygningsdel]],'Data aktør'!A:H,6,FALSE)</f>
        <v/>
      </c>
      <c r="T878" s="51" t="str">
        <f>VLOOKUP(Tabel3[[#This Row],[ID-Bygningsdel]],'Data aktør'!A:H,7,FALSE)</f>
        <v/>
      </c>
      <c r="U878" s="51" t="str">
        <f>VLOOKUP(Tabel3[[#This Row],[ID-Bygningsdel]],'Data aktør'!A:H,8,FALSE)</f>
        <v/>
      </c>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39"/>
      <c r="BM878" s="16"/>
      <c r="BN878" s="16"/>
      <c r="BO878" s="16"/>
      <c r="BP878" s="16"/>
      <c r="BQ878" s="16"/>
      <c r="BR878" s="16"/>
      <c r="BS878" s="16"/>
      <c r="BT878" s="16"/>
      <c r="BU878" s="16"/>
      <c r="BV878" s="16"/>
      <c r="BW878" s="16"/>
      <c r="BX878" s="16"/>
      <c r="BY878" s="16"/>
      <c r="BZ878" s="16"/>
      <c r="CA878" s="16"/>
      <c r="CB878" s="2"/>
    </row>
    <row r="879" spans="1:80" ht="12" x14ac:dyDescent="0.2">
      <c r="A879" s="32"/>
      <c r="B879" s="268"/>
      <c r="C879" s="243" t="str">
        <f>_xlfn.CONCAT(Tabel3[[#This Row],[ID]],Tabel3[[#This Row],[BYGNINGSDELE]])</f>
        <v/>
      </c>
      <c r="D879" s="16"/>
      <c r="E879" s="16"/>
      <c r="F879" s="16"/>
      <c r="G879" s="16"/>
      <c r="H879" s="16"/>
      <c r="I879" s="16"/>
      <c r="J879" s="16"/>
      <c r="K879" s="34"/>
      <c r="L879" s="16"/>
      <c r="M879" s="16"/>
      <c r="N879" s="41"/>
      <c r="O879" s="51" t="str">
        <f>VLOOKUP(Tabel3[[#This Row],[ID-Bygningsdel]],'Data aktør'!A:H,2,FALSE)</f>
        <v/>
      </c>
      <c r="P879" s="51" t="str">
        <f>VLOOKUP(Tabel3[[#This Row],[ID-Bygningsdel]],'Data aktør'!A:H,3,FALSE)</f>
        <v/>
      </c>
      <c r="Q879" s="51" t="str">
        <f>VLOOKUP(Tabel3[[#This Row],[ID-Bygningsdel]],'Data aktør'!A:H,4,FALSE)</f>
        <v/>
      </c>
      <c r="R879" s="51" t="str">
        <f>VLOOKUP(Tabel3[[#This Row],[ID-Bygningsdel]],'Data aktør'!A:H,5,FALSE)</f>
        <v/>
      </c>
      <c r="S879" s="51" t="str">
        <f>VLOOKUP(Tabel3[[#This Row],[ID-Bygningsdel]],'Data aktør'!A:H,6,FALSE)</f>
        <v/>
      </c>
      <c r="T879" s="51" t="str">
        <f>VLOOKUP(Tabel3[[#This Row],[ID-Bygningsdel]],'Data aktør'!A:H,7,FALSE)</f>
        <v/>
      </c>
      <c r="U879" s="51" t="str">
        <f>VLOOKUP(Tabel3[[#This Row],[ID-Bygningsdel]],'Data aktør'!A:H,8,FALSE)</f>
        <v/>
      </c>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39"/>
      <c r="BM879" s="16"/>
      <c r="BN879" s="16"/>
      <c r="BO879" s="16"/>
      <c r="BP879" s="16"/>
      <c r="BQ879" s="16"/>
      <c r="BR879" s="16"/>
      <c r="BS879" s="16"/>
      <c r="BT879" s="16"/>
      <c r="BU879" s="16"/>
      <c r="BV879" s="16"/>
      <c r="BW879" s="16"/>
      <c r="BX879" s="16"/>
      <c r="BY879" s="16"/>
      <c r="BZ879" s="16"/>
      <c r="CA879" s="16"/>
      <c r="CB879" s="2"/>
    </row>
    <row r="880" spans="1:80" ht="12" x14ac:dyDescent="0.2">
      <c r="A880" s="32"/>
      <c r="B880" s="268"/>
      <c r="C880" s="243" t="str">
        <f>_xlfn.CONCAT(Tabel3[[#This Row],[ID]],Tabel3[[#This Row],[BYGNINGSDELE]])</f>
        <v/>
      </c>
      <c r="D880" s="16"/>
      <c r="E880" s="16"/>
      <c r="F880" s="16"/>
      <c r="G880" s="16"/>
      <c r="H880" s="16"/>
      <c r="I880" s="16"/>
      <c r="J880" s="16"/>
      <c r="K880" s="34"/>
      <c r="L880" s="16"/>
      <c r="M880" s="16"/>
      <c r="N880" s="41"/>
      <c r="O880" s="51" t="str">
        <f>VLOOKUP(Tabel3[[#This Row],[ID-Bygningsdel]],'Data aktør'!A:H,2,FALSE)</f>
        <v/>
      </c>
      <c r="P880" s="51" t="str">
        <f>VLOOKUP(Tabel3[[#This Row],[ID-Bygningsdel]],'Data aktør'!A:H,3,FALSE)</f>
        <v/>
      </c>
      <c r="Q880" s="51" t="str">
        <f>VLOOKUP(Tabel3[[#This Row],[ID-Bygningsdel]],'Data aktør'!A:H,4,FALSE)</f>
        <v/>
      </c>
      <c r="R880" s="51" t="str">
        <f>VLOOKUP(Tabel3[[#This Row],[ID-Bygningsdel]],'Data aktør'!A:H,5,FALSE)</f>
        <v/>
      </c>
      <c r="S880" s="51" t="str">
        <f>VLOOKUP(Tabel3[[#This Row],[ID-Bygningsdel]],'Data aktør'!A:H,6,FALSE)</f>
        <v/>
      </c>
      <c r="T880" s="51" t="str">
        <f>VLOOKUP(Tabel3[[#This Row],[ID-Bygningsdel]],'Data aktør'!A:H,7,FALSE)</f>
        <v/>
      </c>
      <c r="U880" s="51" t="str">
        <f>VLOOKUP(Tabel3[[#This Row],[ID-Bygningsdel]],'Data aktør'!A:H,8,FALSE)</f>
        <v/>
      </c>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39"/>
      <c r="BM880" s="16"/>
      <c r="BN880" s="16"/>
      <c r="BO880" s="16"/>
      <c r="BP880" s="16"/>
      <c r="BQ880" s="16"/>
      <c r="BR880" s="16"/>
      <c r="BS880" s="16"/>
      <c r="BT880" s="16"/>
      <c r="BU880" s="16"/>
      <c r="BV880" s="16"/>
      <c r="BW880" s="16"/>
      <c r="BX880" s="16"/>
      <c r="BY880" s="16"/>
      <c r="BZ880" s="16"/>
      <c r="CA880" s="16"/>
      <c r="CB880" s="2"/>
    </row>
    <row r="881" spans="1:80" ht="12" x14ac:dyDescent="0.2">
      <c r="A881" s="32"/>
      <c r="B881" s="268"/>
      <c r="C881" s="243" t="str">
        <f>_xlfn.CONCAT(Tabel3[[#This Row],[ID]],Tabel3[[#This Row],[BYGNINGSDELE]])</f>
        <v/>
      </c>
      <c r="D881" s="16"/>
      <c r="E881" s="16"/>
      <c r="F881" s="16"/>
      <c r="G881" s="16"/>
      <c r="H881" s="16"/>
      <c r="I881" s="16"/>
      <c r="J881" s="16"/>
      <c r="K881" s="34"/>
      <c r="L881" s="16"/>
      <c r="M881" s="16"/>
      <c r="N881" s="41"/>
      <c r="O881" s="51" t="str">
        <f>VLOOKUP(Tabel3[[#This Row],[ID-Bygningsdel]],'Data aktør'!A:H,2,FALSE)</f>
        <v/>
      </c>
      <c r="P881" s="51" t="str">
        <f>VLOOKUP(Tabel3[[#This Row],[ID-Bygningsdel]],'Data aktør'!A:H,3,FALSE)</f>
        <v/>
      </c>
      <c r="Q881" s="51" t="str">
        <f>VLOOKUP(Tabel3[[#This Row],[ID-Bygningsdel]],'Data aktør'!A:H,4,FALSE)</f>
        <v/>
      </c>
      <c r="R881" s="51" t="str">
        <f>VLOOKUP(Tabel3[[#This Row],[ID-Bygningsdel]],'Data aktør'!A:H,5,FALSE)</f>
        <v/>
      </c>
      <c r="S881" s="51" t="str">
        <f>VLOOKUP(Tabel3[[#This Row],[ID-Bygningsdel]],'Data aktør'!A:H,6,FALSE)</f>
        <v/>
      </c>
      <c r="T881" s="51" t="str">
        <f>VLOOKUP(Tabel3[[#This Row],[ID-Bygningsdel]],'Data aktør'!A:H,7,FALSE)</f>
        <v/>
      </c>
      <c r="U881" s="51" t="str">
        <f>VLOOKUP(Tabel3[[#This Row],[ID-Bygningsdel]],'Data aktør'!A:H,8,FALSE)</f>
        <v/>
      </c>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39"/>
      <c r="BM881" s="16"/>
      <c r="BN881" s="16"/>
      <c r="BO881" s="16"/>
      <c r="BP881" s="16"/>
      <c r="BQ881" s="16"/>
      <c r="BR881" s="16"/>
      <c r="BS881" s="16"/>
      <c r="BT881" s="16"/>
      <c r="BU881" s="16"/>
      <c r="BV881" s="16"/>
      <c r="BW881" s="16"/>
      <c r="BX881" s="16"/>
      <c r="BY881" s="16"/>
      <c r="BZ881" s="16"/>
      <c r="CA881" s="16"/>
      <c r="CB881" s="2"/>
    </row>
    <row r="882" spans="1:80" ht="12" x14ac:dyDescent="0.2">
      <c r="A882" s="32"/>
      <c r="B882" s="268"/>
      <c r="C882" s="243" t="str">
        <f>_xlfn.CONCAT(Tabel3[[#This Row],[ID]],Tabel3[[#This Row],[BYGNINGSDELE]])</f>
        <v/>
      </c>
      <c r="D882" s="16"/>
      <c r="E882" s="16"/>
      <c r="F882" s="16"/>
      <c r="G882" s="16"/>
      <c r="H882" s="16"/>
      <c r="I882" s="16"/>
      <c r="J882" s="16"/>
      <c r="K882" s="34"/>
      <c r="L882" s="16"/>
      <c r="M882" s="16"/>
      <c r="N882" s="41"/>
      <c r="O882" s="51" t="str">
        <f>VLOOKUP(Tabel3[[#This Row],[ID-Bygningsdel]],'Data aktør'!A:H,2,FALSE)</f>
        <v/>
      </c>
      <c r="P882" s="51" t="str">
        <f>VLOOKUP(Tabel3[[#This Row],[ID-Bygningsdel]],'Data aktør'!A:H,3,FALSE)</f>
        <v/>
      </c>
      <c r="Q882" s="51" t="str">
        <f>VLOOKUP(Tabel3[[#This Row],[ID-Bygningsdel]],'Data aktør'!A:H,4,FALSE)</f>
        <v/>
      </c>
      <c r="R882" s="51" t="str">
        <f>VLOOKUP(Tabel3[[#This Row],[ID-Bygningsdel]],'Data aktør'!A:H,5,FALSE)</f>
        <v/>
      </c>
      <c r="S882" s="51" t="str">
        <f>VLOOKUP(Tabel3[[#This Row],[ID-Bygningsdel]],'Data aktør'!A:H,6,FALSE)</f>
        <v/>
      </c>
      <c r="T882" s="51" t="str">
        <f>VLOOKUP(Tabel3[[#This Row],[ID-Bygningsdel]],'Data aktør'!A:H,7,FALSE)</f>
        <v/>
      </c>
      <c r="U882" s="51" t="str">
        <f>VLOOKUP(Tabel3[[#This Row],[ID-Bygningsdel]],'Data aktør'!A:H,8,FALSE)</f>
        <v/>
      </c>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39"/>
      <c r="BM882" s="16"/>
      <c r="BN882" s="16"/>
      <c r="BO882" s="16"/>
      <c r="BP882" s="16"/>
      <c r="BQ882" s="16"/>
      <c r="BR882" s="16"/>
      <c r="BS882" s="16"/>
      <c r="BT882" s="16"/>
      <c r="BU882" s="16"/>
      <c r="BV882" s="16"/>
      <c r="BW882" s="16"/>
      <c r="BX882" s="16"/>
      <c r="BY882" s="16"/>
      <c r="BZ882" s="16"/>
      <c r="CA882" s="16"/>
      <c r="CB882" s="2"/>
    </row>
    <row r="883" spans="1:80" ht="12" x14ac:dyDescent="0.2">
      <c r="A883" s="32"/>
      <c r="B883" s="268"/>
      <c r="C883" s="243" t="str">
        <f>_xlfn.CONCAT(Tabel3[[#This Row],[ID]],Tabel3[[#This Row],[BYGNINGSDELE]])</f>
        <v/>
      </c>
      <c r="D883" s="16"/>
      <c r="E883" s="16"/>
      <c r="F883" s="16"/>
      <c r="G883" s="16"/>
      <c r="H883" s="16"/>
      <c r="I883" s="16"/>
      <c r="J883" s="16"/>
      <c r="K883" s="34"/>
      <c r="L883" s="16"/>
      <c r="M883" s="16"/>
      <c r="N883" s="41"/>
      <c r="O883" s="51" t="str">
        <f>VLOOKUP(Tabel3[[#This Row],[ID-Bygningsdel]],'Data aktør'!A:H,2,FALSE)</f>
        <v/>
      </c>
      <c r="P883" s="51" t="str">
        <f>VLOOKUP(Tabel3[[#This Row],[ID-Bygningsdel]],'Data aktør'!A:H,3,FALSE)</f>
        <v/>
      </c>
      <c r="Q883" s="51" t="str">
        <f>VLOOKUP(Tabel3[[#This Row],[ID-Bygningsdel]],'Data aktør'!A:H,4,FALSE)</f>
        <v/>
      </c>
      <c r="R883" s="51" t="str">
        <f>VLOOKUP(Tabel3[[#This Row],[ID-Bygningsdel]],'Data aktør'!A:H,5,FALSE)</f>
        <v/>
      </c>
      <c r="S883" s="51" t="str">
        <f>VLOOKUP(Tabel3[[#This Row],[ID-Bygningsdel]],'Data aktør'!A:H,6,FALSE)</f>
        <v/>
      </c>
      <c r="T883" s="51" t="str">
        <f>VLOOKUP(Tabel3[[#This Row],[ID-Bygningsdel]],'Data aktør'!A:H,7,FALSE)</f>
        <v/>
      </c>
      <c r="U883" s="51" t="str">
        <f>VLOOKUP(Tabel3[[#This Row],[ID-Bygningsdel]],'Data aktør'!A:H,8,FALSE)</f>
        <v/>
      </c>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39"/>
      <c r="BM883" s="16"/>
      <c r="BN883" s="16"/>
      <c r="BO883" s="16"/>
      <c r="BP883" s="16"/>
      <c r="BQ883" s="16"/>
      <c r="BR883" s="16"/>
      <c r="BS883" s="16"/>
      <c r="BT883" s="16"/>
      <c r="BU883" s="16"/>
      <c r="BV883" s="16"/>
      <c r="BW883" s="16"/>
      <c r="BX883" s="16"/>
      <c r="BY883" s="16"/>
      <c r="BZ883" s="16"/>
      <c r="CA883" s="16"/>
      <c r="CB883" s="2"/>
    </row>
    <row r="884" spans="1:80" ht="12" x14ac:dyDescent="0.2">
      <c r="A884" s="32"/>
      <c r="B884" s="268"/>
      <c r="C884" s="243" t="str">
        <f>_xlfn.CONCAT(Tabel3[[#This Row],[ID]],Tabel3[[#This Row],[BYGNINGSDELE]])</f>
        <v/>
      </c>
      <c r="D884" s="16"/>
      <c r="E884" s="16"/>
      <c r="F884" s="16"/>
      <c r="G884" s="16"/>
      <c r="H884" s="16"/>
      <c r="I884" s="16"/>
      <c r="J884" s="16"/>
      <c r="K884" s="34"/>
      <c r="L884" s="16"/>
      <c r="M884" s="16"/>
      <c r="N884" s="41"/>
      <c r="O884" s="51" t="str">
        <f>VLOOKUP(Tabel3[[#This Row],[ID-Bygningsdel]],'Data aktør'!A:H,2,FALSE)</f>
        <v/>
      </c>
      <c r="P884" s="51" t="str">
        <f>VLOOKUP(Tabel3[[#This Row],[ID-Bygningsdel]],'Data aktør'!A:H,3,FALSE)</f>
        <v/>
      </c>
      <c r="Q884" s="51" t="str">
        <f>VLOOKUP(Tabel3[[#This Row],[ID-Bygningsdel]],'Data aktør'!A:H,4,FALSE)</f>
        <v/>
      </c>
      <c r="R884" s="51" t="str">
        <f>VLOOKUP(Tabel3[[#This Row],[ID-Bygningsdel]],'Data aktør'!A:H,5,FALSE)</f>
        <v/>
      </c>
      <c r="S884" s="51" t="str">
        <f>VLOOKUP(Tabel3[[#This Row],[ID-Bygningsdel]],'Data aktør'!A:H,6,FALSE)</f>
        <v/>
      </c>
      <c r="T884" s="51" t="str">
        <f>VLOOKUP(Tabel3[[#This Row],[ID-Bygningsdel]],'Data aktør'!A:H,7,FALSE)</f>
        <v/>
      </c>
      <c r="U884" s="51" t="str">
        <f>VLOOKUP(Tabel3[[#This Row],[ID-Bygningsdel]],'Data aktør'!A:H,8,FALSE)</f>
        <v/>
      </c>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39"/>
      <c r="BM884" s="16"/>
      <c r="BN884" s="16"/>
      <c r="BO884" s="16"/>
      <c r="BP884" s="16"/>
      <c r="BQ884" s="16"/>
      <c r="BR884" s="16"/>
      <c r="BS884" s="16"/>
      <c r="BT884" s="16"/>
      <c r="BU884" s="16"/>
      <c r="BV884" s="16"/>
      <c r="BW884" s="16"/>
      <c r="BX884" s="16"/>
      <c r="BY884" s="16"/>
      <c r="BZ884" s="16"/>
      <c r="CA884" s="16"/>
      <c r="CB884" s="2"/>
    </row>
    <row r="885" spans="1:80" ht="12" x14ac:dyDescent="0.2">
      <c r="A885" s="32"/>
      <c r="B885" s="268"/>
      <c r="C885" s="243" t="str">
        <f>_xlfn.CONCAT(Tabel3[[#This Row],[ID]],Tabel3[[#This Row],[BYGNINGSDELE]])</f>
        <v/>
      </c>
      <c r="D885" s="16"/>
      <c r="E885" s="16"/>
      <c r="F885" s="16"/>
      <c r="G885" s="16"/>
      <c r="H885" s="16"/>
      <c r="I885" s="16"/>
      <c r="J885" s="16"/>
      <c r="K885" s="34"/>
      <c r="L885" s="16"/>
      <c r="M885" s="16"/>
      <c r="N885" s="41"/>
      <c r="O885" s="51" t="str">
        <f>VLOOKUP(Tabel3[[#This Row],[ID-Bygningsdel]],'Data aktør'!A:H,2,FALSE)</f>
        <v/>
      </c>
      <c r="P885" s="51" t="str">
        <f>VLOOKUP(Tabel3[[#This Row],[ID-Bygningsdel]],'Data aktør'!A:H,3,FALSE)</f>
        <v/>
      </c>
      <c r="Q885" s="51" t="str">
        <f>VLOOKUP(Tabel3[[#This Row],[ID-Bygningsdel]],'Data aktør'!A:H,4,FALSE)</f>
        <v/>
      </c>
      <c r="R885" s="51" t="str">
        <f>VLOOKUP(Tabel3[[#This Row],[ID-Bygningsdel]],'Data aktør'!A:H,5,FALSE)</f>
        <v/>
      </c>
      <c r="S885" s="51" t="str">
        <f>VLOOKUP(Tabel3[[#This Row],[ID-Bygningsdel]],'Data aktør'!A:H,6,FALSE)</f>
        <v/>
      </c>
      <c r="T885" s="51" t="str">
        <f>VLOOKUP(Tabel3[[#This Row],[ID-Bygningsdel]],'Data aktør'!A:H,7,FALSE)</f>
        <v/>
      </c>
      <c r="U885" s="51" t="str">
        <f>VLOOKUP(Tabel3[[#This Row],[ID-Bygningsdel]],'Data aktør'!A:H,8,FALSE)</f>
        <v/>
      </c>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39"/>
      <c r="BM885" s="16"/>
      <c r="BN885" s="16"/>
      <c r="BO885" s="16"/>
      <c r="BP885" s="16"/>
      <c r="BQ885" s="16"/>
      <c r="BR885" s="16"/>
      <c r="BS885" s="16"/>
      <c r="BT885" s="16"/>
      <c r="BU885" s="16"/>
      <c r="BV885" s="16"/>
      <c r="BW885" s="16"/>
      <c r="BX885" s="16"/>
      <c r="BY885" s="16"/>
      <c r="BZ885" s="16"/>
      <c r="CA885" s="16"/>
      <c r="CB885" s="2"/>
    </row>
    <row r="886" spans="1:80" ht="12" x14ac:dyDescent="0.2">
      <c r="A886" s="32"/>
      <c r="B886" s="268"/>
      <c r="C886" s="243" t="str">
        <f>_xlfn.CONCAT(Tabel3[[#This Row],[ID]],Tabel3[[#This Row],[BYGNINGSDELE]])</f>
        <v/>
      </c>
      <c r="D886" s="16"/>
      <c r="E886" s="16"/>
      <c r="F886" s="16"/>
      <c r="G886" s="16"/>
      <c r="H886" s="16"/>
      <c r="I886" s="16"/>
      <c r="J886" s="16"/>
      <c r="K886" s="34"/>
      <c r="L886" s="16"/>
      <c r="M886" s="16"/>
      <c r="N886" s="41"/>
      <c r="O886" s="51" t="str">
        <f>VLOOKUP(Tabel3[[#This Row],[ID-Bygningsdel]],'Data aktør'!A:H,2,FALSE)</f>
        <v/>
      </c>
      <c r="P886" s="51" t="str">
        <f>VLOOKUP(Tabel3[[#This Row],[ID-Bygningsdel]],'Data aktør'!A:H,3,FALSE)</f>
        <v/>
      </c>
      <c r="Q886" s="51" t="str">
        <f>VLOOKUP(Tabel3[[#This Row],[ID-Bygningsdel]],'Data aktør'!A:H,4,FALSE)</f>
        <v/>
      </c>
      <c r="R886" s="51" t="str">
        <f>VLOOKUP(Tabel3[[#This Row],[ID-Bygningsdel]],'Data aktør'!A:H,5,FALSE)</f>
        <v/>
      </c>
      <c r="S886" s="51" t="str">
        <f>VLOOKUP(Tabel3[[#This Row],[ID-Bygningsdel]],'Data aktør'!A:H,6,FALSE)</f>
        <v/>
      </c>
      <c r="T886" s="51" t="str">
        <f>VLOOKUP(Tabel3[[#This Row],[ID-Bygningsdel]],'Data aktør'!A:H,7,FALSE)</f>
        <v/>
      </c>
      <c r="U886" s="51" t="str">
        <f>VLOOKUP(Tabel3[[#This Row],[ID-Bygningsdel]],'Data aktør'!A:H,8,FALSE)</f>
        <v/>
      </c>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39"/>
      <c r="BM886" s="16"/>
      <c r="BN886" s="16"/>
      <c r="BO886" s="16"/>
      <c r="BP886" s="16"/>
      <c r="BQ886" s="16"/>
      <c r="BR886" s="16"/>
      <c r="BS886" s="16"/>
      <c r="BT886" s="16"/>
      <c r="BU886" s="16"/>
      <c r="BV886" s="16"/>
      <c r="BW886" s="16"/>
      <c r="BX886" s="16"/>
      <c r="BY886" s="16"/>
      <c r="BZ886" s="16"/>
      <c r="CA886" s="16"/>
      <c r="CB886" s="2"/>
    </row>
    <row r="887" spans="1:80" ht="12" x14ac:dyDescent="0.2">
      <c r="A887" s="32"/>
      <c r="B887" s="268"/>
      <c r="C887" s="243" t="str">
        <f>_xlfn.CONCAT(Tabel3[[#This Row],[ID]],Tabel3[[#This Row],[BYGNINGSDELE]])</f>
        <v/>
      </c>
      <c r="D887" s="16"/>
      <c r="E887" s="16"/>
      <c r="F887" s="16"/>
      <c r="G887" s="16"/>
      <c r="H887" s="16"/>
      <c r="I887" s="16"/>
      <c r="J887" s="16"/>
      <c r="K887" s="34"/>
      <c r="L887" s="16"/>
      <c r="M887" s="16"/>
      <c r="N887" s="41"/>
      <c r="O887" s="51" t="str">
        <f>VLOOKUP(Tabel3[[#This Row],[ID-Bygningsdel]],'Data aktør'!A:H,2,FALSE)</f>
        <v/>
      </c>
      <c r="P887" s="51" t="str">
        <f>VLOOKUP(Tabel3[[#This Row],[ID-Bygningsdel]],'Data aktør'!A:H,3,FALSE)</f>
        <v/>
      </c>
      <c r="Q887" s="51" t="str">
        <f>VLOOKUP(Tabel3[[#This Row],[ID-Bygningsdel]],'Data aktør'!A:H,4,FALSE)</f>
        <v/>
      </c>
      <c r="R887" s="51" t="str">
        <f>VLOOKUP(Tabel3[[#This Row],[ID-Bygningsdel]],'Data aktør'!A:H,5,FALSE)</f>
        <v/>
      </c>
      <c r="S887" s="51" t="str">
        <f>VLOOKUP(Tabel3[[#This Row],[ID-Bygningsdel]],'Data aktør'!A:H,6,FALSE)</f>
        <v/>
      </c>
      <c r="T887" s="51" t="str">
        <f>VLOOKUP(Tabel3[[#This Row],[ID-Bygningsdel]],'Data aktør'!A:H,7,FALSE)</f>
        <v/>
      </c>
      <c r="U887" s="51" t="str">
        <f>VLOOKUP(Tabel3[[#This Row],[ID-Bygningsdel]],'Data aktør'!A:H,8,FALSE)</f>
        <v/>
      </c>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39"/>
      <c r="BM887" s="16"/>
      <c r="BN887" s="16"/>
      <c r="BO887" s="16"/>
      <c r="BP887" s="16"/>
      <c r="BQ887" s="16"/>
      <c r="BR887" s="16"/>
      <c r="BS887" s="16"/>
      <c r="BT887" s="16"/>
      <c r="BU887" s="16"/>
      <c r="BV887" s="16"/>
      <c r="BW887" s="16"/>
      <c r="BX887" s="16"/>
      <c r="BY887" s="16"/>
      <c r="BZ887" s="16"/>
      <c r="CA887" s="16"/>
      <c r="CB887" s="2"/>
    </row>
    <row r="888" spans="1:80" ht="12" x14ac:dyDescent="0.2">
      <c r="A888" s="32"/>
      <c r="B888" s="268"/>
      <c r="C888" s="243" t="str">
        <f>_xlfn.CONCAT(Tabel3[[#This Row],[ID]],Tabel3[[#This Row],[BYGNINGSDELE]])</f>
        <v/>
      </c>
      <c r="D888" s="16"/>
      <c r="E888" s="16"/>
      <c r="F888" s="16"/>
      <c r="G888" s="16"/>
      <c r="H888" s="16"/>
      <c r="I888" s="16"/>
      <c r="J888" s="16"/>
      <c r="K888" s="34"/>
      <c r="L888" s="16"/>
      <c r="M888" s="16"/>
      <c r="N888" s="41"/>
      <c r="O888" s="51" t="str">
        <f>VLOOKUP(Tabel3[[#This Row],[ID-Bygningsdel]],'Data aktør'!A:H,2,FALSE)</f>
        <v/>
      </c>
      <c r="P888" s="51" t="str">
        <f>VLOOKUP(Tabel3[[#This Row],[ID-Bygningsdel]],'Data aktør'!A:H,3,FALSE)</f>
        <v/>
      </c>
      <c r="Q888" s="51" t="str">
        <f>VLOOKUP(Tabel3[[#This Row],[ID-Bygningsdel]],'Data aktør'!A:H,4,FALSE)</f>
        <v/>
      </c>
      <c r="R888" s="51" t="str">
        <f>VLOOKUP(Tabel3[[#This Row],[ID-Bygningsdel]],'Data aktør'!A:H,5,FALSE)</f>
        <v/>
      </c>
      <c r="S888" s="51" t="str">
        <f>VLOOKUP(Tabel3[[#This Row],[ID-Bygningsdel]],'Data aktør'!A:H,6,FALSE)</f>
        <v/>
      </c>
      <c r="T888" s="51" t="str">
        <f>VLOOKUP(Tabel3[[#This Row],[ID-Bygningsdel]],'Data aktør'!A:H,7,FALSE)</f>
        <v/>
      </c>
      <c r="U888" s="51" t="str">
        <f>VLOOKUP(Tabel3[[#This Row],[ID-Bygningsdel]],'Data aktør'!A:H,8,FALSE)</f>
        <v/>
      </c>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39"/>
      <c r="BM888" s="16"/>
      <c r="BN888" s="16"/>
      <c r="BO888" s="16"/>
      <c r="BP888" s="16"/>
      <c r="BQ888" s="16"/>
      <c r="BR888" s="16"/>
      <c r="BS888" s="16"/>
      <c r="BT888" s="16"/>
      <c r="BU888" s="16"/>
      <c r="BV888" s="16"/>
      <c r="BW888" s="16"/>
      <c r="BX888" s="16"/>
      <c r="BY888" s="16"/>
      <c r="BZ888" s="16"/>
      <c r="CA888" s="16"/>
      <c r="CB888" s="2"/>
    </row>
    <row r="889" spans="1:80" ht="12" x14ac:dyDescent="0.2">
      <c r="A889" s="32"/>
      <c r="B889" s="268"/>
      <c r="C889" s="243" t="str">
        <f>_xlfn.CONCAT(Tabel3[[#This Row],[ID]],Tabel3[[#This Row],[BYGNINGSDELE]])</f>
        <v/>
      </c>
      <c r="D889" s="16"/>
      <c r="E889" s="16"/>
      <c r="F889" s="16"/>
      <c r="G889" s="16"/>
      <c r="H889" s="16"/>
      <c r="I889" s="16"/>
      <c r="J889" s="16"/>
      <c r="K889" s="34"/>
      <c r="L889" s="16"/>
      <c r="M889" s="16"/>
      <c r="N889" s="41"/>
      <c r="O889" s="51" t="str">
        <f>VLOOKUP(Tabel3[[#This Row],[ID-Bygningsdel]],'Data aktør'!A:H,2,FALSE)</f>
        <v/>
      </c>
      <c r="P889" s="51" t="str">
        <f>VLOOKUP(Tabel3[[#This Row],[ID-Bygningsdel]],'Data aktør'!A:H,3,FALSE)</f>
        <v/>
      </c>
      <c r="Q889" s="51" t="str">
        <f>VLOOKUP(Tabel3[[#This Row],[ID-Bygningsdel]],'Data aktør'!A:H,4,FALSE)</f>
        <v/>
      </c>
      <c r="R889" s="51" t="str">
        <f>VLOOKUP(Tabel3[[#This Row],[ID-Bygningsdel]],'Data aktør'!A:H,5,FALSE)</f>
        <v/>
      </c>
      <c r="S889" s="51" t="str">
        <f>VLOOKUP(Tabel3[[#This Row],[ID-Bygningsdel]],'Data aktør'!A:H,6,FALSE)</f>
        <v/>
      </c>
      <c r="T889" s="51" t="str">
        <f>VLOOKUP(Tabel3[[#This Row],[ID-Bygningsdel]],'Data aktør'!A:H,7,FALSE)</f>
        <v/>
      </c>
      <c r="U889" s="51" t="str">
        <f>VLOOKUP(Tabel3[[#This Row],[ID-Bygningsdel]],'Data aktør'!A:H,8,FALSE)</f>
        <v/>
      </c>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39"/>
      <c r="BM889" s="16"/>
      <c r="BN889" s="16"/>
      <c r="BO889" s="16"/>
      <c r="BP889" s="16"/>
      <c r="BQ889" s="16"/>
      <c r="BR889" s="16"/>
      <c r="BS889" s="16"/>
      <c r="BT889" s="16"/>
      <c r="BU889" s="16"/>
      <c r="BV889" s="16"/>
      <c r="BW889" s="16"/>
      <c r="BX889" s="16"/>
      <c r="BY889" s="16"/>
      <c r="BZ889" s="16"/>
      <c r="CA889" s="16"/>
      <c r="CB889" s="2"/>
    </row>
    <row r="890" spans="1:80" ht="12" x14ac:dyDescent="0.2">
      <c r="A890" s="32"/>
      <c r="B890" s="268"/>
      <c r="C890" s="243" t="str">
        <f>_xlfn.CONCAT(Tabel3[[#This Row],[ID]],Tabel3[[#This Row],[BYGNINGSDELE]])</f>
        <v/>
      </c>
      <c r="D890" s="16"/>
      <c r="E890" s="16"/>
      <c r="F890" s="16"/>
      <c r="G890" s="16"/>
      <c r="H890" s="16"/>
      <c r="I890" s="16"/>
      <c r="J890" s="16"/>
      <c r="K890" s="34"/>
      <c r="L890" s="16"/>
      <c r="M890" s="16"/>
      <c r="N890" s="41"/>
      <c r="O890" s="51" t="str">
        <f>VLOOKUP(Tabel3[[#This Row],[ID-Bygningsdel]],'Data aktør'!A:H,2,FALSE)</f>
        <v/>
      </c>
      <c r="P890" s="51" t="str">
        <f>VLOOKUP(Tabel3[[#This Row],[ID-Bygningsdel]],'Data aktør'!A:H,3,FALSE)</f>
        <v/>
      </c>
      <c r="Q890" s="51" t="str">
        <f>VLOOKUP(Tabel3[[#This Row],[ID-Bygningsdel]],'Data aktør'!A:H,4,FALSE)</f>
        <v/>
      </c>
      <c r="R890" s="51" t="str">
        <f>VLOOKUP(Tabel3[[#This Row],[ID-Bygningsdel]],'Data aktør'!A:H,5,FALSE)</f>
        <v/>
      </c>
      <c r="S890" s="51" t="str">
        <f>VLOOKUP(Tabel3[[#This Row],[ID-Bygningsdel]],'Data aktør'!A:H,6,FALSE)</f>
        <v/>
      </c>
      <c r="T890" s="51" t="str">
        <f>VLOOKUP(Tabel3[[#This Row],[ID-Bygningsdel]],'Data aktør'!A:H,7,FALSE)</f>
        <v/>
      </c>
      <c r="U890" s="51" t="str">
        <f>VLOOKUP(Tabel3[[#This Row],[ID-Bygningsdel]],'Data aktør'!A:H,8,FALSE)</f>
        <v/>
      </c>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39"/>
      <c r="BM890" s="16"/>
      <c r="BN890" s="16"/>
      <c r="BO890" s="16"/>
      <c r="BP890" s="16"/>
      <c r="BQ890" s="16"/>
      <c r="BR890" s="16"/>
      <c r="BS890" s="16"/>
      <c r="BT890" s="16"/>
      <c r="BU890" s="16"/>
      <c r="BV890" s="16"/>
      <c r="BW890" s="16"/>
      <c r="BX890" s="16"/>
      <c r="BY890" s="16"/>
      <c r="BZ890" s="16"/>
      <c r="CA890" s="16"/>
      <c r="CB890" s="2"/>
    </row>
    <row r="891" spans="1:80" ht="12" x14ac:dyDescent="0.2">
      <c r="A891" s="32"/>
      <c r="B891" s="268"/>
      <c r="C891" s="243" t="str">
        <f>_xlfn.CONCAT(Tabel3[[#This Row],[ID]],Tabel3[[#This Row],[BYGNINGSDELE]])</f>
        <v/>
      </c>
      <c r="D891" s="16"/>
      <c r="E891" s="16"/>
      <c r="F891" s="16"/>
      <c r="G891" s="16"/>
      <c r="H891" s="16"/>
      <c r="I891" s="16"/>
      <c r="J891" s="16"/>
      <c r="K891" s="34"/>
      <c r="L891" s="16"/>
      <c r="M891" s="16"/>
      <c r="N891" s="41"/>
      <c r="O891" s="51" t="str">
        <f>VLOOKUP(Tabel3[[#This Row],[ID-Bygningsdel]],'Data aktør'!A:H,2,FALSE)</f>
        <v/>
      </c>
      <c r="P891" s="51" t="str">
        <f>VLOOKUP(Tabel3[[#This Row],[ID-Bygningsdel]],'Data aktør'!A:H,3,FALSE)</f>
        <v/>
      </c>
      <c r="Q891" s="51" t="str">
        <f>VLOOKUP(Tabel3[[#This Row],[ID-Bygningsdel]],'Data aktør'!A:H,4,FALSE)</f>
        <v/>
      </c>
      <c r="R891" s="51" t="str">
        <f>VLOOKUP(Tabel3[[#This Row],[ID-Bygningsdel]],'Data aktør'!A:H,5,FALSE)</f>
        <v/>
      </c>
      <c r="S891" s="51" t="str">
        <f>VLOOKUP(Tabel3[[#This Row],[ID-Bygningsdel]],'Data aktør'!A:H,6,FALSE)</f>
        <v/>
      </c>
      <c r="T891" s="51" t="str">
        <f>VLOOKUP(Tabel3[[#This Row],[ID-Bygningsdel]],'Data aktør'!A:H,7,FALSE)</f>
        <v/>
      </c>
      <c r="U891" s="51" t="str">
        <f>VLOOKUP(Tabel3[[#This Row],[ID-Bygningsdel]],'Data aktør'!A:H,8,FALSE)</f>
        <v/>
      </c>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39"/>
      <c r="BM891" s="16"/>
      <c r="BN891" s="16"/>
      <c r="BO891" s="16"/>
      <c r="BP891" s="16"/>
      <c r="BQ891" s="16"/>
      <c r="BR891" s="16"/>
      <c r="BS891" s="16"/>
      <c r="BT891" s="16"/>
      <c r="BU891" s="16"/>
      <c r="BV891" s="16"/>
      <c r="BW891" s="16"/>
      <c r="BX891" s="16"/>
      <c r="BY891" s="16"/>
      <c r="BZ891" s="16"/>
      <c r="CA891" s="16"/>
      <c r="CB891" s="2"/>
    </row>
    <row r="892" spans="1:80" ht="12" x14ac:dyDescent="0.2">
      <c r="A892" s="2"/>
      <c r="B892" s="268"/>
      <c r="C892" s="243" t="str">
        <f>_xlfn.CONCAT(Tabel3[[#This Row],[ID]],Tabel3[[#This Row],[BYGNINGSDELE]])</f>
        <v/>
      </c>
      <c r="D892" s="16"/>
      <c r="E892" s="16"/>
      <c r="F892" s="16"/>
      <c r="G892" s="16"/>
      <c r="H892" s="16"/>
      <c r="I892" s="16"/>
      <c r="J892" s="16"/>
      <c r="K892" s="34"/>
      <c r="L892" s="16"/>
      <c r="M892" s="16"/>
      <c r="N892" s="41"/>
      <c r="O892" s="51" t="str">
        <f>VLOOKUP(Tabel3[[#This Row],[ID-Bygningsdel]],'Data aktør'!A:H,2,FALSE)</f>
        <v/>
      </c>
      <c r="P892" s="51" t="str">
        <f>VLOOKUP(Tabel3[[#This Row],[ID-Bygningsdel]],'Data aktør'!A:H,3,FALSE)</f>
        <v/>
      </c>
      <c r="Q892" s="51" t="str">
        <f>VLOOKUP(Tabel3[[#This Row],[ID-Bygningsdel]],'Data aktør'!A:H,4,FALSE)</f>
        <v/>
      </c>
      <c r="R892" s="51" t="str">
        <f>VLOOKUP(Tabel3[[#This Row],[ID-Bygningsdel]],'Data aktør'!A:H,5,FALSE)</f>
        <v/>
      </c>
      <c r="S892" s="51" t="str">
        <f>VLOOKUP(Tabel3[[#This Row],[ID-Bygningsdel]],'Data aktør'!A:H,6,FALSE)</f>
        <v/>
      </c>
      <c r="T892" s="51" t="str">
        <f>VLOOKUP(Tabel3[[#This Row],[ID-Bygningsdel]],'Data aktør'!A:H,7,FALSE)</f>
        <v/>
      </c>
      <c r="U892" s="51" t="str">
        <f>VLOOKUP(Tabel3[[#This Row],[ID-Bygningsdel]],'Data aktør'!A:H,8,FALSE)</f>
        <v/>
      </c>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39"/>
      <c r="BM892" s="16"/>
      <c r="BN892" s="16"/>
      <c r="BO892" s="16"/>
      <c r="BP892" s="16"/>
      <c r="BQ892" s="16"/>
      <c r="BR892" s="16"/>
      <c r="BS892" s="16"/>
      <c r="BT892" s="16"/>
      <c r="BU892" s="16"/>
      <c r="BV892" s="16"/>
      <c r="BW892" s="16"/>
      <c r="BX892" s="16"/>
      <c r="BY892" s="16"/>
      <c r="BZ892" s="16"/>
      <c r="CA892" s="16"/>
      <c r="CB892" s="2"/>
    </row>
    <row r="893" spans="1:80" x14ac:dyDescent="0.25">
      <c r="A893" s="2"/>
      <c r="B893" s="129"/>
      <c r="C893" s="236"/>
      <c r="D893" s="2"/>
      <c r="E893" s="2"/>
      <c r="F893" s="2"/>
      <c r="G893" s="2"/>
      <c r="H893" s="2"/>
      <c r="J893" s="13"/>
      <c r="N893" s="42"/>
      <c r="O893" s="51"/>
      <c r="P893" s="51"/>
      <c r="Q893" s="51"/>
      <c r="R893" s="51"/>
      <c r="S893" s="51"/>
      <c r="T893" s="51"/>
      <c r="U893" s="51"/>
      <c r="V893" s="16"/>
      <c r="W893" s="16"/>
      <c r="X893" s="16"/>
      <c r="Y893" s="16"/>
      <c r="Z893" s="16"/>
      <c r="AA893" s="16"/>
      <c r="AB893" s="16"/>
      <c r="AC893" s="18"/>
      <c r="AD893" s="16"/>
      <c r="AE893" s="16"/>
      <c r="AF893" s="16"/>
      <c r="AG893" s="16"/>
      <c r="AH893" s="16"/>
      <c r="AI893" s="16"/>
      <c r="AJ893" s="16"/>
      <c r="BD893" s="19"/>
      <c r="BE893" s="19"/>
      <c r="BF893" s="19"/>
      <c r="BG893" s="19"/>
      <c r="BH893" s="19"/>
      <c r="BI893" s="19"/>
      <c r="BJ893" s="19"/>
      <c r="BK893" s="19"/>
      <c r="BL893" s="2"/>
      <c r="BM893" s="19"/>
      <c r="BN893" s="19"/>
      <c r="BO893" s="19"/>
      <c r="BP893" s="19"/>
      <c r="BQ893" s="19"/>
      <c r="BR893" s="19"/>
      <c r="BS893" s="19"/>
      <c r="BT893" s="19"/>
      <c r="BU893" s="19"/>
      <c r="BX893" s="2"/>
      <c r="BY893" s="2"/>
      <c r="BZ893" s="2"/>
      <c r="CA893" s="2"/>
      <c r="CB893" s="2"/>
    </row>
    <row r="894" spans="1:80" x14ac:dyDescent="0.25">
      <c r="A894" s="2"/>
      <c r="B894" s="129"/>
      <c r="C894" s="236"/>
      <c r="D894" s="2"/>
      <c r="E894" s="2"/>
      <c r="F894" s="2"/>
      <c r="G894" s="2"/>
      <c r="H894" s="2"/>
      <c r="J894" s="13"/>
      <c r="N894" s="42"/>
      <c r="O894" s="51"/>
      <c r="P894" s="51"/>
      <c r="Q894" s="51"/>
      <c r="R894" s="51"/>
      <c r="S894" s="51"/>
      <c r="T894" s="51"/>
      <c r="U894" s="51"/>
      <c r="V894" s="16"/>
      <c r="W894" s="16"/>
      <c r="X894" s="16"/>
      <c r="Y894" s="16"/>
      <c r="Z894" s="16"/>
      <c r="AA894" s="16"/>
      <c r="AB894" s="16"/>
      <c r="AC894" s="18"/>
      <c r="AD894" s="16"/>
      <c r="AE894" s="16"/>
      <c r="AF894" s="16"/>
      <c r="AG894" s="16"/>
      <c r="AH894" s="16"/>
      <c r="AI894" s="16"/>
      <c r="AJ894" s="16"/>
      <c r="BD894" s="19"/>
      <c r="BE894" s="19"/>
      <c r="BF894" s="19"/>
      <c r="BG894" s="19"/>
      <c r="BH894" s="19"/>
      <c r="BI894" s="19"/>
      <c r="BJ894" s="19"/>
      <c r="BK894" s="19"/>
      <c r="BL894" s="2"/>
      <c r="BM894" s="19"/>
      <c r="BN894" s="19"/>
      <c r="BO894" s="19"/>
      <c r="BP894" s="19"/>
      <c r="BQ894" s="19"/>
      <c r="BR894" s="19"/>
      <c r="BS894" s="19"/>
      <c r="BT894" s="19"/>
      <c r="BU894" s="19"/>
      <c r="BX894" s="2"/>
      <c r="BY894" s="2"/>
      <c r="BZ894" s="2"/>
      <c r="CA894" s="2"/>
      <c r="CB894" s="2"/>
    </row>
    <row r="895" spans="1:80" x14ac:dyDescent="0.25">
      <c r="A895" s="2"/>
      <c r="B895" s="129"/>
      <c r="C895" s="236"/>
      <c r="D895" s="2"/>
      <c r="E895" s="2"/>
      <c r="F895" s="2"/>
      <c r="G895" s="2"/>
      <c r="H895" s="2"/>
      <c r="J895" s="13"/>
      <c r="N895" s="42"/>
      <c r="O895" s="51"/>
      <c r="P895" s="51"/>
      <c r="Q895" s="51"/>
      <c r="R895" s="51"/>
      <c r="S895" s="51"/>
      <c r="T895" s="51"/>
      <c r="U895" s="51"/>
      <c r="V895" s="16"/>
      <c r="W895" s="16"/>
      <c r="X895" s="16"/>
      <c r="Y895" s="16"/>
      <c r="Z895" s="16"/>
      <c r="AA895" s="16"/>
      <c r="AB895" s="16"/>
      <c r="AC895" s="18"/>
      <c r="AD895" s="16"/>
      <c r="AE895" s="16"/>
      <c r="AF895" s="16"/>
      <c r="AG895" s="16"/>
      <c r="AH895" s="16"/>
      <c r="AI895" s="16"/>
      <c r="AJ895" s="16"/>
      <c r="BD895" s="19"/>
      <c r="BE895" s="19"/>
      <c r="BF895" s="19"/>
      <c r="BG895" s="19"/>
      <c r="BH895" s="19"/>
      <c r="BI895" s="19"/>
      <c r="BJ895" s="19"/>
      <c r="BK895" s="19"/>
      <c r="BL895" s="2"/>
      <c r="BM895" s="19"/>
      <c r="BN895" s="19"/>
      <c r="BO895" s="19"/>
      <c r="BP895" s="19"/>
      <c r="BQ895" s="19"/>
      <c r="BR895" s="19"/>
      <c r="BS895" s="19"/>
      <c r="BT895" s="19"/>
      <c r="BU895" s="19"/>
      <c r="BX895" s="2"/>
      <c r="BY895" s="2"/>
      <c r="BZ895" s="2"/>
      <c r="CA895" s="2"/>
      <c r="CB895" s="2"/>
    </row>
    <row r="896" spans="1:80" x14ac:dyDescent="0.25">
      <c r="A896" s="2"/>
      <c r="B896" s="129"/>
      <c r="C896" s="236"/>
      <c r="D896" s="2"/>
      <c r="E896" s="2"/>
      <c r="F896" s="2"/>
      <c r="G896" s="2"/>
      <c r="H896" s="2"/>
      <c r="J896" s="13"/>
      <c r="N896" s="42"/>
      <c r="O896" s="51"/>
      <c r="P896" s="51"/>
      <c r="Q896" s="51"/>
      <c r="R896" s="51"/>
      <c r="S896" s="51"/>
      <c r="T896" s="51"/>
      <c r="U896" s="51"/>
      <c r="V896" s="16"/>
      <c r="W896" s="16"/>
      <c r="X896" s="16"/>
      <c r="Y896" s="16"/>
      <c r="Z896" s="16"/>
      <c r="AA896" s="16"/>
      <c r="AB896" s="16"/>
      <c r="AC896" s="18"/>
      <c r="AD896" s="16"/>
      <c r="AE896" s="16"/>
      <c r="AF896" s="16"/>
      <c r="AG896" s="16"/>
      <c r="AH896" s="16"/>
      <c r="AI896" s="16"/>
      <c r="AJ896" s="16"/>
      <c r="BD896" s="19"/>
      <c r="BE896" s="19"/>
      <c r="BF896" s="19"/>
      <c r="BG896" s="19"/>
      <c r="BH896" s="19"/>
      <c r="BI896" s="19"/>
      <c r="BJ896" s="19"/>
      <c r="BK896" s="19"/>
      <c r="BL896" s="2"/>
      <c r="BM896" s="19"/>
      <c r="BN896" s="19"/>
      <c r="BO896" s="19"/>
      <c r="BP896" s="19"/>
      <c r="BQ896" s="19"/>
      <c r="BR896" s="19"/>
      <c r="BS896" s="19"/>
      <c r="BT896" s="19"/>
      <c r="BU896" s="19"/>
      <c r="BX896" s="2"/>
      <c r="BY896" s="2"/>
      <c r="BZ896" s="2"/>
      <c r="CA896" s="2"/>
      <c r="CB896" s="2"/>
    </row>
    <row r="897" spans="1:80" x14ac:dyDescent="0.25">
      <c r="A897" s="2"/>
      <c r="B897" s="129"/>
      <c r="C897" s="236"/>
      <c r="D897" s="2"/>
      <c r="E897" s="2"/>
      <c r="F897" s="2"/>
      <c r="G897" s="2"/>
      <c r="H897" s="2"/>
      <c r="J897" s="13"/>
      <c r="N897" s="42"/>
      <c r="O897" s="51"/>
      <c r="P897" s="51"/>
      <c r="Q897" s="51"/>
      <c r="R897" s="51"/>
      <c r="S897" s="51"/>
      <c r="T897" s="51"/>
      <c r="U897" s="51"/>
      <c r="V897" s="16"/>
      <c r="W897" s="16"/>
      <c r="X897" s="16"/>
      <c r="Y897" s="16"/>
      <c r="Z897" s="16"/>
      <c r="AA897" s="16"/>
      <c r="AB897" s="16"/>
      <c r="AC897" s="18"/>
      <c r="AD897" s="16"/>
      <c r="AE897" s="16"/>
      <c r="AF897" s="16"/>
      <c r="AG897" s="16"/>
      <c r="AH897" s="16"/>
      <c r="AI897" s="16"/>
      <c r="AJ897" s="16"/>
      <c r="BD897" s="19"/>
      <c r="BE897" s="19"/>
      <c r="BF897" s="19"/>
      <c r="BG897" s="19"/>
      <c r="BH897" s="19"/>
      <c r="BI897" s="19"/>
      <c r="BJ897" s="19"/>
      <c r="BK897" s="19"/>
      <c r="BL897" s="2"/>
      <c r="BM897" s="19"/>
      <c r="BN897" s="19"/>
      <c r="BO897" s="19"/>
      <c r="BP897" s="19"/>
      <c r="BQ897" s="19"/>
      <c r="BR897" s="19"/>
      <c r="BS897" s="19"/>
      <c r="BT897" s="19"/>
      <c r="BU897" s="19"/>
      <c r="BX897" s="2"/>
      <c r="BY897" s="2"/>
      <c r="BZ897" s="2"/>
      <c r="CA897" s="2"/>
      <c r="CB897" s="2"/>
    </row>
    <row r="898" spans="1:80" x14ac:dyDescent="0.25">
      <c r="A898" s="2"/>
      <c r="B898" s="129"/>
      <c r="C898" s="236"/>
      <c r="D898" s="2"/>
      <c r="E898" s="2"/>
      <c r="F898" s="2"/>
      <c r="G898" s="2"/>
      <c r="H898" s="2"/>
      <c r="J898" s="13"/>
      <c r="N898" s="42"/>
      <c r="O898" s="51"/>
      <c r="P898" s="51"/>
      <c r="Q898" s="51"/>
      <c r="R898" s="51"/>
      <c r="S898" s="51"/>
      <c r="T898" s="51"/>
      <c r="U898" s="51"/>
      <c r="V898" s="16"/>
      <c r="W898" s="16"/>
      <c r="X898" s="16"/>
      <c r="Y898" s="16"/>
      <c r="Z898" s="16"/>
      <c r="AA898" s="16"/>
      <c r="AB898" s="16"/>
      <c r="AC898" s="18"/>
      <c r="AD898" s="16"/>
      <c r="AE898" s="16"/>
      <c r="AF898" s="16"/>
      <c r="AG898" s="16"/>
      <c r="AH898" s="16"/>
      <c r="AI898" s="16"/>
      <c r="AJ898" s="16"/>
      <c r="BD898" s="19"/>
      <c r="BE898" s="19"/>
      <c r="BF898" s="19"/>
      <c r="BG898" s="19"/>
      <c r="BH898" s="19"/>
      <c r="BI898" s="19"/>
      <c r="BJ898" s="19"/>
      <c r="BK898" s="19"/>
      <c r="BL898" s="2"/>
      <c r="BM898" s="19"/>
      <c r="BN898" s="19"/>
      <c r="BO898" s="19"/>
      <c r="BP898" s="19"/>
      <c r="BQ898" s="19"/>
      <c r="BR898" s="19"/>
      <c r="BS898" s="19"/>
      <c r="BT898" s="19"/>
      <c r="BU898" s="19"/>
      <c r="BX898" s="2"/>
      <c r="BY898" s="2"/>
      <c r="BZ898" s="2"/>
      <c r="CA898" s="2"/>
      <c r="CB898" s="2"/>
    </row>
    <row r="899" spans="1:80" x14ac:dyDescent="0.25">
      <c r="A899" s="2"/>
      <c r="B899" s="129"/>
      <c r="C899" s="236"/>
      <c r="D899" s="2"/>
      <c r="E899" s="2"/>
      <c r="F899" s="2"/>
      <c r="G899" s="2"/>
      <c r="H899" s="2"/>
      <c r="J899" s="13"/>
      <c r="N899" s="42"/>
      <c r="O899" s="51"/>
      <c r="P899" s="51"/>
      <c r="Q899" s="51"/>
      <c r="R899" s="51"/>
      <c r="S899" s="51"/>
      <c r="T899" s="51"/>
      <c r="U899" s="51"/>
      <c r="V899" s="16"/>
      <c r="W899" s="16"/>
      <c r="X899" s="16"/>
      <c r="Y899" s="16"/>
      <c r="Z899" s="16"/>
      <c r="AA899" s="16"/>
      <c r="AB899" s="16"/>
      <c r="AC899" s="18"/>
      <c r="AD899" s="16"/>
      <c r="AE899" s="16"/>
      <c r="AF899" s="16"/>
      <c r="AG899" s="16"/>
      <c r="AH899" s="16"/>
      <c r="AI899" s="16"/>
      <c r="AJ899" s="16"/>
      <c r="BD899" s="19"/>
      <c r="BE899" s="19"/>
      <c r="BF899" s="19"/>
      <c r="BG899" s="19"/>
      <c r="BH899" s="19"/>
      <c r="BI899" s="19"/>
      <c r="BJ899" s="19"/>
      <c r="BK899" s="19"/>
      <c r="BL899" s="2"/>
      <c r="BM899" s="19"/>
      <c r="BN899" s="19"/>
      <c r="BO899" s="19"/>
      <c r="BP899" s="19"/>
      <c r="BQ899" s="19"/>
      <c r="BR899" s="19"/>
      <c r="BS899" s="19"/>
      <c r="BT899" s="19"/>
      <c r="BU899" s="19"/>
      <c r="BX899" s="2"/>
      <c r="BY899" s="2"/>
      <c r="BZ899" s="2"/>
      <c r="CA899" s="2"/>
      <c r="CB899" s="2"/>
    </row>
    <row r="900" spans="1:80" x14ac:dyDescent="0.25">
      <c r="A900" s="2"/>
      <c r="B900" s="129"/>
      <c r="C900" s="236"/>
      <c r="D900" s="2"/>
      <c r="E900" s="2"/>
      <c r="F900" s="2"/>
      <c r="G900" s="2"/>
      <c r="H900" s="2"/>
      <c r="J900" s="13"/>
      <c r="N900" s="42"/>
      <c r="O900" s="51"/>
      <c r="P900" s="51"/>
      <c r="Q900" s="51"/>
      <c r="R900" s="51"/>
      <c r="S900" s="51"/>
      <c r="T900" s="51"/>
      <c r="U900" s="51"/>
      <c r="V900" s="16"/>
      <c r="W900" s="16"/>
      <c r="X900" s="16"/>
      <c r="Y900" s="16"/>
      <c r="Z900" s="16"/>
      <c r="AA900" s="16"/>
      <c r="AB900" s="16"/>
      <c r="AC900" s="18"/>
      <c r="AD900" s="16"/>
      <c r="AE900" s="16"/>
      <c r="AF900" s="16"/>
      <c r="AG900" s="16"/>
      <c r="AH900" s="16"/>
      <c r="AI900" s="16"/>
      <c r="AJ900" s="16"/>
      <c r="BD900" s="19"/>
      <c r="BE900" s="19"/>
      <c r="BF900" s="19"/>
      <c r="BG900" s="19"/>
      <c r="BH900" s="19"/>
      <c r="BI900" s="19"/>
      <c r="BJ900" s="19"/>
      <c r="BK900" s="19"/>
      <c r="BL900" s="2"/>
      <c r="BM900" s="19"/>
      <c r="BN900" s="19"/>
      <c r="BO900" s="19"/>
      <c r="BP900" s="19"/>
      <c r="BQ900" s="19"/>
      <c r="BR900" s="19"/>
      <c r="BS900" s="19"/>
      <c r="BT900" s="19"/>
      <c r="BU900" s="19"/>
      <c r="BX900" s="2"/>
      <c r="BY900" s="2"/>
      <c r="BZ900" s="2"/>
      <c r="CA900" s="2"/>
      <c r="CB900" s="2"/>
    </row>
    <row r="901" spans="1:80" x14ac:dyDescent="0.25">
      <c r="A901" s="2"/>
      <c r="B901" s="129"/>
      <c r="C901" s="236"/>
      <c r="D901" s="2"/>
      <c r="E901" s="2"/>
      <c r="F901" s="2"/>
      <c r="G901" s="2"/>
      <c r="H901" s="2"/>
      <c r="J901" s="13"/>
      <c r="N901" s="42"/>
      <c r="O901" s="51"/>
      <c r="P901" s="51"/>
      <c r="Q901" s="51"/>
      <c r="R901" s="51"/>
      <c r="S901" s="51"/>
      <c r="T901" s="51"/>
      <c r="U901" s="51"/>
      <c r="V901" s="16"/>
      <c r="W901" s="16"/>
      <c r="X901" s="16"/>
      <c r="Y901" s="16"/>
      <c r="Z901" s="16"/>
      <c r="AA901" s="16"/>
      <c r="AB901" s="16"/>
      <c r="AC901" s="18"/>
      <c r="AD901" s="16"/>
      <c r="AE901" s="16"/>
      <c r="AF901" s="16"/>
      <c r="AG901" s="16"/>
      <c r="AH901" s="16"/>
      <c r="AI901" s="16"/>
      <c r="AJ901" s="16"/>
      <c r="BD901" s="19"/>
      <c r="BE901" s="19"/>
      <c r="BF901" s="19"/>
      <c r="BG901" s="19"/>
      <c r="BH901" s="19"/>
      <c r="BI901" s="19"/>
      <c r="BJ901" s="19"/>
      <c r="BK901" s="19"/>
      <c r="BL901" s="2"/>
      <c r="BM901" s="19"/>
      <c r="BN901" s="19"/>
      <c r="BO901" s="19"/>
      <c r="BP901" s="19"/>
      <c r="BQ901" s="19"/>
      <c r="BR901" s="19"/>
      <c r="BS901" s="19"/>
      <c r="BT901" s="19"/>
      <c r="BU901" s="19"/>
      <c r="BX901" s="2"/>
      <c r="BY901" s="2"/>
      <c r="BZ901" s="2"/>
      <c r="CA901" s="2"/>
      <c r="CB901" s="2"/>
    </row>
    <row r="902" spans="1:80" x14ac:dyDescent="0.25">
      <c r="A902" s="2"/>
      <c r="B902" s="129"/>
      <c r="C902" s="236"/>
      <c r="D902" s="2"/>
      <c r="E902" s="2"/>
      <c r="F902" s="2"/>
      <c r="G902" s="2"/>
      <c r="H902" s="2"/>
      <c r="J902" s="13"/>
      <c r="N902" s="42"/>
      <c r="O902" s="51"/>
      <c r="P902" s="51"/>
      <c r="Q902" s="51"/>
      <c r="R902" s="51"/>
      <c r="S902" s="51"/>
      <c r="T902" s="51"/>
      <c r="U902" s="51"/>
      <c r="V902" s="16"/>
      <c r="W902" s="16"/>
      <c r="X902" s="16"/>
      <c r="Y902" s="16"/>
      <c r="Z902" s="16"/>
      <c r="AA902" s="16"/>
      <c r="AB902" s="16"/>
      <c r="AC902" s="18"/>
      <c r="AD902" s="16"/>
      <c r="AE902" s="16"/>
      <c r="AF902" s="16"/>
      <c r="AG902" s="16"/>
      <c r="AH902" s="16"/>
      <c r="AI902" s="16"/>
      <c r="AJ902" s="16"/>
      <c r="BD902" s="19"/>
      <c r="BE902" s="19"/>
      <c r="BF902" s="19"/>
      <c r="BG902" s="19"/>
      <c r="BH902" s="19"/>
      <c r="BI902" s="19"/>
      <c r="BJ902" s="19"/>
      <c r="BK902" s="19"/>
      <c r="BL902" s="2"/>
      <c r="BM902" s="19"/>
      <c r="BN902" s="19"/>
      <c r="BO902" s="19"/>
      <c r="BP902" s="19"/>
      <c r="BQ902" s="19"/>
      <c r="BR902" s="19"/>
      <c r="BS902" s="19"/>
      <c r="BT902" s="19"/>
      <c r="BU902" s="19"/>
      <c r="BX902" s="2"/>
      <c r="BY902" s="2"/>
      <c r="BZ902" s="2"/>
      <c r="CA902" s="2"/>
      <c r="CB902" s="2"/>
    </row>
    <row r="903" spans="1:80" x14ac:dyDescent="0.25">
      <c r="A903" s="2"/>
      <c r="B903" s="129"/>
      <c r="C903" s="236"/>
      <c r="D903" s="2"/>
      <c r="E903" s="2"/>
      <c r="F903" s="2"/>
      <c r="G903" s="2"/>
      <c r="H903" s="2"/>
      <c r="J903" s="13"/>
      <c r="N903" s="42"/>
      <c r="O903" s="51"/>
      <c r="P903" s="51"/>
      <c r="Q903" s="51"/>
      <c r="R903" s="51"/>
      <c r="S903" s="51"/>
      <c r="T903" s="51"/>
      <c r="U903" s="51"/>
      <c r="V903" s="16"/>
      <c r="W903" s="16"/>
      <c r="X903" s="16"/>
      <c r="Y903" s="16"/>
      <c r="Z903" s="16"/>
      <c r="AA903" s="16"/>
      <c r="AB903" s="16"/>
      <c r="AC903" s="18"/>
      <c r="AD903" s="16"/>
      <c r="AE903" s="16"/>
      <c r="AF903" s="16"/>
      <c r="AG903" s="16"/>
      <c r="AH903" s="16"/>
      <c r="AI903" s="16"/>
      <c r="AJ903" s="16"/>
      <c r="BD903" s="19"/>
      <c r="BE903" s="19"/>
      <c r="BF903" s="19"/>
      <c r="BG903" s="19"/>
      <c r="BH903" s="19"/>
      <c r="BI903" s="19"/>
      <c r="BJ903" s="19"/>
      <c r="BK903" s="19"/>
      <c r="BL903" s="2"/>
      <c r="BM903" s="19"/>
      <c r="BN903" s="19"/>
      <c r="BO903" s="19"/>
      <c r="BP903" s="19"/>
      <c r="BQ903" s="19"/>
      <c r="BR903" s="19"/>
      <c r="BS903" s="19"/>
      <c r="BT903" s="19"/>
      <c r="BU903" s="19"/>
      <c r="BX903" s="2"/>
      <c r="BY903" s="2"/>
      <c r="BZ903" s="2"/>
      <c r="CA903" s="2"/>
      <c r="CB903" s="2"/>
    </row>
    <row r="904" spans="1:80" x14ac:dyDescent="0.25">
      <c r="A904" s="2"/>
      <c r="B904" s="129"/>
      <c r="C904" s="236"/>
      <c r="D904" s="2"/>
      <c r="E904" s="2"/>
      <c r="F904" s="2"/>
      <c r="G904" s="2"/>
      <c r="H904" s="2"/>
      <c r="J904" s="13"/>
      <c r="N904" s="42"/>
      <c r="O904" s="51"/>
      <c r="P904" s="51"/>
      <c r="Q904" s="51"/>
      <c r="R904" s="51"/>
      <c r="S904" s="51"/>
      <c r="T904" s="51"/>
      <c r="U904" s="51"/>
      <c r="V904" s="16"/>
      <c r="W904" s="16"/>
      <c r="X904" s="16"/>
      <c r="Y904" s="16"/>
      <c r="Z904" s="16"/>
      <c r="AA904" s="16"/>
      <c r="AB904" s="16"/>
      <c r="AC904" s="18"/>
      <c r="AD904" s="16"/>
      <c r="AE904" s="16"/>
      <c r="AF904" s="16"/>
      <c r="AG904" s="16"/>
      <c r="AH904" s="16"/>
      <c r="AI904" s="16"/>
      <c r="AJ904" s="16"/>
      <c r="BD904" s="19"/>
      <c r="BE904" s="19"/>
      <c r="BF904" s="19"/>
      <c r="BG904" s="19"/>
      <c r="BH904" s="19"/>
      <c r="BI904" s="19"/>
      <c r="BJ904" s="19"/>
      <c r="BK904" s="19"/>
      <c r="BL904" s="2"/>
      <c r="BM904" s="19"/>
      <c r="BN904" s="19"/>
      <c r="BO904" s="19"/>
      <c r="BP904" s="19"/>
      <c r="BQ904" s="19"/>
      <c r="BR904" s="19"/>
      <c r="BS904" s="19"/>
      <c r="BT904" s="19"/>
      <c r="BU904" s="19"/>
      <c r="BX904" s="2"/>
      <c r="BY904" s="2"/>
      <c r="BZ904" s="2"/>
      <c r="CA904" s="2"/>
      <c r="CB904" s="2"/>
    </row>
    <row r="905" spans="1:80" x14ac:dyDescent="0.25">
      <c r="A905" s="2"/>
      <c r="B905" s="129"/>
      <c r="C905" s="236"/>
      <c r="D905" s="2"/>
      <c r="E905" s="2"/>
      <c r="F905" s="2"/>
      <c r="G905" s="2"/>
      <c r="H905" s="2"/>
      <c r="J905" s="13"/>
      <c r="N905" s="42"/>
      <c r="O905" s="51"/>
      <c r="P905" s="51"/>
      <c r="Q905" s="51"/>
      <c r="R905" s="51"/>
      <c r="S905" s="51"/>
      <c r="T905" s="51"/>
      <c r="U905" s="51"/>
      <c r="V905" s="16"/>
      <c r="W905" s="16"/>
      <c r="X905" s="16"/>
      <c r="Y905" s="16"/>
      <c r="Z905" s="16"/>
      <c r="AA905" s="16"/>
      <c r="AB905" s="16"/>
      <c r="AC905" s="18"/>
      <c r="AD905" s="16"/>
      <c r="AE905" s="16"/>
      <c r="AF905" s="16"/>
      <c r="AG905" s="16"/>
      <c r="AH905" s="16"/>
      <c r="AI905" s="16"/>
      <c r="AJ905" s="16"/>
      <c r="BD905" s="19"/>
      <c r="BE905" s="19"/>
      <c r="BF905" s="19"/>
      <c r="BG905" s="19"/>
      <c r="BH905" s="19"/>
      <c r="BI905" s="19"/>
      <c r="BJ905" s="19"/>
      <c r="BK905" s="19"/>
      <c r="BL905" s="2"/>
      <c r="BM905" s="19"/>
      <c r="BN905" s="19"/>
      <c r="BO905" s="19"/>
      <c r="BP905" s="19"/>
      <c r="BQ905" s="19"/>
      <c r="BR905" s="19"/>
      <c r="BS905" s="19"/>
      <c r="BT905" s="19"/>
      <c r="BU905" s="19"/>
      <c r="BX905" s="2"/>
      <c r="BY905" s="2"/>
      <c r="BZ905" s="2"/>
      <c r="CA905" s="2"/>
      <c r="CB905" s="2"/>
    </row>
    <row r="906" spans="1:80" x14ac:dyDescent="0.25">
      <c r="A906" s="2"/>
      <c r="B906" s="129"/>
      <c r="C906" s="236"/>
      <c r="D906" s="2"/>
      <c r="E906" s="2"/>
      <c r="F906" s="2"/>
      <c r="G906" s="2"/>
      <c r="H906" s="2"/>
      <c r="J906" s="13"/>
      <c r="N906" s="42"/>
      <c r="O906" s="51"/>
      <c r="P906" s="51"/>
      <c r="Q906" s="51"/>
      <c r="R906" s="51"/>
      <c r="S906" s="51"/>
      <c r="T906" s="51"/>
      <c r="U906" s="51"/>
      <c r="V906" s="16"/>
      <c r="W906" s="16"/>
      <c r="X906" s="16"/>
      <c r="Y906" s="16"/>
      <c r="Z906" s="16"/>
      <c r="AA906" s="16"/>
      <c r="AB906" s="16"/>
      <c r="AC906" s="18"/>
      <c r="AD906" s="16"/>
      <c r="AE906" s="16"/>
      <c r="AF906" s="16"/>
      <c r="AG906" s="16"/>
      <c r="AH906" s="16"/>
      <c r="AI906" s="16"/>
      <c r="AJ906" s="16"/>
      <c r="BD906" s="19"/>
      <c r="BE906" s="19"/>
      <c r="BF906" s="19"/>
      <c r="BG906" s="19"/>
      <c r="BH906" s="19"/>
      <c r="BI906" s="19"/>
      <c r="BJ906" s="19"/>
      <c r="BK906" s="19"/>
      <c r="BL906" s="2"/>
      <c r="BM906" s="19"/>
      <c r="BN906" s="19"/>
      <c r="BO906" s="19"/>
      <c r="BP906" s="19"/>
      <c r="BQ906" s="19"/>
      <c r="BR906" s="19"/>
      <c r="BS906" s="19"/>
      <c r="BT906" s="19"/>
      <c r="BU906" s="19"/>
      <c r="BX906" s="2"/>
      <c r="BY906" s="2"/>
      <c r="BZ906" s="2"/>
      <c r="CA906" s="2"/>
      <c r="CB906" s="2"/>
    </row>
    <row r="907" spans="1:80" x14ac:dyDescent="0.25">
      <c r="A907" s="2"/>
      <c r="B907" s="129"/>
      <c r="C907" s="236"/>
      <c r="D907" s="2"/>
      <c r="E907" s="2"/>
      <c r="F907" s="2"/>
      <c r="G907" s="2"/>
      <c r="H907" s="2"/>
      <c r="J907" s="13"/>
      <c r="N907" s="42"/>
      <c r="O907" s="51"/>
      <c r="P907" s="51"/>
      <c r="Q907" s="51"/>
      <c r="R907" s="51"/>
      <c r="S907" s="51"/>
      <c r="T907" s="51"/>
      <c r="U907" s="51"/>
      <c r="V907" s="16"/>
      <c r="W907" s="16"/>
      <c r="X907" s="16"/>
      <c r="Y907" s="16"/>
      <c r="Z907" s="16"/>
      <c r="AA907" s="16"/>
      <c r="AB907" s="16"/>
      <c r="AC907" s="18"/>
      <c r="AD907" s="16"/>
      <c r="AE907" s="16"/>
      <c r="AF907" s="16"/>
      <c r="AG907" s="16"/>
      <c r="AH907" s="16"/>
      <c r="AI907" s="16"/>
      <c r="AJ907" s="16"/>
      <c r="BD907" s="19"/>
      <c r="BE907" s="19"/>
      <c r="BF907" s="19"/>
      <c r="BG907" s="19"/>
      <c r="BH907" s="19"/>
      <c r="BI907" s="19"/>
      <c r="BJ907" s="19"/>
      <c r="BK907" s="19"/>
      <c r="BL907" s="2"/>
      <c r="BM907" s="19"/>
      <c r="BN907" s="19"/>
      <c r="BO907" s="19"/>
      <c r="BP907" s="19"/>
      <c r="BQ907" s="19"/>
      <c r="BR907" s="19"/>
      <c r="BS907" s="19"/>
      <c r="BT907" s="19"/>
      <c r="BU907" s="19"/>
      <c r="BX907" s="2"/>
      <c r="BY907" s="2"/>
      <c r="BZ907" s="2"/>
      <c r="CA907" s="2"/>
      <c r="CB907" s="2"/>
    </row>
    <row r="908" spans="1:80" x14ac:dyDescent="0.25">
      <c r="A908" s="2"/>
      <c r="B908" s="129"/>
      <c r="C908" s="236"/>
      <c r="D908" s="2"/>
      <c r="E908" s="2"/>
      <c r="F908" s="2"/>
      <c r="G908" s="2"/>
      <c r="H908" s="2"/>
      <c r="J908" s="13"/>
      <c r="N908" s="42"/>
      <c r="O908" s="51"/>
      <c r="P908" s="51"/>
      <c r="Q908" s="51"/>
      <c r="R908" s="51"/>
      <c r="S908" s="51"/>
      <c r="T908" s="51"/>
      <c r="U908" s="51"/>
      <c r="V908" s="16"/>
      <c r="W908" s="16"/>
      <c r="X908" s="16"/>
      <c r="Y908" s="16"/>
      <c r="Z908" s="16"/>
      <c r="AA908" s="16"/>
      <c r="AB908" s="16"/>
      <c r="AC908" s="18"/>
      <c r="AD908" s="16"/>
      <c r="AE908" s="16"/>
      <c r="AF908" s="16"/>
      <c r="AG908" s="16"/>
      <c r="AH908" s="16"/>
      <c r="AI908" s="16"/>
      <c r="AJ908" s="16"/>
      <c r="BD908" s="19"/>
      <c r="BE908" s="19"/>
      <c r="BF908" s="19"/>
      <c r="BG908" s="19"/>
      <c r="BH908" s="19"/>
      <c r="BI908" s="19"/>
      <c r="BJ908" s="19"/>
      <c r="BK908" s="19"/>
      <c r="BL908" s="2"/>
      <c r="BM908" s="19"/>
      <c r="BN908" s="19"/>
      <c r="BO908" s="19"/>
      <c r="BP908" s="19"/>
      <c r="BQ908" s="19"/>
      <c r="BR908" s="19"/>
      <c r="BS908" s="19"/>
      <c r="BT908" s="19"/>
      <c r="BU908" s="19"/>
      <c r="BX908" s="2"/>
      <c r="BY908" s="2"/>
      <c r="BZ908" s="2"/>
      <c r="CA908" s="2"/>
      <c r="CB908" s="2"/>
    </row>
    <row r="909" spans="1:80" x14ac:dyDescent="0.25">
      <c r="A909" s="2"/>
      <c r="B909" s="129"/>
      <c r="C909" s="236"/>
      <c r="D909" s="2"/>
      <c r="E909" s="2"/>
      <c r="F909" s="2"/>
      <c r="G909" s="2"/>
      <c r="H909" s="2"/>
      <c r="J909" s="13"/>
      <c r="N909" s="42"/>
      <c r="O909" s="51"/>
      <c r="P909" s="51"/>
      <c r="Q909" s="51"/>
      <c r="R909" s="51"/>
      <c r="S909" s="51"/>
      <c r="T909" s="51"/>
      <c r="U909" s="51"/>
      <c r="V909" s="16"/>
      <c r="W909" s="16"/>
      <c r="X909" s="16"/>
      <c r="Y909" s="16"/>
      <c r="Z909" s="16"/>
      <c r="AA909" s="16"/>
      <c r="AB909" s="16"/>
      <c r="AC909" s="18"/>
      <c r="AD909" s="16"/>
      <c r="AE909" s="16"/>
      <c r="AF909" s="16"/>
      <c r="AG909" s="16"/>
      <c r="AH909" s="16"/>
      <c r="AI909" s="16"/>
      <c r="AJ909" s="16"/>
      <c r="BD909" s="19"/>
      <c r="BE909" s="19"/>
      <c r="BF909" s="19"/>
      <c r="BG909" s="19"/>
      <c r="BH909" s="19"/>
      <c r="BI909" s="19"/>
      <c r="BJ909" s="19"/>
      <c r="BK909" s="19"/>
      <c r="BL909" s="2"/>
      <c r="BM909" s="19"/>
      <c r="BN909" s="19"/>
      <c r="BO909" s="19"/>
      <c r="BP909" s="19"/>
      <c r="BQ909" s="19"/>
      <c r="BR909" s="19"/>
      <c r="BS909" s="19"/>
      <c r="BT909" s="19"/>
      <c r="BU909" s="19"/>
      <c r="BX909" s="2"/>
      <c r="BY909" s="2"/>
      <c r="BZ909" s="2"/>
      <c r="CA909" s="2"/>
      <c r="CB909" s="2"/>
    </row>
    <row r="910" spans="1:80" x14ac:dyDescent="0.25">
      <c r="A910" s="2"/>
      <c r="B910" s="129"/>
      <c r="C910" s="236"/>
      <c r="D910" s="2"/>
      <c r="E910" s="2"/>
      <c r="F910" s="2"/>
      <c r="G910" s="2"/>
      <c r="H910" s="2"/>
      <c r="J910" s="13"/>
      <c r="N910" s="42"/>
      <c r="O910" s="51"/>
      <c r="P910" s="51"/>
      <c r="Q910" s="51"/>
      <c r="R910" s="51"/>
      <c r="S910" s="51"/>
      <c r="T910" s="51"/>
      <c r="U910" s="51"/>
      <c r="V910" s="16"/>
      <c r="W910" s="16"/>
      <c r="X910" s="16"/>
      <c r="Y910" s="16"/>
      <c r="Z910" s="16"/>
      <c r="AA910" s="16"/>
      <c r="AB910" s="16"/>
      <c r="AC910" s="18"/>
      <c r="AD910" s="16"/>
      <c r="AE910" s="16"/>
      <c r="AF910" s="16"/>
      <c r="AG910" s="16"/>
      <c r="AH910" s="16"/>
      <c r="AI910" s="16"/>
      <c r="AJ910" s="16"/>
      <c r="BD910" s="19"/>
      <c r="BE910" s="19"/>
      <c r="BF910" s="19"/>
      <c r="BG910" s="19"/>
      <c r="BH910" s="19"/>
      <c r="BI910" s="19"/>
      <c r="BJ910" s="19"/>
      <c r="BK910" s="19"/>
      <c r="BL910" s="2"/>
      <c r="BM910" s="19"/>
      <c r="BN910" s="19"/>
      <c r="BO910" s="19"/>
      <c r="BP910" s="19"/>
      <c r="BQ910" s="19"/>
      <c r="BR910" s="19"/>
      <c r="BS910" s="19"/>
      <c r="BT910" s="19"/>
      <c r="BU910" s="19"/>
      <c r="BX910" s="2"/>
      <c r="BY910" s="2"/>
      <c r="BZ910" s="2"/>
      <c r="CA910" s="2"/>
      <c r="CB910" s="2"/>
    </row>
    <row r="911" spans="1:80" x14ac:dyDescent="0.25">
      <c r="A911" s="2"/>
      <c r="B911" s="129"/>
      <c r="C911" s="236"/>
      <c r="D911" s="2"/>
      <c r="E911" s="2"/>
      <c r="F911" s="2"/>
      <c r="G911" s="2"/>
      <c r="H911" s="2"/>
      <c r="J911" s="13"/>
      <c r="N911" s="42"/>
      <c r="O911" s="51"/>
      <c r="P911" s="51"/>
      <c r="Q911" s="51"/>
      <c r="R911" s="51"/>
      <c r="S911" s="51"/>
      <c r="T911" s="51"/>
      <c r="U911" s="51"/>
      <c r="V911" s="16"/>
      <c r="W911" s="16"/>
      <c r="X911" s="16"/>
      <c r="Y911" s="16"/>
      <c r="Z911" s="16"/>
      <c r="AA911" s="16"/>
      <c r="AB911" s="16"/>
      <c r="AC911" s="18"/>
      <c r="AD911" s="16"/>
      <c r="AE911" s="16"/>
      <c r="AF911" s="16"/>
      <c r="AG911" s="16"/>
      <c r="AH911" s="16"/>
      <c r="AI911" s="16"/>
      <c r="AJ911" s="16"/>
      <c r="BD911" s="19"/>
      <c r="BE911" s="19"/>
      <c r="BF911" s="19"/>
      <c r="BG911" s="19"/>
      <c r="BH911" s="19"/>
      <c r="BI911" s="19"/>
      <c r="BJ911" s="19"/>
      <c r="BK911" s="19"/>
      <c r="BL911" s="2"/>
      <c r="BM911" s="19"/>
      <c r="BN911" s="19"/>
      <c r="BO911" s="19"/>
      <c r="BP911" s="19"/>
      <c r="BQ911" s="19"/>
      <c r="BR911" s="19"/>
      <c r="BS911" s="19"/>
      <c r="BT911" s="19"/>
      <c r="BU911" s="19"/>
      <c r="BX911" s="2"/>
      <c r="BY911" s="2"/>
      <c r="BZ911" s="2"/>
      <c r="CA911" s="2"/>
      <c r="CB911" s="2"/>
    </row>
    <row r="912" spans="1:80" x14ac:dyDescent="0.25">
      <c r="A912" s="2"/>
      <c r="B912" s="129"/>
      <c r="C912" s="236"/>
      <c r="D912" s="2"/>
      <c r="E912" s="2"/>
      <c r="F912" s="2"/>
      <c r="G912" s="2"/>
      <c r="H912" s="2"/>
      <c r="J912" s="13"/>
      <c r="N912" s="42"/>
      <c r="O912" s="51"/>
      <c r="P912" s="51"/>
      <c r="Q912" s="51"/>
      <c r="R912" s="51"/>
      <c r="S912" s="51"/>
      <c r="T912" s="51"/>
      <c r="U912" s="51"/>
      <c r="V912" s="16"/>
      <c r="W912" s="16"/>
      <c r="X912" s="16"/>
      <c r="Y912" s="16"/>
      <c r="Z912" s="16"/>
      <c r="AA912" s="16"/>
      <c r="AB912" s="16"/>
      <c r="AC912" s="18"/>
      <c r="AD912" s="16"/>
      <c r="AE912" s="16"/>
      <c r="AF912" s="16"/>
      <c r="AG912" s="16"/>
      <c r="AH912" s="16"/>
      <c r="AI912" s="16"/>
      <c r="AJ912" s="16"/>
      <c r="BD912" s="19"/>
      <c r="BE912" s="19"/>
      <c r="BF912" s="19"/>
      <c r="BG912" s="19"/>
      <c r="BH912" s="19"/>
      <c r="BI912" s="19"/>
      <c r="BJ912" s="19"/>
      <c r="BK912" s="19"/>
      <c r="BL912" s="2"/>
      <c r="BM912" s="19"/>
      <c r="BN912" s="19"/>
      <c r="BO912" s="19"/>
      <c r="BP912" s="19"/>
      <c r="BQ912" s="19"/>
      <c r="BR912" s="19"/>
      <c r="BS912" s="19"/>
      <c r="BT912" s="19"/>
      <c r="BU912" s="19"/>
      <c r="BX912" s="2"/>
      <c r="BY912" s="2"/>
      <c r="BZ912" s="2"/>
      <c r="CA912" s="2"/>
      <c r="CB912" s="2"/>
    </row>
    <row r="913" spans="1:80" x14ac:dyDescent="0.25">
      <c r="A913" s="2"/>
      <c r="B913" s="129"/>
      <c r="C913" s="236"/>
      <c r="D913" s="2"/>
      <c r="E913" s="2"/>
      <c r="F913" s="2"/>
      <c r="G913" s="2"/>
      <c r="H913" s="2"/>
      <c r="J913" s="13"/>
      <c r="N913" s="42"/>
      <c r="O913" s="51"/>
      <c r="P913" s="51"/>
      <c r="Q913" s="51"/>
      <c r="R913" s="51"/>
      <c r="S913" s="51"/>
      <c r="T913" s="51"/>
      <c r="U913" s="51"/>
      <c r="V913" s="16"/>
      <c r="W913" s="16"/>
      <c r="X913" s="16"/>
      <c r="Y913" s="16"/>
      <c r="Z913" s="16"/>
      <c r="AA913" s="16"/>
      <c r="AB913" s="16"/>
      <c r="AC913" s="18"/>
      <c r="AD913" s="16"/>
      <c r="AE913" s="16"/>
      <c r="AF913" s="16"/>
      <c r="AG913" s="16"/>
      <c r="AH913" s="16"/>
      <c r="AI913" s="16"/>
      <c r="AJ913" s="16"/>
      <c r="BD913" s="19"/>
      <c r="BE913" s="19"/>
      <c r="BF913" s="19"/>
      <c r="BG913" s="19"/>
      <c r="BH913" s="19"/>
      <c r="BI913" s="19"/>
      <c r="BJ913" s="19"/>
      <c r="BK913" s="19"/>
      <c r="BL913" s="2"/>
      <c r="BM913" s="19"/>
      <c r="BN913" s="19"/>
      <c r="BO913" s="19"/>
      <c r="BP913" s="19"/>
      <c r="BQ913" s="19"/>
      <c r="BR913" s="19"/>
      <c r="BS913" s="19"/>
      <c r="BT913" s="19"/>
      <c r="BU913" s="19"/>
      <c r="BX913" s="2"/>
      <c r="BY913" s="2"/>
      <c r="BZ913" s="2"/>
      <c r="CA913" s="2"/>
      <c r="CB913" s="2"/>
    </row>
    <row r="914" spans="1:80" x14ac:dyDescent="0.25">
      <c r="A914" s="2"/>
      <c r="B914" s="129"/>
      <c r="C914" s="236"/>
      <c r="D914" s="2"/>
      <c r="E914" s="2"/>
      <c r="F914" s="2"/>
      <c r="G914" s="2"/>
      <c r="H914" s="2"/>
      <c r="J914" s="13"/>
      <c r="N914" s="42"/>
      <c r="O914" s="51"/>
      <c r="P914" s="51"/>
      <c r="Q914" s="51"/>
      <c r="R914" s="51"/>
      <c r="S914" s="51"/>
      <c r="T914" s="51"/>
      <c r="U914" s="51"/>
      <c r="V914" s="16"/>
      <c r="W914" s="16"/>
      <c r="X914" s="16"/>
      <c r="Y914" s="16"/>
      <c r="Z914" s="16"/>
      <c r="AA914" s="16"/>
      <c r="AB914" s="16"/>
      <c r="AC914" s="18"/>
      <c r="AD914" s="16"/>
      <c r="AE914" s="16"/>
      <c r="AF914" s="16"/>
      <c r="AG914" s="16"/>
      <c r="AH914" s="16"/>
      <c r="AI914" s="16"/>
      <c r="AJ914" s="16"/>
      <c r="BD914" s="19"/>
      <c r="BE914" s="19"/>
      <c r="BF914" s="19"/>
      <c r="BG914" s="19"/>
      <c r="BH914" s="19"/>
      <c r="BI914" s="19"/>
      <c r="BJ914" s="19"/>
      <c r="BK914" s="19"/>
      <c r="BL914" s="2"/>
      <c r="BM914" s="19"/>
      <c r="BN914" s="19"/>
      <c r="BO914" s="19"/>
      <c r="BP914" s="19"/>
      <c r="BQ914" s="19"/>
      <c r="BR914" s="19"/>
      <c r="BS914" s="19"/>
      <c r="BT914" s="19"/>
      <c r="BU914" s="19"/>
      <c r="BX914" s="2"/>
      <c r="BY914" s="2"/>
      <c r="BZ914" s="2"/>
      <c r="CA914" s="2"/>
      <c r="CB914" s="2"/>
    </row>
    <row r="915" spans="1:80" x14ac:dyDescent="0.25">
      <c r="A915" s="2"/>
      <c r="B915" s="129"/>
      <c r="C915" s="236"/>
      <c r="D915" s="2"/>
      <c r="E915" s="2"/>
      <c r="F915" s="2"/>
      <c r="G915" s="2"/>
      <c r="H915" s="2"/>
      <c r="J915" s="13"/>
      <c r="N915" s="42"/>
      <c r="O915" s="51"/>
      <c r="P915" s="51"/>
      <c r="Q915" s="51"/>
      <c r="R915" s="51"/>
      <c r="S915" s="51"/>
      <c r="T915" s="51"/>
      <c r="U915" s="51"/>
      <c r="V915" s="16"/>
      <c r="W915" s="16"/>
      <c r="X915" s="16"/>
      <c r="Y915" s="16"/>
      <c r="Z915" s="16"/>
      <c r="AA915" s="16"/>
      <c r="AB915" s="16"/>
      <c r="AC915" s="18"/>
      <c r="AD915" s="16"/>
      <c r="AE915" s="16"/>
      <c r="AF915" s="16"/>
      <c r="AG915" s="16"/>
      <c r="AH915" s="16"/>
      <c r="AI915" s="16"/>
      <c r="AJ915" s="16"/>
      <c r="BD915" s="19"/>
      <c r="BE915" s="19"/>
      <c r="BF915" s="19"/>
      <c r="BG915" s="19"/>
      <c r="BH915" s="19"/>
      <c r="BI915" s="19"/>
      <c r="BJ915" s="19"/>
      <c r="BK915" s="19"/>
      <c r="BL915" s="2"/>
      <c r="BM915" s="19"/>
      <c r="BN915" s="19"/>
      <c r="BO915" s="19"/>
      <c r="BP915" s="19"/>
      <c r="BQ915" s="19"/>
      <c r="BR915" s="19"/>
      <c r="BS915" s="19"/>
      <c r="BT915" s="19"/>
      <c r="BU915" s="19"/>
      <c r="BX915" s="2"/>
      <c r="BY915" s="2"/>
      <c r="BZ915" s="2"/>
      <c r="CA915" s="2"/>
      <c r="CB915" s="2"/>
    </row>
    <row r="916" spans="1:80" x14ac:dyDescent="0.25">
      <c r="A916" s="2"/>
      <c r="B916" s="129"/>
      <c r="C916" s="236"/>
      <c r="D916" s="2"/>
      <c r="E916" s="2"/>
      <c r="F916" s="2"/>
      <c r="G916" s="2"/>
      <c r="H916" s="2"/>
      <c r="J916" s="13"/>
      <c r="N916" s="42"/>
      <c r="O916" s="51"/>
      <c r="P916" s="51"/>
      <c r="Q916" s="51"/>
      <c r="R916" s="51"/>
      <c r="S916" s="51"/>
      <c r="T916" s="51"/>
      <c r="U916" s="51"/>
      <c r="V916" s="16"/>
      <c r="W916" s="16"/>
      <c r="X916" s="16"/>
      <c r="Y916" s="16"/>
      <c r="Z916" s="16"/>
      <c r="AA916" s="16"/>
      <c r="AB916" s="16"/>
      <c r="AC916" s="18"/>
      <c r="AD916" s="16"/>
      <c r="AE916" s="16"/>
      <c r="AF916" s="16"/>
      <c r="AG916" s="16"/>
      <c r="AH916" s="16"/>
      <c r="AI916" s="16"/>
      <c r="AJ916" s="16"/>
      <c r="BD916" s="19"/>
      <c r="BE916" s="19"/>
      <c r="BF916" s="19"/>
      <c r="BG916" s="19"/>
      <c r="BH916" s="19"/>
      <c r="BI916" s="19"/>
      <c r="BJ916" s="19"/>
      <c r="BK916" s="19"/>
      <c r="BL916" s="2"/>
      <c r="BM916" s="19"/>
      <c r="BN916" s="19"/>
      <c r="BO916" s="19"/>
      <c r="BP916" s="19"/>
      <c r="BQ916" s="19"/>
      <c r="BR916" s="19"/>
      <c r="BS916" s="19"/>
      <c r="BT916" s="19"/>
      <c r="BU916" s="19"/>
      <c r="BX916" s="2"/>
      <c r="BY916" s="2"/>
      <c r="BZ916" s="2"/>
      <c r="CA916" s="2"/>
      <c r="CB916" s="2"/>
    </row>
    <row r="917" spans="1:80" x14ac:dyDescent="0.25">
      <c r="B917" s="129"/>
      <c r="C917" s="236"/>
      <c r="D917" s="2"/>
      <c r="E917" s="2"/>
      <c r="F917" s="2"/>
      <c r="G917" s="2"/>
      <c r="H917" s="2"/>
      <c r="J917" s="14"/>
      <c r="K917" s="15"/>
      <c r="L917" s="15"/>
      <c r="M917" s="21"/>
      <c r="N917" s="43"/>
      <c r="O917" s="198"/>
      <c r="P917" s="198"/>
      <c r="Q917" s="198"/>
      <c r="R917" s="198"/>
      <c r="S917" s="198"/>
      <c r="T917" s="198"/>
      <c r="U917" s="198"/>
      <c r="V917" s="17"/>
      <c r="W917" s="17"/>
      <c r="X917" s="17"/>
      <c r="Y917" s="17"/>
      <c r="Z917" s="17"/>
      <c r="AA917" s="17"/>
      <c r="AB917" s="17"/>
      <c r="AC917" s="20"/>
      <c r="AD917" s="17"/>
      <c r="AE917" s="17"/>
      <c r="AF917" s="17"/>
      <c r="AG917" s="17"/>
      <c r="AH917" s="17"/>
      <c r="AI917" s="17"/>
      <c r="AJ917" s="17"/>
      <c r="AK917" s="21"/>
      <c r="AL917" s="21"/>
      <c r="AM917" s="21"/>
      <c r="AN917" s="21"/>
      <c r="AO917" s="21"/>
      <c r="AP917" s="21"/>
      <c r="AQ917" s="21"/>
      <c r="AR917" s="21"/>
      <c r="AS917" s="21"/>
      <c r="AT917" s="21"/>
      <c r="AU917" s="21"/>
      <c r="AV917" s="21"/>
      <c r="AW917" s="21"/>
      <c r="AX917" s="21"/>
      <c r="AY917" s="21"/>
      <c r="AZ917" s="21"/>
      <c r="BA917" s="21"/>
      <c r="BB917" s="21"/>
      <c r="BC917" s="21"/>
      <c r="BD917" s="22"/>
      <c r="BE917" s="22"/>
      <c r="BF917" s="22"/>
      <c r="BG917" s="22"/>
      <c r="BH917" s="22"/>
      <c r="BI917" s="22"/>
      <c r="BJ917" s="22"/>
      <c r="BK917" s="22"/>
      <c r="BL917" s="2"/>
      <c r="BM917" s="22"/>
      <c r="BN917" s="22"/>
      <c r="BO917" s="22"/>
      <c r="BP917" s="22"/>
      <c r="BQ917" s="22"/>
      <c r="BR917" s="22"/>
      <c r="BS917" s="22"/>
      <c r="BT917" s="22"/>
      <c r="BU917" s="22"/>
      <c r="BX917" s="2"/>
      <c r="BY917" s="2"/>
      <c r="BZ917" s="2"/>
      <c r="CA917" s="2"/>
      <c r="CB917" s="2"/>
    </row>
  </sheetData>
  <sheetProtection sort="0" autoFilter="0"/>
  <mergeCells count="25">
    <mergeCell ref="CC2:CD2"/>
    <mergeCell ref="BW2:CA2"/>
    <mergeCell ref="M2:N3"/>
    <mergeCell ref="AD3:AI3"/>
    <mergeCell ref="AJ3:AK3"/>
    <mergeCell ref="AL3:AM3"/>
    <mergeCell ref="AN3:AS3"/>
    <mergeCell ref="AT3:AU3"/>
    <mergeCell ref="AV3:BA3"/>
    <mergeCell ref="BB3:BC3"/>
    <mergeCell ref="BJ3:BK3"/>
    <mergeCell ref="BT3:BU3"/>
    <mergeCell ref="BD3:BI3"/>
    <mergeCell ref="BN3:BS3"/>
    <mergeCell ref="BW3:BX3"/>
    <mergeCell ref="BY3:BZ3"/>
    <mergeCell ref="D2:H3"/>
    <mergeCell ref="B2:B3"/>
    <mergeCell ref="BT2:BU2"/>
    <mergeCell ref="J2:L3"/>
    <mergeCell ref="AB3:AC3"/>
    <mergeCell ref="V3:AA3"/>
    <mergeCell ref="V2:AA2"/>
    <mergeCell ref="O2:U3"/>
    <mergeCell ref="AB2:BK2"/>
  </mergeCells>
  <phoneticPr fontId="29" type="noConversion"/>
  <conditionalFormatting sqref="J74:L74 N74:CA74 J75:CA87 J88:AA88 BD88:CA88">
    <cfRule type="expression" dxfId="211" priority="7135">
      <formula>$N74:$N983="?"</formula>
    </cfRule>
    <cfRule type="expression" dxfId="210" priority="7136">
      <formula>$N74:$N983="-"</formula>
    </cfRule>
  </conditionalFormatting>
  <conditionalFormatting sqref="J109:L109 N109:CA109 J110:CA185 J200:CA554">
    <cfRule type="expression" dxfId="209" priority="19">
      <formula>$N109:$N1016="?"</formula>
    </cfRule>
    <cfRule type="expression" dxfId="208" priority="20">
      <formula>$N109:$N1016="-"</formula>
    </cfRule>
  </conditionalFormatting>
  <conditionalFormatting sqref="J44:L44 J5:CA43 N44:CA44 M44:M48 AB48:BC48 AB73:BC73 AB88:BC88 AB108:BC108">
    <cfRule type="expression" dxfId="207" priority="7131">
      <formula>$N5:$N917="?"</formula>
    </cfRule>
    <cfRule type="expression" dxfId="206" priority="7132">
      <formula>$N5:$N917="-"</formula>
    </cfRule>
  </conditionalFormatting>
  <conditionalFormatting sqref="N72:CA72 J49:CA71 J72:L73 M72:M74 N73:AA73 BD73:CA73">
    <cfRule type="expression" dxfId="205" priority="7133">
      <formula>$N49:$N959="?"</formula>
    </cfRule>
    <cfRule type="expression" dxfId="204" priority="7134">
      <formula>$N49:$N959="-"</formula>
    </cfRule>
  </conditionalFormatting>
  <conditionalFormatting sqref="N107:CA107 J89:CA106 J107:L108 M107:M109 N108:AA108 BD108:CA108">
    <cfRule type="expression" dxfId="203" priority="7137">
      <formula>$N89:$N997="?"</formula>
    </cfRule>
    <cfRule type="expression" dxfId="202" priority="7138">
      <formula>$N89:$N997="-"</formula>
    </cfRule>
  </conditionalFormatting>
  <conditionalFormatting sqref="N48:AA48 N45:CA47 J45:L48 BD48:CA48">
    <cfRule type="expression" dxfId="201" priority="7119">
      <formula>$N45:$N956="?"</formula>
    </cfRule>
    <cfRule type="expression" dxfId="200" priority="7120">
      <formula>$N45:$N956="-"</formula>
    </cfRule>
  </conditionalFormatting>
  <conditionalFormatting sqref="AB4:AB178 BX893:BX902 BZ893:BZ902 BW4:BW892 BY4:BY892 V4:V902 X4:X902 Z4:Z902 AD4:AD902 AF4:AF902 AH4:AH902 AJ4:AJ902 AL4:AL902 AN4:AN902 AP4:AP902 AR4:AR902 AT4:AT902 AV4:AV902 AX4:AX902 AZ4:AZ902 BB4:BB902 BD4:BD902 BF4:BF902 BH4:BH902 BJ4:BJ902 BN4:BN902 BP4:BP902 BR4:BR902 BT4:BT902 AB180:AB902">
    <cfRule type="cellIs" dxfId="199" priority="42" operator="equal">
      <formula>"VVS"</formula>
    </cfRule>
    <cfRule type="cellIs" dxfId="198" priority="43" operator="equal">
      <formula>"VEN"</formula>
    </cfRule>
    <cfRule type="cellIs" dxfId="197" priority="44" operator="equal">
      <formula>"LAN"</formula>
    </cfRule>
    <cfRule type="cellIs" dxfId="196" priority="45" operator="equal">
      <formula>"ENT"</formula>
    </cfRule>
    <cfRule type="cellIs" dxfId="195" priority="46" operator="equal">
      <formula>"EL"</formula>
    </cfRule>
    <cfRule type="cellIs" dxfId="194" priority="47" operator="equal">
      <formula>"KON"</formula>
    </cfRule>
    <cfRule type="cellIs" dxfId="193" priority="48" operator="equal">
      <formula>"ARK"</formula>
    </cfRule>
  </conditionalFormatting>
  <conditionalFormatting sqref="BM5:BM902">
    <cfRule type="expression" dxfId="192" priority="7100">
      <formula>BK5="VVS"</formula>
    </cfRule>
    <cfRule type="expression" dxfId="191" priority="7101">
      <formula>BK5="VEN"</formula>
    </cfRule>
    <cfRule type="expression" dxfId="190" priority="7102">
      <formula>BK5="LAN"</formula>
    </cfRule>
    <cfRule type="expression" dxfId="189" priority="7103">
      <formula>BK5="ENT"</formula>
    </cfRule>
    <cfRule type="expression" dxfId="188" priority="7104">
      <formula>BK5="EL"</formula>
    </cfRule>
    <cfRule type="expression" dxfId="187" priority="7105">
      <formula>BK5="KON"</formula>
    </cfRule>
    <cfRule type="expression" dxfId="186" priority="7106">
      <formula>BK5="ARK"</formula>
    </cfRule>
  </conditionalFormatting>
  <conditionalFormatting sqref="BY893:BY902 CA893:CA902 BX5:BX892 BZ5:BZ892 W5:W902 Y5:Y902 AA5:AA902 AC5:AC902 AE5:AE902 AG5:AG902 AI5:AI902 AK5:AK902 AM5:AM902 AO5:AO902 AQ5:AQ902 AS5:AS902 AU5:AU902 AW5:AW902 AY5:AY902 BA5:BA902 BC5:BC902 BE5:BE902 BG5:BG902 BI5:BI902 BK5:BL902 BO5:BO902 BQ5:BQ902 BS5:BS902 BU5:BU902">
    <cfRule type="expression" dxfId="185" priority="35">
      <formula>V5="VVS"</formula>
    </cfRule>
    <cfRule type="expression" dxfId="184" priority="36">
      <formula>V5="VEN"</formula>
    </cfRule>
    <cfRule type="expression" dxfId="183" priority="37">
      <formula>V5="LAN"</formula>
    </cfRule>
    <cfRule type="expression" dxfId="182" priority="38">
      <formula>V5="ENT"</formula>
    </cfRule>
    <cfRule type="expression" dxfId="181" priority="39">
      <formula>V5="EL"</formula>
    </cfRule>
    <cfRule type="expression" dxfId="180" priority="40">
      <formula>V5="KON"</formula>
    </cfRule>
    <cfRule type="expression" dxfId="179" priority="41">
      <formula>V5="ARK"</formula>
    </cfRule>
  </conditionalFormatting>
  <conditionalFormatting sqref="J555:CA906 J186:CA199">
    <cfRule type="expression" dxfId="36" priority="7153">
      <formula>$N186:$N1092="?"</formula>
    </cfRule>
    <cfRule type="expression" dxfId="35" priority="7154">
      <formula>$N186:$N1092="-"</formula>
    </cfRule>
  </conditionalFormatting>
  <dataValidations xWindow="1576" yWindow="1033" count="1">
    <dataValidation allowBlank="1" showInputMessage="1" showErrorMessage="1" sqref="BL5:BL7 BL469:BL1048576 BL19:BL467" xr:uid="{FDA068FD-E2C1-47B8-8F30-5F4BDABF2D52}"/>
  </dataValidations>
  <printOptions horizontalCentered="1"/>
  <pageMargins left="0.25" right="0.25" top="0.75" bottom="0.75" header="0.3" footer="0.3"/>
  <pageSetup paperSize="8" fitToHeight="0" orientation="landscape" r:id="rId1"/>
  <headerFooter>
    <oddFooter>&amp;C_x000D_&amp;1#&amp;"Verdana"&amp;7&amp;K000000 Confidential</oddFooter>
  </headerFooter>
  <tableParts count="1">
    <tablePart r:id="rId2"/>
  </tableParts>
  <extLst>
    <ext xmlns:x14="http://schemas.microsoft.com/office/spreadsheetml/2009/9/main" uri="{CCE6A557-97BC-4b89-ADB6-D9C93CAAB3DF}">
      <x14:dataValidations xmlns:xm="http://schemas.microsoft.com/office/excel/2006/main" xWindow="1576" yWindow="1033" count="6">
        <x14:dataValidation type="list" allowBlank="1" showInputMessage="1" showErrorMessage="1" promptTitle="Aktør" prompt="Vælg aktør fra listen" xr:uid="{5409B964-3F61-44C6-A290-919104747005}">
          <x14:formula1>
            <xm:f>Dataopslag!$H$3:$H$10</xm:f>
          </x14:formula1>
          <xm:sqref>AB708:AB759 AB180:AB705 BR5:BR106 BN5:BN106 BP5:BP106 AJ5:AJ892 AP5:AP892 AL5:AL892 AT5:AT892 AN5:AN892 AR5:AR892 BB5:BB892 AV5:AV892 AX5:AX892 AZ5:AZ892 AH5:AH892 AF5:AF892 AD5:AD892 AB5:AB178 BW5:BW892 BY5:BY892 BT5:BT892 BJ5:BJ892 BH5:BH892 BF5:BF892 BD5:BD892 V5:V892 Z5:Z892 X5:X892 BP109:BP892 BR109:BR892 BN109:BN892</xm:sqref>
        </x14:dataValidation>
        <x14:dataValidation type="list" allowBlank="1" showInputMessage="1" showErrorMessage="1" promptTitle="LOD" prompt="Vælg LOD niveau fra listen" xr:uid="{4E41836D-F758-453B-9665-DF91AEB67CAE}">
          <x14:formula1>
            <xm:f>Dataopslag!$E$3:$E$6</xm:f>
          </x14:formula1>
          <xm:sqref>BR107:BR108 BN107:BN108 BP107:BP108</xm:sqref>
        </x14:dataValidation>
        <x14:dataValidation type="list" errorStyle="warning" allowBlank="1" showInputMessage="1" showErrorMessage="1" errorTitle="OBS" error="Vælges der ikke LOD-niveau fra listen skal LOD-niveauer adskilles med |. eks. 200|300|300_x000a_" promptTitle="LOD" prompt="Vælg LOD-niveau fra listen_x000a_" xr:uid="{EDE6E5FD-7EE5-4B8D-BC60-BD8E8884243E}">
          <x14:formula1>
            <xm:f>Dataopslag!$E$3:$E$7</xm:f>
          </x14:formula1>
          <xm:sqref>M1:CA1 BY893:BY1048576 CA893:CA1048576 BC5:BC1048576 BA5:BA1048576 AY5:AY1048576 AW5:AW1048576 AU5:AU1048576 AS5:AS1048576 AQ5:AQ1048576 AO5:AO1048576 AM5:AM1048576 AK5:AK1048576 AI5:AI1048576 AG5:AG1048576 AE5:AE1048576 AC5:AC1048576 BX5:BX892 AA5:AA1048576 BE5:BE1048576 BG5:BG1048576 BI5:BI1048576 BK5:BM1048576 BO5:BO1048576 BQ5:BQ1048576 BS5:BS1048576 BU5:BU1048576 W5:W1048576 Y5:Y1048576 BZ5:BZ892</xm:sqref>
        </x14:dataValidation>
        <x14:dataValidation type="list" errorStyle="warning" allowBlank="1" showInputMessage="1" showErrorMessage="1" errorTitle="Ugyldigt handling" error="Vælg et LOD-niveau fra listen." promptTitle="LOD-niveau" prompt="Vælg et LOD-niveau fra listen." xr:uid="{9EA6CC30-C4C4-4970-A4A7-50F7B11A824D}">
          <x14:formula1>
            <xm:f>Dataopslag!$E$3:$E$51</xm:f>
          </x14:formula1>
          <xm:sqref>BL34:BL35 BL27:BL31</xm:sqref>
        </x14:dataValidation>
        <x14:dataValidation type="list" allowBlank="1" showInputMessage="1" showErrorMessage="1" errorTitle="Ugyldigt handling" error="Vælg modelleres (X), skal afklares (?) eller modelleres ikke (-) fra listen." promptTitle="Vælg fra listen:" prompt="Modelleres         (X)_x000a_Skal afklares       (?) _x000a_Modelleres ikke (-)" xr:uid="{5456059D-0553-4934-B5CE-A6D4B7F00E1C}">
          <x14:formula1>
            <xm:f>Dataopslag!$D$3:$D$7</xm:f>
          </x14:formula1>
          <xm:sqref>N5:N1048576</xm:sqref>
        </x14:dataValidation>
        <x14:dataValidation type="list" errorStyle="warning" allowBlank="1" showInputMessage="1" showErrorMessage="1" errorTitle="Ugyldigt bygningsdelskort " error="Vælg et bygningsdelskort fra listen." promptTitle="Bygningsdelskort" prompt="Vælg et bygningsdelskort fra listen." xr:uid="{E37F693D-B92A-4EE3-9C72-72256894B2D3}">
          <x14:formula1>
            <xm:f>Dataopslag!$C$3:$C$39</xm:f>
          </x14:formula1>
          <xm:sqref>L5:L1048576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21A4-5C50-4302-B0F4-3158B0E04197}">
  <sheetPr codeName="Ark5"/>
  <dimension ref="A1:CC1000"/>
  <sheetViews>
    <sheetView showGridLines="0" zoomScale="85" zoomScaleNormal="85" workbookViewId="0">
      <selection activeCell="K20" sqref="K20"/>
    </sheetView>
  </sheetViews>
  <sheetFormatPr defaultColWidth="9.140625" defaultRowHeight="12" outlineLevelRow="1" outlineLevelCol="1" x14ac:dyDescent="0.2"/>
  <cols>
    <col min="1" max="1" width="0.85546875" style="29" customWidth="1"/>
    <col min="2" max="2" width="3.7109375" style="130" customWidth="1" outlineLevel="1"/>
    <col min="3" max="3" width="23.7109375" style="180" customWidth="1" outlineLevel="1"/>
    <col min="4" max="8" width="5.7109375" style="5" customWidth="1" outlineLevel="1"/>
    <col min="9" max="9" width="0.28515625" style="2" customWidth="1" outlineLevel="1"/>
    <col min="10" max="10" width="8" style="6" customWidth="1"/>
    <col min="11" max="11" width="45.7109375" style="7" customWidth="1"/>
    <col min="12" max="12" width="31" style="7" bestFit="1" customWidth="1"/>
    <col min="13" max="13" width="17.5703125" style="7" customWidth="1"/>
    <col min="14" max="14" width="22.5703125" style="44" customWidth="1"/>
    <col min="15" max="21" width="2.7109375" style="199" customWidth="1"/>
    <col min="22" max="27" width="7.7109375" style="6" customWidth="1" outlineLevel="1"/>
    <col min="28" max="28" width="8.7109375" style="6" customWidth="1"/>
    <col min="29" max="29" width="15.7109375" style="5" customWidth="1"/>
    <col min="30" max="35" width="7.7109375" style="6" customWidth="1" outlineLevel="1"/>
    <col min="36" max="36" width="8.7109375" style="6" customWidth="1"/>
    <col min="37" max="37" width="15.7109375" style="5" customWidth="1"/>
    <col min="38" max="38" width="8.7109375" style="5" customWidth="1"/>
    <col min="39" max="39" width="15.7109375" style="5" customWidth="1"/>
    <col min="40" max="45" width="7.7109375" style="5" customWidth="1" outlineLevel="1"/>
    <col min="46" max="46" width="8.7109375" style="5" customWidth="1"/>
    <col min="47" max="47" width="15.7109375" style="5" customWidth="1"/>
    <col min="48" max="53" width="7.7109375" style="5" customWidth="1" outlineLevel="1"/>
    <col min="54" max="54" width="8.7109375" style="5" customWidth="1"/>
    <col min="55" max="55" width="15.7109375" style="5" customWidth="1"/>
    <col min="56" max="61" width="7.7109375" style="5" customWidth="1" outlineLevel="1"/>
    <col min="62" max="62" width="8.7109375" style="5" customWidth="1"/>
    <col min="63" max="63" width="15.7109375" style="5" customWidth="1"/>
    <col min="64" max="69" width="7.7109375" style="5" customWidth="1" outlineLevel="1"/>
    <col min="70" max="70" width="8.7109375" style="5" customWidth="1"/>
    <col min="71" max="71" width="15.7109375" style="5" customWidth="1"/>
    <col min="72" max="72" width="38.28515625" style="28" customWidth="1"/>
    <col min="73" max="73" width="2.5703125" style="2" customWidth="1"/>
    <col min="74" max="74" width="8.7109375" style="5" customWidth="1"/>
    <col min="75" max="75" width="15.7109375" style="5" customWidth="1"/>
    <col min="76" max="76" width="8.7109375" style="5" customWidth="1"/>
    <col min="77" max="77" width="15.7109375" style="5" customWidth="1"/>
    <col min="78" max="78" width="30.7109375" style="7" customWidth="1"/>
    <col min="79" max="79" width="0.85546875" style="2" customWidth="1"/>
    <col min="80" max="16384" width="9.140625" style="2"/>
  </cols>
  <sheetData>
    <row r="1" spans="1:81" ht="6" customHeight="1" x14ac:dyDescent="0.2">
      <c r="B1" s="129"/>
      <c r="C1" s="179"/>
      <c r="D1" s="3"/>
      <c r="E1" s="3"/>
      <c r="F1" s="3"/>
      <c r="G1" s="3"/>
      <c r="H1" s="3"/>
      <c r="J1" s="10"/>
      <c r="K1" s="2"/>
      <c r="L1" s="2"/>
      <c r="M1" s="2"/>
      <c r="N1" s="40"/>
      <c r="O1" s="200"/>
      <c r="P1" s="200"/>
      <c r="Q1" s="200"/>
      <c r="R1" s="200"/>
      <c r="S1" s="200"/>
      <c r="T1" s="200"/>
      <c r="U1" s="200"/>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2"/>
      <c r="BV1" s="3"/>
      <c r="BW1" s="3"/>
      <c r="BX1" s="3"/>
      <c r="BY1" s="3"/>
      <c r="BZ1" s="2"/>
    </row>
    <row r="2" spans="1:81" s="12" customFormat="1" ht="64.5" customHeight="1" x14ac:dyDescent="0.25">
      <c r="A2" s="30"/>
      <c r="B2" s="306" t="s">
        <v>11</v>
      </c>
      <c r="C2" s="302"/>
      <c r="D2" s="302"/>
      <c r="E2" s="302"/>
      <c r="F2" s="302"/>
      <c r="G2" s="302"/>
      <c r="H2" s="303"/>
      <c r="I2" s="26"/>
      <c r="J2" s="310" t="s">
        <v>1458</v>
      </c>
      <c r="K2" s="311"/>
      <c r="L2" s="312"/>
      <c r="M2" s="323" t="s">
        <v>1459</v>
      </c>
      <c r="N2" s="331"/>
      <c r="O2" s="323" t="s">
        <v>1460</v>
      </c>
      <c r="P2" s="301"/>
      <c r="Q2" s="301"/>
      <c r="R2" s="301"/>
      <c r="S2" s="301"/>
      <c r="T2" s="301"/>
      <c r="U2" s="301"/>
      <c r="V2" s="320"/>
      <c r="W2" s="321"/>
      <c r="X2" s="321"/>
      <c r="Y2" s="321"/>
      <c r="Z2" s="321"/>
      <c r="AA2" s="322"/>
      <c r="AB2" s="326" t="s">
        <v>1461</v>
      </c>
      <c r="AC2" s="327"/>
      <c r="AD2" s="327"/>
      <c r="AE2" s="327"/>
      <c r="AF2" s="327"/>
      <c r="AG2" s="327"/>
      <c r="AH2" s="327"/>
      <c r="AI2" s="327"/>
      <c r="AJ2" s="327"/>
      <c r="AK2" s="327"/>
      <c r="AL2" s="327"/>
      <c r="AM2" s="327"/>
      <c r="AN2" s="327"/>
      <c r="AO2" s="327"/>
      <c r="AP2" s="327"/>
      <c r="AQ2" s="327"/>
      <c r="AR2" s="327"/>
      <c r="AS2" s="327"/>
      <c r="AT2" s="327"/>
      <c r="AU2" s="327"/>
      <c r="AV2" s="327"/>
      <c r="AW2" s="327"/>
      <c r="AX2" s="327"/>
      <c r="AY2" s="327"/>
      <c r="AZ2" s="327"/>
      <c r="BA2" s="327"/>
      <c r="BB2" s="327"/>
      <c r="BC2" s="327"/>
      <c r="BD2" s="327"/>
      <c r="BE2" s="327"/>
      <c r="BF2" s="327"/>
      <c r="BG2" s="327"/>
      <c r="BH2" s="327"/>
      <c r="BI2" s="327"/>
      <c r="BJ2" s="327"/>
      <c r="BK2" s="327"/>
      <c r="BL2" s="252"/>
      <c r="BM2" s="253"/>
      <c r="BN2" s="251"/>
      <c r="BO2" s="251"/>
      <c r="BP2" s="251"/>
      <c r="BQ2" s="251"/>
      <c r="BR2" s="251"/>
      <c r="BS2" s="251"/>
      <c r="BT2" s="308" t="s">
        <v>1462</v>
      </c>
      <c r="BU2" s="309"/>
      <c r="BV2" s="26"/>
      <c r="BW2" s="308" t="s">
        <v>15</v>
      </c>
      <c r="BX2" s="309"/>
      <c r="BY2" s="329"/>
      <c r="BZ2" s="329"/>
      <c r="CA2" s="330"/>
      <c r="CB2" s="328"/>
      <c r="CC2" s="328"/>
    </row>
    <row r="3" spans="1:81" s="8" customFormat="1" ht="27.6" customHeight="1" x14ac:dyDescent="0.25">
      <c r="A3" s="53"/>
      <c r="B3" s="307"/>
      <c r="C3" s="304"/>
      <c r="D3" s="304"/>
      <c r="E3" s="304"/>
      <c r="F3" s="304"/>
      <c r="G3" s="304"/>
      <c r="H3" s="305"/>
      <c r="I3" s="54"/>
      <c r="J3" s="313"/>
      <c r="K3" s="314"/>
      <c r="L3" s="315"/>
      <c r="M3" s="324"/>
      <c r="N3" s="332"/>
      <c r="O3" s="324"/>
      <c r="P3" s="325"/>
      <c r="Q3" s="325"/>
      <c r="R3" s="325"/>
      <c r="S3" s="325"/>
      <c r="T3" s="325"/>
      <c r="U3" s="325"/>
      <c r="V3" s="318" t="s">
        <v>16</v>
      </c>
      <c r="W3" s="319"/>
      <c r="X3" s="319"/>
      <c r="Y3" s="319"/>
      <c r="Z3" s="319"/>
      <c r="AA3" s="319"/>
      <c r="AB3" s="316" t="s">
        <v>17</v>
      </c>
      <c r="AC3" s="317"/>
      <c r="AD3" s="318" t="s">
        <v>18</v>
      </c>
      <c r="AE3" s="319"/>
      <c r="AF3" s="319"/>
      <c r="AG3" s="319"/>
      <c r="AH3" s="319"/>
      <c r="AI3" s="319"/>
      <c r="AJ3" s="316" t="s">
        <v>19</v>
      </c>
      <c r="AK3" s="317"/>
      <c r="AL3" s="316" t="s">
        <v>20</v>
      </c>
      <c r="AM3" s="317"/>
      <c r="AN3" s="318" t="s">
        <v>21</v>
      </c>
      <c r="AO3" s="319"/>
      <c r="AP3" s="319"/>
      <c r="AQ3" s="319"/>
      <c r="AR3" s="319"/>
      <c r="AS3" s="319"/>
      <c r="AT3" s="316" t="s">
        <v>22</v>
      </c>
      <c r="AU3" s="317"/>
      <c r="AV3" s="318" t="s">
        <v>23</v>
      </c>
      <c r="AW3" s="319"/>
      <c r="AX3" s="319"/>
      <c r="AY3" s="319"/>
      <c r="AZ3" s="319"/>
      <c r="BA3" s="319"/>
      <c r="BB3" s="316" t="s">
        <v>24</v>
      </c>
      <c r="BC3" s="317"/>
      <c r="BD3" s="318" t="s">
        <v>25</v>
      </c>
      <c r="BE3" s="319"/>
      <c r="BF3" s="319"/>
      <c r="BG3" s="319"/>
      <c r="BH3" s="319"/>
      <c r="BI3" s="319"/>
      <c r="BJ3" s="316" t="s">
        <v>26</v>
      </c>
      <c r="BK3" s="317"/>
      <c r="BL3" s="52"/>
      <c r="BM3" s="254"/>
      <c r="BN3" s="318" t="s">
        <v>27</v>
      </c>
      <c r="BO3" s="319"/>
      <c r="BP3" s="319"/>
      <c r="BQ3" s="319"/>
      <c r="BR3" s="319"/>
      <c r="BS3" s="319"/>
      <c r="BT3" s="316" t="s">
        <v>28</v>
      </c>
      <c r="BU3" s="317"/>
      <c r="BV3" s="54"/>
      <c r="BW3" s="316" t="s">
        <v>29</v>
      </c>
      <c r="BX3" s="317"/>
      <c r="BY3" s="333" t="s">
        <v>30</v>
      </c>
      <c r="BZ3" s="334"/>
      <c r="CA3" s="94"/>
    </row>
    <row r="4" spans="1:81" s="128" customFormat="1" ht="57.75" customHeight="1" x14ac:dyDescent="0.2">
      <c r="A4" s="122"/>
      <c r="B4" s="262" t="s">
        <v>31</v>
      </c>
      <c r="C4" s="237" t="s">
        <v>32</v>
      </c>
      <c r="D4" s="123" t="s">
        <v>33</v>
      </c>
      <c r="E4" s="123" t="s">
        <v>34</v>
      </c>
      <c r="F4" s="123" t="s">
        <v>35</v>
      </c>
      <c r="G4" s="123" t="s">
        <v>36</v>
      </c>
      <c r="H4" s="123" t="s">
        <v>37</v>
      </c>
      <c r="I4" s="122" t="s">
        <v>38</v>
      </c>
      <c r="J4" s="117" t="s">
        <v>39</v>
      </c>
      <c r="K4" s="118" t="s">
        <v>40</v>
      </c>
      <c r="L4" s="119" t="s">
        <v>41</v>
      </c>
      <c r="M4" s="120" t="s">
        <v>42</v>
      </c>
      <c r="N4" s="121" t="s">
        <v>1546</v>
      </c>
      <c r="O4" s="181" t="s">
        <v>43</v>
      </c>
      <c r="P4" s="182" t="s">
        <v>44</v>
      </c>
      <c r="Q4" s="183" t="s">
        <v>45</v>
      </c>
      <c r="R4" s="184" t="s">
        <v>46</v>
      </c>
      <c r="S4" s="185" t="s">
        <v>47</v>
      </c>
      <c r="T4" s="186" t="s">
        <v>48</v>
      </c>
      <c r="U4" s="187" t="s">
        <v>1516</v>
      </c>
      <c r="V4" s="233" t="s">
        <v>49</v>
      </c>
      <c r="W4" s="234" t="s">
        <v>50</v>
      </c>
      <c r="X4" s="235" t="s">
        <v>51</v>
      </c>
      <c r="Y4" s="234" t="s">
        <v>52</v>
      </c>
      <c r="Z4" s="235" t="s">
        <v>53</v>
      </c>
      <c r="AA4" s="234" t="s">
        <v>54</v>
      </c>
      <c r="AB4" s="124" t="s">
        <v>55</v>
      </c>
      <c r="AC4" s="125" t="s">
        <v>56</v>
      </c>
      <c r="AD4" s="235" t="s">
        <v>57</v>
      </c>
      <c r="AE4" s="234" t="s">
        <v>58</v>
      </c>
      <c r="AF4" s="235" t="s">
        <v>59</v>
      </c>
      <c r="AG4" s="234" t="s">
        <v>60</v>
      </c>
      <c r="AH4" s="235" t="s">
        <v>61</v>
      </c>
      <c r="AI4" s="234" t="s">
        <v>62</v>
      </c>
      <c r="AJ4" s="124" t="s">
        <v>63</v>
      </c>
      <c r="AK4" s="125" t="s">
        <v>64</v>
      </c>
      <c r="AL4" s="124" t="s">
        <v>65</v>
      </c>
      <c r="AM4" s="125" t="s">
        <v>66</v>
      </c>
      <c r="AN4" s="235" t="s">
        <v>67</v>
      </c>
      <c r="AO4" s="234" t="s">
        <v>68</v>
      </c>
      <c r="AP4" s="235" t="s">
        <v>69</v>
      </c>
      <c r="AQ4" s="234" t="s">
        <v>70</v>
      </c>
      <c r="AR4" s="235" t="s">
        <v>71</v>
      </c>
      <c r="AS4" s="234" t="s">
        <v>72</v>
      </c>
      <c r="AT4" s="124" t="s">
        <v>73</v>
      </c>
      <c r="AU4" s="125" t="s">
        <v>74</v>
      </c>
      <c r="AV4" s="235" t="s">
        <v>75</v>
      </c>
      <c r="AW4" s="234" t="s">
        <v>76</v>
      </c>
      <c r="AX4" s="235" t="s">
        <v>77</v>
      </c>
      <c r="AY4" s="234" t="s">
        <v>78</v>
      </c>
      <c r="AZ4" s="235" t="s">
        <v>79</v>
      </c>
      <c r="BA4" s="234" t="s">
        <v>80</v>
      </c>
      <c r="BB4" s="124" t="s">
        <v>81</v>
      </c>
      <c r="BC4" s="125" t="s">
        <v>82</v>
      </c>
      <c r="BD4" s="235" t="s">
        <v>83</v>
      </c>
      <c r="BE4" s="234" t="s">
        <v>84</v>
      </c>
      <c r="BF4" s="235" t="s">
        <v>85</v>
      </c>
      <c r="BG4" s="234" t="s">
        <v>86</v>
      </c>
      <c r="BH4" s="235" t="s">
        <v>87</v>
      </c>
      <c r="BI4" s="234" t="s">
        <v>88</v>
      </c>
      <c r="BJ4" s="124" t="s">
        <v>89</v>
      </c>
      <c r="BK4" s="125" t="s">
        <v>90</v>
      </c>
      <c r="BL4" s="127" t="s">
        <v>91</v>
      </c>
      <c r="BM4" s="259" t="s">
        <v>92</v>
      </c>
      <c r="BN4" s="235" t="s">
        <v>93</v>
      </c>
      <c r="BO4" s="234" t="s">
        <v>94</v>
      </c>
      <c r="BP4" s="235" t="s">
        <v>95</v>
      </c>
      <c r="BQ4" s="234" t="s">
        <v>96</v>
      </c>
      <c r="BR4" s="235" t="s">
        <v>97</v>
      </c>
      <c r="BS4" s="234" t="s">
        <v>98</v>
      </c>
      <c r="BT4" s="124" t="s">
        <v>99</v>
      </c>
      <c r="BU4" s="126" t="s">
        <v>100</v>
      </c>
      <c r="BV4" s="122" t="s">
        <v>101</v>
      </c>
      <c r="BW4" s="124" t="s">
        <v>102</v>
      </c>
      <c r="BX4" s="125" t="s">
        <v>103</v>
      </c>
      <c r="BY4" s="124" t="s">
        <v>104</v>
      </c>
      <c r="BZ4" s="125" t="s">
        <v>105</v>
      </c>
      <c r="CA4" s="260" t="s">
        <v>106</v>
      </c>
    </row>
    <row r="5" spans="1:81" s="102" customFormat="1" ht="27.95" customHeight="1" x14ac:dyDescent="0.2">
      <c r="A5" s="31"/>
      <c r="B5" s="263" t="s">
        <v>107</v>
      </c>
      <c r="C5" s="238" t="s">
        <v>107</v>
      </c>
      <c r="D5" s="45"/>
      <c r="E5" s="45"/>
      <c r="F5" s="45"/>
      <c r="G5" s="45"/>
      <c r="H5" s="45"/>
      <c r="I5" s="31"/>
      <c r="J5" s="55">
        <v>1</v>
      </c>
      <c r="K5" s="56" t="s">
        <v>108</v>
      </c>
      <c r="L5" s="286"/>
      <c r="M5" s="57" t="str">
        <f>IFERROR(VLOOKUP(Tabel3[[#This Row],[ID-Bygningsdel]],'Data ændringslog'!A:G,7,FALSE),"P")</f>
        <v/>
      </c>
      <c r="N5" s="57"/>
      <c r="O5" s="218" t="s">
        <v>109</v>
      </c>
      <c r="P5" s="219" t="s">
        <v>109</v>
      </c>
      <c r="Q5" s="219" t="s">
        <v>109</v>
      </c>
      <c r="R5" s="219" t="s">
        <v>109</v>
      </c>
      <c r="S5" s="219" t="s">
        <v>109</v>
      </c>
      <c r="T5" s="219" t="s">
        <v>109</v>
      </c>
      <c r="U5" s="220" t="s">
        <v>109</v>
      </c>
      <c r="V5" s="72"/>
      <c r="W5" s="73"/>
      <c r="X5" s="72"/>
      <c r="Y5" s="73"/>
      <c r="Z5" s="72"/>
      <c r="AA5" s="73"/>
      <c r="AB5" s="72"/>
      <c r="AC5" s="228"/>
      <c r="AD5" s="72"/>
      <c r="AE5" s="73"/>
      <c r="AF5" s="72"/>
      <c r="AG5" s="73"/>
      <c r="AH5" s="72"/>
      <c r="AI5" s="73"/>
      <c r="AJ5" s="72"/>
      <c r="AK5" s="228"/>
      <c r="AL5" s="72"/>
      <c r="AM5" s="228"/>
      <c r="AN5" s="72"/>
      <c r="AO5" s="73"/>
      <c r="AP5" s="72"/>
      <c r="AQ5" s="73"/>
      <c r="AR5" s="72"/>
      <c r="AS5" s="73"/>
      <c r="AT5" s="72"/>
      <c r="AU5" s="228"/>
      <c r="AV5" s="72"/>
      <c r="AW5" s="73"/>
      <c r="AX5" s="72"/>
      <c r="AY5" s="73"/>
      <c r="AZ5" s="72"/>
      <c r="BA5" s="73"/>
      <c r="BB5" s="72"/>
      <c r="BC5" s="228"/>
      <c r="BD5" s="72"/>
      <c r="BE5" s="73"/>
      <c r="BF5" s="72"/>
      <c r="BG5" s="73"/>
      <c r="BH5" s="72"/>
      <c r="BI5" s="73"/>
      <c r="BJ5" s="72"/>
      <c r="BK5" s="228"/>
      <c r="BL5" s="100"/>
      <c r="BM5" s="255"/>
      <c r="BN5" s="72"/>
      <c r="BO5" s="73"/>
      <c r="BP5" s="72"/>
      <c r="BQ5" s="73"/>
      <c r="BR5" s="72"/>
      <c r="BS5" s="73"/>
      <c r="BT5" s="72"/>
      <c r="BU5" s="228"/>
      <c r="BV5" s="31"/>
      <c r="BW5" s="72"/>
      <c r="BX5" s="73"/>
      <c r="BY5" s="72"/>
      <c r="BZ5" s="73"/>
      <c r="CA5" s="101"/>
    </row>
    <row r="6" spans="1:81" s="4" customFormat="1" ht="24.95" customHeight="1" outlineLevel="1" x14ac:dyDescent="0.2">
      <c r="A6" s="32"/>
      <c r="B6" s="264" t="s">
        <v>110</v>
      </c>
      <c r="C6" s="239" t="s">
        <v>110</v>
      </c>
      <c r="D6" s="25"/>
      <c r="E6" s="25"/>
      <c r="F6" s="25"/>
      <c r="G6" s="25"/>
      <c r="H6" s="25"/>
      <c r="I6" s="16"/>
      <c r="J6" s="58">
        <v>2</v>
      </c>
      <c r="K6" s="59" t="s">
        <v>111</v>
      </c>
      <c r="L6" s="285"/>
      <c r="M6" s="289" t="str">
        <f>IFERROR(VLOOKUP(Tabel3[[#This Row],[ID-Bygningsdel]],'Data ændringslog'!A:G,7,FALSE),"P")</f>
        <v/>
      </c>
      <c r="N6" s="60"/>
      <c r="O6" s="221" t="s">
        <v>109</v>
      </c>
      <c r="P6" s="222" t="s">
        <v>109</v>
      </c>
      <c r="Q6" s="222" t="s">
        <v>109</v>
      </c>
      <c r="R6" s="222" t="s">
        <v>109</v>
      </c>
      <c r="S6" s="222" t="s">
        <v>109</v>
      </c>
      <c r="T6" s="222" t="s">
        <v>109</v>
      </c>
      <c r="U6" s="223" t="s">
        <v>109</v>
      </c>
      <c r="V6" s="74"/>
      <c r="W6" s="75"/>
      <c r="X6" s="74"/>
      <c r="Y6" s="75"/>
      <c r="Z6" s="74"/>
      <c r="AA6" s="75"/>
      <c r="AB6" s="229"/>
      <c r="AC6" s="230"/>
      <c r="AD6" s="74"/>
      <c r="AE6" s="75"/>
      <c r="AF6" s="74"/>
      <c r="AG6" s="75"/>
      <c r="AH6" s="74"/>
      <c r="AI6" s="75"/>
      <c r="AJ6" s="229"/>
      <c r="AK6" s="230"/>
      <c r="AL6" s="229"/>
      <c r="AM6" s="230"/>
      <c r="AN6" s="74"/>
      <c r="AO6" s="75"/>
      <c r="AP6" s="74"/>
      <c r="AQ6" s="75"/>
      <c r="AR6" s="74"/>
      <c r="AS6" s="75"/>
      <c r="AT6" s="229"/>
      <c r="AU6" s="230"/>
      <c r="AV6" s="74"/>
      <c r="AW6" s="75"/>
      <c r="AX6" s="74"/>
      <c r="AY6" s="75"/>
      <c r="AZ6" s="74"/>
      <c r="BA6" s="75"/>
      <c r="BB6" s="229"/>
      <c r="BC6" s="230"/>
      <c r="BD6" s="74"/>
      <c r="BE6" s="75"/>
      <c r="BF6" s="74"/>
      <c r="BG6" s="75"/>
      <c r="BH6" s="74"/>
      <c r="BI6" s="75"/>
      <c r="BJ6" s="229"/>
      <c r="BK6" s="230"/>
      <c r="BL6" s="35"/>
      <c r="BM6" s="10"/>
      <c r="BN6" s="74"/>
      <c r="BO6" s="75"/>
      <c r="BP6" s="74"/>
      <c r="BQ6" s="75"/>
      <c r="BR6" s="74"/>
      <c r="BS6" s="75"/>
      <c r="BT6" s="229"/>
      <c r="BU6" s="230"/>
      <c r="BV6" s="16"/>
      <c r="BW6" s="74"/>
      <c r="BX6" s="75"/>
      <c r="BY6" s="74"/>
      <c r="BZ6" s="75"/>
      <c r="CA6" s="95"/>
    </row>
    <row r="7" spans="1:81" outlineLevel="1" x14ac:dyDescent="0.2">
      <c r="A7" s="33"/>
      <c r="B7" s="265" t="s">
        <v>112</v>
      </c>
      <c r="C7" s="240" t="str">
        <f>_xlfn.CONCAT(Tabel3[[#This Row],[ID]],Tabel3[[#This Row],[BYGNINGSDELE]])</f>
        <v>003-</v>
      </c>
      <c r="D7" s="24"/>
      <c r="E7" s="24"/>
      <c r="F7" s="24"/>
      <c r="G7" s="24"/>
      <c r="H7" s="24"/>
      <c r="I7" s="24"/>
      <c r="J7" s="61">
        <v>3</v>
      </c>
      <c r="K7" s="62" t="s">
        <v>113</v>
      </c>
      <c r="L7" s="63"/>
      <c r="M7" s="61" t="str">
        <f>IFERROR(VLOOKUP(Tabel3[[#This Row],[ID-Bygningsdel]],'Data ændringslog'!A:G,7,FALSE),"P")</f>
        <v/>
      </c>
      <c r="N7" s="112" t="s">
        <v>113</v>
      </c>
      <c r="O7" s="188" t="str">
        <f>VLOOKUP(Tabel3[[#This Row],[ID-Bygningsdel]],'Data aktør'!A:H,2,FALSE)</f>
        <v/>
      </c>
      <c r="P7" s="189" t="str">
        <f>VLOOKUP(Tabel3[[#This Row],[ID-Bygningsdel]],'Data aktør'!A:H,3,FALSE)</f>
        <v/>
      </c>
      <c r="Q7" s="190" t="str">
        <f>VLOOKUP(Tabel3[[#This Row],[ID-Bygningsdel]],'Data aktør'!A:H,4,FALSE)</f>
        <v/>
      </c>
      <c r="R7" s="191" t="str">
        <f>VLOOKUP(Tabel3[[#This Row],[ID-Bygningsdel]],'Data aktør'!A:H,5,FALSE)</f>
        <v/>
      </c>
      <c r="S7" s="192" t="str">
        <f>VLOOKUP(Tabel3[[#This Row],[ID-Bygningsdel]],'Data aktør'!A:H,6,FALSE)</f>
        <v/>
      </c>
      <c r="T7" s="193" t="str">
        <f>VLOOKUP(Tabel3[[#This Row],[ID-Bygningsdel]],'Data aktør'!A:H,7,FALSE)</f>
        <v/>
      </c>
      <c r="U7" s="194" t="str">
        <f>VLOOKUP(Tabel3[[#This Row],[ID-Bygningsdel]],'Data aktør'!A:H,8,FALSE)</f>
        <v/>
      </c>
      <c r="V7" s="24"/>
      <c r="W7" s="77"/>
      <c r="X7" s="76"/>
      <c r="Y7" s="77"/>
      <c r="Z7" s="76"/>
      <c r="AA7" s="77"/>
      <c r="AB7" s="216"/>
      <c r="AC7" s="227"/>
      <c r="AD7" s="76"/>
      <c r="AE7" s="77"/>
      <c r="AF7" s="76"/>
      <c r="AG7" s="77"/>
      <c r="AH7" s="76"/>
      <c r="AI7" s="77"/>
      <c r="AJ7" s="216"/>
      <c r="AK7" s="227"/>
      <c r="AL7" s="216"/>
      <c r="AM7" s="227"/>
      <c r="AN7" s="76"/>
      <c r="AO7" s="77"/>
      <c r="AP7" s="76"/>
      <c r="AQ7" s="77"/>
      <c r="AR7" s="76"/>
      <c r="AS7" s="77"/>
      <c r="AT7" s="216"/>
      <c r="AU7" s="227"/>
      <c r="AV7" s="76"/>
      <c r="AW7" s="77"/>
      <c r="AX7" s="76"/>
      <c r="AY7" s="77"/>
      <c r="AZ7" s="76"/>
      <c r="BA7" s="77"/>
      <c r="BB7" s="216"/>
      <c r="BC7" s="227"/>
      <c r="BD7" s="76"/>
      <c r="BE7" s="77"/>
      <c r="BF7" s="76"/>
      <c r="BG7" s="77"/>
      <c r="BH7" s="76"/>
      <c r="BI7" s="77"/>
      <c r="BJ7" s="216"/>
      <c r="BK7" s="227"/>
      <c r="BL7" s="36"/>
      <c r="BM7" s="245"/>
      <c r="BN7" s="76"/>
      <c r="BO7" s="77"/>
      <c r="BP7" s="76"/>
      <c r="BQ7" s="77"/>
      <c r="BR7" s="76"/>
      <c r="BS7" s="77"/>
      <c r="BT7" s="216"/>
      <c r="BU7" s="227"/>
      <c r="BV7" s="24"/>
      <c r="BW7" s="76"/>
      <c r="BX7" s="77"/>
      <c r="BY7" s="76"/>
      <c r="BZ7" s="77"/>
      <c r="CA7" s="96"/>
    </row>
    <row r="8" spans="1:81" ht="24.95" customHeight="1" outlineLevel="1" x14ac:dyDescent="0.2">
      <c r="A8" s="33"/>
      <c r="B8" s="264" t="s">
        <v>114</v>
      </c>
      <c r="C8" s="239" t="str">
        <f>_xlfn.CONCAT(Tabel3[[#This Row],[ID]],Tabel3[[#This Row],[BYGNINGSDELE]])</f>
        <v>004Forberedt grund</v>
      </c>
      <c r="D8" s="27"/>
      <c r="E8" s="27"/>
      <c r="F8" s="27"/>
      <c r="G8" s="27"/>
      <c r="H8" s="27"/>
      <c r="I8" s="24"/>
      <c r="J8" s="58">
        <v>2</v>
      </c>
      <c r="K8" s="59" t="s">
        <v>115</v>
      </c>
      <c r="L8" s="287"/>
      <c r="M8" s="290" t="str">
        <f>IFERROR(VLOOKUP(Tabel3[[#This Row],[ID-Bygningsdel]],'Data ændringslog'!A:G,7,FALSE),"P")</f>
        <v/>
      </c>
      <c r="N8" s="60"/>
      <c r="O8" s="221" t="s">
        <v>109</v>
      </c>
      <c r="P8" s="222" t="s">
        <v>109</v>
      </c>
      <c r="Q8" s="222" t="s">
        <v>109</v>
      </c>
      <c r="R8" s="222" t="s">
        <v>109</v>
      </c>
      <c r="S8" s="222" t="s">
        <v>109</v>
      </c>
      <c r="T8" s="222" t="s">
        <v>109</v>
      </c>
      <c r="U8" s="223" t="s">
        <v>109</v>
      </c>
      <c r="V8" s="78"/>
      <c r="W8" s="79"/>
      <c r="X8" s="78"/>
      <c r="Y8" s="79"/>
      <c r="Z8" s="78"/>
      <c r="AA8" s="79"/>
      <c r="AB8" s="225"/>
      <c r="AC8" s="226"/>
      <c r="AD8" s="78"/>
      <c r="AE8" s="79"/>
      <c r="AF8" s="78"/>
      <c r="AG8" s="79"/>
      <c r="AH8" s="78"/>
      <c r="AI8" s="79"/>
      <c r="AJ8" s="225"/>
      <c r="AK8" s="226"/>
      <c r="AL8" s="225"/>
      <c r="AM8" s="226"/>
      <c r="AN8" s="78"/>
      <c r="AO8" s="79"/>
      <c r="AP8" s="78"/>
      <c r="AQ8" s="79"/>
      <c r="AR8" s="78"/>
      <c r="AS8" s="79"/>
      <c r="AT8" s="225"/>
      <c r="AU8" s="226"/>
      <c r="AV8" s="78"/>
      <c r="AW8" s="79"/>
      <c r="AX8" s="78"/>
      <c r="AY8" s="79"/>
      <c r="AZ8" s="78"/>
      <c r="BA8" s="79"/>
      <c r="BB8" s="225"/>
      <c r="BC8" s="226"/>
      <c r="BD8" s="78"/>
      <c r="BE8" s="79"/>
      <c r="BF8" s="78"/>
      <c r="BG8" s="79"/>
      <c r="BH8" s="78"/>
      <c r="BI8" s="79"/>
      <c r="BJ8" s="225"/>
      <c r="BK8" s="226"/>
      <c r="BL8" s="37"/>
      <c r="BM8" s="245"/>
      <c r="BN8" s="78"/>
      <c r="BO8" s="79"/>
      <c r="BP8" s="78"/>
      <c r="BQ8" s="79"/>
      <c r="BR8" s="78"/>
      <c r="BS8" s="79"/>
      <c r="BT8" s="225"/>
      <c r="BU8" s="226"/>
      <c r="BV8" s="24"/>
      <c r="BW8" s="78"/>
      <c r="BX8" s="79"/>
      <c r="BY8" s="78"/>
      <c r="BZ8" s="79"/>
      <c r="CA8" s="97"/>
    </row>
    <row r="9" spans="1:81" outlineLevel="1" x14ac:dyDescent="0.2">
      <c r="A9" s="33"/>
      <c r="B9" s="265" t="s">
        <v>116</v>
      </c>
      <c r="C9" s="240" t="str">
        <f>_xlfn.CONCAT(Tabel3[[#This Row],[ID]],Tabel3[[#This Row],[BYGNINGSDELE]])</f>
        <v>005-</v>
      </c>
      <c r="D9" s="24"/>
      <c r="E9" s="24"/>
      <c r="F9" s="24"/>
      <c r="G9" s="24"/>
      <c r="H9" s="24"/>
      <c r="I9" s="24"/>
      <c r="J9" s="61">
        <v>3</v>
      </c>
      <c r="K9" s="62" t="s">
        <v>113</v>
      </c>
      <c r="L9" s="63"/>
      <c r="M9" s="61" t="str">
        <f>IFERROR(VLOOKUP(Tabel3[[#This Row],[ID-Bygningsdel]],'Data ændringslog'!A:G,7,FALSE),"P")</f>
        <v/>
      </c>
      <c r="N9" s="64" t="s">
        <v>113</v>
      </c>
      <c r="O9" s="188" t="str">
        <f>VLOOKUP(Tabel3[[#This Row],[ID-Bygningsdel]],'Data aktør'!A:H,2,FALSE)</f>
        <v/>
      </c>
      <c r="P9" s="189" t="str">
        <f>VLOOKUP(Tabel3[[#This Row],[ID-Bygningsdel]],'Data aktør'!A:H,3,FALSE)</f>
        <v/>
      </c>
      <c r="Q9" s="190" t="str">
        <f>VLOOKUP(Tabel3[[#This Row],[ID-Bygningsdel]],'Data aktør'!A:H,4,FALSE)</f>
        <v/>
      </c>
      <c r="R9" s="191" t="str">
        <f>VLOOKUP(Tabel3[[#This Row],[ID-Bygningsdel]],'Data aktør'!A:H,5,FALSE)</f>
        <v/>
      </c>
      <c r="S9" s="192" t="str">
        <f>VLOOKUP(Tabel3[[#This Row],[ID-Bygningsdel]],'Data aktør'!A:H,6,FALSE)</f>
        <v/>
      </c>
      <c r="T9" s="193" t="str">
        <f>VLOOKUP(Tabel3[[#This Row],[ID-Bygningsdel]],'Data aktør'!A:H,7,FALSE)</f>
        <v/>
      </c>
      <c r="U9" s="194" t="str">
        <f>VLOOKUP(Tabel3[[#This Row],[ID-Bygningsdel]],'Data aktør'!A:H,8,FALSE)</f>
        <v/>
      </c>
      <c r="V9" s="76"/>
      <c r="W9" s="77"/>
      <c r="X9" s="76"/>
      <c r="Y9" s="77"/>
      <c r="Z9" s="76"/>
      <c r="AA9" s="77"/>
      <c r="AB9" s="216"/>
      <c r="AC9" s="227"/>
      <c r="AD9" s="76"/>
      <c r="AE9" s="77"/>
      <c r="AF9" s="76"/>
      <c r="AG9" s="77"/>
      <c r="AH9" s="76"/>
      <c r="AI9" s="77"/>
      <c r="AJ9" s="216"/>
      <c r="AK9" s="227"/>
      <c r="AL9" s="80"/>
      <c r="AM9" s="81"/>
      <c r="AN9" s="76"/>
      <c r="AO9" s="77"/>
      <c r="AP9" s="76"/>
      <c r="AQ9" s="77"/>
      <c r="AR9" s="76"/>
      <c r="AS9" s="77"/>
      <c r="AT9" s="216"/>
      <c r="AU9" s="227"/>
      <c r="AV9" s="76"/>
      <c r="AW9" s="77"/>
      <c r="AX9" s="76"/>
      <c r="AY9" s="77"/>
      <c r="AZ9" s="76"/>
      <c r="BA9" s="77"/>
      <c r="BB9" s="216"/>
      <c r="BC9" s="227"/>
      <c r="BD9" s="76"/>
      <c r="BE9" s="77"/>
      <c r="BF9" s="76"/>
      <c r="BG9" s="77"/>
      <c r="BH9" s="76"/>
      <c r="BI9" s="77"/>
      <c r="BJ9" s="216"/>
      <c r="BK9" s="227"/>
      <c r="BL9" s="36"/>
      <c r="BM9" s="245"/>
      <c r="BN9" s="76"/>
      <c r="BO9" s="77"/>
      <c r="BP9" s="76"/>
      <c r="BQ9" s="77"/>
      <c r="BR9" s="76"/>
      <c r="BS9" s="77"/>
      <c r="BT9" s="216"/>
      <c r="BU9" s="227"/>
      <c r="BV9" s="24"/>
      <c r="BW9" s="76"/>
      <c r="BX9" s="77"/>
      <c r="BY9" s="76"/>
      <c r="BZ9" s="77"/>
      <c r="CA9" s="96"/>
    </row>
    <row r="10" spans="1:81" ht="24.95" customHeight="1" outlineLevel="1" x14ac:dyDescent="0.2">
      <c r="A10" s="33"/>
      <c r="B10" s="264" t="s">
        <v>117</v>
      </c>
      <c r="C10" s="239" t="str">
        <f>_xlfn.CONCAT(Tabel3[[#This Row],[ID]],Tabel3[[#This Row],[BYGNINGSDELE]])</f>
        <v>006Byggegrube</v>
      </c>
      <c r="D10" s="27"/>
      <c r="E10" s="27"/>
      <c r="F10" s="27"/>
      <c r="G10" s="27"/>
      <c r="H10" s="27"/>
      <c r="I10" s="24"/>
      <c r="J10" s="58">
        <v>2</v>
      </c>
      <c r="K10" s="59" t="s">
        <v>118</v>
      </c>
      <c r="L10" s="287"/>
      <c r="M10" s="290" t="str">
        <f>IFERROR(VLOOKUP(Tabel3[[#This Row],[ID-Bygningsdel]],'Data ændringslog'!A:G,7,FALSE),"P")</f>
        <v/>
      </c>
      <c r="N10" s="60"/>
      <c r="O10" s="221" t="s">
        <v>109</v>
      </c>
      <c r="P10" s="222" t="s">
        <v>109</v>
      </c>
      <c r="Q10" s="222" t="s">
        <v>109</v>
      </c>
      <c r="R10" s="222" t="s">
        <v>109</v>
      </c>
      <c r="S10" s="222" t="s">
        <v>109</v>
      </c>
      <c r="T10" s="222" t="s">
        <v>109</v>
      </c>
      <c r="U10" s="223" t="s">
        <v>109</v>
      </c>
      <c r="V10" s="78"/>
      <c r="W10" s="79"/>
      <c r="X10" s="78"/>
      <c r="Y10" s="79"/>
      <c r="Z10" s="78"/>
      <c r="AA10" s="79"/>
      <c r="AB10" s="225"/>
      <c r="AC10" s="226"/>
      <c r="AD10" s="78"/>
      <c r="AE10" s="79"/>
      <c r="AF10" s="78"/>
      <c r="AG10" s="79"/>
      <c r="AH10" s="78"/>
      <c r="AI10" s="79"/>
      <c r="AJ10" s="225"/>
      <c r="AK10" s="226"/>
      <c r="AL10" s="78"/>
      <c r="AM10" s="88"/>
      <c r="AN10" s="78"/>
      <c r="AO10" s="79"/>
      <c r="AP10" s="78"/>
      <c r="AQ10" s="79"/>
      <c r="AR10" s="78"/>
      <c r="AS10" s="79"/>
      <c r="AT10" s="225"/>
      <c r="AU10" s="226"/>
      <c r="AV10" s="78"/>
      <c r="AW10" s="79"/>
      <c r="AX10" s="78"/>
      <c r="AY10" s="79"/>
      <c r="AZ10" s="78"/>
      <c r="BA10" s="79"/>
      <c r="BB10" s="225"/>
      <c r="BC10" s="226"/>
      <c r="BD10" s="78"/>
      <c r="BE10" s="79"/>
      <c r="BF10" s="78"/>
      <c r="BG10" s="79"/>
      <c r="BH10" s="78"/>
      <c r="BI10" s="79"/>
      <c r="BJ10" s="225"/>
      <c r="BK10" s="226"/>
      <c r="BL10" s="37"/>
      <c r="BM10" s="245"/>
      <c r="BN10" s="78"/>
      <c r="BO10" s="79"/>
      <c r="BP10" s="78"/>
      <c r="BQ10" s="79"/>
      <c r="BR10" s="78"/>
      <c r="BS10" s="79"/>
      <c r="BT10" s="225"/>
      <c r="BU10" s="226"/>
      <c r="BV10" s="24"/>
      <c r="BW10" s="78"/>
      <c r="BX10" s="79"/>
      <c r="BY10" s="78"/>
      <c r="BZ10" s="79"/>
      <c r="CA10" s="97"/>
    </row>
    <row r="11" spans="1:81" outlineLevel="1" x14ac:dyDescent="0.2">
      <c r="A11" s="33"/>
      <c r="B11" s="265" t="s">
        <v>119</v>
      </c>
      <c r="C11" s="240" t="str">
        <f>_xlfn.CONCAT(Tabel3[[#This Row],[ID]],Tabel3[[#This Row],[BYGNINGSDELE]])</f>
        <v>007Spunsvægge</v>
      </c>
      <c r="D11" s="24"/>
      <c r="E11" s="24"/>
      <c r="F11" s="24"/>
      <c r="G11" s="24"/>
      <c r="H11" s="24"/>
      <c r="I11" s="24"/>
      <c r="J11" s="245">
        <v>3</v>
      </c>
      <c r="K11" s="246" t="s">
        <v>120</v>
      </c>
      <c r="L11" s="247" t="s">
        <v>121</v>
      </c>
      <c r="M11" s="245" t="str">
        <f>IFERROR(VLOOKUP(Tabel3[[#This Row],[ID-Bygningsdel]],'Data ændringslog'!A:G,7,FALSE),"P")</f>
        <v/>
      </c>
      <c r="N11" s="249" t="s">
        <v>109</v>
      </c>
      <c r="O11" s="195" t="str">
        <f>VLOOKUP(Tabel3[[#This Row],[ID-Bygningsdel]],'Data aktør'!A:H,2,FALSE)</f>
        <v/>
      </c>
      <c r="P11" s="189" t="str">
        <f>VLOOKUP(Tabel3[[#This Row],[ID-Bygningsdel]],'Data aktør'!A:H,3,FALSE)</f>
        <v>X</v>
      </c>
      <c r="Q11" s="190" t="str">
        <f>VLOOKUP(Tabel3[[#This Row],[ID-Bygningsdel]],'Data aktør'!A:H,4,FALSE)</f>
        <v/>
      </c>
      <c r="R11" s="191" t="str">
        <f>VLOOKUP(Tabel3[[#This Row],[ID-Bygningsdel]],'Data aktør'!A:H,5,FALSE)</f>
        <v/>
      </c>
      <c r="S11" s="192" t="str">
        <f>VLOOKUP(Tabel3[[#This Row],[ID-Bygningsdel]],'Data aktør'!A:H,6,FALSE)</f>
        <v/>
      </c>
      <c r="T11" s="193" t="str">
        <f>VLOOKUP(Tabel3[[#This Row],[ID-Bygningsdel]],'Data aktør'!A:H,7,FALSE)</f>
        <v/>
      </c>
      <c r="U11" s="194" t="str">
        <f>VLOOKUP(Tabel3[[#This Row],[ID-Bygningsdel]],'Data aktør'!A:H,8,FALSE)</f>
        <v/>
      </c>
      <c r="V11" s="113"/>
      <c r="W11" s="81"/>
      <c r="X11" s="80"/>
      <c r="Y11" s="81"/>
      <c r="Z11" s="80"/>
      <c r="AA11" s="81"/>
      <c r="AB11" s="80"/>
      <c r="AC11" s="81"/>
      <c r="AD11" s="80"/>
      <c r="AE11" s="81"/>
      <c r="AF11" s="80"/>
      <c r="AG11" s="81"/>
      <c r="AH11" s="80"/>
      <c r="AI11" s="81"/>
      <c r="AJ11" s="80" t="s">
        <v>44</v>
      </c>
      <c r="AK11" s="81">
        <v>300</v>
      </c>
      <c r="AL11" s="80"/>
      <c r="AM11" s="77"/>
      <c r="AN11" s="80"/>
      <c r="AO11" s="81"/>
      <c r="AP11" s="80"/>
      <c r="AQ11" s="81"/>
      <c r="AR11" s="80"/>
      <c r="AS11" s="81"/>
      <c r="AT11" s="80" t="s">
        <v>44</v>
      </c>
      <c r="AU11" s="81">
        <v>325</v>
      </c>
      <c r="AV11" s="80"/>
      <c r="AW11" s="81"/>
      <c r="AX11" s="80"/>
      <c r="AY11" s="81"/>
      <c r="AZ11" s="80"/>
      <c r="BA11" s="81"/>
      <c r="BB11" s="80" t="s">
        <v>44</v>
      </c>
      <c r="BC11" s="81">
        <v>325</v>
      </c>
      <c r="BD11" s="80"/>
      <c r="BE11" s="81"/>
      <c r="BF11" s="80"/>
      <c r="BG11" s="81"/>
      <c r="BH11" s="80"/>
      <c r="BI11" s="81"/>
      <c r="BJ11" s="80"/>
      <c r="BK11" s="81"/>
      <c r="BL11" s="36" t="s">
        <v>122</v>
      </c>
      <c r="BM11" s="113"/>
      <c r="BN11" s="80"/>
      <c r="BO11" s="81"/>
      <c r="BP11" s="80"/>
      <c r="BQ11" s="81"/>
      <c r="BR11" s="80"/>
      <c r="BS11" s="81"/>
      <c r="BT11" s="80"/>
      <c r="BU11" s="81"/>
      <c r="BV11" s="24"/>
      <c r="BW11" s="80"/>
      <c r="BX11" s="81"/>
      <c r="BY11" s="80"/>
      <c r="BZ11" s="81"/>
      <c r="CA11" s="96"/>
    </row>
    <row r="12" spans="1:81" outlineLevel="1" x14ac:dyDescent="0.2">
      <c r="A12" s="33"/>
      <c r="B12" s="265" t="s">
        <v>123</v>
      </c>
      <c r="C12" s="240" t="str">
        <f>_xlfn.CONCAT(Tabel3[[#This Row],[ID]],Tabel3[[#This Row],[BYGNINGSDELE]])</f>
        <v>008Sekantpælevægge</v>
      </c>
      <c r="D12" s="24"/>
      <c r="E12" s="24"/>
      <c r="F12" s="24"/>
      <c r="G12" s="24"/>
      <c r="H12" s="24"/>
      <c r="I12" s="24"/>
      <c r="J12" s="245">
        <v>3</v>
      </c>
      <c r="K12" s="246" t="s">
        <v>124</v>
      </c>
      <c r="L12" s="247" t="s">
        <v>121</v>
      </c>
      <c r="M12" s="245" t="str">
        <f>IFERROR(VLOOKUP(Tabel3[[#This Row],[ID-Bygningsdel]],'Data ændringslog'!A:G,7,FALSE),"P")</f>
        <v/>
      </c>
      <c r="N12" s="249" t="s">
        <v>109</v>
      </c>
      <c r="O12" s="195" t="str">
        <f>VLOOKUP(Tabel3[[#This Row],[ID-Bygningsdel]],'Data aktør'!A:H,2,FALSE)</f>
        <v/>
      </c>
      <c r="P12" s="189" t="str">
        <f>VLOOKUP(Tabel3[[#This Row],[ID-Bygningsdel]],'Data aktør'!A:H,3,FALSE)</f>
        <v>X</v>
      </c>
      <c r="Q12" s="190" t="str">
        <f>VLOOKUP(Tabel3[[#This Row],[ID-Bygningsdel]],'Data aktør'!A:H,4,FALSE)</f>
        <v/>
      </c>
      <c r="R12" s="191" t="str">
        <f>VLOOKUP(Tabel3[[#This Row],[ID-Bygningsdel]],'Data aktør'!A:H,5,FALSE)</f>
        <v/>
      </c>
      <c r="S12" s="192" t="str">
        <f>VLOOKUP(Tabel3[[#This Row],[ID-Bygningsdel]],'Data aktør'!A:H,6,FALSE)</f>
        <v/>
      </c>
      <c r="T12" s="193" t="str">
        <f>VLOOKUP(Tabel3[[#This Row],[ID-Bygningsdel]],'Data aktør'!A:H,7,FALSE)</f>
        <v/>
      </c>
      <c r="U12" s="194" t="str">
        <f>VLOOKUP(Tabel3[[#This Row],[ID-Bygningsdel]],'Data aktør'!A:H,8,FALSE)</f>
        <v/>
      </c>
      <c r="V12" s="24"/>
      <c r="W12" s="77"/>
      <c r="X12" s="76"/>
      <c r="Y12" s="77"/>
      <c r="Z12" s="76"/>
      <c r="AA12" s="77"/>
      <c r="AB12" s="76"/>
      <c r="AC12" s="77"/>
      <c r="AD12" s="76"/>
      <c r="AE12" s="77"/>
      <c r="AF12" s="76"/>
      <c r="AG12" s="77"/>
      <c r="AH12" s="76"/>
      <c r="AI12" s="77"/>
      <c r="AJ12" s="76" t="s">
        <v>44</v>
      </c>
      <c r="AK12" s="77">
        <v>300</v>
      </c>
      <c r="AL12" s="76"/>
      <c r="AM12" s="77"/>
      <c r="AN12" s="76"/>
      <c r="AO12" s="77"/>
      <c r="AP12" s="76"/>
      <c r="AQ12" s="77"/>
      <c r="AR12" s="76"/>
      <c r="AS12" s="77"/>
      <c r="AT12" s="76" t="s">
        <v>44</v>
      </c>
      <c r="AU12" s="77">
        <v>325</v>
      </c>
      <c r="AV12" s="76"/>
      <c r="AW12" s="77"/>
      <c r="AX12" s="76"/>
      <c r="AY12" s="77"/>
      <c r="AZ12" s="76"/>
      <c r="BA12" s="77"/>
      <c r="BB12" s="76" t="s">
        <v>44</v>
      </c>
      <c r="BC12" s="77">
        <v>325</v>
      </c>
      <c r="BD12" s="76"/>
      <c r="BE12" s="77"/>
      <c r="BF12" s="76"/>
      <c r="BG12" s="77"/>
      <c r="BH12" s="76"/>
      <c r="BI12" s="77"/>
      <c r="BJ12" s="76"/>
      <c r="BK12" s="77"/>
      <c r="BL12" s="36" t="s">
        <v>122</v>
      </c>
      <c r="BM12" s="24"/>
      <c r="BN12" s="76"/>
      <c r="BO12" s="77"/>
      <c r="BP12" s="76"/>
      <c r="BQ12" s="77"/>
      <c r="BR12" s="76"/>
      <c r="BS12" s="77"/>
      <c r="BT12" s="76"/>
      <c r="BU12" s="77"/>
      <c r="BV12" s="24"/>
      <c r="BW12" s="76"/>
      <c r="BX12" s="77"/>
      <c r="BY12" s="76"/>
      <c r="BZ12" s="77"/>
      <c r="CA12" s="96"/>
    </row>
    <row r="13" spans="1:81" outlineLevel="1" x14ac:dyDescent="0.2">
      <c r="A13" s="33"/>
      <c r="B13" s="265" t="s">
        <v>125</v>
      </c>
      <c r="C13" s="240" t="str">
        <f>_xlfn.CONCAT(Tabel3[[#This Row],[ID]],Tabel3[[#This Row],[BYGNINGSDELE]])</f>
        <v>009Udgravning</v>
      </c>
      <c r="D13" s="24"/>
      <c r="E13" s="24"/>
      <c r="F13" s="24"/>
      <c r="G13" s="24"/>
      <c r="H13" s="24"/>
      <c r="I13" s="24"/>
      <c r="J13" s="245">
        <v>3</v>
      </c>
      <c r="K13" s="246" t="s">
        <v>126</v>
      </c>
      <c r="L13" s="247" t="s">
        <v>113</v>
      </c>
      <c r="M13" s="245" t="str">
        <f>IFERROR(VLOOKUP(Tabel3[[#This Row],[ID-Bygningsdel]],'Data ændringslog'!A:G,7,FALSE),"P")</f>
        <v/>
      </c>
      <c r="N13" s="249" t="s">
        <v>113</v>
      </c>
      <c r="O13" s="195" t="str">
        <f>VLOOKUP(Tabel3[[#This Row],[ID-Bygningsdel]],'Data aktør'!A:H,2,FALSE)</f>
        <v/>
      </c>
      <c r="P13" s="189" t="str">
        <f>VLOOKUP(Tabel3[[#This Row],[ID-Bygningsdel]],'Data aktør'!A:H,3,FALSE)</f>
        <v/>
      </c>
      <c r="Q13" s="190" t="str">
        <f>VLOOKUP(Tabel3[[#This Row],[ID-Bygningsdel]],'Data aktør'!A:H,4,FALSE)</f>
        <v/>
      </c>
      <c r="R13" s="191" t="str">
        <f>VLOOKUP(Tabel3[[#This Row],[ID-Bygningsdel]],'Data aktør'!A:H,5,FALSE)</f>
        <v/>
      </c>
      <c r="S13" s="192" t="str">
        <f>VLOOKUP(Tabel3[[#This Row],[ID-Bygningsdel]],'Data aktør'!A:H,6,FALSE)</f>
        <v/>
      </c>
      <c r="T13" s="193" t="str">
        <f>VLOOKUP(Tabel3[[#This Row],[ID-Bygningsdel]],'Data aktør'!A:H,7,FALSE)</f>
        <v/>
      </c>
      <c r="U13" s="194" t="str">
        <f>VLOOKUP(Tabel3[[#This Row],[ID-Bygningsdel]],'Data aktør'!A:H,8,FALSE)</f>
        <v/>
      </c>
      <c r="V13" s="24"/>
      <c r="W13" s="77"/>
      <c r="X13" s="76"/>
      <c r="Y13" s="77"/>
      <c r="Z13" s="76"/>
      <c r="AA13" s="77"/>
      <c r="AB13" s="76"/>
      <c r="AC13" s="77"/>
      <c r="AD13" s="76"/>
      <c r="AE13" s="77"/>
      <c r="AF13" s="76"/>
      <c r="AG13" s="77"/>
      <c r="AH13" s="76"/>
      <c r="AI13" s="77"/>
      <c r="AJ13" s="76"/>
      <c r="AK13" s="77"/>
      <c r="AL13" s="76"/>
      <c r="AM13" s="77"/>
      <c r="AN13" s="76"/>
      <c r="AO13" s="77"/>
      <c r="AP13" s="76"/>
      <c r="AQ13" s="77"/>
      <c r="AR13" s="76"/>
      <c r="AS13" s="77"/>
      <c r="AT13" s="76"/>
      <c r="AU13" s="77"/>
      <c r="AV13" s="76"/>
      <c r="AW13" s="77"/>
      <c r="AX13" s="76"/>
      <c r="AY13" s="77"/>
      <c r="AZ13" s="76"/>
      <c r="BA13" s="77"/>
      <c r="BB13" s="76"/>
      <c r="BC13" s="77"/>
      <c r="BD13" s="76"/>
      <c r="BE13" s="77"/>
      <c r="BF13" s="76"/>
      <c r="BG13" s="77"/>
      <c r="BH13" s="76"/>
      <c r="BI13" s="77"/>
      <c r="BJ13" s="76"/>
      <c r="BK13" s="77"/>
      <c r="BL13" s="36"/>
      <c r="BM13" s="24"/>
      <c r="BN13" s="76"/>
      <c r="BO13" s="77"/>
      <c r="BP13" s="76"/>
      <c r="BQ13" s="77"/>
      <c r="BR13" s="76"/>
      <c r="BS13" s="77"/>
      <c r="BT13" s="76"/>
      <c r="BU13" s="77"/>
      <c r="BV13" s="24"/>
      <c r="BW13" s="76"/>
      <c r="BX13" s="77"/>
      <c r="BY13" s="76"/>
      <c r="BZ13" s="77"/>
      <c r="CA13" s="96"/>
    </row>
    <row r="14" spans="1:81" outlineLevel="1" x14ac:dyDescent="0.2">
      <c r="A14" s="33"/>
      <c r="B14" s="265" t="s">
        <v>127</v>
      </c>
      <c r="C14" s="240" t="str">
        <f>_xlfn.CONCAT(Tabel3[[#This Row],[ID]],Tabel3[[#This Row],[BYGNINGSDELE]])</f>
        <v>010Drænsystem</v>
      </c>
      <c r="D14" s="24"/>
      <c r="E14" s="24"/>
      <c r="F14" s="24"/>
      <c r="G14" s="24"/>
      <c r="H14" s="24"/>
      <c r="I14" s="24"/>
      <c r="J14" s="245">
        <v>3</v>
      </c>
      <c r="K14" s="246" t="s">
        <v>128</v>
      </c>
      <c r="L14" s="247" t="s">
        <v>113</v>
      </c>
      <c r="M14" s="245" t="str">
        <f>IFERROR(VLOOKUP(Tabel3[[#This Row],[ID-Bygningsdel]],'Data ændringslog'!A:G,7,FALSE),"P")</f>
        <v/>
      </c>
      <c r="N14" s="249" t="s">
        <v>113</v>
      </c>
      <c r="O14" s="195" t="str">
        <f>VLOOKUP(Tabel3[[#This Row],[ID-Bygningsdel]],'Data aktør'!A:H,2,FALSE)</f>
        <v/>
      </c>
      <c r="P14" s="189" t="str">
        <f>VLOOKUP(Tabel3[[#This Row],[ID-Bygningsdel]],'Data aktør'!A:H,3,FALSE)</f>
        <v/>
      </c>
      <c r="Q14" s="190" t="str">
        <f>VLOOKUP(Tabel3[[#This Row],[ID-Bygningsdel]],'Data aktør'!A:H,4,FALSE)</f>
        <v/>
      </c>
      <c r="R14" s="191" t="str">
        <f>VLOOKUP(Tabel3[[#This Row],[ID-Bygningsdel]],'Data aktør'!A:H,5,FALSE)</f>
        <v/>
      </c>
      <c r="S14" s="192" t="str">
        <f>VLOOKUP(Tabel3[[#This Row],[ID-Bygningsdel]],'Data aktør'!A:H,6,FALSE)</f>
        <v/>
      </c>
      <c r="T14" s="193" t="str">
        <f>VLOOKUP(Tabel3[[#This Row],[ID-Bygningsdel]],'Data aktør'!A:H,7,FALSE)</f>
        <v/>
      </c>
      <c r="U14" s="194" t="str">
        <f>VLOOKUP(Tabel3[[#This Row],[ID-Bygningsdel]],'Data aktør'!A:H,8,FALSE)</f>
        <v/>
      </c>
      <c r="V14" s="24"/>
      <c r="W14" s="77"/>
      <c r="X14" s="76"/>
      <c r="Y14" s="77"/>
      <c r="Z14" s="76"/>
      <c r="AA14" s="77"/>
      <c r="AB14" s="85"/>
      <c r="AC14" s="86"/>
      <c r="AD14" s="76"/>
      <c r="AE14" s="77"/>
      <c r="AF14" s="76"/>
      <c r="AG14" s="77"/>
      <c r="AH14" s="76"/>
      <c r="AI14" s="77"/>
      <c r="AJ14" s="85"/>
      <c r="AK14" s="86"/>
      <c r="AL14" s="85"/>
      <c r="AM14" s="86"/>
      <c r="AN14" s="76"/>
      <c r="AO14" s="77"/>
      <c r="AP14" s="76"/>
      <c r="AQ14" s="77"/>
      <c r="AR14" s="76"/>
      <c r="AS14" s="77"/>
      <c r="AT14" s="85"/>
      <c r="AU14" s="86"/>
      <c r="AV14" s="76"/>
      <c r="AW14" s="77"/>
      <c r="AX14" s="76"/>
      <c r="AY14" s="77"/>
      <c r="AZ14" s="76"/>
      <c r="BA14" s="77"/>
      <c r="BB14" s="85"/>
      <c r="BC14" s="86"/>
      <c r="BD14" s="76"/>
      <c r="BE14" s="77"/>
      <c r="BF14" s="76"/>
      <c r="BG14" s="77"/>
      <c r="BH14" s="76"/>
      <c r="BI14" s="77"/>
      <c r="BJ14" s="85"/>
      <c r="BK14" s="86"/>
      <c r="BL14" s="36"/>
      <c r="BM14" s="256"/>
      <c r="BN14" s="76"/>
      <c r="BO14" s="77"/>
      <c r="BP14" s="76"/>
      <c r="BQ14" s="77"/>
      <c r="BR14" s="76"/>
      <c r="BS14" s="77"/>
      <c r="BT14" s="85"/>
      <c r="BU14" s="86"/>
      <c r="BV14" s="24"/>
      <c r="BW14" s="76"/>
      <c r="BX14" s="77"/>
      <c r="BY14" s="76"/>
      <c r="BZ14" s="77"/>
      <c r="CA14" s="96"/>
    </row>
    <row r="15" spans="1:81" ht="24.95" customHeight="1" outlineLevel="1" x14ac:dyDescent="0.2">
      <c r="A15" s="33"/>
      <c r="B15" s="264" t="s">
        <v>129</v>
      </c>
      <c r="C15" s="239" t="str">
        <f>_xlfn.CONCAT(Tabel3[[#This Row],[ID]],Tabel3[[#This Row],[BYGNINGSDELE]])</f>
        <v>011Byggeplads</v>
      </c>
      <c r="D15" s="27"/>
      <c r="E15" s="27"/>
      <c r="F15" s="27"/>
      <c r="G15" s="27"/>
      <c r="H15" s="27"/>
      <c r="I15" s="24"/>
      <c r="J15" s="114">
        <v>2</v>
      </c>
      <c r="K15" s="115" t="s">
        <v>130</v>
      </c>
      <c r="L15" s="288"/>
      <c r="M15" s="291" t="str">
        <f>IFERROR(VLOOKUP(Tabel3[[#This Row],[ID-Bygningsdel]],'Data ændringslog'!A:G,7,FALSE),"P")</f>
        <v/>
      </c>
      <c r="N15" s="116"/>
      <c r="O15" s="221" t="s">
        <v>109</v>
      </c>
      <c r="P15" s="222" t="s">
        <v>109</v>
      </c>
      <c r="Q15" s="222" t="s">
        <v>109</v>
      </c>
      <c r="R15" s="222" t="s">
        <v>109</v>
      </c>
      <c r="S15" s="222" t="s">
        <v>109</v>
      </c>
      <c r="T15" s="222" t="s">
        <v>109</v>
      </c>
      <c r="U15" s="223" t="s">
        <v>109</v>
      </c>
      <c r="V15" s="78"/>
      <c r="W15" s="79"/>
      <c r="X15" s="78"/>
      <c r="Y15" s="79"/>
      <c r="Z15" s="78"/>
      <c r="AA15" s="79"/>
      <c r="AB15" s="225"/>
      <c r="AC15" s="226"/>
      <c r="AD15" s="78"/>
      <c r="AE15" s="79"/>
      <c r="AF15" s="78"/>
      <c r="AG15" s="79"/>
      <c r="AH15" s="78"/>
      <c r="AI15" s="79"/>
      <c r="AJ15" s="225"/>
      <c r="AK15" s="226"/>
      <c r="AL15" s="225"/>
      <c r="AM15" s="226"/>
      <c r="AN15" s="78"/>
      <c r="AO15" s="79"/>
      <c r="AP15" s="78"/>
      <c r="AQ15" s="79"/>
      <c r="AR15" s="78"/>
      <c r="AS15" s="79"/>
      <c r="AT15" s="225"/>
      <c r="AU15" s="226"/>
      <c r="AV15" s="78"/>
      <c r="AW15" s="79"/>
      <c r="AX15" s="78"/>
      <c r="AY15" s="79"/>
      <c r="AZ15" s="78"/>
      <c r="BA15" s="79"/>
      <c r="BB15" s="225"/>
      <c r="BC15" s="226"/>
      <c r="BD15" s="78"/>
      <c r="BE15" s="79"/>
      <c r="BF15" s="78"/>
      <c r="BG15" s="79"/>
      <c r="BH15" s="78"/>
      <c r="BI15" s="79"/>
      <c r="BJ15" s="225"/>
      <c r="BK15" s="226"/>
      <c r="BL15" s="37"/>
      <c r="BM15" s="245"/>
      <c r="BN15" s="78"/>
      <c r="BO15" s="79"/>
      <c r="BP15" s="78"/>
      <c r="BQ15" s="79"/>
      <c r="BR15" s="78"/>
      <c r="BS15" s="79"/>
      <c r="BT15" s="225"/>
      <c r="BU15" s="226"/>
      <c r="BV15" s="24"/>
      <c r="BW15" s="78"/>
      <c r="BX15" s="79"/>
      <c r="BY15" s="78"/>
      <c r="BZ15" s="79"/>
      <c r="CA15" s="97"/>
    </row>
    <row r="16" spans="1:81" outlineLevel="1" x14ac:dyDescent="0.2">
      <c r="A16" s="33"/>
      <c r="B16" s="265" t="s">
        <v>131</v>
      </c>
      <c r="C16" s="240" t="str">
        <f>_xlfn.CONCAT(Tabel3[[#This Row],[ID]],Tabel3[[#This Row],[BYGNINGSDELE]])</f>
        <v>012Forsyninger</v>
      </c>
      <c r="D16" s="24"/>
      <c r="E16" s="24"/>
      <c r="F16" s="24"/>
      <c r="G16" s="24"/>
      <c r="H16" s="24"/>
      <c r="I16" s="24"/>
      <c r="J16" s="61">
        <v>3</v>
      </c>
      <c r="K16" s="62" t="s">
        <v>132</v>
      </c>
      <c r="L16" s="63" t="s">
        <v>113</v>
      </c>
      <c r="M16" s="61" t="str">
        <f>IFERROR(VLOOKUP(Tabel3[[#This Row],[ID-Bygningsdel]],'Data ændringslog'!A:G,7,FALSE),"P")</f>
        <v/>
      </c>
      <c r="N16" s="64" t="s">
        <v>113</v>
      </c>
      <c r="O16" s="188" t="str">
        <f>VLOOKUP(Tabel3[[#This Row],[ID-Bygningsdel]],'Data aktør'!A:H,2,FALSE)</f>
        <v/>
      </c>
      <c r="P16" s="189" t="str">
        <f>VLOOKUP(Tabel3[[#This Row],[ID-Bygningsdel]],'Data aktør'!A:H,3,FALSE)</f>
        <v/>
      </c>
      <c r="Q16" s="190" t="str">
        <f>VLOOKUP(Tabel3[[#This Row],[ID-Bygningsdel]],'Data aktør'!A:H,4,FALSE)</f>
        <v/>
      </c>
      <c r="R16" s="191" t="str">
        <f>VLOOKUP(Tabel3[[#This Row],[ID-Bygningsdel]],'Data aktør'!A:H,5,FALSE)</f>
        <v/>
      </c>
      <c r="S16" s="192" t="str">
        <f>VLOOKUP(Tabel3[[#This Row],[ID-Bygningsdel]],'Data aktør'!A:H,6,FALSE)</f>
        <v/>
      </c>
      <c r="T16" s="193" t="str">
        <f>VLOOKUP(Tabel3[[#This Row],[ID-Bygningsdel]],'Data aktør'!A:H,7,FALSE)</f>
        <v/>
      </c>
      <c r="U16" s="194" t="str">
        <f>VLOOKUP(Tabel3[[#This Row],[ID-Bygningsdel]],'Data aktør'!A:H,8,FALSE)</f>
        <v/>
      </c>
      <c r="V16" s="76"/>
      <c r="W16" s="77"/>
      <c r="X16" s="76"/>
      <c r="Y16" s="77"/>
      <c r="Z16" s="76"/>
      <c r="AA16" s="77"/>
      <c r="AB16" s="80"/>
      <c r="AC16" s="81"/>
      <c r="AD16" s="76"/>
      <c r="AE16" s="77"/>
      <c r="AF16" s="76"/>
      <c r="AG16" s="77"/>
      <c r="AH16" s="76"/>
      <c r="AI16" s="77"/>
      <c r="AJ16" s="80"/>
      <c r="AK16" s="81"/>
      <c r="AL16" s="80"/>
      <c r="AM16" s="81"/>
      <c r="AN16" s="76"/>
      <c r="AO16" s="77"/>
      <c r="AP16" s="76"/>
      <c r="AQ16" s="77"/>
      <c r="AR16" s="76"/>
      <c r="AS16" s="77"/>
      <c r="AT16" s="80"/>
      <c r="AU16" s="81"/>
      <c r="AV16" s="76"/>
      <c r="AW16" s="77"/>
      <c r="AX16" s="76"/>
      <c r="AY16" s="77"/>
      <c r="AZ16" s="76"/>
      <c r="BA16" s="77"/>
      <c r="BB16" s="80"/>
      <c r="BC16" s="81"/>
      <c r="BD16" s="76"/>
      <c r="BE16" s="77"/>
      <c r="BF16" s="76"/>
      <c r="BG16" s="77"/>
      <c r="BH16" s="76"/>
      <c r="BI16" s="77"/>
      <c r="BJ16" s="80"/>
      <c r="BK16" s="81"/>
      <c r="BL16" s="36"/>
      <c r="BM16" s="113"/>
      <c r="BN16" s="76"/>
      <c r="BO16" s="77"/>
      <c r="BP16" s="76"/>
      <c r="BQ16" s="77"/>
      <c r="BR16" s="76"/>
      <c r="BS16" s="77"/>
      <c r="BT16" s="80"/>
      <c r="BU16" s="81"/>
      <c r="BV16" s="24"/>
      <c r="BW16" s="76"/>
      <c r="BX16" s="77"/>
      <c r="BY16" s="76"/>
      <c r="BZ16" s="77"/>
      <c r="CA16" s="96"/>
    </row>
    <row r="17" spans="1:79" outlineLevel="1" x14ac:dyDescent="0.2">
      <c r="A17" s="33"/>
      <c r="B17" s="265" t="s">
        <v>133</v>
      </c>
      <c r="C17" s="240" t="str">
        <f>_xlfn.CONCAT(Tabel3[[#This Row],[ID]],Tabel3[[#This Row],[BYGNINGSDELE]])</f>
        <v>013Adgangsveje</v>
      </c>
      <c r="D17" s="24"/>
      <c r="E17" s="24"/>
      <c r="F17" s="24"/>
      <c r="G17" s="24"/>
      <c r="H17" s="24"/>
      <c r="I17" s="24"/>
      <c r="J17" s="61">
        <v>3</v>
      </c>
      <c r="K17" s="62" t="s">
        <v>134</v>
      </c>
      <c r="L17" s="63" t="s">
        <v>113</v>
      </c>
      <c r="M17" s="61" t="str">
        <f>IFERROR(VLOOKUP(Tabel3[[#This Row],[ID-Bygningsdel]],'Data ændringslog'!A:G,7,FALSE),"P")</f>
        <v/>
      </c>
      <c r="N17" s="64" t="s">
        <v>113</v>
      </c>
      <c r="O17" s="188" t="str">
        <f>VLOOKUP(Tabel3[[#This Row],[ID-Bygningsdel]],'Data aktør'!A:H,2,FALSE)</f>
        <v/>
      </c>
      <c r="P17" s="189" t="str">
        <f>VLOOKUP(Tabel3[[#This Row],[ID-Bygningsdel]],'Data aktør'!A:H,3,FALSE)</f>
        <v/>
      </c>
      <c r="Q17" s="190" t="str">
        <f>VLOOKUP(Tabel3[[#This Row],[ID-Bygningsdel]],'Data aktør'!A:H,4,FALSE)</f>
        <v/>
      </c>
      <c r="R17" s="191" t="str">
        <f>VLOOKUP(Tabel3[[#This Row],[ID-Bygningsdel]],'Data aktør'!A:H,5,FALSE)</f>
        <v/>
      </c>
      <c r="S17" s="192" t="str">
        <f>VLOOKUP(Tabel3[[#This Row],[ID-Bygningsdel]],'Data aktør'!A:H,6,FALSE)</f>
        <v/>
      </c>
      <c r="T17" s="193" t="str">
        <f>VLOOKUP(Tabel3[[#This Row],[ID-Bygningsdel]],'Data aktør'!A:H,7,FALSE)</f>
        <v/>
      </c>
      <c r="U17" s="194" t="str">
        <f>VLOOKUP(Tabel3[[#This Row],[ID-Bygningsdel]],'Data aktør'!A:H,8,FALSE)</f>
        <v/>
      </c>
      <c r="V17" s="76"/>
      <c r="W17" s="77"/>
      <c r="X17" s="76"/>
      <c r="Y17" s="77"/>
      <c r="Z17" s="76"/>
      <c r="AA17" s="77"/>
      <c r="AB17" s="76"/>
      <c r="AC17" s="77"/>
      <c r="AD17" s="76"/>
      <c r="AE17" s="77"/>
      <c r="AF17" s="76"/>
      <c r="AG17" s="77"/>
      <c r="AH17" s="76"/>
      <c r="AI17" s="77"/>
      <c r="AJ17" s="76"/>
      <c r="AK17" s="77"/>
      <c r="AL17" s="76"/>
      <c r="AM17" s="77"/>
      <c r="AN17" s="76"/>
      <c r="AO17" s="77"/>
      <c r="AP17" s="76"/>
      <c r="AQ17" s="77"/>
      <c r="AR17" s="76"/>
      <c r="AS17" s="77"/>
      <c r="AT17" s="76"/>
      <c r="AU17" s="77"/>
      <c r="AV17" s="76"/>
      <c r="AW17" s="77"/>
      <c r="AX17" s="76"/>
      <c r="AY17" s="77"/>
      <c r="AZ17" s="76"/>
      <c r="BA17" s="77"/>
      <c r="BB17" s="76"/>
      <c r="BC17" s="77"/>
      <c r="BD17" s="76"/>
      <c r="BE17" s="77"/>
      <c r="BF17" s="76"/>
      <c r="BG17" s="77"/>
      <c r="BH17" s="76"/>
      <c r="BI17" s="77"/>
      <c r="BJ17" s="76"/>
      <c r="BK17" s="77"/>
      <c r="BL17" s="36"/>
      <c r="BM17" s="24"/>
      <c r="BN17" s="76"/>
      <c r="BO17" s="77"/>
      <c r="BP17" s="76"/>
      <c r="BQ17" s="77"/>
      <c r="BR17" s="76"/>
      <c r="BS17" s="77"/>
      <c r="BT17" s="76"/>
      <c r="BU17" s="77"/>
      <c r="BV17" s="24"/>
      <c r="BW17" s="76"/>
      <c r="BX17" s="77"/>
      <c r="BY17" s="76"/>
      <c r="BZ17" s="77"/>
      <c r="CA17" s="96"/>
    </row>
    <row r="18" spans="1:79" outlineLevel="1" x14ac:dyDescent="0.2">
      <c r="A18" s="33"/>
      <c r="B18" s="265" t="s">
        <v>135</v>
      </c>
      <c r="C18" s="240" t="str">
        <f>_xlfn.CONCAT(Tabel3[[#This Row],[ID]],Tabel3[[#This Row],[BYGNINGSDELE]])</f>
        <v>014Kraner</v>
      </c>
      <c r="D18" s="24"/>
      <c r="E18" s="24"/>
      <c r="F18" s="24"/>
      <c r="G18" s="24"/>
      <c r="H18" s="24"/>
      <c r="I18" s="24"/>
      <c r="J18" s="61">
        <v>3</v>
      </c>
      <c r="K18" s="62" t="s">
        <v>136</v>
      </c>
      <c r="L18" s="63" t="s">
        <v>113</v>
      </c>
      <c r="M18" s="61" t="str">
        <f>IFERROR(VLOOKUP(Tabel3[[#This Row],[ID-Bygningsdel]],'Data ændringslog'!A:G,7,FALSE),"P")</f>
        <v/>
      </c>
      <c r="N18" s="64" t="s">
        <v>113</v>
      </c>
      <c r="O18" s="188" t="str">
        <f>VLOOKUP(Tabel3[[#This Row],[ID-Bygningsdel]],'Data aktør'!A:H,2,FALSE)</f>
        <v/>
      </c>
      <c r="P18" s="189" t="str">
        <f>VLOOKUP(Tabel3[[#This Row],[ID-Bygningsdel]],'Data aktør'!A:H,3,FALSE)</f>
        <v/>
      </c>
      <c r="Q18" s="190" t="str">
        <f>VLOOKUP(Tabel3[[#This Row],[ID-Bygningsdel]],'Data aktør'!A:H,4,FALSE)</f>
        <v/>
      </c>
      <c r="R18" s="191" t="str">
        <f>VLOOKUP(Tabel3[[#This Row],[ID-Bygningsdel]],'Data aktør'!A:H,5,FALSE)</f>
        <v/>
      </c>
      <c r="S18" s="192" t="str">
        <f>VLOOKUP(Tabel3[[#This Row],[ID-Bygningsdel]],'Data aktør'!A:H,6,FALSE)</f>
        <v/>
      </c>
      <c r="T18" s="193" t="str">
        <f>VLOOKUP(Tabel3[[#This Row],[ID-Bygningsdel]],'Data aktør'!A:H,7,FALSE)</f>
        <v/>
      </c>
      <c r="U18" s="194" t="str">
        <f>VLOOKUP(Tabel3[[#This Row],[ID-Bygningsdel]],'Data aktør'!A:H,8,FALSE)</f>
        <v/>
      </c>
      <c r="V18" s="76"/>
      <c r="W18" s="77"/>
      <c r="X18" s="76"/>
      <c r="Y18" s="77"/>
      <c r="Z18" s="76"/>
      <c r="AA18" s="77"/>
      <c r="AB18" s="76"/>
      <c r="AC18" s="77"/>
      <c r="AD18" s="76"/>
      <c r="AE18" s="77"/>
      <c r="AF18" s="76"/>
      <c r="AG18" s="77"/>
      <c r="AH18" s="76"/>
      <c r="AI18" s="77"/>
      <c r="AJ18" s="76"/>
      <c r="AK18" s="77"/>
      <c r="AL18" s="76"/>
      <c r="AM18" s="77"/>
      <c r="AN18" s="76"/>
      <c r="AO18" s="77"/>
      <c r="AP18" s="76"/>
      <c r="AQ18" s="77"/>
      <c r="AR18" s="76"/>
      <c r="AS18" s="77"/>
      <c r="AT18" s="76"/>
      <c r="AU18" s="77"/>
      <c r="AV18" s="76"/>
      <c r="AW18" s="77"/>
      <c r="AX18" s="76"/>
      <c r="AY18" s="77"/>
      <c r="AZ18" s="76"/>
      <c r="BA18" s="77"/>
      <c r="BB18" s="76"/>
      <c r="BC18" s="77"/>
      <c r="BD18" s="76"/>
      <c r="BE18" s="77"/>
      <c r="BF18" s="76"/>
      <c r="BG18" s="77"/>
      <c r="BH18" s="76"/>
      <c r="BI18" s="77"/>
      <c r="BJ18" s="76"/>
      <c r="BK18" s="77"/>
      <c r="BL18" s="36"/>
      <c r="BM18" s="24"/>
      <c r="BN18" s="76"/>
      <c r="BO18" s="77"/>
      <c r="BP18" s="76"/>
      <c r="BQ18" s="77"/>
      <c r="BR18" s="76"/>
      <c r="BS18" s="77"/>
      <c r="BT18" s="76"/>
      <c r="BU18" s="77"/>
      <c r="BV18" s="24"/>
      <c r="BW18" s="76"/>
      <c r="BX18" s="77"/>
      <c r="BY18" s="76"/>
      <c r="BZ18" s="77"/>
      <c r="CA18" s="96"/>
    </row>
    <row r="19" spans="1:79" outlineLevel="1" x14ac:dyDescent="0.2">
      <c r="A19" s="33"/>
      <c r="B19" s="265" t="s">
        <v>137</v>
      </c>
      <c r="C19" s="240" t="str">
        <f>_xlfn.CONCAT(Tabel3[[#This Row],[ID]],Tabel3[[#This Row],[BYGNINGSDELE]])</f>
        <v>015Lifte</v>
      </c>
      <c r="D19" s="24"/>
      <c r="E19" s="24"/>
      <c r="F19" s="24"/>
      <c r="G19" s="24"/>
      <c r="H19" s="24"/>
      <c r="I19" s="24"/>
      <c r="J19" s="61">
        <v>3</v>
      </c>
      <c r="K19" s="62" t="s">
        <v>138</v>
      </c>
      <c r="L19" s="63" t="s">
        <v>113</v>
      </c>
      <c r="M19" s="61" t="str">
        <f>IFERROR(VLOOKUP(Tabel3[[#This Row],[ID-Bygningsdel]],'Data ændringslog'!A:G,7,FALSE),"P")</f>
        <v/>
      </c>
      <c r="N19" s="64" t="s">
        <v>113</v>
      </c>
      <c r="O19" s="188" t="str">
        <f>VLOOKUP(Tabel3[[#This Row],[ID-Bygningsdel]],'Data aktør'!A:H,2,FALSE)</f>
        <v/>
      </c>
      <c r="P19" s="189" t="str">
        <f>VLOOKUP(Tabel3[[#This Row],[ID-Bygningsdel]],'Data aktør'!A:H,3,FALSE)</f>
        <v/>
      </c>
      <c r="Q19" s="190" t="str">
        <f>VLOOKUP(Tabel3[[#This Row],[ID-Bygningsdel]],'Data aktør'!A:H,4,FALSE)</f>
        <v/>
      </c>
      <c r="R19" s="191" t="str">
        <f>VLOOKUP(Tabel3[[#This Row],[ID-Bygningsdel]],'Data aktør'!A:H,5,FALSE)</f>
        <v/>
      </c>
      <c r="S19" s="192" t="str">
        <f>VLOOKUP(Tabel3[[#This Row],[ID-Bygningsdel]],'Data aktør'!A:H,6,FALSE)</f>
        <v/>
      </c>
      <c r="T19" s="193" t="str">
        <f>VLOOKUP(Tabel3[[#This Row],[ID-Bygningsdel]],'Data aktør'!A:H,7,FALSE)</f>
        <v/>
      </c>
      <c r="U19" s="194" t="str">
        <f>VLOOKUP(Tabel3[[#This Row],[ID-Bygningsdel]],'Data aktør'!A:H,8,FALSE)</f>
        <v/>
      </c>
      <c r="V19" s="76"/>
      <c r="W19" s="77"/>
      <c r="X19" s="76"/>
      <c r="Y19" s="77"/>
      <c r="Z19" s="76"/>
      <c r="AA19" s="77"/>
      <c r="AB19" s="76"/>
      <c r="AC19" s="77"/>
      <c r="AD19" s="76"/>
      <c r="AE19" s="77"/>
      <c r="AF19" s="76"/>
      <c r="AG19" s="77"/>
      <c r="AH19" s="76"/>
      <c r="AI19" s="77"/>
      <c r="AJ19" s="76"/>
      <c r="AK19" s="77"/>
      <c r="AL19" s="76"/>
      <c r="AM19" s="77"/>
      <c r="AN19" s="76"/>
      <c r="AO19" s="77"/>
      <c r="AP19" s="76"/>
      <c r="AQ19" s="77"/>
      <c r="AR19" s="76"/>
      <c r="AS19" s="77"/>
      <c r="AT19" s="76"/>
      <c r="AU19" s="77"/>
      <c r="AV19" s="76"/>
      <c r="AW19" s="77"/>
      <c r="AX19" s="76"/>
      <c r="AY19" s="77"/>
      <c r="AZ19" s="76"/>
      <c r="BA19" s="77"/>
      <c r="BB19" s="76"/>
      <c r="BC19" s="77"/>
      <c r="BD19" s="76"/>
      <c r="BE19" s="77"/>
      <c r="BF19" s="76"/>
      <c r="BG19" s="77"/>
      <c r="BH19" s="76"/>
      <c r="BI19" s="77"/>
      <c r="BJ19" s="76"/>
      <c r="BK19" s="77"/>
      <c r="BL19" s="36"/>
      <c r="BM19" s="24"/>
      <c r="BN19" s="76"/>
      <c r="BO19" s="77"/>
      <c r="BP19" s="76"/>
      <c r="BQ19" s="77"/>
      <c r="BR19" s="76"/>
      <c r="BS19" s="77"/>
      <c r="BT19" s="76"/>
      <c r="BU19" s="77"/>
      <c r="BV19" s="24"/>
      <c r="BW19" s="76"/>
      <c r="BX19" s="77"/>
      <c r="BY19" s="76"/>
      <c r="BZ19" s="77"/>
      <c r="CA19" s="96"/>
    </row>
    <row r="20" spans="1:79" outlineLevel="1" x14ac:dyDescent="0.2">
      <c r="A20" s="33"/>
      <c r="B20" s="265" t="s">
        <v>139</v>
      </c>
      <c r="C20" s="240" t="str">
        <f>_xlfn.CONCAT(Tabel3[[#This Row],[ID]],Tabel3[[#This Row],[BYGNINGSDELE]])</f>
        <v>016Interrimslukninger</v>
      </c>
      <c r="D20" s="24"/>
      <c r="E20" s="24"/>
      <c r="F20" s="24"/>
      <c r="G20" s="24"/>
      <c r="H20" s="24"/>
      <c r="I20" s="24"/>
      <c r="J20" s="61">
        <v>3</v>
      </c>
      <c r="K20" s="62" t="s">
        <v>140</v>
      </c>
      <c r="L20" s="63" t="s">
        <v>113</v>
      </c>
      <c r="M20" s="61" t="str">
        <f>IFERROR(VLOOKUP(Tabel3[[#This Row],[ID-Bygningsdel]],'Data ændringslog'!A:G,7,FALSE),"P")</f>
        <v/>
      </c>
      <c r="N20" s="64" t="s">
        <v>113</v>
      </c>
      <c r="O20" s="188" t="str">
        <f>VLOOKUP(Tabel3[[#This Row],[ID-Bygningsdel]],'Data aktør'!A:H,2,FALSE)</f>
        <v/>
      </c>
      <c r="P20" s="189" t="str">
        <f>VLOOKUP(Tabel3[[#This Row],[ID-Bygningsdel]],'Data aktør'!A:H,3,FALSE)</f>
        <v/>
      </c>
      <c r="Q20" s="190" t="str">
        <f>VLOOKUP(Tabel3[[#This Row],[ID-Bygningsdel]],'Data aktør'!A:H,4,FALSE)</f>
        <v/>
      </c>
      <c r="R20" s="191" t="str">
        <f>VLOOKUP(Tabel3[[#This Row],[ID-Bygningsdel]],'Data aktør'!A:H,5,FALSE)</f>
        <v/>
      </c>
      <c r="S20" s="192" t="str">
        <f>VLOOKUP(Tabel3[[#This Row],[ID-Bygningsdel]],'Data aktør'!A:H,6,FALSE)</f>
        <v/>
      </c>
      <c r="T20" s="193" t="str">
        <f>VLOOKUP(Tabel3[[#This Row],[ID-Bygningsdel]],'Data aktør'!A:H,7,FALSE)</f>
        <v/>
      </c>
      <c r="U20" s="194" t="str">
        <f>VLOOKUP(Tabel3[[#This Row],[ID-Bygningsdel]],'Data aktør'!A:H,8,FALSE)</f>
        <v/>
      </c>
      <c r="V20" s="76"/>
      <c r="W20" s="77"/>
      <c r="X20" s="76"/>
      <c r="Y20" s="77"/>
      <c r="Z20" s="76"/>
      <c r="AA20" s="77"/>
      <c r="AB20" s="76"/>
      <c r="AC20" s="77"/>
      <c r="AD20" s="76"/>
      <c r="AE20" s="77"/>
      <c r="AF20" s="76"/>
      <c r="AG20" s="77"/>
      <c r="AH20" s="76"/>
      <c r="AI20" s="77"/>
      <c r="AJ20" s="76"/>
      <c r="AK20" s="77"/>
      <c r="AL20" s="76"/>
      <c r="AM20" s="77"/>
      <c r="AN20" s="76"/>
      <c r="AO20" s="77"/>
      <c r="AP20" s="76"/>
      <c r="AQ20" s="77"/>
      <c r="AR20" s="76"/>
      <c r="AS20" s="77"/>
      <c r="AT20" s="76"/>
      <c r="AU20" s="77"/>
      <c r="AV20" s="76"/>
      <c r="AW20" s="77"/>
      <c r="AX20" s="76"/>
      <c r="AY20" s="77"/>
      <c r="AZ20" s="76"/>
      <c r="BA20" s="77"/>
      <c r="BB20" s="76"/>
      <c r="BC20" s="77"/>
      <c r="BD20" s="76"/>
      <c r="BE20" s="77"/>
      <c r="BF20" s="76"/>
      <c r="BG20" s="77"/>
      <c r="BH20" s="76"/>
      <c r="BI20" s="77"/>
      <c r="BJ20" s="76"/>
      <c r="BK20" s="77"/>
      <c r="BL20" s="36"/>
      <c r="BM20" s="24"/>
      <c r="BN20" s="76"/>
      <c r="BO20" s="77"/>
      <c r="BP20" s="76"/>
      <c r="BQ20" s="77"/>
      <c r="BR20" s="76"/>
      <c r="BS20" s="77"/>
      <c r="BT20" s="76"/>
      <c r="BU20" s="77"/>
      <c r="BV20" s="24"/>
      <c r="BW20" s="76"/>
      <c r="BX20" s="77"/>
      <c r="BY20" s="76"/>
      <c r="BZ20" s="77"/>
      <c r="CA20" s="96"/>
    </row>
    <row r="21" spans="1:79" outlineLevel="1" x14ac:dyDescent="0.2">
      <c r="A21" s="33"/>
      <c r="B21" s="265" t="s">
        <v>141</v>
      </c>
      <c r="C21" s="240" t="str">
        <f>_xlfn.CONCAT(Tabel3[[#This Row],[ID]],Tabel3[[#This Row],[BYGNINGSDELE]])</f>
        <v>017Stilladser</v>
      </c>
      <c r="D21" s="24"/>
      <c r="E21" s="24"/>
      <c r="F21" s="24"/>
      <c r="G21" s="24"/>
      <c r="H21" s="24"/>
      <c r="I21" s="24"/>
      <c r="J21" s="61">
        <v>3</v>
      </c>
      <c r="K21" s="62" t="s">
        <v>142</v>
      </c>
      <c r="L21" s="63" t="s">
        <v>113</v>
      </c>
      <c r="M21" s="61" t="str">
        <f>IFERROR(VLOOKUP(Tabel3[[#This Row],[ID-Bygningsdel]],'Data ændringslog'!A:G,7,FALSE),"P")</f>
        <v/>
      </c>
      <c r="N21" s="64" t="s">
        <v>113</v>
      </c>
      <c r="O21" s="188" t="str">
        <f>VLOOKUP(Tabel3[[#This Row],[ID-Bygningsdel]],'Data aktør'!A:H,2,FALSE)</f>
        <v/>
      </c>
      <c r="P21" s="189" t="str">
        <f>VLOOKUP(Tabel3[[#This Row],[ID-Bygningsdel]],'Data aktør'!A:H,3,FALSE)</f>
        <v/>
      </c>
      <c r="Q21" s="190" t="str">
        <f>VLOOKUP(Tabel3[[#This Row],[ID-Bygningsdel]],'Data aktør'!A:H,4,FALSE)</f>
        <v/>
      </c>
      <c r="R21" s="191" t="str">
        <f>VLOOKUP(Tabel3[[#This Row],[ID-Bygningsdel]],'Data aktør'!A:H,5,FALSE)</f>
        <v/>
      </c>
      <c r="S21" s="192" t="str">
        <f>VLOOKUP(Tabel3[[#This Row],[ID-Bygningsdel]],'Data aktør'!A:H,6,FALSE)</f>
        <v/>
      </c>
      <c r="T21" s="193" t="str">
        <f>VLOOKUP(Tabel3[[#This Row],[ID-Bygningsdel]],'Data aktør'!A:H,7,FALSE)</f>
        <v/>
      </c>
      <c r="U21" s="194" t="str">
        <f>VLOOKUP(Tabel3[[#This Row],[ID-Bygningsdel]],'Data aktør'!A:H,8,FALSE)</f>
        <v/>
      </c>
      <c r="V21" s="76"/>
      <c r="W21" s="77"/>
      <c r="X21" s="76"/>
      <c r="Y21" s="77"/>
      <c r="Z21" s="76"/>
      <c r="AA21" s="77"/>
      <c r="AB21" s="76"/>
      <c r="AC21" s="77"/>
      <c r="AD21" s="76"/>
      <c r="AE21" s="77"/>
      <c r="AF21" s="76"/>
      <c r="AG21" s="77"/>
      <c r="AH21" s="76"/>
      <c r="AI21" s="77"/>
      <c r="AJ21" s="76"/>
      <c r="AK21" s="77"/>
      <c r="AL21" s="76"/>
      <c r="AM21" s="77"/>
      <c r="AN21" s="76"/>
      <c r="AO21" s="77"/>
      <c r="AP21" s="76"/>
      <c r="AQ21" s="77"/>
      <c r="AR21" s="76"/>
      <c r="AS21" s="77"/>
      <c r="AT21" s="76"/>
      <c r="AU21" s="77"/>
      <c r="AV21" s="76"/>
      <c r="AW21" s="77"/>
      <c r="AX21" s="76"/>
      <c r="AY21" s="77"/>
      <c r="AZ21" s="76"/>
      <c r="BA21" s="77"/>
      <c r="BB21" s="76"/>
      <c r="BC21" s="77"/>
      <c r="BD21" s="76"/>
      <c r="BE21" s="77"/>
      <c r="BF21" s="76"/>
      <c r="BG21" s="77"/>
      <c r="BH21" s="76"/>
      <c r="BI21" s="77"/>
      <c r="BJ21" s="76"/>
      <c r="BK21" s="77"/>
      <c r="BL21" s="36"/>
      <c r="BM21" s="24"/>
      <c r="BN21" s="76"/>
      <c r="BO21" s="77"/>
      <c r="BP21" s="76"/>
      <c r="BQ21" s="77"/>
      <c r="BR21" s="76"/>
      <c r="BS21" s="77"/>
      <c r="BT21" s="76"/>
      <c r="BU21" s="77"/>
      <c r="BV21" s="24"/>
      <c r="BW21" s="76"/>
      <c r="BX21" s="77"/>
      <c r="BY21" s="76"/>
      <c r="BZ21" s="77"/>
      <c r="CA21" s="96"/>
    </row>
    <row r="22" spans="1:79" outlineLevel="1" x14ac:dyDescent="0.2">
      <c r="A22" s="33"/>
      <c r="B22" s="265" t="s">
        <v>143</v>
      </c>
      <c r="C22" s="240" t="str">
        <f>_xlfn.CONCAT(Tabel3[[#This Row],[ID]],Tabel3[[#This Row],[BYGNINGSDELE]])</f>
        <v>018Totaloverdækninger</v>
      </c>
      <c r="D22" s="24"/>
      <c r="E22" s="24"/>
      <c r="F22" s="24"/>
      <c r="G22" s="24"/>
      <c r="H22" s="24"/>
      <c r="I22" s="24"/>
      <c r="J22" s="61">
        <v>3</v>
      </c>
      <c r="K22" s="62" t="s">
        <v>144</v>
      </c>
      <c r="L22" s="63" t="s">
        <v>113</v>
      </c>
      <c r="M22" s="61" t="str">
        <f>IFERROR(VLOOKUP(Tabel3[[#This Row],[ID-Bygningsdel]],'Data ændringslog'!A:G,7,FALSE),"P")</f>
        <v/>
      </c>
      <c r="N22" s="64" t="s">
        <v>113</v>
      </c>
      <c r="O22" s="188" t="str">
        <f>VLOOKUP(Tabel3[[#This Row],[ID-Bygningsdel]],'Data aktør'!A:H,2,FALSE)</f>
        <v/>
      </c>
      <c r="P22" s="189" t="str">
        <f>VLOOKUP(Tabel3[[#This Row],[ID-Bygningsdel]],'Data aktør'!A:H,3,FALSE)</f>
        <v/>
      </c>
      <c r="Q22" s="190" t="str">
        <f>VLOOKUP(Tabel3[[#This Row],[ID-Bygningsdel]],'Data aktør'!A:H,4,FALSE)</f>
        <v/>
      </c>
      <c r="R22" s="191" t="str">
        <f>VLOOKUP(Tabel3[[#This Row],[ID-Bygningsdel]],'Data aktør'!A:H,5,FALSE)</f>
        <v/>
      </c>
      <c r="S22" s="192" t="str">
        <f>VLOOKUP(Tabel3[[#This Row],[ID-Bygningsdel]],'Data aktør'!A:H,6,FALSE)</f>
        <v/>
      </c>
      <c r="T22" s="193" t="str">
        <f>VLOOKUP(Tabel3[[#This Row],[ID-Bygningsdel]],'Data aktør'!A:H,7,FALSE)</f>
        <v/>
      </c>
      <c r="U22" s="194" t="str">
        <f>VLOOKUP(Tabel3[[#This Row],[ID-Bygningsdel]],'Data aktør'!A:H,8,FALSE)</f>
        <v/>
      </c>
      <c r="V22" s="76"/>
      <c r="W22" s="77"/>
      <c r="X22" s="76"/>
      <c r="Y22" s="77"/>
      <c r="Z22" s="76"/>
      <c r="AA22" s="77"/>
      <c r="AB22" s="76"/>
      <c r="AC22" s="77"/>
      <c r="AD22" s="76"/>
      <c r="AE22" s="77"/>
      <c r="AF22" s="76"/>
      <c r="AG22" s="77"/>
      <c r="AH22" s="76"/>
      <c r="AI22" s="77"/>
      <c r="AJ22" s="76"/>
      <c r="AK22" s="77"/>
      <c r="AL22" s="76"/>
      <c r="AM22" s="77"/>
      <c r="AN22" s="76"/>
      <c r="AO22" s="77"/>
      <c r="AP22" s="76"/>
      <c r="AQ22" s="77"/>
      <c r="AR22" s="76"/>
      <c r="AS22" s="77"/>
      <c r="AT22" s="76"/>
      <c r="AU22" s="77"/>
      <c r="AV22" s="76"/>
      <c r="AW22" s="77"/>
      <c r="AX22" s="76"/>
      <c r="AY22" s="77"/>
      <c r="AZ22" s="76"/>
      <c r="BA22" s="77"/>
      <c r="BB22" s="76"/>
      <c r="BC22" s="77"/>
      <c r="BD22" s="76"/>
      <c r="BE22" s="77"/>
      <c r="BF22" s="76"/>
      <c r="BG22" s="77"/>
      <c r="BH22" s="76"/>
      <c r="BI22" s="77"/>
      <c r="BJ22" s="76"/>
      <c r="BK22" s="77"/>
      <c r="BL22" s="36"/>
      <c r="BM22" s="24"/>
      <c r="BN22" s="76"/>
      <c r="BO22" s="77"/>
      <c r="BP22" s="76"/>
      <c r="BQ22" s="77"/>
      <c r="BR22" s="76"/>
      <c r="BS22" s="77"/>
      <c r="BT22" s="76"/>
      <c r="BU22" s="77"/>
      <c r="BV22" s="24"/>
      <c r="BW22" s="76"/>
      <c r="BX22" s="77"/>
      <c r="BY22" s="76"/>
      <c r="BZ22" s="77"/>
      <c r="CA22" s="96"/>
    </row>
    <row r="23" spans="1:79" outlineLevel="1" x14ac:dyDescent="0.2">
      <c r="A23" s="33"/>
      <c r="B23" s="265" t="s">
        <v>145</v>
      </c>
      <c r="C23" s="240" t="str">
        <f>_xlfn.CONCAT(Tabel3[[#This Row],[ID]],Tabel3[[#This Row],[BYGNINGSDELE]])</f>
        <v>019Skurby</v>
      </c>
      <c r="D23" s="24"/>
      <c r="E23" s="24"/>
      <c r="F23" s="24"/>
      <c r="G23" s="24"/>
      <c r="H23" s="24"/>
      <c r="I23" s="24"/>
      <c r="J23" s="61">
        <v>3</v>
      </c>
      <c r="K23" s="62" t="s">
        <v>146</v>
      </c>
      <c r="L23" s="63" t="s">
        <v>113</v>
      </c>
      <c r="M23" s="61" t="str">
        <f>IFERROR(VLOOKUP(Tabel3[[#This Row],[ID-Bygningsdel]],'Data ændringslog'!A:G,7,FALSE),"P")</f>
        <v/>
      </c>
      <c r="N23" s="64" t="s">
        <v>113</v>
      </c>
      <c r="O23" s="188" t="str">
        <f>VLOOKUP(Tabel3[[#This Row],[ID-Bygningsdel]],'Data aktør'!A:H,2,FALSE)</f>
        <v/>
      </c>
      <c r="P23" s="189" t="str">
        <f>VLOOKUP(Tabel3[[#This Row],[ID-Bygningsdel]],'Data aktør'!A:H,3,FALSE)</f>
        <v/>
      </c>
      <c r="Q23" s="190" t="str">
        <f>VLOOKUP(Tabel3[[#This Row],[ID-Bygningsdel]],'Data aktør'!A:H,4,FALSE)</f>
        <v/>
      </c>
      <c r="R23" s="191" t="str">
        <f>VLOOKUP(Tabel3[[#This Row],[ID-Bygningsdel]],'Data aktør'!A:H,5,FALSE)</f>
        <v/>
      </c>
      <c r="S23" s="192" t="str">
        <f>VLOOKUP(Tabel3[[#This Row],[ID-Bygningsdel]],'Data aktør'!A:H,6,FALSE)</f>
        <v/>
      </c>
      <c r="T23" s="193" t="str">
        <f>VLOOKUP(Tabel3[[#This Row],[ID-Bygningsdel]],'Data aktør'!A:H,7,FALSE)</f>
        <v/>
      </c>
      <c r="U23" s="194" t="str">
        <f>VLOOKUP(Tabel3[[#This Row],[ID-Bygningsdel]],'Data aktør'!A:H,8,FALSE)</f>
        <v/>
      </c>
      <c r="V23" s="76"/>
      <c r="W23" s="77"/>
      <c r="X23" s="76"/>
      <c r="Y23" s="77"/>
      <c r="Z23" s="76"/>
      <c r="AA23" s="77"/>
      <c r="AB23" s="76"/>
      <c r="AC23" s="77"/>
      <c r="AD23" s="76"/>
      <c r="AE23" s="77"/>
      <c r="AF23" s="76"/>
      <c r="AG23" s="77"/>
      <c r="AH23" s="76"/>
      <c r="AI23" s="77"/>
      <c r="AJ23" s="76"/>
      <c r="AK23" s="77"/>
      <c r="AL23" s="76"/>
      <c r="AM23" s="77"/>
      <c r="AN23" s="76"/>
      <c r="AO23" s="77"/>
      <c r="AP23" s="76"/>
      <c r="AQ23" s="77"/>
      <c r="AR23" s="76"/>
      <c r="AS23" s="77"/>
      <c r="AT23" s="76"/>
      <c r="AU23" s="77"/>
      <c r="AV23" s="76"/>
      <c r="AW23" s="77"/>
      <c r="AX23" s="76"/>
      <c r="AY23" s="77"/>
      <c r="AZ23" s="76"/>
      <c r="BA23" s="77"/>
      <c r="BB23" s="76"/>
      <c r="BC23" s="77"/>
      <c r="BD23" s="76"/>
      <c r="BE23" s="77"/>
      <c r="BF23" s="76"/>
      <c r="BG23" s="77"/>
      <c r="BH23" s="76"/>
      <c r="BI23" s="77"/>
      <c r="BJ23" s="76"/>
      <c r="BK23" s="77"/>
      <c r="BL23" s="36"/>
      <c r="BM23" s="24"/>
      <c r="BN23" s="76"/>
      <c r="BO23" s="77"/>
      <c r="BP23" s="76"/>
      <c r="BQ23" s="77"/>
      <c r="BR23" s="76"/>
      <c r="BS23" s="77"/>
      <c r="BT23" s="76"/>
      <c r="BU23" s="77"/>
      <c r="BV23" s="24"/>
      <c r="BW23" s="76"/>
      <c r="BX23" s="77"/>
      <c r="BY23" s="76"/>
      <c r="BZ23" s="77"/>
      <c r="CA23" s="96"/>
    </row>
    <row r="24" spans="1:79" s="108" customFormat="1" ht="27.95" customHeight="1" x14ac:dyDescent="0.2">
      <c r="A24" s="33"/>
      <c r="B24" s="266" t="s">
        <v>147</v>
      </c>
      <c r="C24" s="241" t="str">
        <f>_xlfn.CONCAT(Tabel3[[#This Row],[ID]],Tabel3[[#This Row],[BYGNINGSDELE]])</f>
        <v>020Råhus</v>
      </c>
      <c r="D24" s="103"/>
      <c r="E24" s="103"/>
      <c r="F24" s="103"/>
      <c r="G24" s="103"/>
      <c r="H24" s="103"/>
      <c r="I24" s="33"/>
      <c r="J24" s="55">
        <v>1</v>
      </c>
      <c r="K24" s="56" t="s">
        <v>148</v>
      </c>
      <c r="L24" s="286"/>
      <c r="M24" s="104" t="str">
        <f>IFERROR(VLOOKUP(Tabel3[[#This Row],[ID-Bygningsdel]],'Data ændringslog'!A:G,7,FALSE),"P")</f>
        <v/>
      </c>
      <c r="N24" s="57"/>
      <c r="O24" s="218" t="s">
        <v>109</v>
      </c>
      <c r="P24" s="219" t="s">
        <v>109</v>
      </c>
      <c r="Q24" s="219" t="s">
        <v>109</v>
      </c>
      <c r="R24" s="219" t="s">
        <v>109</v>
      </c>
      <c r="S24" s="219" t="s">
        <v>109</v>
      </c>
      <c r="T24" s="219" t="s">
        <v>109</v>
      </c>
      <c r="U24" s="220" t="s">
        <v>109</v>
      </c>
      <c r="V24" s="82"/>
      <c r="W24" s="83"/>
      <c r="X24" s="82"/>
      <c r="Y24" s="83"/>
      <c r="Z24" s="82"/>
      <c r="AA24" s="83"/>
      <c r="AB24" s="82"/>
      <c r="AC24" s="105"/>
      <c r="AD24" s="82"/>
      <c r="AE24" s="83"/>
      <c r="AF24" s="82"/>
      <c r="AG24" s="83"/>
      <c r="AH24" s="82"/>
      <c r="AI24" s="83"/>
      <c r="AJ24" s="82"/>
      <c r="AK24" s="105"/>
      <c r="AL24" s="82"/>
      <c r="AM24" s="105"/>
      <c r="AN24" s="82"/>
      <c r="AO24" s="83"/>
      <c r="AP24" s="82"/>
      <c r="AQ24" s="83"/>
      <c r="AR24" s="82"/>
      <c r="AS24" s="83"/>
      <c r="AT24" s="82"/>
      <c r="AU24" s="105"/>
      <c r="AV24" s="82"/>
      <c r="AW24" s="83"/>
      <c r="AX24" s="82"/>
      <c r="AY24" s="83"/>
      <c r="AZ24" s="82"/>
      <c r="BA24" s="83"/>
      <c r="BB24" s="82"/>
      <c r="BC24" s="105"/>
      <c r="BD24" s="82"/>
      <c r="BE24" s="83"/>
      <c r="BF24" s="82"/>
      <c r="BG24" s="83"/>
      <c r="BH24" s="82"/>
      <c r="BI24" s="83"/>
      <c r="BJ24" s="82"/>
      <c r="BK24" s="105"/>
      <c r="BL24" s="106"/>
      <c r="BM24" s="257"/>
      <c r="BN24" s="82"/>
      <c r="BO24" s="83"/>
      <c r="BP24" s="82"/>
      <c r="BQ24" s="83"/>
      <c r="BR24" s="82"/>
      <c r="BS24" s="83"/>
      <c r="BT24" s="82"/>
      <c r="BU24" s="105"/>
      <c r="BV24" s="33"/>
      <c r="BW24" s="82"/>
      <c r="BX24" s="83"/>
      <c r="BY24" s="82"/>
      <c r="BZ24" s="83"/>
      <c r="CA24" s="107"/>
    </row>
    <row r="25" spans="1:79" ht="24.95" customHeight="1" outlineLevel="1" x14ac:dyDescent="0.2">
      <c r="A25" s="33"/>
      <c r="B25" s="264" t="s">
        <v>149</v>
      </c>
      <c r="C25" s="239" t="str">
        <f>_xlfn.CONCAT(Tabel3[[#This Row],[ID]],Tabel3[[#This Row],[BYGNINGSDELE]])</f>
        <v>021Fundament</v>
      </c>
      <c r="D25" s="27"/>
      <c r="E25" s="27"/>
      <c r="F25" s="27"/>
      <c r="G25" s="27"/>
      <c r="H25" s="27"/>
      <c r="I25" s="24"/>
      <c r="J25" s="58">
        <v>2</v>
      </c>
      <c r="K25" s="59" t="s">
        <v>150</v>
      </c>
      <c r="L25" s="287"/>
      <c r="M25" s="290" t="str">
        <f>IFERROR(VLOOKUP(Tabel3[[#This Row],[ID-Bygningsdel]],'Data ændringslog'!A:G,7,FALSE),"P")</f>
        <v/>
      </c>
      <c r="N25" s="60"/>
      <c r="O25" s="221" t="s">
        <v>109</v>
      </c>
      <c r="P25" s="222" t="s">
        <v>109</v>
      </c>
      <c r="Q25" s="222" t="s">
        <v>109</v>
      </c>
      <c r="R25" s="222" t="s">
        <v>109</v>
      </c>
      <c r="S25" s="222" t="s">
        <v>109</v>
      </c>
      <c r="T25" s="222" t="s">
        <v>109</v>
      </c>
      <c r="U25" s="223" t="s">
        <v>109</v>
      </c>
      <c r="V25" s="78"/>
      <c r="W25" s="79"/>
      <c r="X25" s="78"/>
      <c r="Y25" s="79"/>
      <c r="Z25" s="78"/>
      <c r="AA25" s="79"/>
      <c r="AB25" s="78"/>
      <c r="AC25" s="88"/>
      <c r="AD25" s="78"/>
      <c r="AE25" s="79"/>
      <c r="AF25" s="78"/>
      <c r="AG25" s="79"/>
      <c r="AH25" s="78"/>
      <c r="AI25" s="79"/>
      <c r="AJ25" s="78"/>
      <c r="AK25" s="88"/>
      <c r="AL25" s="78"/>
      <c r="AM25" s="88"/>
      <c r="AN25" s="78"/>
      <c r="AO25" s="79"/>
      <c r="AP25" s="78"/>
      <c r="AQ25" s="79"/>
      <c r="AR25" s="78"/>
      <c r="AS25" s="79"/>
      <c r="AT25" s="78"/>
      <c r="AU25" s="88"/>
      <c r="AV25" s="78"/>
      <c r="AW25" s="79"/>
      <c r="AX25" s="78"/>
      <c r="AY25" s="79"/>
      <c r="AZ25" s="78"/>
      <c r="BA25" s="79"/>
      <c r="BB25" s="78"/>
      <c r="BC25" s="88"/>
      <c r="BD25" s="78"/>
      <c r="BE25" s="79"/>
      <c r="BF25" s="78"/>
      <c r="BG25" s="79"/>
      <c r="BH25" s="78"/>
      <c r="BI25" s="79"/>
      <c r="BJ25" s="78"/>
      <c r="BK25" s="88"/>
      <c r="BL25" s="37"/>
      <c r="BM25" s="245"/>
      <c r="BN25" s="78"/>
      <c r="BO25" s="79"/>
      <c r="BP25" s="78"/>
      <c r="BQ25" s="79"/>
      <c r="BR25" s="78"/>
      <c r="BS25" s="79"/>
      <c r="BT25" s="78"/>
      <c r="BU25" s="88"/>
      <c r="BV25" s="24"/>
      <c r="BW25" s="78"/>
      <c r="BX25" s="79"/>
      <c r="BY25" s="78"/>
      <c r="BZ25" s="79"/>
      <c r="CA25" s="97"/>
    </row>
    <row r="26" spans="1:79" outlineLevel="1" x14ac:dyDescent="0.2">
      <c r="A26" s="33"/>
      <c r="B26" s="267" t="s">
        <v>151</v>
      </c>
      <c r="C26" s="242" t="str">
        <f>_xlfn.CONCAT(Tabel3[[#This Row],[ID]],Tabel3[[#This Row],[BYGNINGSDELE]])</f>
        <v>022Fundamenter</v>
      </c>
      <c r="D26" s="23"/>
      <c r="E26" s="23"/>
      <c r="F26" s="23"/>
      <c r="G26" s="23"/>
      <c r="H26" s="23"/>
      <c r="I26" s="24"/>
      <c r="J26" s="65">
        <v>3</v>
      </c>
      <c r="K26" s="66" t="s">
        <v>152</v>
      </c>
      <c r="L26" s="67" t="s">
        <v>153</v>
      </c>
      <c r="M26" s="65" t="str">
        <f>IFERROR(VLOOKUP(Tabel3[[#This Row],[ID-Bygningsdel]],'Data ændringslog'!A:G,7,FALSE),"P")</f>
        <v/>
      </c>
      <c r="N26" s="68" t="s">
        <v>109</v>
      </c>
      <c r="O26" s="196" t="str">
        <f>VLOOKUP(Tabel3[[#This Row],[ID-Bygningsdel]],'Data aktør'!A:H,2,FALSE)</f>
        <v/>
      </c>
      <c r="P26" s="197" t="str">
        <f>VLOOKUP(Tabel3[[#This Row],[ID-Bygningsdel]],'Data aktør'!A:H,3,FALSE)</f>
        <v/>
      </c>
      <c r="Q26" s="197" t="str">
        <f>VLOOKUP(Tabel3[[#This Row],[ID-Bygningsdel]],'Data aktør'!A:H,4,FALSE)</f>
        <v/>
      </c>
      <c r="R26" s="197" t="str">
        <f>VLOOKUP(Tabel3[[#This Row],[ID-Bygningsdel]],'Data aktør'!A:H,5,FALSE)</f>
        <v/>
      </c>
      <c r="S26" s="197" t="str">
        <f>VLOOKUP(Tabel3[[#This Row],[ID-Bygningsdel]],'Data aktør'!A:H,6,FALSE)</f>
        <v/>
      </c>
      <c r="T26" s="197" t="str">
        <f>VLOOKUP(Tabel3[[#This Row],[ID-Bygningsdel]],'Data aktør'!A:H,7,FALSE)</f>
        <v/>
      </c>
      <c r="U26" s="197" t="str">
        <f>VLOOKUP(Tabel3[[#This Row],[ID-Bygningsdel]],'Data aktør'!A:H,8,FALSE)</f>
        <v/>
      </c>
      <c r="V26" s="84"/>
      <c r="W26" s="69"/>
      <c r="X26" s="84"/>
      <c r="Y26" s="69"/>
      <c r="Z26" s="84"/>
      <c r="AA26" s="69"/>
      <c r="AB26" s="84"/>
      <c r="AC26" s="69"/>
      <c r="AD26" s="84"/>
      <c r="AE26" s="69"/>
      <c r="AF26" s="84"/>
      <c r="AG26" s="69"/>
      <c r="AH26" s="84"/>
      <c r="AI26" s="69"/>
      <c r="AJ26" s="84"/>
      <c r="AK26" s="69"/>
      <c r="AL26" s="84"/>
      <c r="AM26" s="69"/>
      <c r="AN26" s="84"/>
      <c r="AO26" s="69"/>
      <c r="AP26" s="84"/>
      <c r="AQ26" s="69"/>
      <c r="AR26" s="84"/>
      <c r="AS26" s="69"/>
      <c r="AT26" s="84"/>
      <c r="AU26" s="69"/>
      <c r="AV26" s="84"/>
      <c r="AW26" s="69"/>
      <c r="AX26" s="84"/>
      <c r="AY26" s="69"/>
      <c r="AZ26" s="84"/>
      <c r="BA26" s="69"/>
      <c r="BB26" s="84"/>
      <c r="BC26" s="69"/>
      <c r="BD26" s="84"/>
      <c r="BE26" s="69"/>
      <c r="BF26" s="84"/>
      <c r="BG26" s="69"/>
      <c r="BH26" s="84"/>
      <c r="BI26" s="69"/>
      <c r="BJ26" s="84"/>
      <c r="BK26" s="69"/>
      <c r="BL26" s="38"/>
      <c r="BM26" s="24"/>
      <c r="BN26" s="84"/>
      <c r="BO26" s="69"/>
      <c r="BP26" s="84"/>
      <c r="BQ26" s="69"/>
      <c r="BR26" s="84"/>
      <c r="BS26" s="69"/>
      <c r="BT26" s="84"/>
      <c r="BU26" s="69"/>
      <c r="BV26" s="24"/>
      <c r="BW26" s="84"/>
      <c r="BX26" s="69"/>
      <c r="BY26" s="84"/>
      <c r="BZ26" s="69"/>
      <c r="CA26" s="98"/>
    </row>
    <row r="27" spans="1:79" outlineLevel="1" x14ac:dyDescent="0.2">
      <c r="A27" s="33"/>
      <c r="B27" s="265" t="s">
        <v>154</v>
      </c>
      <c r="C27" s="240" t="str">
        <f>_xlfn.CONCAT(Tabel3[[#This Row],[ID]],Tabel3[[#This Row],[BYGNINGSDELE]])</f>
        <v>023Stribefundamenter</v>
      </c>
      <c r="D27" s="24"/>
      <c r="E27" s="24"/>
      <c r="F27" s="24"/>
      <c r="G27" s="24"/>
      <c r="H27" s="24"/>
      <c r="I27" s="24"/>
      <c r="J27" s="61">
        <v>4</v>
      </c>
      <c r="K27" s="62" t="s">
        <v>155</v>
      </c>
      <c r="L27" s="63" t="s">
        <v>153</v>
      </c>
      <c r="M27" s="61" t="str">
        <f>IFERROR(VLOOKUP(Tabel3[[#This Row],[ID-Bygningsdel]],'Data ændringslog'!A:G,7,FALSE),"P")</f>
        <v/>
      </c>
      <c r="N27" s="64" t="s">
        <v>109</v>
      </c>
      <c r="O27" s="188" t="str">
        <f>VLOOKUP(Tabel3[[#This Row],[ID-Bygningsdel]],'Data aktør'!A:H,2,FALSE)</f>
        <v/>
      </c>
      <c r="P27" s="189" t="str">
        <f>VLOOKUP(Tabel3[[#This Row],[ID-Bygningsdel]],'Data aktør'!A:H,3,FALSE)</f>
        <v>X</v>
      </c>
      <c r="Q27" s="190" t="str">
        <f>VLOOKUP(Tabel3[[#This Row],[ID-Bygningsdel]],'Data aktør'!A:H,4,FALSE)</f>
        <v/>
      </c>
      <c r="R27" s="191" t="str">
        <f>VLOOKUP(Tabel3[[#This Row],[ID-Bygningsdel]],'Data aktør'!A:H,5,FALSE)</f>
        <v/>
      </c>
      <c r="S27" s="192" t="str">
        <f>VLOOKUP(Tabel3[[#This Row],[ID-Bygningsdel]],'Data aktør'!A:H,6,FALSE)</f>
        <v/>
      </c>
      <c r="T27" s="193" t="str">
        <f>VLOOKUP(Tabel3[[#This Row],[ID-Bygningsdel]],'Data aktør'!A:H,7,FALSE)</f>
        <v/>
      </c>
      <c r="U27" s="194" t="str">
        <f>VLOOKUP(Tabel3[[#This Row],[ID-Bygningsdel]],'Data aktør'!A:H,8,FALSE)</f>
        <v/>
      </c>
      <c r="V27" s="76"/>
      <c r="W27" s="77"/>
      <c r="X27" s="76"/>
      <c r="Y27" s="77"/>
      <c r="Z27" s="76"/>
      <c r="AA27" s="77"/>
      <c r="AB27" s="76"/>
      <c r="AC27" s="77"/>
      <c r="AD27" s="76"/>
      <c r="AE27" s="77"/>
      <c r="AF27" s="76"/>
      <c r="AG27" s="77"/>
      <c r="AH27" s="76"/>
      <c r="AI27" s="77"/>
      <c r="AJ27" s="76" t="s">
        <v>44</v>
      </c>
      <c r="AK27" s="77">
        <v>300</v>
      </c>
      <c r="AL27" s="76"/>
      <c r="AM27" s="77"/>
      <c r="AN27" s="76"/>
      <c r="AO27" s="77"/>
      <c r="AP27" s="76"/>
      <c r="AQ27" s="77"/>
      <c r="AR27" s="76"/>
      <c r="AS27" s="77"/>
      <c r="AT27" s="76" t="s">
        <v>44</v>
      </c>
      <c r="AU27" s="77">
        <v>325</v>
      </c>
      <c r="AV27" s="76"/>
      <c r="AW27" s="77"/>
      <c r="AX27" s="76"/>
      <c r="AY27" s="77"/>
      <c r="AZ27" s="76"/>
      <c r="BA27" s="77"/>
      <c r="BB27" s="76" t="s">
        <v>44</v>
      </c>
      <c r="BC27" s="77">
        <v>325</v>
      </c>
      <c r="BD27" s="76"/>
      <c r="BE27" s="77"/>
      <c r="BF27" s="76"/>
      <c r="BG27" s="77"/>
      <c r="BH27" s="76"/>
      <c r="BI27" s="77"/>
      <c r="BJ27" s="76"/>
      <c r="BK27" s="77"/>
      <c r="BL27" s="36" t="s">
        <v>156</v>
      </c>
      <c r="BM27" s="24"/>
      <c r="BN27" s="76"/>
      <c r="BO27" s="77"/>
      <c r="BP27" s="76"/>
      <c r="BQ27" s="77"/>
      <c r="BR27" s="76"/>
      <c r="BS27" s="77"/>
      <c r="BT27" s="76"/>
      <c r="BU27" s="77"/>
      <c r="BV27" s="24"/>
      <c r="BW27" s="76"/>
      <c r="BX27" s="77"/>
      <c r="BY27" s="76"/>
      <c r="BZ27" s="77"/>
      <c r="CA27" s="96"/>
    </row>
    <row r="28" spans="1:79" outlineLevel="1" x14ac:dyDescent="0.2">
      <c r="A28" s="33"/>
      <c r="B28" s="265" t="s">
        <v>157</v>
      </c>
      <c r="C28" s="240" t="str">
        <f>_xlfn.CONCAT(Tabel3[[#This Row],[ID]],Tabel3[[#This Row],[BYGNINGSDELE]])</f>
        <v>024Punktfundamenter</v>
      </c>
      <c r="D28" s="24"/>
      <c r="E28" s="24"/>
      <c r="F28" s="24"/>
      <c r="G28" s="24"/>
      <c r="H28" s="24"/>
      <c r="I28" s="24"/>
      <c r="J28" s="61">
        <v>4</v>
      </c>
      <c r="K28" s="62" t="s">
        <v>158</v>
      </c>
      <c r="L28" s="63" t="s">
        <v>153</v>
      </c>
      <c r="M28" s="61" t="str">
        <f>IFERROR(VLOOKUP(Tabel3[[#This Row],[ID-Bygningsdel]],'Data ændringslog'!A:G,7,FALSE),"P")</f>
        <v/>
      </c>
      <c r="N28" s="64" t="s">
        <v>109</v>
      </c>
      <c r="O28" s="188" t="str">
        <f>VLOOKUP(Tabel3[[#This Row],[ID-Bygningsdel]],'Data aktør'!A:H,2,FALSE)</f>
        <v/>
      </c>
      <c r="P28" s="189" t="str">
        <f>VLOOKUP(Tabel3[[#This Row],[ID-Bygningsdel]],'Data aktør'!A:H,3,FALSE)</f>
        <v>X</v>
      </c>
      <c r="Q28" s="190" t="str">
        <f>VLOOKUP(Tabel3[[#This Row],[ID-Bygningsdel]],'Data aktør'!A:H,4,FALSE)</f>
        <v/>
      </c>
      <c r="R28" s="191" t="str">
        <f>VLOOKUP(Tabel3[[#This Row],[ID-Bygningsdel]],'Data aktør'!A:H,5,FALSE)</f>
        <v/>
      </c>
      <c r="S28" s="192" t="str">
        <f>VLOOKUP(Tabel3[[#This Row],[ID-Bygningsdel]],'Data aktør'!A:H,6,FALSE)</f>
        <v/>
      </c>
      <c r="T28" s="193" t="str">
        <f>VLOOKUP(Tabel3[[#This Row],[ID-Bygningsdel]],'Data aktør'!A:H,7,FALSE)</f>
        <v/>
      </c>
      <c r="U28" s="194" t="str">
        <f>VLOOKUP(Tabel3[[#This Row],[ID-Bygningsdel]],'Data aktør'!A:H,8,FALSE)</f>
        <v/>
      </c>
      <c r="V28" s="76"/>
      <c r="W28" s="77"/>
      <c r="X28" s="76"/>
      <c r="Y28" s="77"/>
      <c r="Z28" s="76"/>
      <c r="AA28" s="77"/>
      <c r="AB28" s="76"/>
      <c r="AC28" s="77"/>
      <c r="AD28" s="76"/>
      <c r="AE28" s="77"/>
      <c r="AF28" s="76"/>
      <c r="AG28" s="77"/>
      <c r="AH28" s="76"/>
      <c r="AI28" s="77"/>
      <c r="AJ28" s="76" t="s">
        <v>44</v>
      </c>
      <c r="AK28" s="77">
        <v>300</v>
      </c>
      <c r="AL28" s="76"/>
      <c r="AM28" s="77"/>
      <c r="AN28" s="76"/>
      <c r="AO28" s="77"/>
      <c r="AP28" s="76"/>
      <c r="AQ28" s="77"/>
      <c r="AR28" s="76"/>
      <c r="AS28" s="77"/>
      <c r="AT28" s="76" t="s">
        <v>44</v>
      </c>
      <c r="AU28" s="77">
        <v>325</v>
      </c>
      <c r="AV28" s="76"/>
      <c r="AW28" s="77"/>
      <c r="AX28" s="76"/>
      <c r="AY28" s="77"/>
      <c r="AZ28" s="76"/>
      <c r="BA28" s="77"/>
      <c r="BB28" s="76" t="s">
        <v>44</v>
      </c>
      <c r="BC28" s="77">
        <v>325</v>
      </c>
      <c r="BD28" s="76"/>
      <c r="BE28" s="77"/>
      <c r="BF28" s="76"/>
      <c r="BG28" s="77"/>
      <c r="BH28" s="76"/>
      <c r="BI28" s="77"/>
      <c r="BJ28" s="76"/>
      <c r="BK28" s="77"/>
      <c r="BL28" s="36" t="s">
        <v>159</v>
      </c>
      <c r="BM28" s="24"/>
      <c r="BN28" s="76"/>
      <c r="BO28" s="77"/>
      <c r="BP28" s="76"/>
      <c r="BQ28" s="77"/>
      <c r="BR28" s="76"/>
      <c r="BS28" s="77"/>
      <c r="BT28" s="76"/>
      <c r="BU28" s="77"/>
      <c r="BV28" s="24"/>
      <c r="BW28" s="76"/>
      <c r="BX28" s="77"/>
      <c r="BY28" s="76"/>
      <c r="BZ28" s="77"/>
      <c r="CA28" s="96"/>
    </row>
    <row r="29" spans="1:79" outlineLevel="1" x14ac:dyDescent="0.2">
      <c r="A29" s="33"/>
      <c r="B29" s="265" t="s">
        <v>160</v>
      </c>
      <c r="C29" s="240" t="str">
        <f>_xlfn.CONCAT(Tabel3[[#This Row],[ID]],Tabel3[[#This Row],[BYGNINGSDELE]])</f>
        <v>025Pladefundamenter</v>
      </c>
      <c r="D29" s="24"/>
      <c r="E29" s="24"/>
      <c r="F29" s="24"/>
      <c r="G29" s="24"/>
      <c r="H29" s="24"/>
      <c r="I29" s="24"/>
      <c r="J29" s="61">
        <v>4</v>
      </c>
      <c r="K29" s="62" t="s">
        <v>161</v>
      </c>
      <c r="L29" s="63" t="s">
        <v>153</v>
      </c>
      <c r="M29" s="61" t="str">
        <f>IFERROR(VLOOKUP(Tabel3[[#This Row],[ID-Bygningsdel]],'Data ændringslog'!A:G,7,FALSE),"P")</f>
        <v/>
      </c>
      <c r="N29" s="64" t="s">
        <v>109</v>
      </c>
      <c r="O29" s="188" t="str">
        <f>VLOOKUP(Tabel3[[#This Row],[ID-Bygningsdel]],'Data aktør'!A:H,2,FALSE)</f>
        <v/>
      </c>
      <c r="P29" s="189" t="str">
        <f>VLOOKUP(Tabel3[[#This Row],[ID-Bygningsdel]],'Data aktør'!A:H,3,FALSE)</f>
        <v>X</v>
      </c>
      <c r="Q29" s="190" t="str">
        <f>VLOOKUP(Tabel3[[#This Row],[ID-Bygningsdel]],'Data aktør'!A:H,4,FALSE)</f>
        <v/>
      </c>
      <c r="R29" s="191" t="str">
        <f>VLOOKUP(Tabel3[[#This Row],[ID-Bygningsdel]],'Data aktør'!A:H,5,FALSE)</f>
        <v/>
      </c>
      <c r="S29" s="192" t="str">
        <f>VLOOKUP(Tabel3[[#This Row],[ID-Bygningsdel]],'Data aktør'!A:H,6,FALSE)</f>
        <v/>
      </c>
      <c r="T29" s="193" t="str">
        <f>VLOOKUP(Tabel3[[#This Row],[ID-Bygningsdel]],'Data aktør'!A:H,7,FALSE)</f>
        <v/>
      </c>
      <c r="U29" s="194" t="str">
        <f>VLOOKUP(Tabel3[[#This Row],[ID-Bygningsdel]],'Data aktør'!A:H,8,FALSE)</f>
        <v/>
      </c>
      <c r="V29" s="76"/>
      <c r="W29" s="77"/>
      <c r="X29" s="76"/>
      <c r="Y29" s="77"/>
      <c r="Z29" s="76"/>
      <c r="AA29" s="77"/>
      <c r="AB29" s="76"/>
      <c r="AC29" s="77"/>
      <c r="AD29" s="76"/>
      <c r="AE29" s="77"/>
      <c r="AF29" s="76"/>
      <c r="AG29" s="77"/>
      <c r="AH29" s="76"/>
      <c r="AI29" s="77"/>
      <c r="AJ29" s="76" t="s">
        <v>44</v>
      </c>
      <c r="AK29" s="77">
        <v>300</v>
      </c>
      <c r="AL29" s="76"/>
      <c r="AM29" s="77"/>
      <c r="AN29" s="76"/>
      <c r="AO29" s="77"/>
      <c r="AP29" s="76"/>
      <c r="AQ29" s="77"/>
      <c r="AR29" s="76"/>
      <c r="AS29" s="77"/>
      <c r="AT29" s="76" t="s">
        <v>44</v>
      </c>
      <c r="AU29" s="77">
        <v>325</v>
      </c>
      <c r="AV29" s="76"/>
      <c r="AW29" s="77"/>
      <c r="AX29" s="76"/>
      <c r="AY29" s="77"/>
      <c r="AZ29" s="76"/>
      <c r="BA29" s="77"/>
      <c r="BB29" s="76" t="s">
        <v>44</v>
      </c>
      <c r="BC29" s="77">
        <v>325</v>
      </c>
      <c r="BD29" s="76"/>
      <c r="BE29" s="77"/>
      <c r="BF29" s="76"/>
      <c r="BG29" s="77"/>
      <c r="BH29" s="76"/>
      <c r="BI29" s="77"/>
      <c r="BJ29" s="76"/>
      <c r="BK29" s="77"/>
      <c r="BL29" s="36"/>
      <c r="BM29" s="24"/>
      <c r="BN29" s="76"/>
      <c r="BO29" s="77"/>
      <c r="BP29" s="76"/>
      <c r="BQ29" s="77"/>
      <c r="BR29" s="76"/>
      <c r="BS29" s="77"/>
      <c r="BT29" s="76"/>
      <c r="BU29" s="77"/>
      <c r="BV29" s="24"/>
      <c r="BW29" s="76"/>
      <c r="BX29" s="77"/>
      <c r="BY29" s="76"/>
      <c r="BZ29" s="77"/>
      <c r="CA29" s="96"/>
    </row>
    <row r="30" spans="1:79" outlineLevel="1" x14ac:dyDescent="0.2">
      <c r="A30" s="33"/>
      <c r="B30" s="265" t="s">
        <v>162</v>
      </c>
      <c r="C30" s="240" t="str">
        <f>_xlfn.CONCAT(Tabel3[[#This Row],[ID]],Tabel3[[#This Row],[BYGNINGSDELE]])</f>
        <v>026Brøndfundamenter</v>
      </c>
      <c r="D30" s="24"/>
      <c r="E30" s="24"/>
      <c r="F30" s="24"/>
      <c r="G30" s="24"/>
      <c r="H30" s="24"/>
      <c r="I30" s="24"/>
      <c r="J30" s="61">
        <v>4</v>
      </c>
      <c r="K30" s="62" t="s">
        <v>163</v>
      </c>
      <c r="L30" s="63" t="s">
        <v>153</v>
      </c>
      <c r="M30" s="61" t="str">
        <f>IFERROR(VLOOKUP(Tabel3[[#This Row],[ID-Bygningsdel]],'Data ændringslog'!A:G,7,FALSE),"P")</f>
        <v/>
      </c>
      <c r="N30" s="64" t="s">
        <v>109</v>
      </c>
      <c r="O30" s="188" t="str">
        <f>VLOOKUP(Tabel3[[#This Row],[ID-Bygningsdel]],'Data aktør'!A:H,2,FALSE)</f>
        <v/>
      </c>
      <c r="P30" s="189" t="str">
        <f>VLOOKUP(Tabel3[[#This Row],[ID-Bygningsdel]],'Data aktør'!A:H,3,FALSE)</f>
        <v>X</v>
      </c>
      <c r="Q30" s="190" t="str">
        <f>VLOOKUP(Tabel3[[#This Row],[ID-Bygningsdel]],'Data aktør'!A:H,4,FALSE)</f>
        <v/>
      </c>
      <c r="R30" s="191" t="str">
        <f>VLOOKUP(Tabel3[[#This Row],[ID-Bygningsdel]],'Data aktør'!A:H,5,FALSE)</f>
        <v/>
      </c>
      <c r="S30" s="192" t="str">
        <f>VLOOKUP(Tabel3[[#This Row],[ID-Bygningsdel]],'Data aktør'!A:H,6,FALSE)</f>
        <v/>
      </c>
      <c r="T30" s="193" t="str">
        <f>VLOOKUP(Tabel3[[#This Row],[ID-Bygningsdel]],'Data aktør'!A:H,7,FALSE)</f>
        <v/>
      </c>
      <c r="U30" s="194" t="str">
        <f>VLOOKUP(Tabel3[[#This Row],[ID-Bygningsdel]],'Data aktør'!A:H,8,FALSE)</f>
        <v/>
      </c>
      <c r="V30" s="76"/>
      <c r="W30" s="77"/>
      <c r="X30" s="76"/>
      <c r="Y30" s="77"/>
      <c r="Z30" s="76"/>
      <c r="AA30" s="77"/>
      <c r="AB30" s="76"/>
      <c r="AC30" s="77"/>
      <c r="AD30" s="76"/>
      <c r="AE30" s="77"/>
      <c r="AF30" s="76"/>
      <c r="AG30" s="77"/>
      <c r="AH30" s="76"/>
      <c r="AI30" s="77"/>
      <c r="AJ30" s="76" t="s">
        <v>44</v>
      </c>
      <c r="AK30" s="77">
        <v>300</v>
      </c>
      <c r="AL30" s="76"/>
      <c r="AM30" s="77"/>
      <c r="AN30" s="76"/>
      <c r="AO30" s="77"/>
      <c r="AP30" s="76"/>
      <c r="AQ30" s="77"/>
      <c r="AR30" s="76"/>
      <c r="AS30" s="77"/>
      <c r="AT30" s="76" t="s">
        <v>44</v>
      </c>
      <c r="AU30" s="77">
        <v>325</v>
      </c>
      <c r="AV30" s="76"/>
      <c r="AW30" s="77"/>
      <c r="AX30" s="76"/>
      <c r="AY30" s="77"/>
      <c r="AZ30" s="76"/>
      <c r="BA30" s="77"/>
      <c r="BB30" s="76" t="s">
        <v>44</v>
      </c>
      <c r="BC30" s="77">
        <v>325</v>
      </c>
      <c r="BD30" s="76"/>
      <c r="BE30" s="77"/>
      <c r="BF30" s="76"/>
      <c r="BG30" s="77"/>
      <c r="BH30" s="76"/>
      <c r="BI30" s="77"/>
      <c r="BJ30" s="76"/>
      <c r="BK30" s="77"/>
      <c r="BL30" s="36"/>
      <c r="BM30" s="24"/>
      <c r="BN30" s="76"/>
      <c r="BO30" s="77"/>
      <c r="BP30" s="76"/>
      <c r="BQ30" s="77"/>
      <c r="BR30" s="76"/>
      <c r="BS30" s="77"/>
      <c r="BT30" s="76"/>
      <c r="BU30" s="77"/>
      <c r="BV30" s="24"/>
      <c r="BW30" s="76"/>
      <c r="BX30" s="77"/>
      <c r="BY30" s="76"/>
      <c r="BZ30" s="77"/>
      <c r="CA30" s="96"/>
    </row>
    <row r="31" spans="1:79" outlineLevel="1" x14ac:dyDescent="0.2">
      <c r="A31" s="33"/>
      <c r="B31" s="265" t="s">
        <v>164</v>
      </c>
      <c r="C31" s="240" t="str">
        <f>_xlfn.CONCAT(Tabel3[[#This Row],[ID]],Tabel3[[#This Row],[BYGNINGSDELE]])</f>
        <v>027Grovbeton</v>
      </c>
      <c r="D31" s="24"/>
      <c r="E31" s="24"/>
      <c r="F31" s="24"/>
      <c r="G31" s="24"/>
      <c r="H31" s="24"/>
      <c r="I31" s="24"/>
      <c r="J31" s="61">
        <v>4</v>
      </c>
      <c r="K31" s="62" t="s">
        <v>165</v>
      </c>
      <c r="L31" s="63" t="s">
        <v>153</v>
      </c>
      <c r="M31" s="61" t="str">
        <f>IFERROR(VLOOKUP(Tabel3[[#This Row],[ID-Bygningsdel]],'Data ændringslog'!A:G,7,FALSE),"P")</f>
        <v/>
      </c>
      <c r="N31" s="64" t="s">
        <v>109</v>
      </c>
      <c r="O31" s="188" t="str">
        <f>VLOOKUP(Tabel3[[#This Row],[ID-Bygningsdel]],'Data aktør'!A:H,2,FALSE)</f>
        <v/>
      </c>
      <c r="P31" s="189" t="str">
        <f>VLOOKUP(Tabel3[[#This Row],[ID-Bygningsdel]],'Data aktør'!A:H,3,FALSE)</f>
        <v>X</v>
      </c>
      <c r="Q31" s="190" t="str">
        <f>VLOOKUP(Tabel3[[#This Row],[ID-Bygningsdel]],'Data aktør'!A:H,4,FALSE)</f>
        <v/>
      </c>
      <c r="R31" s="191" t="str">
        <f>VLOOKUP(Tabel3[[#This Row],[ID-Bygningsdel]],'Data aktør'!A:H,5,FALSE)</f>
        <v/>
      </c>
      <c r="S31" s="192" t="str">
        <f>VLOOKUP(Tabel3[[#This Row],[ID-Bygningsdel]],'Data aktør'!A:H,6,FALSE)</f>
        <v/>
      </c>
      <c r="T31" s="193" t="str">
        <f>VLOOKUP(Tabel3[[#This Row],[ID-Bygningsdel]],'Data aktør'!A:H,7,FALSE)</f>
        <v/>
      </c>
      <c r="U31" s="194" t="str">
        <f>VLOOKUP(Tabel3[[#This Row],[ID-Bygningsdel]],'Data aktør'!A:H,8,FALSE)</f>
        <v/>
      </c>
      <c r="V31" s="76"/>
      <c r="W31" s="77"/>
      <c r="X31" s="76"/>
      <c r="Y31" s="77"/>
      <c r="Z31" s="76"/>
      <c r="AA31" s="77"/>
      <c r="AB31" s="76"/>
      <c r="AC31" s="77"/>
      <c r="AD31" s="76"/>
      <c r="AE31" s="77"/>
      <c r="AF31" s="76"/>
      <c r="AG31" s="77"/>
      <c r="AH31" s="76"/>
      <c r="AI31" s="77"/>
      <c r="AJ31" s="76" t="s">
        <v>44</v>
      </c>
      <c r="AK31" s="77">
        <v>300</v>
      </c>
      <c r="AL31" s="76"/>
      <c r="AM31" s="77"/>
      <c r="AN31" s="76"/>
      <c r="AO31" s="77"/>
      <c r="AP31" s="76"/>
      <c r="AQ31" s="77"/>
      <c r="AR31" s="76"/>
      <c r="AS31" s="77"/>
      <c r="AT31" s="76" t="s">
        <v>44</v>
      </c>
      <c r="AU31" s="77">
        <v>325</v>
      </c>
      <c r="AV31" s="76"/>
      <c r="AW31" s="77"/>
      <c r="AX31" s="76"/>
      <c r="AY31" s="77"/>
      <c r="AZ31" s="76"/>
      <c r="BA31" s="77"/>
      <c r="BB31" s="76" t="s">
        <v>44</v>
      </c>
      <c r="BC31" s="77">
        <v>325</v>
      </c>
      <c r="BD31" s="76"/>
      <c r="BE31" s="77"/>
      <c r="BF31" s="76"/>
      <c r="BG31" s="77"/>
      <c r="BH31" s="76"/>
      <c r="BI31" s="77"/>
      <c r="BJ31" s="76"/>
      <c r="BK31" s="77"/>
      <c r="BL31" s="36" t="s">
        <v>166</v>
      </c>
      <c r="BM31" s="24"/>
      <c r="BN31" s="76"/>
      <c r="BO31" s="77"/>
      <c r="BP31" s="76"/>
      <c r="BQ31" s="77"/>
      <c r="BR31" s="76"/>
      <c r="BS31" s="77"/>
      <c r="BT31" s="76"/>
      <c r="BU31" s="77"/>
      <c r="BV31" s="24"/>
      <c r="BW31" s="76"/>
      <c r="BX31" s="77"/>
      <c r="BY31" s="76"/>
      <c r="BZ31" s="77"/>
      <c r="CA31" s="96"/>
    </row>
    <row r="32" spans="1:79" outlineLevel="1" x14ac:dyDescent="0.2">
      <c r="A32" s="33"/>
      <c r="B32" s="265" t="s">
        <v>167</v>
      </c>
      <c r="C32" s="240" t="str">
        <f>_xlfn.CONCAT(Tabel3[[#This Row],[ID]],Tabel3[[#This Row],[BYGNINGSDELE]])</f>
        <v>028Fundamenter, isolering</v>
      </c>
      <c r="D32" s="24"/>
      <c r="E32" s="24"/>
      <c r="F32" s="24"/>
      <c r="G32" s="24"/>
      <c r="H32" s="24"/>
      <c r="I32" s="24"/>
      <c r="J32" s="61">
        <v>4</v>
      </c>
      <c r="K32" s="62" t="s">
        <v>168</v>
      </c>
      <c r="L32" s="63" t="s">
        <v>153</v>
      </c>
      <c r="M32" s="61" t="str">
        <f>IFERROR(VLOOKUP(Tabel3[[#This Row],[ID-Bygningsdel]],'Data ændringslog'!A:G,7,FALSE),"P")</f>
        <v/>
      </c>
      <c r="N32" s="64" t="s">
        <v>109</v>
      </c>
      <c r="O32" s="188" t="str">
        <f>VLOOKUP(Tabel3[[#This Row],[ID-Bygningsdel]],'Data aktør'!A:H,2,FALSE)</f>
        <v/>
      </c>
      <c r="P32" s="189" t="str">
        <f>VLOOKUP(Tabel3[[#This Row],[ID-Bygningsdel]],'Data aktør'!A:H,3,FALSE)</f>
        <v>X</v>
      </c>
      <c r="Q32" s="190" t="str">
        <f>VLOOKUP(Tabel3[[#This Row],[ID-Bygningsdel]],'Data aktør'!A:H,4,FALSE)</f>
        <v/>
      </c>
      <c r="R32" s="191" t="str">
        <f>VLOOKUP(Tabel3[[#This Row],[ID-Bygningsdel]],'Data aktør'!A:H,5,FALSE)</f>
        <v/>
      </c>
      <c r="S32" s="192" t="str">
        <f>VLOOKUP(Tabel3[[#This Row],[ID-Bygningsdel]],'Data aktør'!A:H,6,FALSE)</f>
        <v/>
      </c>
      <c r="T32" s="193" t="str">
        <f>VLOOKUP(Tabel3[[#This Row],[ID-Bygningsdel]],'Data aktør'!A:H,7,FALSE)</f>
        <v/>
      </c>
      <c r="U32" s="194" t="str">
        <f>VLOOKUP(Tabel3[[#This Row],[ID-Bygningsdel]],'Data aktør'!A:H,8,FALSE)</f>
        <v/>
      </c>
      <c r="V32" s="85"/>
      <c r="W32" s="86"/>
      <c r="X32" s="85"/>
      <c r="Y32" s="86"/>
      <c r="Z32" s="85"/>
      <c r="AA32" s="86"/>
      <c r="AB32" s="85"/>
      <c r="AC32" s="77"/>
      <c r="AD32" s="85"/>
      <c r="AE32" s="86"/>
      <c r="AF32" s="85"/>
      <c r="AG32" s="86"/>
      <c r="AH32" s="85"/>
      <c r="AI32" s="86"/>
      <c r="AJ32" s="85"/>
      <c r="AK32" s="77"/>
      <c r="AL32" s="85"/>
      <c r="AM32" s="77"/>
      <c r="AN32" s="85"/>
      <c r="AO32" s="86"/>
      <c r="AP32" s="85"/>
      <c r="AQ32" s="86"/>
      <c r="AR32" s="85"/>
      <c r="AS32" s="86"/>
      <c r="AT32" s="85" t="s">
        <v>44</v>
      </c>
      <c r="AU32" s="77">
        <v>325</v>
      </c>
      <c r="AV32" s="85"/>
      <c r="AW32" s="86"/>
      <c r="AX32" s="85"/>
      <c r="AY32" s="86"/>
      <c r="AZ32" s="85"/>
      <c r="BA32" s="86"/>
      <c r="BB32" s="85" t="s">
        <v>44</v>
      </c>
      <c r="BC32" s="77">
        <v>325</v>
      </c>
      <c r="BD32" s="85"/>
      <c r="BE32" s="86"/>
      <c r="BF32" s="85"/>
      <c r="BG32" s="86"/>
      <c r="BH32" s="85"/>
      <c r="BI32" s="86"/>
      <c r="BJ32" s="85"/>
      <c r="BK32" s="77"/>
      <c r="BL32" s="36" t="s">
        <v>169</v>
      </c>
      <c r="BM32" s="256"/>
      <c r="BN32" s="85"/>
      <c r="BO32" s="86"/>
      <c r="BP32" s="85"/>
      <c r="BQ32" s="86"/>
      <c r="BR32" s="85"/>
      <c r="BS32" s="86"/>
      <c r="BT32" s="85"/>
      <c r="BU32" s="77"/>
      <c r="BV32" s="24"/>
      <c r="BW32" s="85"/>
      <c r="BX32" s="86"/>
      <c r="BY32" s="85"/>
      <c r="BZ32" s="86"/>
      <c r="CA32" s="96"/>
    </row>
    <row r="33" spans="1:79" outlineLevel="1" x14ac:dyDescent="0.2">
      <c r="A33" s="33"/>
      <c r="B33" s="267" t="s">
        <v>170</v>
      </c>
      <c r="C33" s="242" t="str">
        <f>_xlfn.CONCAT(Tabel3[[#This Row],[ID]],Tabel3[[#This Row],[BYGNINGSDELE]])</f>
        <v>029Pæle</v>
      </c>
      <c r="D33" s="23"/>
      <c r="E33" s="23"/>
      <c r="F33" s="23"/>
      <c r="G33" s="23"/>
      <c r="H33" s="23"/>
      <c r="I33" s="24"/>
      <c r="J33" s="65">
        <v>3</v>
      </c>
      <c r="K33" s="66" t="s">
        <v>171</v>
      </c>
      <c r="L33" s="67" t="s">
        <v>153</v>
      </c>
      <c r="M33" s="65" t="str">
        <f>IFERROR(VLOOKUP(Tabel3[[#This Row],[ID-Bygningsdel]],'Data ændringslog'!A:G,7,FALSE),"P")</f>
        <v/>
      </c>
      <c r="N33" s="68" t="s">
        <v>109</v>
      </c>
      <c r="O33" s="196" t="str">
        <f>VLOOKUP(Tabel3[[#This Row],[ID-Bygningsdel]],'Data aktør'!A:H,2,FALSE)</f>
        <v/>
      </c>
      <c r="P33" s="197" t="str">
        <f>VLOOKUP(Tabel3[[#This Row],[ID-Bygningsdel]],'Data aktør'!A:H,3,FALSE)</f>
        <v/>
      </c>
      <c r="Q33" s="197" t="str">
        <f>VLOOKUP(Tabel3[[#This Row],[ID-Bygningsdel]],'Data aktør'!A:H,4,FALSE)</f>
        <v/>
      </c>
      <c r="R33" s="197" t="str">
        <f>VLOOKUP(Tabel3[[#This Row],[ID-Bygningsdel]],'Data aktør'!A:H,5,FALSE)</f>
        <v/>
      </c>
      <c r="S33" s="197" t="str">
        <f>VLOOKUP(Tabel3[[#This Row],[ID-Bygningsdel]],'Data aktør'!A:H,6,FALSE)</f>
        <v/>
      </c>
      <c r="T33" s="197" t="str">
        <f>VLOOKUP(Tabel3[[#This Row],[ID-Bygningsdel]],'Data aktør'!A:H,7,FALSE)</f>
        <v/>
      </c>
      <c r="U33" s="197" t="str">
        <f>VLOOKUP(Tabel3[[#This Row],[ID-Bygningsdel]],'Data aktør'!A:H,8,FALSE)</f>
        <v/>
      </c>
      <c r="V33" s="84"/>
      <c r="W33" s="69"/>
      <c r="X33" s="84"/>
      <c r="Y33" s="69"/>
      <c r="Z33" s="84"/>
      <c r="AA33" s="69"/>
      <c r="AB33" s="84"/>
      <c r="AC33" s="69"/>
      <c r="AD33" s="84"/>
      <c r="AE33" s="69"/>
      <c r="AF33" s="84"/>
      <c r="AG33" s="69"/>
      <c r="AH33" s="84"/>
      <c r="AI33" s="69"/>
      <c r="AJ33" s="84"/>
      <c r="AK33" s="69"/>
      <c r="AL33" s="84"/>
      <c r="AM33" s="69"/>
      <c r="AN33" s="84"/>
      <c r="AO33" s="69"/>
      <c r="AP33" s="84"/>
      <c r="AQ33" s="69"/>
      <c r="AR33" s="84"/>
      <c r="AS33" s="69"/>
      <c r="AT33" s="84"/>
      <c r="AU33" s="69"/>
      <c r="AV33" s="84"/>
      <c r="AW33" s="69"/>
      <c r="AX33" s="84"/>
      <c r="AY33" s="69"/>
      <c r="AZ33" s="84"/>
      <c r="BA33" s="69"/>
      <c r="BB33" s="84"/>
      <c r="BC33" s="69"/>
      <c r="BD33" s="84"/>
      <c r="BE33" s="69"/>
      <c r="BF33" s="84"/>
      <c r="BG33" s="69"/>
      <c r="BH33" s="84"/>
      <c r="BI33" s="69"/>
      <c r="BJ33" s="84"/>
      <c r="BK33" s="69"/>
      <c r="BL33" s="38"/>
      <c r="BM33" s="24"/>
      <c r="BN33" s="84"/>
      <c r="BO33" s="69"/>
      <c r="BP33" s="84"/>
      <c r="BQ33" s="69"/>
      <c r="BR33" s="84"/>
      <c r="BS33" s="69"/>
      <c r="BT33" s="84"/>
      <c r="BU33" s="69"/>
      <c r="BV33" s="24"/>
      <c r="BW33" s="84"/>
      <c r="BX33" s="69"/>
      <c r="BY33" s="84"/>
      <c r="BZ33" s="69"/>
      <c r="CA33" s="98"/>
    </row>
    <row r="34" spans="1:79" outlineLevel="1" x14ac:dyDescent="0.2">
      <c r="A34" s="33"/>
      <c r="B34" s="265" t="s">
        <v>172</v>
      </c>
      <c r="C34" s="240" t="str">
        <f>_xlfn.CONCAT(Tabel3[[#This Row],[ID]],Tabel3[[#This Row],[BYGNINGSDELE]])</f>
        <v>030Borede pæle</v>
      </c>
      <c r="D34" s="24"/>
      <c r="E34" s="24"/>
      <c r="F34" s="24"/>
      <c r="G34" s="24"/>
      <c r="H34" s="24"/>
      <c r="I34" s="24"/>
      <c r="J34" s="61">
        <v>4</v>
      </c>
      <c r="K34" s="62" t="s">
        <v>173</v>
      </c>
      <c r="L34" s="63" t="s">
        <v>113</v>
      </c>
      <c r="M34" s="61" t="str">
        <f>IFERROR(VLOOKUP(Tabel3[[#This Row],[ID-Bygningsdel]],'Data ændringslog'!A:G,7,FALSE),"P")</f>
        <v/>
      </c>
      <c r="N34" s="64" t="s">
        <v>109</v>
      </c>
      <c r="O34" s="188" t="str">
        <f>VLOOKUP(Tabel3[[#This Row],[ID-Bygningsdel]],'Data aktør'!A:H,2,FALSE)</f>
        <v/>
      </c>
      <c r="P34" s="189" t="str">
        <f>VLOOKUP(Tabel3[[#This Row],[ID-Bygningsdel]],'Data aktør'!A:H,3,FALSE)</f>
        <v>X</v>
      </c>
      <c r="Q34" s="190" t="str">
        <f>VLOOKUP(Tabel3[[#This Row],[ID-Bygningsdel]],'Data aktør'!A:H,4,FALSE)</f>
        <v/>
      </c>
      <c r="R34" s="191" t="str">
        <f>VLOOKUP(Tabel3[[#This Row],[ID-Bygningsdel]],'Data aktør'!A:H,5,FALSE)</f>
        <v/>
      </c>
      <c r="S34" s="192" t="str">
        <f>VLOOKUP(Tabel3[[#This Row],[ID-Bygningsdel]],'Data aktør'!A:H,6,FALSE)</f>
        <v/>
      </c>
      <c r="T34" s="193" t="str">
        <f>VLOOKUP(Tabel3[[#This Row],[ID-Bygningsdel]],'Data aktør'!A:H,7,FALSE)</f>
        <v/>
      </c>
      <c r="U34" s="194" t="str">
        <f>VLOOKUP(Tabel3[[#This Row],[ID-Bygningsdel]],'Data aktør'!A:H,8,FALSE)</f>
        <v/>
      </c>
      <c r="V34" s="76"/>
      <c r="W34" s="77"/>
      <c r="X34" s="76"/>
      <c r="Y34" s="77"/>
      <c r="Z34" s="76"/>
      <c r="AA34" s="77"/>
      <c r="AB34" s="76"/>
      <c r="AC34" s="77"/>
      <c r="AD34" s="76"/>
      <c r="AE34" s="77"/>
      <c r="AF34" s="76"/>
      <c r="AG34" s="77"/>
      <c r="AH34" s="76"/>
      <c r="AI34" s="77"/>
      <c r="AJ34" s="76" t="s">
        <v>44</v>
      </c>
      <c r="AK34" s="77">
        <v>300</v>
      </c>
      <c r="AL34" s="76"/>
      <c r="AM34" s="77"/>
      <c r="AN34" s="76"/>
      <c r="AO34" s="77"/>
      <c r="AP34" s="76"/>
      <c r="AQ34" s="77"/>
      <c r="AR34" s="76"/>
      <c r="AS34" s="77"/>
      <c r="AT34" s="76" t="s">
        <v>44</v>
      </c>
      <c r="AU34" s="77">
        <v>325</v>
      </c>
      <c r="AV34" s="76"/>
      <c r="AW34" s="77"/>
      <c r="AX34" s="76"/>
      <c r="AY34" s="77"/>
      <c r="AZ34" s="76"/>
      <c r="BA34" s="77"/>
      <c r="BB34" s="76" t="s">
        <v>44</v>
      </c>
      <c r="BC34" s="77">
        <v>325</v>
      </c>
      <c r="BD34" s="76"/>
      <c r="BE34" s="77"/>
      <c r="BF34" s="76"/>
      <c r="BG34" s="77"/>
      <c r="BH34" s="76"/>
      <c r="BI34" s="77"/>
      <c r="BJ34" s="76"/>
      <c r="BK34" s="77"/>
      <c r="BL34" s="36" t="s">
        <v>122</v>
      </c>
      <c r="BM34" s="24"/>
      <c r="BN34" s="76"/>
      <c r="BO34" s="77"/>
      <c r="BP34" s="76"/>
      <c r="BQ34" s="77"/>
      <c r="BR34" s="76"/>
      <c r="BS34" s="77"/>
      <c r="BT34" s="76"/>
      <c r="BU34" s="77"/>
      <c r="BV34" s="24"/>
      <c r="BW34" s="76"/>
      <c r="BX34" s="77"/>
      <c r="BY34" s="76"/>
      <c r="BZ34" s="77"/>
      <c r="CA34" s="96"/>
    </row>
    <row r="35" spans="1:79" outlineLevel="1" x14ac:dyDescent="0.2">
      <c r="A35" s="33"/>
      <c r="B35" s="265" t="s">
        <v>174</v>
      </c>
      <c r="C35" s="240" t="str">
        <f>_xlfn.CONCAT(Tabel3[[#This Row],[ID]],Tabel3[[#This Row],[BYGNINGSDELE]])</f>
        <v>031Rammede pæle</v>
      </c>
      <c r="D35" s="24"/>
      <c r="E35" s="24"/>
      <c r="F35" s="24"/>
      <c r="G35" s="24"/>
      <c r="H35" s="24"/>
      <c r="I35" s="24"/>
      <c r="J35" s="61">
        <v>4</v>
      </c>
      <c r="K35" s="62" t="s">
        <v>175</v>
      </c>
      <c r="L35" s="63" t="s">
        <v>113</v>
      </c>
      <c r="M35" s="61" t="str">
        <f>IFERROR(VLOOKUP(Tabel3[[#This Row],[ID-Bygningsdel]],'Data ændringslog'!A:G,7,FALSE),"P")</f>
        <v/>
      </c>
      <c r="N35" s="64" t="s">
        <v>109</v>
      </c>
      <c r="O35" s="188" t="str">
        <f>VLOOKUP(Tabel3[[#This Row],[ID-Bygningsdel]],'Data aktør'!A:H,2,FALSE)</f>
        <v/>
      </c>
      <c r="P35" s="189" t="str">
        <f>VLOOKUP(Tabel3[[#This Row],[ID-Bygningsdel]],'Data aktør'!A:H,3,FALSE)</f>
        <v>X</v>
      </c>
      <c r="Q35" s="190" t="str">
        <f>VLOOKUP(Tabel3[[#This Row],[ID-Bygningsdel]],'Data aktør'!A:H,4,FALSE)</f>
        <v/>
      </c>
      <c r="R35" s="191" t="str">
        <f>VLOOKUP(Tabel3[[#This Row],[ID-Bygningsdel]],'Data aktør'!A:H,5,FALSE)</f>
        <v/>
      </c>
      <c r="S35" s="192" t="str">
        <f>VLOOKUP(Tabel3[[#This Row],[ID-Bygningsdel]],'Data aktør'!A:H,6,FALSE)</f>
        <v/>
      </c>
      <c r="T35" s="193" t="str">
        <f>VLOOKUP(Tabel3[[#This Row],[ID-Bygningsdel]],'Data aktør'!A:H,7,FALSE)</f>
        <v/>
      </c>
      <c r="U35" s="194" t="str">
        <f>VLOOKUP(Tabel3[[#This Row],[ID-Bygningsdel]],'Data aktør'!A:H,8,FALSE)</f>
        <v/>
      </c>
      <c r="V35" s="76"/>
      <c r="W35" s="77"/>
      <c r="X35" s="76"/>
      <c r="Y35" s="77"/>
      <c r="Z35" s="76"/>
      <c r="AA35" s="77"/>
      <c r="AB35" s="76"/>
      <c r="AC35" s="77"/>
      <c r="AD35" s="76"/>
      <c r="AE35" s="77"/>
      <c r="AF35" s="76"/>
      <c r="AG35" s="77"/>
      <c r="AH35" s="76"/>
      <c r="AI35" s="77"/>
      <c r="AJ35" s="76" t="s">
        <v>44</v>
      </c>
      <c r="AK35" s="77">
        <v>300</v>
      </c>
      <c r="AL35" s="76"/>
      <c r="AM35" s="77"/>
      <c r="AN35" s="76"/>
      <c r="AO35" s="77"/>
      <c r="AP35" s="76"/>
      <c r="AQ35" s="77"/>
      <c r="AR35" s="76"/>
      <c r="AS35" s="77"/>
      <c r="AT35" s="76" t="s">
        <v>44</v>
      </c>
      <c r="AU35" s="77">
        <v>325</v>
      </c>
      <c r="AV35" s="76"/>
      <c r="AW35" s="77"/>
      <c r="AX35" s="76"/>
      <c r="AY35" s="77"/>
      <c r="AZ35" s="76"/>
      <c r="BA35" s="77"/>
      <c r="BB35" s="76" t="s">
        <v>44</v>
      </c>
      <c r="BC35" s="77">
        <v>325</v>
      </c>
      <c r="BD35" s="76"/>
      <c r="BE35" s="77"/>
      <c r="BF35" s="76"/>
      <c r="BG35" s="77"/>
      <c r="BH35" s="76"/>
      <c r="BI35" s="77"/>
      <c r="BJ35" s="76"/>
      <c r="BK35" s="77"/>
      <c r="BL35" s="36" t="s">
        <v>122</v>
      </c>
      <c r="BM35" s="24"/>
      <c r="BN35" s="76"/>
      <c r="BO35" s="77"/>
      <c r="BP35" s="76"/>
      <c r="BQ35" s="77"/>
      <c r="BR35" s="76"/>
      <c r="BS35" s="77"/>
      <c r="BT35" s="76"/>
      <c r="BU35" s="77"/>
      <c r="BV35" s="24"/>
      <c r="BW35" s="76"/>
      <c r="BX35" s="77"/>
      <c r="BY35" s="76"/>
      <c r="BZ35" s="77"/>
      <c r="CA35" s="96"/>
    </row>
    <row r="36" spans="1:79" outlineLevel="1" x14ac:dyDescent="0.2">
      <c r="A36" s="33"/>
      <c r="B36" s="267" t="s">
        <v>176</v>
      </c>
      <c r="C36" s="242" t="str">
        <f>_xlfn.CONCAT(Tabel3[[#This Row],[ID]],Tabel3[[#This Row],[BYGNINGSDELE]])</f>
        <v>032Jordankre</v>
      </c>
      <c r="D36" s="23"/>
      <c r="E36" s="23"/>
      <c r="F36" s="23"/>
      <c r="G36" s="23"/>
      <c r="H36" s="23"/>
      <c r="I36" s="24"/>
      <c r="J36" s="65">
        <v>3</v>
      </c>
      <c r="K36" s="66" t="s">
        <v>177</v>
      </c>
      <c r="L36" s="67" t="s">
        <v>153</v>
      </c>
      <c r="M36" s="65" t="str">
        <f>IFERROR(VLOOKUP(Tabel3[[#This Row],[ID-Bygningsdel]],'Data ændringslog'!A:G,7,FALSE),"P")</f>
        <v/>
      </c>
      <c r="N36" s="68" t="s">
        <v>109</v>
      </c>
      <c r="O36" s="196" t="str">
        <f>VLOOKUP(Tabel3[[#This Row],[ID-Bygningsdel]],'Data aktør'!A:H,2,FALSE)</f>
        <v/>
      </c>
      <c r="P36" s="197" t="str">
        <f>VLOOKUP(Tabel3[[#This Row],[ID-Bygningsdel]],'Data aktør'!A:H,3,FALSE)</f>
        <v/>
      </c>
      <c r="Q36" s="197" t="str">
        <f>VLOOKUP(Tabel3[[#This Row],[ID-Bygningsdel]],'Data aktør'!A:H,4,FALSE)</f>
        <v/>
      </c>
      <c r="R36" s="197" t="str">
        <f>VLOOKUP(Tabel3[[#This Row],[ID-Bygningsdel]],'Data aktør'!A:H,5,FALSE)</f>
        <v/>
      </c>
      <c r="S36" s="197" t="str">
        <f>VLOOKUP(Tabel3[[#This Row],[ID-Bygningsdel]],'Data aktør'!A:H,6,FALSE)</f>
        <v/>
      </c>
      <c r="T36" s="197" t="str">
        <f>VLOOKUP(Tabel3[[#This Row],[ID-Bygningsdel]],'Data aktør'!A:H,7,FALSE)</f>
        <v/>
      </c>
      <c r="U36" s="23" t="str">
        <f>VLOOKUP(Tabel3[[#This Row],[ID-Bygningsdel]],'Data aktør'!A:H,8,FALSE)</f>
        <v/>
      </c>
      <c r="V36" s="84"/>
      <c r="W36" s="69"/>
      <c r="X36" s="84"/>
      <c r="Y36" s="69"/>
      <c r="Z36" s="84"/>
      <c r="AA36" s="69"/>
      <c r="AB36" s="84"/>
      <c r="AC36" s="69"/>
      <c r="AD36" s="84"/>
      <c r="AE36" s="69"/>
      <c r="AF36" s="84"/>
      <c r="AG36" s="69"/>
      <c r="AH36" s="84"/>
      <c r="AI36" s="69"/>
      <c r="AJ36" s="84"/>
      <c r="AK36" s="69"/>
      <c r="AL36" s="84"/>
      <c r="AM36" s="69"/>
      <c r="AN36" s="84"/>
      <c r="AO36" s="69"/>
      <c r="AP36" s="84"/>
      <c r="AQ36" s="69"/>
      <c r="AR36" s="84"/>
      <c r="AS36" s="69"/>
      <c r="AT36" s="84"/>
      <c r="AU36" s="69"/>
      <c r="AV36" s="84"/>
      <c r="AW36" s="69"/>
      <c r="AX36" s="84"/>
      <c r="AY36" s="69"/>
      <c r="AZ36" s="84"/>
      <c r="BA36" s="69"/>
      <c r="BB36" s="84"/>
      <c r="BC36" s="69"/>
      <c r="BD36" s="84"/>
      <c r="BE36" s="69"/>
      <c r="BF36" s="84"/>
      <c r="BG36" s="69"/>
      <c r="BH36" s="84"/>
      <c r="BI36" s="69"/>
      <c r="BJ36" s="84"/>
      <c r="BK36" s="69"/>
      <c r="BL36" s="38"/>
      <c r="BM36" s="24"/>
      <c r="BN36" s="84"/>
      <c r="BO36" s="69"/>
      <c r="BP36" s="84"/>
      <c r="BQ36" s="69"/>
      <c r="BR36" s="84"/>
      <c r="BS36" s="69"/>
      <c r="BT36" s="84"/>
      <c r="BU36" s="69"/>
      <c r="BV36" s="24"/>
      <c r="BW36" s="84"/>
      <c r="BX36" s="69"/>
      <c r="BY36" s="84"/>
      <c r="BZ36" s="69"/>
      <c r="CA36" s="98"/>
    </row>
    <row r="37" spans="1:79" outlineLevel="1" x14ac:dyDescent="0.2">
      <c r="A37" s="33"/>
      <c r="B37" s="265" t="s">
        <v>179</v>
      </c>
      <c r="C37" s="240" t="str">
        <f>_xlfn.CONCAT(Tabel3[[#This Row],[ID]],Tabel3[[#This Row],[BYGNINGSDELE]])</f>
        <v>033Jordankre</v>
      </c>
      <c r="D37" s="24"/>
      <c r="E37" s="24"/>
      <c r="F37" s="24"/>
      <c r="G37" s="24"/>
      <c r="H37" s="24"/>
      <c r="I37" s="24"/>
      <c r="J37" s="61">
        <v>4</v>
      </c>
      <c r="K37" s="62" t="s">
        <v>177</v>
      </c>
      <c r="L37" s="63" t="s">
        <v>113</v>
      </c>
      <c r="M37" s="61" t="str">
        <f>IFERROR(VLOOKUP(Tabel3[[#This Row],[ID-Bygningsdel]],'Data ændringslog'!A:G,7,FALSE),"P")</f>
        <v/>
      </c>
      <c r="N37" s="64" t="s">
        <v>109</v>
      </c>
      <c r="O37" s="188" t="str">
        <f>VLOOKUP(Tabel3[[#This Row],[ID-Bygningsdel]],'Data aktør'!A:H,2,FALSE)</f>
        <v/>
      </c>
      <c r="P37" s="189" t="str">
        <f>VLOOKUP(Tabel3[[#This Row],[ID-Bygningsdel]],'Data aktør'!A:H,3,FALSE)</f>
        <v>X</v>
      </c>
      <c r="Q37" s="190" t="str">
        <f>VLOOKUP(Tabel3[[#This Row],[ID-Bygningsdel]],'Data aktør'!A:H,4,FALSE)</f>
        <v/>
      </c>
      <c r="R37" s="191" t="str">
        <f>VLOOKUP(Tabel3[[#This Row],[ID-Bygningsdel]],'Data aktør'!A:H,5,FALSE)</f>
        <v/>
      </c>
      <c r="S37" s="192" t="str">
        <f>VLOOKUP(Tabel3[[#This Row],[ID-Bygningsdel]],'Data aktør'!A:H,6,FALSE)</f>
        <v/>
      </c>
      <c r="T37" s="193" t="str">
        <f>VLOOKUP(Tabel3[[#This Row],[ID-Bygningsdel]],'Data aktør'!A:H,7,FALSE)</f>
        <v/>
      </c>
      <c r="U37" s="194" t="str">
        <f>VLOOKUP(Tabel3[[#This Row],[ID-Bygningsdel]],'Data aktør'!A:H,8,FALSE)</f>
        <v/>
      </c>
      <c r="V37" s="76"/>
      <c r="W37" s="77"/>
      <c r="X37" s="76"/>
      <c r="Y37" s="77"/>
      <c r="Z37" s="76"/>
      <c r="AA37" s="77"/>
      <c r="AB37" s="76"/>
      <c r="AC37" s="77"/>
      <c r="AD37" s="76"/>
      <c r="AE37" s="77"/>
      <c r="AF37" s="76"/>
      <c r="AG37" s="77"/>
      <c r="AH37" s="76"/>
      <c r="AI37" s="77"/>
      <c r="AJ37" s="76" t="s">
        <v>44</v>
      </c>
      <c r="AK37" s="77">
        <v>300</v>
      </c>
      <c r="AL37" s="76"/>
      <c r="AM37" s="77"/>
      <c r="AN37" s="76"/>
      <c r="AO37" s="77"/>
      <c r="AP37" s="76"/>
      <c r="AQ37" s="77"/>
      <c r="AR37" s="76"/>
      <c r="AS37" s="77"/>
      <c r="AT37" s="76" t="s">
        <v>44</v>
      </c>
      <c r="AU37" s="77">
        <v>325</v>
      </c>
      <c r="AV37" s="76"/>
      <c r="AW37" s="77"/>
      <c r="AX37" s="76"/>
      <c r="AY37" s="77"/>
      <c r="AZ37" s="76"/>
      <c r="BA37" s="77"/>
      <c r="BB37" s="76" t="s">
        <v>44</v>
      </c>
      <c r="BC37" s="77">
        <v>325</v>
      </c>
      <c r="BD37" s="76"/>
      <c r="BE37" s="77"/>
      <c r="BF37" s="76"/>
      <c r="BG37" s="77"/>
      <c r="BH37" s="76"/>
      <c r="BI37" s="77"/>
      <c r="BJ37" s="76"/>
      <c r="BK37" s="77"/>
      <c r="BL37" s="36" t="s">
        <v>122</v>
      </c>
      <c r="BM37" s="24"/>
      <c r="BN37" s="76"/>
      <c r="BO37" s="77"/>
      <c r="BP37" s="76"/>
      <c r="BQ37" s="77"/>
      <c r="BR37" s="76"/>
      <c r="BS37" s="77"/>
      <c r="BT37" s="76"/>
      <c r="BU37" s="77"/>
      <c r="BV37" s="24"/>
      <c r="BW37" s="76"/>
      <c r="BX37" s="77"/>
      <c r="BY37" s="76"/>
      <c r="BZ37" s="77"/>
      <c r="CA37" s="96"/>
    </row>
    <row r="38" spans="1:79" ht="24.95" customHeight="1" outlineLevel="1" x14ac:dyDescent="0.2">
      <c r="A38" s="33" t="s">
        <v>178</v>
      </c>
      <c r="B38" s="264" t="s">
        <v>180</v>
      </c>
      <c r="C38" s="239" t="str">
        <f>_xlfn.CONCAT(Tabel3[[#This Row],[ID]],Tabel3[[#This Row],[BYGNINGSDELE]])</f>
        <v>034Vægge</v>
      </c>
      <c r="D38" s="27"/>
      <c r="E38" s="27"/>
      <c r="F38" s="27"/>
      <c r="G38" s="27"/>
      <c r="H38" s="27"/>
      <c r="I38" s="24"/>
      <c r="J38" s="58">
        <v>2</v>
      </c>
      <c r="K38" s="59" t="s">
        <v>181</v>
      </c>
      <c r="L38" s="287"/>
      <c r="M38" s="290" t="str">
        <f>IFERROR(VLOOKUP(Tabel3[[#This Row],[ID-Bygningsdel]],'Data ændringslog'!A:G,7,FALSE),"P")</f>
        <v/>
      </c>
      <c r="N38" s="60"/>
      <c r="O38" s="221" t="s">
        <v>109</v>
      </c>
      <c r="P38" s="222" t="s">
        <v>109</v>
      </c>
      <c r="Q38" s="222" t="s">
        <v>109</v>
      </c>
      <c r="R38" s="222" t="s">
        <v>109</v>
      </c>
      <c r="S38" s="222" t="s">
        <v>109</v>
      </c>
      <c r="T38" s="222" t="s">
        <v>109</v>
      </c>
      <c r="U38" s="223" t="s">
        <v>109</v>
      </c>
      <c r="V38" s="87"/>
      <c r="W38" s="88"/>
      <c r="X38" s="87"/>
      <c r="Y38" s="88"/>
      <c r="Z38" s="87"/>
      <c r="AA38" s="88"/>
      <c r="AB38" s="87"/>
      <c r="AC38" s="88"/>
      <c r="AD38" s="87"/>
      <c r="AE38" s="88"/>
      <c r="AF38" s="87"/>
      <c r="AG38" s="88"/>
      <c r="AH38" s="87"/>
      <c r="AI38" s="88"/>
      <c r="AJ38" s="87"/>
      <c r="AK38" s="88"/>
      <c r="AL38" s="87"/>
      <c r="AM38" s="88"/>
      <c r="AN38" s="87"/>
      <c r="AO38" s="88"/>
      <c r="AP38" s="87"/>
      <c r="AQ38" s="88"/>
      <c r="AR38" s="87"/>
      <c r="AS38" s="88"/>
      <c r="AT38" s="87"/>
      <c r="AU38" s="88"/>
      <c r="AV38" s="87"/>
      <c r="AW38" s="88"/>
      <c r="AX38" s="87"/>
      <c r="AY38" s="88"/>
      <c r="AZ38" s="87"/>
      <c r="BA38" s="88"/>
      <c r="BB38" s="87"/>
      <c r="BC38" s="88"/>
      <c r="BD38" s="87"/>
      <c r="BE38" s="88"/>
      <c r="BF38" s="87"/>
      <c r="BG38" s="88"/>
      <c r="BH38" s="87"/>
      <c r="BI38" s="88"/>
      <c r="BJ38" s="87"/>
      <c r="BK38" s="88"/>
      <c r="BL38" s="37"/>
      <c r="BM38" s="24"/>
      <c r="BN38" s="87"/>
      <c r="BO38" s="88"/>
      <c r="BP38" s="87"/>
      <c r="BQ38" s="88"/>
      <c r="BR38" s="87"/>
      <c r="BS38" s="88"/>
      <c r="BT38" s="87"/>
      <c r="BU38" s="88"/>
      <c r="BV38" s="24"/>
      <c r="BW38" s="87"/>
      <c r="BX38" s="88"/>
      <c r="BY38" s="87"/>
      <c r="BZ38" s="88"/>
      <c r="CA38" s="97"/>
    </row>
    <row r="39" spans="1:79" outlineLevel="1" x14ac:dyDescent="0.2">
      <c r="A39" s="33"/>
      <c r="B39" s="265" t="s">
        <v>182</v>
      </c>
      <c r="C39" s="240" t="str">
        <f>_xlfn.CONCAT(Tabel3[[#This Row],[ID]],Tabel3[[#This Row],[BYGNINGSDELE]])</f>
        <v>035Generiske vægge</v>
      </c>
      <c r="D39" s="24"/>
      <c r="E39" s="24"/>
      <c r="F39" s="24"/>
      <c r="G39" s="24"/>
      <c r="H39" s="24"/>
      <c r="I39" s="24"/>
      <c r="J39" s="61">
        <v>3</v>
      </c>
      <c r="K39" s="62" t="s">
        <v>183</v>
      </c>
      <c r="L39" s="63" t="s">
        <v>121</v>
      </c>
      <c r="M39" s="61" t="str">
        <f>IFERROR(VLOOKUP(Tabel3[[#This Row],[ID-Bygningsdel]],'Data ændringslog'!A:G,7,FALSE),"P")</f>
        <v/>
      </c>
      <c r="N39" s="64" t="s">
        <v>109</v>
      </c>
      <c r="O39" s="188" t="str">
        <f>VLOOKUP(Tabel3[[#This Row],[ID-Bygningsdel]],'Data aktør'!A:H,2,FALSE)</f>
        <v>X</v>
      </c>
      <c r="P39" s="189" t="str">
        <f>VLOOKUP(Tabel3[[#This Row],[ID-Bygningsdel]],'Data aktør'!A:H,3,FALSE)</f>
        <v/>
      </c>
      <c r="Q39" s="190" t="str">
        <f>VLOOKUP(Tabel3[[#This Row],[ID-Bygningsdel]],'Data aktør'!A:H,4,FALSE)</f>
        <v/>
      </c>
      <c r="R39" s="191" t="str">
        <f>VLOOKUP(Tabel3[[#This Row],[ID-Bygningsdel]],'Data aktør'!A:H,5,FALSE)</f>
        <v/>
      </c>
      <c r="S39" s="192" t="str">
        <f>VLOOKUP(Tabel3[[#This Row],[ID-Bygningsdel]],'Data aktør'!A:H,6,FALSE)</f>
        <v/>
      </c>
      <c r="T39" s="193" t="str">
        <f>VLOOKUP(Tabel3[[#This Row],[ID-Bygningsdel]],'Data aktør'!A:H,7,FALSE)</f>
        <v/>
      </c>
      <c r="U39" s="194" t="str">
        <f>VLOOKUP(Tabel3[[#This Row],[ID-Bygningsdel]],'Data aktør'!A:H,8,FALSE)</f>
        <v/>
      </c>
      <c r="V39" s="80"/>
      <c r="W39" s="81"/>
      <c r="X39" s="80"/>
      <c r="Y39" s="81"/>
      <c r="Z39" s="80"/>
      <c r="AA39" s="81"/>
      <c r="AB39" s="80" t="s">
        <v>43</v>
      </c>
      <c r="AC39" s="77">
        <v>200</v>
      </c>
      <c r="AD39" s="80"/>
      <c r="AE39" s="81"/>
      <c r="AF39" s="80"/>
      <c r="AG39" s="81"/>
      <c r="AH39" s="80"/>
      <c r="AI39" s="81"/>
      <c r="AJ39" s="80"/>
      <c r="AK39" s="77"/>
      <c r="AL39" s="80"/>
      <c r="AM39" s="77"/>
      <c r="AN39" s="80"/>
      <c r="AO39" s="81"/>
      <c r="AP39" s="80"/>
      <c r="AQ39" s="81"/>
      <c r="AR39" s="80"/>
      <c r="AS39" s="81"/>
      <c r="AT39" s="80"/>
      <c r="AU39" s="77"/>
      <c r="AV39" s="80"/>
      <c r="AW39" s="81"/>
      <c r="AX39" s="80"/>
      <c r="AY39" s="81"/>
      <c r="AZ39" s="80"/>
      <c r="BA39" s="81"/>
      <c r="BB39" s="80"/>
      <c r="BC39" s="77"/>
      <c r="BD39" s="80"/>
      <c r="BE39" s="81"/>
      <c r="BF39" s="80"/>
      <c r="BG39" s="81"/>
      <c r="BH39" s="80"/>
      <c r="BI39" s="81"/>
      <c r="BJ39" s="80"/>
      <c r="BK39" s="77"/>
      <c r="BL39" s="36"/>
      <c r="BM39" s="113"/>
      <c r="BN39" s="80"/>
      <c r="BO39" s="81"/>
      <c r="BP39" s="80"/>
      <c r="BQ39" s="81"/>
      <c r="BR39" s="80"/>
      <c r="BS39" s="81"/>
      <c r="BT39" s="80"/>
      <c r="BU39" s="77"/>
      <c r="BV39" s="24"/>
      <c r="BW39" s="80"/>
      <c r="BX39" s="81"/>
      <c r="BY39" s="80"/>
      <c r="BZ39" s="81"/>
      <c r="CA39" s="96"/>
    </row>
    <row r="40" spans="1:79" outlineLevel="1" x14ac:dyDescent="0.2">
      <c r="A40" s="33"/>
      <c r="B40" s="267" t="s">
        <v>184</v>
      </c>
      <c r="C40" s="242" t="str">
        <f>_xlfn.CONCAT(Tabel3[[#This Row],[ID]],Tabel3[[#This Row],[BYGNINGSDELE]])</f>
        <v>036Betonvægge, præfabrikerede</v>
      </c>
      <c r="D40" s="23"/>
      <c r="E40" s="23"/>
      <c r="F40" s="23"/>
      <c r="G40" s="23"/>
      <c r="H40" s="23"/>
      <c r="I40" s="24"/>
      <c r="J40" s="65">
        <v>3</v>
      </c>
      <c r="K40" s="66" t="s">
        <v>185</v>
      </c>
      <c r="L40" s="67" t="s">
        <v>186</v>
      </c>
      <c r="M40" s="65" t="str">
        <f>IFERROR(VLOOKUP(Tabel3[[#This Row],[ID-Bygningsdel]],'Data ændringslog'!A:G,7,FALSE),"P")</f>
        <v/>
      </c>
      <c r="N40" s="68" t="s">
        <v>109</v>
      </c>
      <c r="O40" s="196" t="str">
        <f>VLOOKUP(Tabel3[[#This Row],[ID-Bygningsdel]],'Data aktør'!A:H,2,FALSE)</f>
        <v/>
      </c>
      <c r="P40" s="197" t="str">
        <f>VLOOKUP(Tabel3[[#This Row],[ID-Bygningsdel]],'Data aktør'!A:H,3,FALSE)</f>
        <v/>
      </c>
      <c r="Q40" s="197" t="str">
        <f>VLOOKUP(Tabel3[[#This Row],[ID-Bygningsdel]],'Data aktør'!A:H,4,FALSE)</f>
        <v/>
      </c>
      <c r="R40" s="197" t="str">
        <f>VLOOKUP(Tabel3[[#This Row],[ID-Bygningsdel]],'Data aktør'!A:H,5,FALSE)</f>
        <v/>
      </c>
      <c r="S40" s="197" t="str">
        <f>VLOOKUP(Tabel3[[#This Row],[ID-Bygningsdel]],'Data aktør'!A:H,6,FALSE)</f>
        <v/>
      </c>
      <c r="T40" s="197" t="str">
        <f>VLOOKUP(Tabel3[[#This Row],[ID-Bygningsdel]],'Data aktør'!A:H,7,FALSE)</f>
        <v/>
      </c>
      <c r="U40" s="197" t="str">
        <f>VLOOKUP(Tabel3[[#This Row],[ID-Bygningsdel]],'Data aktør'!A:H,8,FALSE)</f>
        <v/>
      </c>
      <c r="V40" s="84"/>
      <c r="W40" s="69"/>
      <c r="X40" s="84"/>
      <c r="Y40" s="69"/>
      <c r="Z40" s="84"/>
      <c r="AA40" s="69"/>
      <c r="AB40" s="84"/>
      <c r="AC40" s="69"/>
      <c r="AD40" s="84"/>
      <c r="AE40" s="69"/>
      <c r="AF40" s="84"/>
      <c r="AG40" s="69"/>
      <c r="AH40" s="84"/>
      <c r="AI40" s="69"/>
      <c r="AJ40" s="84"/>
      <c r="AK40" s="69"/>
      <c r="AL40" s="84"/>
      <c r="AM40" s="69"/>
      <c r="AN40" s="84"/>
      <c r="AO40" s="69"/>
      <c r="AP40" s="84"/>
      <c r="AQ40" s="69"/>
      <c r="AR40" s="84"/>
      <c r="AS40" s="69"/>
      <c r="AT40" s="84"/>
      <c r="AU40" s="69"/>
      <c r="AV40" s="84"/>
      <c r="AW40" s="69"/>
      <c r="AX40" s="84"/>
      <c r="AY40" s="69"/>
      <c r="AZ40" s="84"/>
      <c r="BA40" s="69"/>
      <c r="BB40" s="84"/>
      <c r="BC40" s="69"/>
      <c r="BD40" s="84"/>
      <c r="BE40" s="69"/>
      <c r="BF40" s="84"/>
      <c r="BG40" s="69"/>
      <c r="BH40" s="84"/>
      <c r="BI40" s="69"/>
      <c r="BJ40" s="84"/>
      <c r="BK40" s="69"/>
      <c r="BL40" s="38"/>
      <c r="BM40" s="24"/>
      <c r="BN40" s="84"/>
      <c r="BO40" s="69"/>
      <c r="BP40" s="84"/>
      <c r="BQ40" s="69"/>
      <c r="BR40" s="84"/>
      <c r="BS40" s="69"/>
      <c r="BT40" s="84"/>
      <c r="BU40" s="69"/>
      <c r="BV40" s="24"/>
      <c r="BW40" s="84"/>
      <c r="BX40" s="69"/>
      <c r="BY40" s="84"/>
      <c r="BZ40" s="69"/>
      <c r="CA40" s="98"/>
    </row>
    <row r="41" spans="1:79" outlineLevel="1" x14ac:dyDescent="0.2">
      <c r="A41" s="33"/>
      <c r="B41" s="265" t="s">
        <v>187</v>
      </c>
      <c r="C41" s="240" t="str">
        <f>_xlfn.CONCAT(Tabel3[[#This Row],[ID]],Tabel3[[#This Row],[BYGNINGSDELE]])</f>
        <v>037Betonvægge, præfabrikerede A113, 3R</v>
      </c>
      <c r="D41" s="24"/>
      <c r="E41" s="24"/>
      <c r="F41" s="24"/>
      <c r="G41" s="24"/>
      <c r="H41" s="24"/>
      <c r="I41" s="24"/>
      <c r="J41" s="61">
        <v>4</v>
      </c>
      <c r="K41" s="62" t="s">
        <v>188</v>
      </c>
      <c r="L41" s="63" t="s">
        <v>186</v>
      </c>
      <c r="M41" s="61" t="str">
        <f>IFERROR(VLOOKUP(Tabel3[[#This Row],[ID-Bygningsdel]],'Data ændringslog'!A:G,7,FALSE),"P")</f>
        <v/>
      </c>
      <c r="N41" s="64" t="s">
        <v>189</v>
      </c>
      <c r="O41" s="188" t="str">
        <f>VLOOKUP(Tabel3[[#This Row],[ID-Bygningsdel]],'Data aktør'!A:H,2,FALSE)</f>
        <v/>
      </c>
      <c r="P41" s="189" t="str">
        <f>VLOOKUP(Tabel3[[#This Row],[ID-Bygningsdel]],'Data aktør'!A:H,3,FALSE)</f>
        <v>X</v>
      </c>
      <c r="Q41" s="190" t="str">
        <f>VLOOKUP(Tabel3[[#This Row],[ID-Bygningsdel]],'Data aktør'!A:H,4,FALSE)</f>
        <v/>
      </c>
      <c r="R41" s="191" t="str">
        <f>VLOOKUP(Tabel3[[#This Row],[ID-Bygningsdel]],'Data aktør'!A:H,5,FALSE)</f>
        <v/>
      </c>
      <c r="S41" s="192" t="str">
        <f>VLOOKUP(Tabel3[[#This Row],[ID-Bygningsdel]],'Data aktør'!A:H,6,FALSE)</f>
        <v/>
      </c>
      <c r="T41" s="193" t="str">
        <f>VLOOKUP(Tabel3[[#This Row],[ID-Bygningsdel]],'Data aktør'!A:H,7,FALSE)</f>
        <v/>
      </c>
      <c r="U41" s="194" t="str">
        <f>VLOOKUP(Tabel3[[#This Row],[ID-Bygningsdel]],'Data aktør'!A:H,8,FALSE)</f>
        <v/>
      </c>
      <c r="V41" s="76"/>
      <c r="W41" s="77"/>
      <c r="X41" s="76"/>
      <c r="Y41" s="77"/>
      <c r="Z41" s="76"/>
      <c r="AA41" s="77"/>
      <c r="AB41" s="76"/>
      <c r="AC41" s="77"/>
      <c r="AD41" s="76"/>
      <c r="AE41" s="77"/>
      <c r="AF41" s="76"/>
      <c r="AG41" s="77"/>
      <c r="AH41" s="76"/>
      <c r="AI41" s="77"/>
      <c r="AJ41" s="76" t="s">
        <v>44</v>
      </c>
      <c r="AK41" s="77">
        <v>300</v>
      </c>
      <c r="AL41" s="76"/>
      <c r="AM41" s="77"/>
      <c r="AN41" s="76"/>
      <c r="AO41" s="77"/>
      <c r="AP41" s="76"/>
      <c r="AQ41" s="77"/>
      <c r="AR41" s="76"/>
      <c r="AS41" s="77"/>
      <c r="AT41" s="76" t="s">
        <v>44</v>
      </c>
      <c r="AU41" s="77">
        <v>325</v>
      </c>
      <c r="AV41" s="76"/>
      <c r="AW41" s="77"/>
      <c r="AX41" s="76"/>
      <c r="AY41" s="77"/>
      <c r="AZ41" s="76"/>
      <c r="BA41" s="77"/>
      <c r="BB41" s="76" t="s">
        <v>44</v>
      </c>
      <c r="BC41" s="77">
        <v>325</v>
      </c>
      <c r="BD41" s="76"/>
      <c r="BE41" s="77"/>
      <c r="BF41" s="76"/>
      <c r="BG41" s="77"/>
      <c r="BH41" s="76"/>
      <c r="BI41" s="77"/>
      <c r="BJ41" s="76"/>
      <c r="BK41" s="77"/>
      <c r="BL41" s="36" t="s">
        <v>190</v>
      </c>
      <c r="BM41" s="24"/>
      <c r="BN41" s="76"/>
      <c r="BO41" s="77"/>
      <c r="BP41" s="76"/>
      <c r="BQ41" s="77"/>
      <c r="BR41" s="76"/>
      <c r="BS41" s="77"/>
      <c r="BT41" s="76"/>
      <c r="BU41" s="77"/>
      <c r="BV41" s="24"/>
      <c r="BW41" s="76"/>
      <c r="BX41" s="77"/>
      <c r="BY41" s="76"/>
      <c r="BZ41" s="77"/>
      <c r="CA41" s="96"/>
    </row>
    <row r="42" spans="1:79" outlineLevel="1" x14ac:dyDescent="0.2">
      <c r="A42" s="33"/>
      <c r="B42" s="265" t="s">
        <v>191</v>
      </c>
      <c r="C42" s="240" t="str">
        <f>_xlfn.CONCAT(Tabel3[[#This Row],[ID]],Tabel3[[#This Row],[BYGNINGSDELE]])</f>
        <v>038Betonvægge, præfabrikerede A113, 4LK (DP=Ent.)</v>
      </c>
      <c r="D42" s="24"/>
      <c r="E42" s="24"/>
      <c r="F42" s="24"/>
      <c r="G42" s="24"/>
      <c r="H42" s="24"/>
      <c r="I42" s="24"/>
      <c r="J42" s="61">
        <v>4</v>
      </c>
      <c r="K42" s="62" t="s">
        <v>192</v>
      </c>
      <c r="L42" s="63" t="s">
        <v>186</v>
      </c>
      <c r="M42" s="61" t="str">
        <f>IFERROR(VLOOKUP(Tabel3[[#This Row],[ID-Bygningsdel]],'Data ændringslog'!A:G,7,FALSE),"P")</f>
        <v/>
      </c>
      <c r="N42" s="64" t="s">
        <v>189</v>
      </c>
      <c r="O42" s="188" t="str">
        <f>VLOOKUP(Tabel3[[#This Row],[ID-Bygningsdel]],'Data aktør'!A:H,2,FALSE)</f>
        <v/>
      </c>
      <c r="P42" s="189" t="str">
        <f>VLOOKUP(Tabel3[[#This Row],[ID-Bygningsdel]],'Data aktør'!A:H,3,FALSE)</f>
        <v>X</v>
      </c>
      <c r="Q42" s="190" t="str">
        <f>VLOOKUP(Tabel3[[#This Row],[ID-Bygningsdel]],'Data aktør'!A:H,4,FALSE)</f>
        <v/>
      </c>
      <c r="R42" s="191" t="str">
        <f>VLOOKUP(Tabel3[[#This Row],[ID-Bygningsdel]],'Data aktør'!A:H,5,FALSE)</f>
        <v/>
      </c>
      <c r="S42" s="192" t="str">
        <f>VLOOKUP(Tabel3[[#This Row],[ID-Bygningsdel]],'Data aktør'!A:H,6,FALSE)</f>
        <v/>
      </c>
      <c r="T42" s="193" t="str">
        <f>VLOOKUP(Tabel3[[#This Row],[ID-Bygningsdel]],'Data aktør'!A:H,7,FALSE)</f>
        <v>X</v>
      </c>
      <c r="U42" s="194" t="str">
        <f>VLOOKUP(Tabel3[[#This Row],[ID-Bygningsdel]],'Data aktør'!A:H,8,FALSE)</f>
        <v/>
      </c>
      <c r="V42" s="76"/>
      <c r="W42" s="77"/>
      <c r="X42" s="76"/>
      <c r="Y42" s="77"/>
      <c r="Z42" s="76"/>
      <c r="AA42" s="77"/>
      <c r="AB42" s="76"/>
      <c r="AC42" s="77"/>
      <c r="AD42" s="76"/>
      <c r="AE42" s="77"/>
      <c r="AF42" s="76"/>
      <c r="AG42" s="77"/>
      <c r="AH42" s="76"/>
      <c r="AI42" s="77"/>
      <c r="AJ42" s="76" t="s">
        <v>44</v>
      </c>
      <c r="AK42" s="77">
        <v>300</v>
      </c>
      <c r="AL42" s="76"/>
      <c r="AM42" s="77"/>
      <c r="AN42" s="76"/>
      <c r="AO42" s="77"/>
      <c r="AP42" s="76"/>
      <c r="AQ42" s="77"/>
      <c r="AR42" s="76"/>
      <c r="AS42" s="77"/>
      <c r="AT42" s="76" t="s">
        <v>44</v>
      </c>
      <c r="AU42" s="77">
        <v>300</v>
      </c>
      <c r="AV42" s="76"/>
      <c r="AW42" s="77"/>
      <c r="AX42" s="76"/>
      <c r="AY42" s="77"/>
      <c r="AZ42" s="76"/>
      <c r="BA42" s="77"/>
      <c r="BB42" s="76" t="s">
        <v>48</v>
      </c>
      <c r="BC42" s="77">
        <v>325</v>
      </c>
      <c r="BD42" s="76"/>
      <c r="BE42" s="77"/>
      <c r="BF42" s="76"/>
      <c r="BG42" s="77"/>
      <c r="BH42" s="76"/>
      <c r="BI42" s="77"/>
      <c r="BJ42" s="76"/>
      <c r="BK42" s="77"/>
      <c r="BL42" s="36" t="s">
        <v>193</v>
      </c>
      <c r="BM42" s="24"/>
      <c r="BN42" s="76"/>
      <c r="BO42" s="77"/>
      <c r="BP42" s="76"/>
      <c r="BQ42" s="77"/>
      <c r="BR42" s="76"/>
      <c r="BS42" s="77"/>
      <c r="BT42" s="76"/>
      <c r="BU42" s="77"/>
      <c r="BV42" s="24"/>
      <c r="BW42" s="76"/>
      <c r="BX42" s="77"/>
      <c r="BY42" s="76"/>
      <c r="BZ42" s="77"/>
      <c r="CA42" s="96"/>
    </row>
    <row r="43" spans="1:79" outlineLevel="1" x14ac:dyDescent="0.2">
      <c r="A43" s="33"/>
      <c r="B43" s="265" t="s">
        <v>194</v>
      </c>
      <c r="C43" s="240" t="str">
        <f>_xlfn.CONCAT(Tabel3[[#This Row],[ID]],Tabel3[[#This Row],[BYGNINGSDELE]])</f>
        <v>039Betonvægge, præfabrikerede A113, 4LK (DP=Rådg.)</v>
      </c>
      <c r="D43" s="24"/>
      <c r="E43" s="24"/>
      <c r="F43" s="24"/>
      <c r="G43" s="24"/>
      <c r="H43" s="24"/>
      <c r="I43" s="24"/>
      <c r="J43" s="61">
        <v>4</v>
      </c>
      <c r="K43" s="62" t="s">
        <v>195</v>
      </c>
      <c r="L43" s="63" t="s">
        <v>186</v>
      </c>
      <c r="M43" s="61" t="str">
        <f>IFERROR(VLOOKUP(Tabel3[[#This Row],[ID-Bygningsdel]],'Data ændringslog'!A:G,7,FALSE),"P")</f>
        <v/>
      </c>
      <c r="N43" s="64" t="s">
        <v>189</v>
      </c>
      <c r="O43" s="188" t="str">
        <f>VLOOKUP(Tabel3[[#This Row],[ID-Bygningsdel]],'Data aktør'!A:H,2,FALSE)</f>
        <v/>
      </c>
      <c r="P43" s="189" t="str">
        <f>VLOOKUP(Tabel3[[#This Row],[ID-Bygningsdel]],'Data aktør'!A:H,3,FALSE)</f>
        <v>X</v>
      </c>
      <c r="Q43" s="190" t="str">
        <f>VLOOKUP(Tabel3[[#This Row],[ID-Bygningsdel]],'Data aktør'!A:H,4,FALSE)</f>
        <v/>
      </c>
      <c r="R43" s="191" t="str">
        <f>VLOOKUP(Tabel3[[#This Row],[ID-Bygningsdel]],'Data aktør'!A:H,5,FALSE)</f>
        <v/>
      </c>
      <c r="S43" s="192" t="str">
        <f>VLOOKUP(Tabel3[[#This Row],[ID-Bygningsdel]],'Data aktør'!A:H,6,FALSE)</f>
        <v/>
      </c>
      <c r="T43" s="193" t="str">
        <f>VLOOKUP(Tabel3[[#This Row],[ID-Bygningsdel]],'Data aktør'!A:H,7,FALSE)</f>
        <v/>
      </c>
      <c r="U43" s="194" t="str">
        <f>VLOOKUP(Tabel3[[#This Row],[ID-Bygningsdel]],'Data aktør'!A:H,8,FALSE)</f>
        <v/>
      </c>
      <c r="V43" s="76"/>
      <c r="W43" s="77"/>
      <c r="X43" s="76"/>
      <c r="Y43" s="77"/>
      <c r="Z43" s="76"/>
      <c r="AA43" s="77"/>
      <c r="AB43" s="76"/>
      <c r="AC43" s="77"/>
      <c r="AD43" s="76"/>
      <c r="AE43" s="77"/>
      <c r="AF43" s="76"/>
      <c r="AG43" s="77"/>
      <c r="AH43" s="76"/>
      <c r="AI43" s="77"/>
      <c r="AJ43" s="76" t="s">
        <v>44</v>
      </c>
      <c r="AK43" s="77">
        <v>300</v>
      </c>
      <c r="AL43" s="76"/>
      <c r="AM43" s="77"/>
      <c r="AN43" s="76"/>
      <c r="AO43" s="77"/>
      <c r="AP43" s="76"/>
      <c r="AQ43" s="77"/>
      <c r="AR43" s="76"/>
      <c r="AS43" s="77"/>
      <c r="AT43" s="76" t="s">
        <v>44</v>
      </c>
      <c r="AU43" s="77">
        <v>300</v>
      </c>
      <c r="AV43" s="76"/>
      <c r="AW43" s="77"/>
      <c r="AX43" s="76"/>
      <c r="AY43" s="77"/>
      <c r="AZ43" s="76"/>
      <c r="BA43" s="77"/>
      <c r="BB43" s="76" t="s">
        <v>44</v>
      </c>
      <c r="BC43" s="77">
        <v>325</v>
      </c>
      <c r="BD43" s="76"/>
      <c r="BE43" s="77"/>
      <c r="BF43" s="76"/>
      <c r="BG43" s="77"/>
      <c r="BH43" s="76"/>
      <c r="BI43" s="77"/>
      <c r="BJ43" s="76"/>
      <c r="BK43" s="77"/>
      <c r="BL43" s="36" t="s">
        <v>196</v>
      </c>
      <c r="BM43" s="24"/>
      <c r="BN43" s="76"/>
      <c r="BO43" s="77"/>
      <c r="BP43" s="76"/>
      <c r="BQ43" s="77"/>
      <c r="BR43" s="76"/>
      <c r="BS43" s="77"/>
      <c r="BT43" s="76"/>
      <c r="BU43" s="77"/>
      <c r="BV43" s="24"/>
      <c r="BW43" s="76"/>
      <c r="BX43" s="77"/>
      <c r="BY43" s="76"/>
      <c r="BZ43" s="77"/>
      <c r="CA43" s="96"/>
    </row>
    <row r="44" spans="1:79" outlineLevel="1" x14ac:dyDescent="0.2">
      <c r="A44" s="33"/>
      <c r="B44" s="265" t="s">
        <v>197</v>
      </c>
      <c r="C44" s="240" t="str">
        <f>_xlfn.CONCAT(Tabel3[[#This Row],[ID]],Tabel3[[#This Row],[BYGNINGSDELE]])</f>
        <v>040Betonvægge, præfabrikerede</v>
      </c>
      <c r="D44" s="24"/>
      <c r="E44" s="24"/>
      <c r="F44" s="24"/>
      <c r="G44" s="24"/>
      <c r="H44" s="24"/>
      <c r="I44" s="24"/>
      <c r="J44" s="61">
        <v>4</v>
      </c>
      <c r="K44" s="62" t="s">
        <v>185</v>
      </c>
      <c r="L44" s="63" t="s">
        <v>186</v>
      </c>
      <c r="M44" s="61" t="str">
        <f>IFERROR(VLOOKUP(Tabel3[[#This Row],[ID-Bygningsdel]],'Data ændringslog'!A:G,7,FALSE),"P")</f>
        <v/>
      </c>
      <c r="N44" s="64" t="s">
        <v>189</v>
      </c>
      <c r="O44" s="188" t="str">
        <f>VLOOKUP(Tabel3[[#This Row],[ID-Bygningsdel]],'Data aktør'!A:H,2,FALSE)</f>
        <v/>
      </c>
      <c r="P44" s="189" t="str">
        <f>VLOOKUP(Tabel3[[#This Row],[ID-Bygningsdel]],'Data aktør'!A:H,3,FALSE)</f>
        <v>X</v>
      </c>
      <c r="Q44" s="190" t="str">
        <f>VLOOKUP(Tabel3[[#This Row],[ID-Bygningsdel]],'Data aktør'!A:H,4,FALSE)</f>
        <v/>
      </c>
      <c r="R44" s="191" t="str">
        <f>VLOOKUP(Tabel3[[#This Row],[ID-Bygningsdel]],'Data aktør'!A:H,5,FALSE)</f>
        <v/>
      </c>
      <c r="S44" s="192" t="str">
        <f>VLOOKUP(Tabel3[[#This Row],[ID-Bygningsdel]],'Data aktør'!A:H,6,FALSE)</f>
        <v/>
      </c>
      <c r="T44" s="193" t="str">
        <f>VLOOKUP(Tabel3[[#This Row],[ID-Bygningsdel]],'Data aktør'!A:H,7,FALSE)</f>
        <v/>
      </c>
      <c r="U44" s="194" t="str">
        <f>VLOOKUP(Tabel3[[#This Row],[ID-Bygningsdel]],'Data aktør'!A:H,8,FALSE)</f>
        <v/>
      </c>
      <c r="V44" s="76"/>
      <c r="W44" s="77"/>
      <c r="X44" s="76"/>
      <c r="Y44" s="77"/>
      <c r="Z44" s="76"/>
      <c r="AA44" s="77"/>
      <c r="AB44" s="76" t="s">
        <v>44</v>
      </c>
      <c r="AC44" s="77">
        <v>200</v>
      </c>
      <c r="AD44" s="76"/>
      <c r="AE44" s="77"/>
      <c r="AF44" s="76"/>
      <c r="AG44" s="77"/>
      <c r="AH44" s="76"/>
      <c r="AI44" s="77"/>
      <c r="AJ44" s="76" t="s">
        <v>44</v>
      </c>
      <c r="AK44" s="77">
        <v>300</v>
      </c>
      <c r="AL44" s="76"/>
      <c r="AM44" s="77"/>
      <c r="AN44" s="76"/>
      <c r="AO44" s="77"/>
      <c r="AP44" s="76"/>
      <c r="AQ44" s="77"/>
      <c r="AR44" s="76"/>
      <c r="AS44" s="77"/>
      <c r="AT44" s="76" t="s">
        <v>44</v>
      </c>
      <c r="AU44" s="77">
        <v>325</v>
      </c>
      <c r="AV44" s="76"/>
      <c r="AW44" s="77"/>
      <c r="AX44" s="76"/>
      <c r="AY44" s="77"/>
      <c r="AZ44" s="76"/>
      <c r="BA44" s="77"/>
      <c r="BB44" s="76" t="s">
        <v>44</v>
      </c>
      <c r="BC44" s="77">
        <v>325</v>
      </c>
      <c r="BD44" s="76"/>
      <c r="BE44" s="77"/>
      <c r="BF44" s="76"/>
      <c r="BG44" s="77"/>
      <c r="BH44" s="76"/>
      <c r="BI44" s="77"/>
      <c r="BJ44" s="76"/>
      <c r="BK44" s="77"/>
      <c r="BL44" s="36"/>
      <c r="BM44" s="24"/>
      <c r="BN44" s="76"/>
      <c r="BO44" s="77"/>
      <c r="BP44" s="76"/>
      <c r="BQ44" s="77"/>
      <c r="BR44" s="76"/>
      <c r="BS44" s="77"/>
      <c r="BT44" s="76"/>
      <c r="BU44" s="77"/>
      <c r="BV44" s="24"/>
      <c r="BW44" s="76"/>
      <c r="BX44" s="77"/>
      <c r="BY44" s="76"/>
      <c r="BZ44" s="77"/>
      <c r="CA44" s="96"/>
    </row>
    <row r="45" spans="1:79" outlineLevel="1" x14ac:dyDescent="0.2">
      <c r="A45" s="33"/>
      <c r="B45" s="265" t="s">
        <v>200</v>
      </c>
      <c r="C45" s="240" t="str">
        <f>_xlfn.CONCAT(Tabel3[[#This Row],[ID]],Tabel3[[#This Row],[BYGNINGSDELE]])</f>
        <v>041Filigranvægge A113, 3R</v>
      </c>
      <c r="D45" s="24"/>
      <c r="E45" s="24"/>
      <c r="F45" s="24"/>
      <c r="G45" s="24"/>
      <c r="H45" s="24"/>
      <c r="I45" s="24"/>
      <c r="J45" s="61">
        <v>4</v>
      </c>
      <c r="K45" s="62" t="s">
        <v>198</v>
      </c>
      <c r="L45" s="63" t="s">
        <v>186</v>
      </c>
      <c r="M45" s="61" t="str">
        <f>IFERROR(VLOOKUP(Tabel3[[#This Row],[ID-Bygningsdel]],'Data ændringslog'!A:G,7,FALSE),"P")</f>
        <v/>
      </c>
      <c r="N45" s="64" t="s">
        <v>189</v>
      </c>
      <c r="O45" s="188" t="str">
        <f>VLOOKUP(Tabel3[[#This Row],[ID-Bygningsdel]],'Data aktør'!A:H,2,FALSE)</f>
        <v/>
      </c>
      <c r="P45" s="189" t="str">
        <f>VLOOKUP(Tabel3[[#This Row],[ID-Bygningsdel]],'Data aktør'!A:H,3,FALSE)</f>
        <v>X</v>
      </c>
      <c r="Q45" s="190" t="str">
        <f>VLOOKUP(Tabel3[[#This Row],[ID-Bygningsdel]],'Data aktør'!A:H,4,FALSE)</f>
        <v/>
      </c>
      <c r="R45" s="191" t="str">
        <f>VLOOKUP(Tabel3[[#This Row],[ID-Bygningsdel]],'Data aktør'!A:H,5,FALSE)</f>
        <v/>
      </c>
      <c r="S45" s="192" t="str">
        <f>VLOOKUP(Tabel3[[#This Row],[ID-Bygningsdel]],'Data aktør'!A:H,6,FALSE)</f>
        <v/>
      </c>
      <c r="T45" s="193" t="str">
        <f>VLOOKUP(Tabel3[[#This Row],[ID-Bygningsdel]],'Data aktør'!A:H,7,FALSE)</f>
        <v/>
      </c>
      <c r="U45" s="194" t="str">
        <f>VLOOKUP(Tabel3[[#This Row],[ID-Bygningsdel]],'Data aktør'!A:H,8,FALSE)</f>
        <v/>
      </c>
      <c r="V45" s="76"/>
      <c r="W45" s="77"/>
      <c r="X45" s="76"/>
      <c r="Y45" s="77"/>
      <c r="Z45" s="76"/>
      <c r="AA45" s="77"/>
      <c r="AB45" s="76"/>
      <c r="AC45" s="77"/>
      <c r="AD45" s="76"/>
      <c r="AE45" s="77"/>
      <c r="AF45" s="76"/>
      <c r="AG45" s="77"/>
      <c r="AH45" s="76"/>
      <c r="AI45" s="77"/>
      <c r="AJ45" s="76" t="s">
        <v>44</v>
      </c>
      <c r="AK45" s="77">
        <v>300</v>
      </c>
      <c r="AL45" s="76"/>
      <c r="AM45" s="77"/>
      <c r="AN45" s="76"/>
      <c r="AO45" s="77"/>
      <c r="AP45" s="76"/>
      <c r="AQ45" s="77"/>
      <c r="AR45" s="76"/>
      <c r="AS45" s="77"/>
      <c r="AT45" s="76" t="s">
        <v>44</v>
      </c>
      <c r="AU45" s="77">
        <v>325</v>
      </c>
      <c r="AV45" s="76"/>
      <c r="AW45" s="77"/>
      <c r="AX45" s="76"/>
      <c r="AY45" s="77"/>
      <c r="AZ45" s="76"/>
      <c r="BA45" s="77"/>
      <c r="BB45" s="76" t="s">
        <v>44</v>
      </c>
      <c r="BC45" s="77">
        <v>325</v>
      </c>
      <c r="BD45" s="76"/>
      <c r="BE45" s="77"/>
      <c r="BF45" s="76"/>
      <c r="BG45" s="77"/>
      <c r="BH45" s="76"/>
      <c r="BI45" s="77"/>
      <c r="BJ45" s="76"/>
      <c r="BK45" s="77"/>
      <c r="BL45" s="36" t="s">
        <v>199</v>
      </c>
      <c r="BM45" s="24"/>
      <c r="BN45" s="76"/>
      <c r="BO45" s="77"/>
      <c r="BP45" s="76"/>
      <c r="BQ45" s="77"/>
      <c r="BR45" s="76"/>
      <c r="BS45" s="77"/>
      <c r="BT45" s="76"/>
      <c r="BU45" s="77"/>
      <c r="BV45" s="24"/>
      <c r="BW45" s="76"/>
      <c r="BX45" s="77"/>
      <c r="BY45" s="76"/>
      <c r="BZ45" s="77"/>
      <c r="CA45" s="96"/>
    </row>
    <row r="46" spans="1:79" outlineLevel="1" x14ac:dyDescent="0.2">
      <c r="A46" s="33"/>
      <c r="B46" s="265" t="s">
        <v>203</v>
      </c>
      <c r="C46" s="240" t="str">
        <f>_xlfn.CONCAT(Tabel3[[#This Row],[ID]],Tabel3[[#This Row],[BYGNINGSDELE]])</f>
        <v>042Filigranvægge A113, 4LK (DP=Ent.)</v>
      </c>
      <c r="D46" s="24"/>
      <c r="E46" s="24"/>
      <c r="F46" s="24"/>
      <c r="G46" s="24"/>
      <c r="H46" s="24"/>
      <c r="I46" s="24"/>
      <c r="J46" s="61">
        <v>4</v>
      </c>
      <c r="K46" s="62" t="s">
        <v>201</v>
      </c>
      <c r="L46" s="63" t="s">
        <v>186</v>
      </c>
      <c r="M46" s="61" t="str">
        <f>IFERROR(VLOOKUP(Tabel3[[#This Row],[ID-Bygningsdel]],'Data ændringslog'!A:G,7,FALSE),"P")</f>
        <v/>
      </c>
      <c r="N46" s="64" t="s">
        <v>189</v>
      </c>
      <c r="O46" s="188" t="str">
        <f>VLOOKUP(Tabel3[[#This Row],[ID-Bygningsdel]],'Data aktør'!A:H,2,FALSE)</f>
        <v/>
      </c>
      <c r="P46" s="189" t="str">
        <f>VLOOKUP(Tabel3[[#This Row],[ID-Bygningsdel]],'Data aktør'!A:H,3,FALSE)</f>
        <v>X</v>
      </c>
      <c r="Q46" s="190" t="str">
        <f>VLOOKUP(Tabel3[[#This Row],[ID-Bygningsdel]],'Data aktør'!A:H,4,FALSE)</f>
        <v/>
      </c>
      <c r="R46" s="191" t="str">
        <f>VLOOKUP(Tabel3[[#This Row],[ID-Bygningsdel]],'Data aktør'!A:H,5,FALSE)</f>
        <v/>
      </c>
      <c r="S46" s="192" t="str">
        <f>VLOOKUP(Tabel3[[#This Row],[ID-Bygningsdel]],'Data aktør'!A:H,6,FALSE)</f>
        <v/>
      </c>
      <c r="T46" s="193" t="str">
        <f>VLOOKUP(Tabel3[[#This Row],[ID-Bygningsdel]],'Data aktør'!A:H,7,FALSE)</f>
        <v>X</v>
      </c>
      <c r="U46" s="194" t="str">
        <f>VLOOKUP(Tabel3[[#This Row],[ID-Bygningsdel]],'Data aktør'!A:H,8,FALSE)</f>
        <v/>
      </c>
      <c r="V46" s="76"/>
      <c r="W46" s="77"/>
      <c r="X46" s="76"/>
      <c r="Y46" s="77"/>
      <c r="Z46" s="76"/>
      <c r="AA46" s="77"/>
      <c r="AB46" s="76"/>
      <c r="AC46" s="77"/>
      <c r="AD46" s="76"/>
      <c r="AE46" s="77"/>
      <c r="AF46" s="76"/>
      <c r="AG46" s="77"/>
      <c r="AH46" s="76"/>
      <c r="AI46" s="77"/>
      <c r="AJ46" s="76" t="s">
        <v>44</v>
      </c>
      <c r="AK46" s="77">
        <v>300</v>
      </c>
      <c r="AL46" s="76"/>
      <c r="AM46" s="77"/>
      <c r="AN46" s="76"/>
      <c r="AO46" s="77"/>
      <c r="AP46" s="76"/>
      <c r="AQ46" s="77"/>
      <c r="AR46" s="76"/>
      <c r="AS46" s="77"/>
      <c r="AT46" s="76" t="s">
        <v>44</v>
      </c>
      <c r="AU46" s="77">
        <v>300</v>
      </c>
      <c r="AV46" s="76"/>
      <c r="AW46" s="77"/>
      <c r="AX46" s="76"/>
      <c r="AY46" s="77"/>
      <c r="AZ46" s="76"/>
      <c r="BA46" s="77"/>
      <c r="BB46" s="76" t="s">
        <v>48</v>
      </c>
      <c r="BC46" s="77">
        <v>325</v>
      </c>
      <c r="BD46" s="76"/>
      <c r="BE46" s="77"/>
      <c r="BF46" s="76"/>
      <c r="BG46" s="77"/>
      <c r="BH46" s="76"/>
      <c r="BI46" s="77"/>
      <c r="BJ46" s="76"/>
      <c r="BK46" s="77"/>
      <c r="BL46" s="36" t="s">
        <v>202</v>
      </c>
      <c r="BM46" s="24"/>
      <c r="BN46" s="76"/>
      <c r="BO46" s="77"/>
      <c r="BP46" s="76"/>
      <c r="BQ46" s="77"/>
      <c r="BR46" s="76"/>
      <c r="BS46" s="77"/>
      <c r="BT46" s="76"/>
      <c r="BU46" s="77"/>
      <c r="BV46" s="24"/>
      <c r="BW46" s="76"/>
      <c r="BX46" s="77"/>
      <c r="BY46" s="76"/>
      <c r="BZ46" s="77"/>
      <c r="CA46" s="96"/>
    </row>
    <row r="47" spans="1:79" outlineLevel="1" x14ac:dyDescent="0.2">
      <c r="A47" s="33"/>
      <c r="B47" s="265" t="s">
        <v>206</v>
      </c>
      <c r="C47" s="240" t="str">
        <f>_xlfn.CONCAT(Tabel3[[#This Row],[ID]],Tabel3[[#This Row],[BYGNINGSDELE]])</f>
        <v>043Filigranvægge A113, 4LK (DP=Rådg.)</v>
      </c>
      <c r="D47" s="24"/>
      <c r="E47" s="24"/>
      <c r="F47" s="24"/>
      <c r="G47" s="24"/>
      <c r="H47" s="24"/>
      <c r="I47" s="24"/>
      <c r="J47" s="61">
        <v>4</v>
      </c>
      <c r="K47" s="62" t="s">
        <v>204</v>
      </c>
      <c r="L47" s="63" t="s">
        <v>186</v>
      </c>
      <c r="M47" s="61" t="str">
        <f>IFERROR(VLOOKUP(Tabel3[[#This Row],[ID-Bygningsdel]],'Data ændringslog'!A:G,7,FALSE),"P")</f>
        <v/>
      </c>
      <c r="N47" s="64" t="s">
        <v>189</v>
      </c>
      <c r="O47" s="188" t="str">
        <f>VLOOKUP(Tabel3[[#This Row],[ID-Bygningsdel]],'Data aktør'!A:H,2,FALSE)</f>
        <v/>
      </c>
      <c r="P47" s="189" t="str">
        <f>VLOOKUP(Tabel3[[#This Row],[ID-Bygningsdel]],'Data aktør'!A:H,3,FALSE)</f>
        <v>X</v>
      </c>
      <c r="Q47" s="190" t="str">
        <f>VLOOKUP(Tabel3[[#This Row],[ID-Bygningsdel]],'Data aktør'!A:H,4,FALSE)</f>
        <v/>
      </c>
      <c r="R47" s="191" t="str">
        <f>VLOOKUP(Tabel3[[#This Row],[ID-Bygningsdel]],'Data aktør'!A:H,5,FALSE)</f>
        <v/>
      </c>
      <c r="S47" s="192" t="str">
        <f>VLOOKUP(Tabel3[[#This Row],[ID-Bygningsdel]],'Data aktør'!A:H,6,FALSE)</f>
        <v/>
      </c>
      <c r="T47" s="193" t="str">
        <f>VLOOKUP(Tabel3[[#This Row],[ID-Bygningsdel]],'Data aktør'!A:H,7,FALSE)</f>
        <v/>
      </c>
      <c r="U47" s="194" t="str">
        <f>VLOOKUP(Tabel3[[#This Row],[ID-Bygningsdel]],'Data aktør'!A:H,8,FALSE)</f>
        <v/>
      </c>
      <c r="V47" s="76"/>
      <c r="W47" s="77"/>
      <c r="X47" s="76"/>
      <c r="Y47" s="77"/>
      <c r="Z47" s="76"/>
      <c r="AA47" s="77"/>
      <c r="AB47" s="76"/>
      <c r="AC47" s="77"/>
      <c r="AD47" s="76"/>
      <c r="AE47" s="77"/>
      <c r="AF47" s="76"/>
      <c r="AG47" s="77"/>
      <c r="AH47" s="76"/>
      <c r="AI47" s="77"/>
      <c r="AJ47" s="76" t="s">
        <v>44</v>
      </c>
      <c r="AK47" s="77">
        <v>300</v>
      </c>
      <c r="AL47" s="76"/>
      <c r="AM47" s="77"/>
      <c r="AN47" s="76"/>
      <c r="AO47" s="77"/>
      <c r="AP47" s="76"/>
      <c r="AQ47" s="77"/>
      <c r="AR47" s="76"/>
      <c r="AS47" s="77"/>
      <c r="AT47" s="76" t="s">
        <v>44</v>
      </c>
      <c r="AU47" s="77">
        <v>300</v>
      </c>
      <c r="AV47" s="76"/>
      <c r="AW47" s="77"/>
      <c r="AX47" s="76"/>
      <c r="AY47" s="77"/>
      <c r="AZ47" s="76"/>
      <c r="BA47" s="77"/>
      <c r="BB47" s="76" t="s">
        <v>44</v>
      </c>
      <c r="BC47" s="77">
        <v>325</v>
      </c>
      <c r="BD47" s="76"/>
      <c r="BE47" s="77"/>
      <c r="BF47" s="76"/>
      <c r="BG47" s="77"/>
      <c r="BH47" s="76"/>
      <c r="BI47" s="77"/>
      <c r="BJ47" s="76"/>
      <c r="BK47" s="77"/>
      <c r="BL47" s="36" t="s">
        <v>205</v>
      </c>
      <c r="BM47" s="24"/>
      <c r="BN47" s="76"/>
      <c r="BO47" s="77"/>
      <c r="BP47" s="76"/>
      <c r="BQ47" s="77"/>
      <c r="BR47" s="76"/>
      <c r="BS47" s="77"/>
      <c r="BT47" s="76"/>
      <c r="BU47" s="77"/>
      <c r="BV47" s="24"/>
      <c r="BW47" s="76"/>
      <c r="BX47" s="77"/>
      <c r="BY47" s="76"/>
      <c r="BZ47" s="77"/>
      <c r="CA47" s="96"/>
    </row>
    <row r="48" spans="1:79" outlineLevel="1" x14ac:dyDescent="0.2">
      <c r="A48" s="33"/>
      <c r="B48" s="265" t="s">
        <v>209</v>
      </c>
      <c r="C48" s="240" t="str">
        <f>_xlfn.CONCAT(Tabel3[[#This Row],[ID]],Tabel3[[#This Row],[BYGNINGSDELE]])</f>
        <v>044Filigranvægge</v>
      </c>
      <c r="D48" s="24"/>
      <c r="E48" s="24"/>
      <c r="F48" s="24"/>
      <c r="G48" s="24"/>
      <c r="H48" s="24"/>
      <c r="I48" s="24"/>
      <c r="J48" s="61">
        <v>4</v>
      </c>
      <c r="K48" s="62" t="s">
        <v>1568</v>
      </c>
      <c r="L48" s="63" t="s">
        <v>186</v>
      </c>
      <c r="M48" s="61" t="str">
        <f>IFERROR(VLOOKUP(Tabel3[[#This Row],[ID-Bygningsdel]],'Data ændringslog'!A:G,7,FALSE),"P")</f>
        <v/>
      </c>
      <c r="N48" s="64" t="s">
        <v>189</v>
      </c>
      <c r="O48" s="188" t="str">
        <f>VLOOKUP(Tabel3[[#This Row],[ID-Bygningsdel]],'Data aktør'!A:H,2,FALSE)</f>
        <v/>
      </c>
      <c r="P48" s="189" t="str">
        <f>VLOOKUP(Tabel3[[#This Row],[ID-Bygningsdel]],'Data aktør'!A:H,3,FALSE)</f>
        <v>X</v>
      </c>
      <c r="Q48" s="190" t="str">
        <f>VLOOKUP(Tabel3[[#This Row],[ID-Bygningsdel]],'Data aktør'!A:H,4,FALSE)</f>
        <v/>
      </c>
      <c r="R48" s="191" t="str">
        <f>VLOOKUP(Tabel3[[#This Row],[ID-Bygningsdel]],'Data aktør'!A:H,5,FALSE)</f>
        <v/>
      </c>
      <c r="S48" s="192" t="str">
        <f>VLOOKUP(Tabel3[[#This Row],[ID-Bygningsdel]],'Data aktør'!A:H,6,FALSE)</f>
        <v/>
      </c>
      <c r="T48" s="193" t="str">
        <f>VLOOKUP(Tabel3[[#This Row],[ID-Bygningsdel]],'Data aktør'!A:H,7,FALSE)</f>
        <v/>
      </c>
      <c r="U48" s="194" t="str">
        <f>VLOOKUP(Tabel3[[#This Row],[ID-Bygningsdel]],'Data aktør'!A:H,8,FALSE)</f>
        <v/>
      </c>
      <c r="V48" s="76"/>
      <c r="W48" s="77"/>
      <c r="X48" s="76"/>
      <c r="Y48" s="77"/>
      <c r="Z48" s="76"/>
      <c r="AA48" s="77"/>
      <c r="AB48" s="76" t="s">
        <v>44</v>
      </c>
      <c r="AC48" s="77">
        <v>200</v>
      </c>
      <c r="AD48" s="76"/>
      <c r="AE48" s="77"/>
      <c r="AF48" s="76"/>
      <c r="AG48" s="77"/>
      <c r="AH48" s="76"/>
      <c r="AI48" s="77"/>
      <c r="AJ48" s="76" t="s">
        <v>44</v>
      </c>
      <c r="AK48" s="77">
        <v>300</v>
      </c>
      <c r="AL48" s="76"/>
      <c r="AM48" s="77"/>
      <c r="AN48" s="76"/>
      <c r="AO48" s="77"/>
      <c r="AP48" s="76"/>
      <c r="AQ48" s="77"/>
      <c r="AR48" s="76"/>
      <c r="AS48" s="77"/>
      <c r="AT48" s="76" t="s">
        <v>44</v>
      </c>
      <c r="AU48" s="77">
        <v>325</v>
      </c>
      <c r="AV48" s="76"/>
      <c r="AW48" s="77"/>
      <c r="AX48" s="76"/>
      <c r="AY48" s="77"/>
      <c r="AZ48" s="76"/>
      <c r="BA48" s="77"/>
      <c r="BB48" s="76" t="s">
        <v>44</v>
      </c>
      <c r="BC48" s="77">
        <v>325</v>
      </c>
      <c r="BD48" s="76"/>
      <c r="BE48" s="77"/>
      <c r="BF48" s="76"/>
      <c r="BG48" s="77"/>
      <c r="BH48" s="76"/>
      <c r="BI48" s="77"/>
      <c r="BJ48" s="76"/>
      <c r="BK48" s="77"/>
      <c r="BL48" s="36"/>
      <c r="BM48" s="24"/>
      <c r="BN48" s="76"/>
      <c r="BO48" s="77"/>
      <c r="BP48" s="76"/>
      <c r="BQ48" s="77"/>
      <c r="BR48" s="76"/>
      <c r="BS48" s="77"/>
      <c r="BT48" s="76"/>
      <c r="BU48" s="77"/>
      <c r="BV48" s="24"/>
      <c r="BW48" s="76"/>
      <c r="BX48" s="77"/>
      <c r="BY48" s="76"/>
      <c r="BZ48" s="77"/>
      <c r="CA48" s="96"/>
    </row>
    <row r="49" spans="1:80" outlineLevel="1" x14ac:dyDescent="0.2">
      <c r="A49" s="33"/>
      <c r="B49" s="265" t="s">
        <v>211</v>
      </c>
      <c r="C49" s="240" t="str">
        <f>_xlfn.CONCAT(Tabel3[[#This Row],[ID]],Tabel3[[#This Row],[BYGNINGSDELE]])</f>
        <v>045Betonvægge, pladsstøbte</v>
      </c>
      <c r="D49" s="24"/>
      <c r="E49" s="24"/>
      <c r="F49" s="24"/>
      <c r="G49" s="24"/>
      <c r="H49" s="24"/>
      <c r="I49" s="24"/>
      <c r="J49" s="61">
        <v>3</v>
      </c>
      <c r="K49" s="62" t="s">
        <v>207</v>
      </c>
      <c r="L49" s="63" t="s">
        <v>186</v>
      </c>
      <c r="M49" s="61" t="str">
        <f>IFERROR(VLOOKUP(Tabel3[[#This Row],[ID-Bygningsdel]],'Data ændringslog'!A:G,7,FALSE),"P")</f>
        <v/>
      </c>
      <c r="N49" s="64" t="s">
        <v>109</v>
      </c>
      <c r="O49" s="188" t="str">
        <f>VLOOKUP(Tabel3[[#This Row],[ID-Bygningsdel]],'Data aktør'!A:H,2,FALSE)</f>
        <v/>
      </c>
      <c r="P49" s="189" t="str">
        <f>VLOOKUP(Tabel3[[#This Row],[ID-Bygningsdel]],'Data aktør'!A:H,3,FALSE)</f>
        <v>X</v>
      </c>
      <c r="Q49" s="190" t="str">
        <f>VLOOKUP(Tabel3[[#This Row],[ID-Bygningsdel]],'Data aktør'!A:H,4,FALSE)</f>
        <v/>
      </c>
      <c r="R49" s="191" t="str">
        <f>VLOOKUP(Tabel3[[#This Row],[ID-Bygningsdel]],'Data aktør'!A:H,5,FALSE)</f>
        <v/>
      </c>
      <c r="S49" s="192" t="str">
        <f>VLOOKUP(Tabel3[[#This Row],[ID-Bygningsdel]],'Data aktør'!A:H,6,FALSE)</f>
        <v/>
      </c>
      <c r="T49" s="193" t="str">
        <f>VLOOKUP(Tabel3[[#This Row],[ID-Bygningsdel]],'Data aktør'!A:H,7,FALSE)</f>
        <v/>
      </c>
      <c r="U49" s="194" t="str">
        <f>VLOOKUP(Tabel3[[#This Row],[ID-Bygningsdel]],'Data aktør'!A:H,8,FALSE)</f>
        <v/>
      </c>
      <c r="V49" s="76"/>
      <c r="W49" s="77"/>
      <c r="X49" s="76"/>
      <c r="Y49" s="77"/>
      <c r="Z49" s="76"/>
      <c r="AA49" s="77"/>
      <c r="AB49" s="76"/>
      <c r="AC49" s="77"/>
      <c r="AD49" s="76"/>
      <c r="AE49" s="77"/>
      <c r="AF49" s="76"/>
      <c r="AG49" s="77"/>
      <c r="AH49" s="76"/>
      <c r="AI49" s="77"/>
      <c r="AJ49" s="76" t="s">
        <v>44</v>
      </c>
      <c r="AK49" s="77">
        <v>300</v>
      </c>
      <c r="AL49" s="76"/>
      <c r="AM49" s="77"/>
      <c r="AN49" s="76"/>
      <c r="AO49" s="77"/>
      <c r="AP49" s="76"/>
      <c r="AQ49" s="77"/>
      <c r="AR49" s="76"/>
      <c r="AS49" s="77"/>
      <c r="AT49" s="76" t="s">
        <v>44</v>
      </c>
      <c r="AU49" s="77">
        <v>300</v>
      </c>
      <c r="AV49" s="76"/>
      <c r="AW49" s="77"/>
      <c r="AX49" s="76"/>
      <c r="AY49" s="77"/>
      <c r="AZ49" s="76"/>
      <c r="BA49" s="77"/>
      <c r="BB49" s="76" t="s">
        <v>44</v>
      </c>
      <c r="BC49" s="77">
        <v>325</v>
      </c>
      <c r="BD49" s="76"/>
      <c r="BE49" s="77"/>
      <c r="BF49" s="76"/>
      <c r="BG49" s="77"/>
      <c r="BH49" s="76"/>
      <c r="BI49" s="77"/>
      <c r="BJ49" s="76"/>
      <c r="BK49" s="77"/>
      <c r="BL49" s="36" t="s">
        <v>208</v>
      </c>
      <c r="BM49" s="24"/>
      <c r="BN49" s="76"/>
      <c r="BO49" s="77"/>
      <c r="BP49" s="76"/>
      <c r="BQ49" s="77"/>
      <c r="BR49" s="76"/>
      <c r="BS49" s="77"/>
      <c r="BT49" s="76"/>
      <c r="BU49" s="77"/>
      <c r="BV49" s="24"/>
      <c r="BW49" s="76"/>
      <c r="BX49" s="77"/>
      <c r="BY49" s="76"/>
      <c r="BZ49" s="77"/>
      <c r="CA49" s="96"/>
    </row>
    <row r="50" spans="1:80" outlineLevel="1" x14ac:dyDescent="0.2">
      <c r="A50" s="33"/>
      <c r="B50" s="265" t="s">
        <v>213</v>
      </c>
      <c r="C50" s="240" t="str">
        <f>_xlfn.CONCAT(Tabel3[[#This Row],[ID]],Tabel3[[#This Row],[BYGNINGSDELE]])</f>
        <v>046Opmurede vægge</v>
      </c>
      <c r="D50" s="24"/>
      <c r="E50" s="24"/>
      <c r="F50" s="24"/>
      <c r="G50" s="24"/>
      <c r="H50" s="24"/>
      <c r="I50" s="24"/>
      <c r="J50" s="61">
        <v>3</v>
      </c>
      <c r="K50" s="62" t="s">
        <v>210</v>
      </c>
      <c r="L50" s="63" t="s">
        <v>121</v>
      </c>
      <c r="M50" s="61" t="str">
        <f>IFERROR(VLOOKUP(Tabel3[[#This Row],[ID-Bygningsdel]],'Data ændringslog'!A:G,7,FALSE),"P")</f>
        <v/>
      </c>
      <c r="N50" s="64" t="s">
        <v>109</v>
      </c>
      <c r="O50" s="188" t="str">
        <f>VLOOKUP(Tabel3[[#This Row],[ID-Bygningsdel]],'Data aktør'!A:H,2,FALSE)</f>
        <v>X</v>
      </c>
      <c r="P50" s="189" t="str">
        <f>VLOOKUP(Tabel3[[#This Row],[ID-Bygningsdel]],'Data aktør'!A:H,3,FALSE)</f>
        <v/>
      </c>
      <c r="Q50" s="190" t="str">
        <f>VLOOKUP(Tabel3[[#This Row],[ID-Bygningsdel]],'Data aktør'!A:H,4,FALSE)</f>
        <v/>
      </c>
      <c r="R50" s="191" t="str">
        <f>VLOOKUP(Tabel3[[#This Row],[ID-Bygningsdel]],'Data aktør'!A:H,5,FALSE)</f>
        <v/>
      </c>
      <c r="S50" s="192" t="str">
        <f>VLOOKUP(Tabel3[[#This Row],[ID-Bygningsdel]],'Data aktør'!A:H,6,FALSE)</f>
        <v/>
      </c>
      <c r="T50" s="193" t="str">
        <f>VLOOKUP(Tabel3[[#This Row],[ID-Bygningsdel]],'Data aktør'!A:H,7,FALSE)</f>
        <v/>
      </c>
      <c r="U50" s="194" t="str">
        <f>VLOOKUP(Tabel3[[#This Row],[ID-Bygningsdel]],'Data aktør'!A:H,8,FALSE)</f>
        <v/>
      </c>
      <c r="V50" s="76"/>
      <c r="W50" s="77"/>
      <c r="X50" s="76"/>
      <c r="Y50" s="77"/>
      <c r="Z50" s="76"/>
      <c r="AA50" s="77"/>
      <c r="AB50" s="76"/>
      <c r="AC50" s="77"/>
      <c r="AD50" s="76"/>
      <c r="AE50" s="77"/>
      <c r="AF50" s="76"/>
      <c r="AG50" s="77"/>
      <c r="AH50" s="76"/>
      <c r="AI50" s="77"/>
      <c r="AJ50" s="76" t="s">
        <v>43</v>
      </c>
      <c r="AK50" s="77">
        <v>300</v>
      </c>
      <c r="AL50" s="76"/>
      <c r="AM50" s="77"/>
      <c r="AN50" s="76"/>
      <c r="AO50" s="77"/>
      <c r="AP50" s="76"/>
      <c r="AQ50" s="77"/>
      <c r="AR50" s="76"/>
      <c r="AS50" s="77"/>
      <c r="AT50" s="76" t="s">
        <v>43</v>
      </c>
      <c r="AU50" s="77">
        <v>325</v>
      </c>
      <c r="AV50" s="76"/>
      <c r="AW50" s="77"/>
      <c r="AX50" s="76"/>
      <c r="AY50" s="77"/>
      <c r="AZ50" s="76"/>
      <c r="BA50" s="77"/>
      <c r="BB50" s="76" t="s">
        <v>43</v>
      </c>
      <c r="BC50" s="77">
        <v>325</v>
      </c>
      <c r="BD50" s="76"/>
      <c r="BE50" s="77"/>
      <c r="BF50" s="76"/>
      <c r="BG50" s="77"/>
      <c r="BH50" s="76"/>
      <c r="BI50" s="77"/>
      <c r="BJ50" s="76"/>
      <c r="BK50" s="77"/>
      <c r="BL50" s="36"/>
      <c r="BM50" s="24"/>
      <c r="BN50" s="76"/>
      <c r="BO50" s="77"/>
      <c r="BP50" s="76"/>
      <c r="BQ50" s="77"/>
      <c r="BR50" s="76"/>
      <c r="BS50" s="77"/>
      <c r="BT50" s="76"/>
      <c r="BU50" s="77"/>
      <c r="BV50" s="24"/>
      <c r="BW50" s="76"/>
      <c r="BX50" s="77"/>
      <c r="BY50" s="76"/>
      <c r="BZ50" s="77"/>
      <c r="CA50" s="96"/>
    </row>
    <row r="51" spans="1:80" outlineLevel="1" x14ac:dyDescent="0.2">
      <c r="A51" s="33"/>
      <c r="B51" s="265" t="s">
        <v>216</v>
      </c>
      <c r="C51" s="240" t="str">
        <f>_xlfn.CONCAT(Tabel3[[#This Row],[ID]],Tabel3[[#This Row],[BYGNINGSDELE]])</f>
        <v>047Skeletkonstruerede vægge</v>
      </c>
      <c r="D51" s="24"/>
      <c r="E51" s="24"/>
      <c r="F51" s="24"/>
      <c r="G51" s="24"/>
      <c r="H51" s="24"/>
      <c r="I51" s="24"/>
      <c r="J51" s="61">
        <v>3</v>
      </c>
      <c r="K51" s="62" t="s">
        <v>212</v>
      </c>
      <c r="L51" s="63" t="s">
        <v>121</v>
      </c>
      <c r="M51" s="61" t="str">
        <f>IFERROR(VLOOKUP(Tabel3[[#This Row],[ID-Bygningsdel]],'Data ændringslog'!A:G,7,FALSE),"P")</f>
        <v/>
      </c>
      <c r="N51" s="64" t="s">
        <v>109</v>
      </c>
      <c r="O51" s="188" t="str">
        <f>VLOOKUP(Tabel3[[#This Row],[ID-Bygningsdel]],'Data aktør'!A:H,2,FALSE)</f>
        <v>X</v>
      </c>
      <c r="P51" s="189" t="str">
        <f>VLOOKUP(Tabel3[[#This Row],[ID-Bygningsdel]],'Data aktør'!A:H,3,FALSE)</f>
        <v/>
      </c>
      <c r="Q51" s="190" t="str">
        <f>VLOOKUP(Tabel3[[#This Row],[ID-Bygningsdel]],'Data aktør'!A:H,4,FALSE)</f>
        <v/>
      </c>
      <c r="R51" s="191" t="str">
        <f>VLOOKUP(Tabel3[[#This Row],[ID-Bygningsdel]],'Data aktør'!A:H,5,FALSE)</f>
        <v/>
      </c>
      <c r="S51" s="192" t="str">
        <f>VLOOKUP(Tabel3[[#This Row],[ID-Bygningsdel]],'Data aktør'!A:H,6,FALSE)</f>
        <v/>
      </c>
      <c r="T51" s="193" t="str">
        <f>VLOOKUP(Tabel3[[#This Row],[ID-Bygningsdel]],'Data aktør'!A:H,7,FALSE)</f>
        <v/>
      </c>
      <c r="U51" s="194" t="str">
        <f>VLOOKUP(Tabel3[[#This Row],[ID-Bygningsdel]],'Data aktør'!A:H,8,FALSE)</f>
        <v/>
      </c>
      <c r="V51" s="76"/>
      <c r="W51" s="77"/>
      <c r="X51" s="76"/>
      <c r="Y51" s="77"/>
      <c r="Z51" s="76"/>
      <c r="AA51" s="77"/>
      <c r="AB51" s="76"/>
      <c r="AC51" s="77"/>
      <c r="AD51" s="76"/>
      <c r="AE51" s="77"/>
      <c r="AF51" s="76"/>
      <c r="AG51" s="77"/>
      <c r="AH51" s="76"/>
      <c r="AI51" s="77"/>
      <c r="AJ51" s="76" t="s">
        <v>43</v>
      </c>
      <c r="AK51" s="77">
        <v>300</v>
      </c>
      <c r="AL51" s="76"/>
      <c r="AM51" s="77"/>
      <c r="AN51" s="76"/>
      <c r="AO51" s="77"/>
      <c r="AP51" s="76"/>
      <c r="AQ51" s="77"/>
      <c r="AR51" s="76"/>
      <c r="AS51" s="77"/>
      <c r="AT51" s="76" t="s">
        <v>43</v>
      </c>
      <c r="AU51" s="77">
        <v>325</v>
      </c>
      <c r="AV51" s="76"/>
      <c r="AW51" s="77"/>
      <c r="AX51" s="76"/>
      <c r="AY51" s="77"/>
      <c r="AZ51" s="76"/>
      <c r="BA51" s="77"/>
      <c r="BB51" s="76" t="s">
        <v>43</v>
      </c>
      <c r="BC51" s="77">
        <v>325</v>
      </c>
      <c r="BD51" s="76"/>
      <c r="BE51" s="77"/>
      <c r="BF51" s="76"/>
      <c r="BG51" s="77"/>
      <c r="BH51" s="76"/>
      <c r="BI51" s="77"/>
      <c r="BJ51" s="76"/>
      <c r="BK51" s="77"/>
      <c r="BL51" s="36"/>
      <c r="BM51" s="24"/>
      <c r="BN51" s="76"/>
      <c r="BO51" s="77"/>
      <c r="BP51" s="76"/>
      <c r="BQ51" s="77"/>
      <c r="BR51" s="76"/>
      <c r="BS51" s="77"/>
      <c r="BT51" s="76"/>
      <c r="BU51" s="77"/>
      <c r="BV51" s="24"/>
      <c r="BW51" s="76"/>
      <c r="BX51" s="77"/>
      <c r="BY51" s="76"/>
      <c r="BZ51" s="77"/>
      <c r="CA51" s="96"/>
    </row>
    <row r="52" spans="1:80" outlineLevel="1" x14ac:dyDescent="0.2">
      <c r="A52" s="33"/>
      <c r="B52" s="265" t="s">
        <v>219</v>
      </c>
      <c r="C52" s="240" t="str">
        <f>_xlfn.CONCAT(Tabel3[[#This Row],[ID]],Tabel3[[#This Row],[BYGNINGSDELE]])</f>
        <v>048Glasvægge</v>
      </c>
      <c r="D52" s="24"/>
      <c r="E52" s="24"/>
      <c r="F52" s="24"/>
      <c r="G52" s="24"/>
      <c r="H52" s="24"/>
      <c r="I52" s="24"/>
      <c r="J52" s="61">
        <v>3</v>
      </c>
      <c r="K52" s="62" t="s">
        <v>214</v>
      </c>
      <c r="L52" s="63" t="s">
        <v>215</v>
      </c>
      <c r="M52" s="61" t="str">
        <f>IFERROR(VLOOKUP(Tabel3[[#This Row],[ID-Bygningsdel]],'Data ændringslog'!A:G,7,FALSE),"P")</f>
        <v/>
      </c>
      <c r="N52" s="64" t="s">
        <v>109</v>
      </c>
      <c r="O52" s="188" t="str">
        <f>VLOOKUP(Tabel3[[#This Row],[ID-Bygningsdel]],'Data aktør'!A:H,2,FALSE)</f>
        <v>X</v>
      </c>
      <c r="P52" s="189" t="str">
        <f>VLOOKUP(Tabel3[[#This Row],[ID-Bygningsdel]],'Data aktør'!A:H,3,FALSE)</f>
        <v/>
      </c>
      <c r="Q52" s="190" t="str">
        <f>VLOOKUP(Tabel3[[#This Row],[ID-Bygningsdel]],'Data aktør'!A:H,4,FALSE)</f>
        <v/>
      </c>
      <c r="R52" s="191" t="str">
        <f>VLOOKUP(Tabel3[[#This Row],[ID-Bygningsdel]],'Data aktør'!A:H,5,FALSE)</f>
        <v/>
      </c>
      <c r="S52" s="192" t="str">
        <f>VLOOKUP(Tabel3[[#This Row],[ID-Bygningsdel]],'Data aktør'!A:H,6,FALSE)</f>
        <v/>
      </c>
      <c r="T52" s="193" t="str">
        <f>VLOOKUP(Tabel3[[#This Row],[ID-Bygningsdel]],'Data aktør'!A:H,7,FALSE)</f>
        <v/>
      </c>
      <c r="U52" s="194" t="str">
        <f>VLOOKUP(Tabel3[[#This Row],[ID-Bygningsdel]],'Data aktør'!A:H,8,FALSE)</f>
        <v/>
      </c>
      <c r="V52" s="76"/>
      <c r="W52" s="77"/>
      <c r="X52" s="76"/>
      <c r="Y52" s="77"/>
      <c r="Z52" s="76"/>
      <c r="AA52" s="77"/>
      <c r="AB52" s="76"/>
      <c r="AC52" s="77"/>
      <c r="AD52" s="76"/>
      <c r="AE52" s="77"/>
      <c r="AF52" s="76"/>
      <c r="AG52" s="77"/>
      <c r="AH52" s="76"/>
      <c r="AI52" s="77"/>
      <c r="AJ52" s="76" t="s">
        <v>43</v>
      </c>
      <c r="AK52" s="77">
        <v>300</v>
      </c>
      <c r="AL52" s="76"/>
      <c r="AM52" s="77"/>
      <c r="AN52" s="76"/>
      <c r="AO52" s="77"/>
      <c r="AP52" s="76"/>
      <c r="AQ52" s="77"/>
      <c r="AR52" s="76"/>
      <c r="AS52" s="77"/>
      <c r="AT52" s="76" t="s">
        <v>43</v>
      </c>
      <c r="AU52" s="77">
        <v>325</v>
      </c>
      <c r="AV52" s="76"/>
      <c r="AW52" s="77"/>
      <c r="AX52" s="76"/>
      <c r="AY52" s="77"/>
      <c r="AZ52" s="76"/>
      <c r="BA52" s="77"/>
      <c r="BB52" s="76" t="s">
        <v>43</v>
      </c>
      <c r="BC52" s="77">
        <v>325</v>
      </c>
      <c r="BD52" s="76"/>
      <c r="BE52" s="77"/>
      <c r="BF52" s="76"/>
      <c r="BG52" s="77"/>
      <c r="BH52" s="76"/>
      <c r="BI52" s="77"/>
      <c r="BJ52" s="76"/>
      <c r="BK52" s="77"/>
      <c r="BL52" s="36"/>
      <c r="BM52" s="24"/>
      <c r="BN52" s="76"/>
      <c r="BO52" s="77"/>
      <c r="BP52" s="76"/>
      <c r="BQ52" s="77"/>
      <c r="BR52" s="76"/>
      <c r="BS52" s="77"/>
      <c r="BT52" s="76"/>
      <c r="BU52" s="77"/>
      <c r="BV52" s="24"/>
      <c r="BW52" s="76"/>
      <c r="BX52" s="77"/>
      <c r="BY52" s="76"/>
      <c r="BZ52" s="77"/>
      <c r="CA52" s="96"/>
    </row>
    <row r="53" spans="1:80" outlineLevel="1" x14ac:dyDescent="0.2">
      <c r="A53" s="33"/>
      <c r="B53" s="265" t="s">
        <v>221</v>
      </c>
      <c r="C53" s="240" t="str">
        <f>_xlfn.CONCAT(Tabel3[[#This Row],[ID]],Tabel3[[#This Row],[BYGNINGSDELE]])</f>
        <v>049Trævægge, bærende</v>
      </c>
      <c r="D53" s="24"/>
      <c r="E53" s="24"/>
      <c r="F53" s="24"/>
      <c r="G53" s="24"/>
      <c r="H53" s="24"/>
      <c r="I53" s="24"/>
      <c r="J53" s="61">
        <v>4</v>
      </c>
      <c r="K53" s="62" t="s">
        <v>217</v>
      </c>
      <c r="L53" s="63" t="s">
        <v>121</v>
      </c>
      <c r="M53" s="61" t="str">
        <f>IFERROR(VLOOKUP(Tabel3[[#This Row],[ID-Bygningsdel]],'Data ændringslog'!A:G,7,FALSE),"P")</f>
        <v/>
      </c>
      <c r="N53" s="64" t="s">
        <v>109</v>
      </c>
      <c r="O53" s="188" t="str">
        <f>VLOOKUP(Tabel3[[#This Row],[ID-Bygningsdel]],'Data aktør'!A:H,2,FALSE)</f>
        <v/>
      </c>
      <c r="P53" s="189" t="str">
        <f>VLOOKUP(Tabel3[[#This Row],[ID-Bygningsdel]],'Data aktør'!A:H,3,FALSE)</f>
        <v>X</v>
      </c>
      <c r="Q53" s="190" t="str">
        <f>VLOOKUP(Tabel3[[#This Row],[ID-Bygningsdel]],'Data aktør'!A:H,4,FALSE)</f>
        <v/>
      </c>
      <c r="R53" s="191" t="str">
        <f>VLOOKUP(Tabel3[[#This Row],[ID-Bygningsdel]],'Data aktør'!A:H,5,FALSE)</f>
        <v/>
      </c>
      <c r="S53" s="192" t="str">
        <f>VLOOKUP(Tabel3[[#This Row],[ID-Bygningsdel]],'Data aktør'!A:H,6,FALSE)</f>
        <v/>
      </c>
      <c r="T53" s="193" t="str">
        <f>VLOOKUP(Tabel3[[#This Row],[ID-Bygningsdel]],'Data aktør'!A:H,7,FALSE)</f>
        <v/>
      </c>
      <c r="U53" s="194" t="str">
        <f>VLOOKUP(Tabel3[[#This Row],[ID-Bygningsdel]],'Data aktør'!A:H,8,FALSE)</f>
        <v/>
      </c>
      <c r="V53" s="76"/>
      <c r="W53" s="77"/>
      <c r="X53" s="76"/>
      <c r="Y53" s="77"/>
      <c r="Z53" s="76"/>
      <c r="AA53" s="77"/>
      <c r="AB53" s="76"/>
      <c r="AC53" s="77"/>
      <c r="AD53" s="76"/>
      <c r="AE53" s="77"/>
      <c r="AF53" s="76"/>
      <c r="AG53" s="77"/>
      <c r="AH53" s="76"/>
      <c r="AI53" s="77"/>
      <c r="AJ53" s="76" t="s">
        <v>44</v>
      </c>
      <c r="AK53" s="77">
        <v>300</v>
      </c>
      <c r="AL53" s="76"/>
      <c r="AM53" s="77"/>
      <c r="AN53" s="76"/>
      <c r="AO53" s="77"/>
      <c r="AP53" s="76"/>
      <c r="AQ53" s="77"/>
      <c r="AR53" s="76"/>
      <c r="AS53" s="77"/>
      <c r="AT53" s="76" t="s">
        <v>44</v>
      </c>
      <c r="AU53" s="77">
        <v>325</v>
      </c>
      <c r="AV53" s="76"/>
      <c r="AW53" s="77"/>
      <c r="AX53" s="76"/>
      <c r="AY53" s="77"/>
      <c r="AZ53" s="76"/>
      <c r="BA53" s="77"/>
      <c r="BB53" s="76" t="s">
        <v>44</v>
      </c>
      <c r="BC53" s="77">
        <v>325</v>
      </c>
      <c r="BD53" s="76"/>
      <c r="BE53" s="77"/>
      <c r="BF53" s="76"/>
      <c r="BG53" s="77"/>
      <c r="BH53" s="76"/>
      <c r="BI53" s="77"/>
      <c r="BJ53" s="76"/>
      <c r="BK53" s="77"/>
      <c r="BL53" s="36" t="s">
        <v>218</v>
      </c>
      <c r="BM53" s="24"/>
      <c r="BN53" s="76"/>
      <c r="BO53" s="77"/>
      <c r="BP53" s="76"/>
      <c r="BQ53" s="77"/>
      <c r="BR53" s="76"/>
      <c r="BS53" s="77"/>
      <c r="BT53" s="76"/>
      <c r="BU53" s="77"/>
      <c r="BV53" s="24"/>
      <c r="BW53" s="76"/>
      <c r="BX53" s="77"/>
      <c r="BY53" s="76"/>
      <c r="BZ53" s="77"/>
      <c r="CA53" s="96"/>
    </row>
    <row r="54" spans="1:80" outlineLevel="1" x14ac:dyDescent="0.2">
      <c r="A54" s="33"/>
      <c r="B54" s="265" t="s">
        <v>223</v>
      </c>
      <c r="C54" s="240" t="str">
        <f>_xlfn.CONCAT(Tabel3[[#This Row],[ID]],Tabel3[[#This Row],[BYGNINGSDELE]])</f>
        <v>050Mobilvægge</v>
      </c>
      <c r="D54" s="24"/>
      <c r="E54" s="24"/>
      <c r="F54" s="24"/>
      <c r="G54" s="24"/>
      <c r="H54" s="24"/>
      <c r="I54" s="24"/>
      <c r="J54" s="61">
        <v>3</v>
      </c>
      <c r="K54" s="62" t="s">
        <v>220</v>
      </c>
      <c r="L54" s="63" t="s">
        <v>215</v>
      </c>
      <c r="M54" s="61" t="str">
        <f>IFERROR(VLOOKUP(Tabel3[[#This Row],[ID-Bygningsdel]],'Data ændringslog'!A:G,7,FALSE),"P")</f>
        <v/>
      </c>
      <c r="N54" s="64" t="s">
        <v>109</v>
      </c>
      <c r="O54" s="188" t="str">
        <f>VLOOKUP(Tabel3[[#This Row],[ID-Bygningsdel]],'Data aktør'!A:H,2,FALSE)</f>
        <v>X</v>
      </c>
      <c r="P54" s="189" t="str">
        <f>VLOOKUP(Tabel3[[#This Row],[ID-Bygningsdel]],'Data aktør'!A:H,3,FALSE)</f>
        <v/>
      </c>
      <c r="Q54" s="190" t="str">
        <f>VLOOKUP(Tabel3[[#This Row],[ID-Bygningsdel]],'Data aktør'!A:H,4,FALSE)</f>
        <v/>
      </c>
      <c r="R54" s="191" t="str">
        <f>VLOOKUP(Tabel3[[#This Row],[ID-Bygningsdel]],'Data aktør'!A:H,5,FALSE)</f>
        <v/>
      </c>
      <c r="S54" s="192" t="str">
        <f>VLOOKUP(Tabel3[[#This Row],[ID-Bygningsdel]],'Data aktør'!A:H,6,FALSE)</f>
        <v/>
      </c>
      <c r="T54" s="193" t="str">
        <f>VLOOKUP(Tabel3[[#This Row],[ID-Bygningsdel]],'Data aktør'!A:H,7,FALSE)</f>
        <v/>
      </c>
      <c r="U54" s="194" t="str">
        <f>VLOOKUP(Tabel3[[#This Row],[ID-Bygningsdel]],'Data aktør'!A:H,8,FALSE)</f>
        <v/>
      </c>
      <c r="V54" s="76"/>
      <c r="W54" s="77"/>
      <c r="X54" s="76"/>
      <c r="Y54" s="77"/>
      <c r="Z54" s="76"/>
      <c r="AA54" s="77"/>
      <c r="AB54" s="76"/>
      <c r="AC54" s="77"/>
      <c r="AD54" s="76"/>
      <c r="AE54" s="77"/>
      <c r="AF54" s="76"/>
      <c r="AG54" s="77"/>
      <c r="AH54" s="76"/>
      <c r="AI54" s="77"/>
      <c r="AJ54" s="76" t="s">
        <v>43</v>
      </c>
      <c r="AK54" s="77">
        <v>300</v>
      </c>
      <c r="AL54" s="76"/>
      <c r="AM54" s="77"/>
      <c r="AN54" s="76"/>
      <c r="AO54" s="77"/>
      <c r="AP54" s="76"/>
      <c r="AQ54" s="77"/>
      <c r="AR54" s="76"/>
      <c r="AS54" s="77"/>
      <c r="AT54" s="76" t="s">
        <v>43</v>
      </c>
      <c r="AU54" s="77">
        <v>325</v>
      </c>
      <c r="AV54" s="76"/>
      <c r="AW54" s="77"/>
      <c r="AX54" s="76"/>
      <c r="AY54" s="77"/>
      <c r="AZ54" s="76"/>
      <c r="BA54" s="77"/>
      <c r="BB54" s="76" t="s">
        <v>43</v>
      </c>
      <c r="BC54" s="77">
        <v>325</v>
      </c>
      <c r="BD54" s="76"/>
      <c r="BE54" s="77"/>
      <c r="BF54" s="76"/>
      <c r="BG54" s="77"/>
      <c r="BH54" s="76"/>
      <c r="BI54" s="77"/>
      <c r="BJ54" s="76"/>
      <c r="BK54" s="77"/>
      <c r="BL54" s="36"/>
      <c r="BM54" s="24"/>
      <c r="BN54" s="76"/>
      <c r="BO54" s="77"/>
      <c r="BP54" s="76"/>
      <c r="BQ54" s="77"/>
      <c r="BR54" s="76"/>
      <c r="BS54" s="77"/>
      <c r="BT54" s="76"/>
      <c r="BU54" s="77"/>
      <c r="BV54" s="24"/>
      <c r="BW54" s="76"/>
      <c r="BX54" s="77"/>
      <c r="BY54" s="76"/>
      <c r="BZ54" s="77"/>
      <c r="CA54" s="96"/>
    </row>
    <row r="55" spans="1:80" ht="12.75" outlineLevel="1" x14ac:dyDescent="0.2">
      <c r="A55" s="33"/>
      <c r="B55" s="267" t="s">
        <v>226</v>
      </c>
      <c r="C55" s="242" t="str">
        <f>_xlfn.CONCAT(Tabel3[[#This Row],[ID]],Tabel3[[#This Row],[BYGNINGSDELE]])</f>
        <v>051Isolering, vægge</v>
      </c>
      <c r="D55" s="23"/>
      <c r="E55" s="23"/>
      <c r="F55" s="23"/>
      <c r="G55" s="23"/>
      <c r="H55" s="23"/>
      <c r="I55" s="24"/>
      <c r="J55" s="65">
        <v>3</v>
      </c>
      <c r="K55" s="66" t="s">
        <v>222</v>
      </c>
      <c r="L55" s="67" t="s">
        <v>121</v>
      </c>
      <c r="M55" s="65" t="str">
        <f>IFERROR(VLOOKUP(Tabel3[[#This Row],[ID-Bygningsdel]],'Data ændringslog'!A:G,7,FALSE),"P")</f>
        <v/>
      </c>
      <c r="N55" s="68" t="s">
        <v>109</v>
      </c>
      <c r="O55" s="196" t="str">
        <f>VLOOKUP(Tabel3[[#This Row],[ID-Bygningsdel]],'Data aktør'!A:H,2,FALSE)</f>
        <v/>
      </c>
      <c r="P55" s="197" t="str">
        <f>VLOOKUP(Tabel3[[#This Row],[ID-Bygningsdel]],'Data aktør'!A:H,3,FALSE)</f>
        <v/>
      </c>
      <c r="Q55" s="197" t="str">
        <f>VLOOKUP(Tabel3[[#This Row],[ID-Bygningsdel]],'Data aktør'!A:H,4,FALSE)</f>
        <v/>
      </c>
      <c r="R55" s="197" t="str">
        <f>VLOOKUP(Tabel3[[#This Row],[ID-Bygningsdel]],'Data aktør'!A:H,5,FALSE)</f>
        <v/>
      </c>
      <c r="S55" s="197" t="str">
        <f>VLOOKUP(Tabel3[[#This Row],[ID-Bygningsdel]],'Data aktør'!A:H,6,FALSE)</f>
        <v/>
      </c>
      <c r="T55" s="197" t="str">
        <f>VLOOKUP(Tabel3[[#This Row],[ID-Bygningsdel]],'Data aktør'!A:H,7,FALSE)</f>
        <v/>
      </c>
      <c r="U55" s="197" t="str">
        <f>VLOOKUP(Tabel3[[#This Row],[ID-Bygningsdel]],'Data aktør'!A:H,8,FALSE)</f>
        <v/>
      </c>
      <c r="V55" s="84"/>
      <c r="W55" s="69"/>
      <c r="X55" s="84"/>
      <c r="Y55" s="69"/>
      <c r="Z55" s="84"/>
      <c r="AA55" s="69"/>
      <c r="AB55" s="84"/>
      <c r="AC55" s="69"/>
      <c r="AD55" s="84"/>
      <c r="AE55" s="69"/>
      <c r="AF55" s="84"/>
      <c r="AG55" s="69"/>
      <c r="AH55" s="84"/>
      <c r="AI55" s="69"/>
      <c r="AJ55" s="84"/>
      <c r="AK55" s="69"/>
      <c r="AL55" s="84"/>
      <c r="AM55" s="69"/>
      <c r="AN55" s="84"/>
      <c r="AO55" s="69"/>
      <c r="AP55" s="84"/>
      <c r="AQ55" s="69"/>
      <c r="AR55" s="84"/>
      <c r="AS55" s="69"/>
      <c r="AT55" s="84"/>
      <c r="AU55" s="69"/>
      <c r="AV55" s="84"/>
      <c r="AW55" s="69"/>
      <c r="AX55" s="84"/>
      <c r="AY55" s="69"/>
      <c r="AZ55" s="84"/>
      <c r="BA55" s="69"/>
      <c r="BB55" s="84"/>
      <c r="BC55" s="69"/>
      <c r="BD55" s="84"/>
      <c r="BE55" s="69"/>
      <c r="BF55" s="84"/>
      <c r="BG55" s="69"/>
      <c r="BH55" s="84"/>
      <c r="BI55" s="69"/>
      <c r="BJ55" s="84"/>
      <c r="BK55" s="69"/>
      <c r="BL55" s="38"/>
      <c r="BM55" s="24"/>
      <c r="BN55" s="84"/>
      <c r="BO55" s="69"/>
      <c r="BP55" s="84"/>
      <c r="BQ55" s="69"/>
      <c r="BR55" s="84"/>
      <c r="BS55" s="69"/>
      <c r="BT55" s="84"/>
      <c r="BU55" s="69"/>
      <c r="BV55" s="24"/>
      <c r="BW55" s="84"/>
      <c r="BX55" s="69"/>
      <c r="BY55" s="84"/>
      <c r="BZ55" s="69"/>
      <c r="CA55" s="98"/>
      <c r="CB55" s="1"/>
    </row>
    <row r="56" spans="1:80" ht="24.95" customHeight="1" outlineLevel="1" x14ac:dyDescent="0.2">
      <c r="A56" s="33"/>
      <c r="B56" s="265" t="s">
        <v>229</v>
      </c>
      <c r="C56" s="240" t="str">
        <f>_xlfn.CONCAT(Tabel3[[#This Row],[ID]],Tabel3[[#This Row],[BYGNINGSDELE]])</f>
        <v>052Vægge, isolering, under terræn</v>
      </c>
      <c r="D56" s="24"/>
      <c r="E56" s="24"/>
      <c r="F56" s="24"/>
      <c r="G56" s="24"/>
      <c r="H56" s="24"/>
      <c r="I56" s="24"/>
      <c r="J56" s="61">
        <v>4</v>
      </c>
      <c r="K56" s="62" t="s">
        <v>224</v>
      </c>
      <c r="L56" s="63" t="s">
        <v>121</v>
      </c>
      <c r="M56" s="61" t="str">
        <f>IFERROR(VLOOKUP(Tabel3[[#This Row],[ID-Bygningsdel]],'Data ændringslog'!A:G,7,FALSE),"P")</f>
        <v/>
      </c>
      <c r="N56" s="64" t="s">
        <v>109</v>
      </c>
      <c r="O56" s="188" t="str">
        <f>VLOOKUP(Tabel3[[#This Row],[ID-Bygningsdel]],'Data aktør'!A:H,2,FALSE)</f>
        <v/>
      </c>
      <c r="P56" s="189" t="str">
        <f>VLOOKUP(Tabel3[[#This Row],[ID-Bygningsdel]],'Data aktør'!A:H,3,FALSE)</f>
        <v>X</v>
      </c>
      <c r="Q56" s="190" t="str">
        <f>VLOOKUP(Tabel3[[#This Row],[ID-Bygningsdel]],'Data aktør'!A:H,4,FALSE)</f>
        <v/>
      </c>
      <c r="R56" s="191" t="str">
        <f>VLOOKUP(Tabel3[[#This Row],[ID-Bygningsdel]],'Data aktør'!A:H,5,FALSE)</f>
        <v/>
      </c>
      <c r="S56" s="192" t="str">
        <f>VLOOKUP(Tabel3[[#This Row],[ID-Bygningsdel]],'Data aktør'!A:H,6,FALSE)</f>
        <v/>
      </c>
      <c r="T56" s="193" t="str">
        <f>VLOOKUP(Tabel3[[#This Row],[ID-Bygningsdel]],'Data aktør'!A:H,7,FALSE)</f>
        <v/>
      </c>
      <c r="U56" s="194" t="str">
        <f>VLOOKUP(Tabel3[[#This Row],[ID-Bygningsdel]],'Data aktør'!A:H,8,FALSE)</f>
        <v/>
      </c>
      <c r="V56" s="76"/>
      <c r="W56" s="77"/>
      <c r="X56" s="76"/>
      <c r="Y56" s="77"/>
      <c r="Z56" s="76"/>
      <c r="AA56" s="77"/>
      <c r="AB56" s="76"/>
      <c r="AC56" s="77"/>
      <c r="AD56" s="76"/>
      <c r="AE56" s="77"/>
      <c r="AF56" s="76"/>
      <c r="AG56" s="77"/>
      <c r="AH56" s="76"/>
      <c r="AI56" s="77"/>
      <c r="AJ56" s="76" t="s">
        <v>44</v>
      </c>
      <c r="AK56" s="77">
        <v>300</v>
      </c>
      <c r="AL56" s="76"/>
      <c r="AM56" s="77"/>
      <c r="AN56" s="76"/>
      <c r="AO56" s="77"/>
      <c r="AP56" s="76"/>
      <c r="AQ56" s="77"/>
      <c r="AR56" s="76"/>
      <c r="AS56" s="77"/>
      <c r="AT56" s="76" t="s">
        <v>44</v>
      </c>
      <c r="AU56" s="77">
        <v>325</v>
      </c>
      <c r="AV56" s="76"/>
      <c r="AW56" s="77"/>
      <c r="AX56" s="76"/>
      <c r="AY56" s="77"/>
      <c r="AZ56" s="76"/>
      <c r="BA56" s="77"/>
      <c r="BB56" s="76" t="s">
        <v>44</v>
      </c>
      <c r="BC56" s="77">
        <v>325</v>
      </c>
      <c r="BD56" s="76"/>
      <c r="BE56" s="77"/>
      <c r="BF56" s="76"/>
      <c r="BG56" s="77"/>
      <c r="BH56" s="76"/>
      <c r="BI56" s="77"/>
      <c r="BJ56" s="76"/>
      <c r="BK56" s="77"/>
      <c r="BL56" s="36" t="s">
        <v>225</v>
      </c>
      <c r="BM56" s="24"/>
      <c r="BN56" s="76"/>
      <c r="BO56" s="77"/>
      <c r="BP56" s="76"/>
      <c r="BQ56" s="77"/>
      <c r="BR56" s="76"/>
      <c r="BS56" s="77"/>
      <c r="BT56" s="76"/>
      <c r="BU56" s="77"/>
      <c r="BV56" s="24"/>
      <c r="BW56" s="76"/>
      <c r="BX56" s="77"/>
      <c r="BY56" s="76"/>
      <c r="BZ56" s="77"/>
      <c r="CA56" s="96"/>
    </row>
    <row r="57" spans="1:80" outlineLevel="1" x14ac:dyDescent="0.2">
      <c r="A57" s="33"/>
      <c r="B57" s="265" t="s">
        <v>231</v>
      </c>
      <c r="C57" s="240" t="str">
        <f>_xlfn.CONCAT(Tabel3[[#This Row],[ID]],Tabel3[[#This Row],[BYGNINGSDELE]])</f>
        <v>053Vægge, isolering, over terræn</v>
      </c>
      <c r="D57" s="24"/>
      <c r="E57" s="24"/>
      <c r="F57" s="24"/>
      <c r="G57" s="24"/>
      <c r="H57" s="24"/>
      <c r="I57" s="24"/>
      <c r="J57" s="61">
        <v>4</v>
      </c>
      <c r="K57" s="62" t="s">
        <v>227</v>
      </c>
      <c r="L57" s="63" t="s">
        <v>121</v>
      </c>
      <c r="M57" s="61" t="str">
        <f>IFERROR(VLOOKUP(Tabel3[[#This Row],[ID-Bygningsdel]],'Data ændringslog'!A:G,7,FALSE),"P")</f>
        <v/>
      </c>
      <c r="N57" s="64" t="s">
        <v>109</v>
      </c>
      <c r="O57" s="188" t="str">
        <f>VLOOKUP(Tabel3[[#This Row],[ID-Bygningsdel]],'Data aktør'!A:H,2,FALSE)</f>
        <v>X</v>
      </c>
      <c r="P57" s="189" t="str">
        <f>VLOOKUP(Tabel3[[#This Row],[ID-Bygningsdel]],'Data aktør'!A:H,3,FALSE)</f>
        <v/>
      </c>
      <c r="Q57" s="190" t="str">
        <f>VLOOKUP(Tabel3[[#This Row],[ID-Bygningsdel]],'Data aktør'!A:H,4,FALSE)</f>
        <v/>
      </c>
      <c r="R57" s="191" t="str">
        <f>VLOOKUP(Tabel3[[#This Row],[ID-Bygningsdel]],'Data aktør'!A:H,5,FALSE)</f>
        <v/>
      </c>
      <c r="S57" s="192" t="str">
        <f>VLOOKUP(Tabel3[[#This Row],[ID-Bygningsdel]],'Data aktør'!A:H,6,FALSE)</f>
        <v/>
      </c>
      <c r="T57" s="193" t="str">
        <f>VLOOKUP(Tabel3[[#This Row],[ID-Bygningsdel]],'Data aktør'!A:H,7,FALSE)</f>
        <v/>
      </c>
      <c r="U57" s="194" t="str">
        <f>VLOOKUP(Tabel3[[#This Row],[ID-Bygningsdel]],'Data aktør'!A:H,8,FALSE)</f>
        <v/>
      </c>
      <c r="V57" s="76"/>
      <c r="W57" s="77"/>
      <c r="X57" s="76"/>
      <c r="Y57" s="77"/>
      <c r="Z57" s="76"/>
      <c r="AA57" s="77"/>
      <c r="AB57" s="85"/>
      <c r="AC57" s="86"/>
      <c r="AD57" s="76"/>
      <c r="AE57" s="77"/>
      <c r="AF57" s="76"/>
      <c r="AG57" s="77"/>
      <c r="AH57" s="76"/>
      <c r="AI57" s="77"/>
      <c r="AJ57" s="85" t="s">
        <v>43</v>
      </c>
      <c r="AK57" s="86">
        <v>300</v>
      </c>
      <c r="AL57" s="85"/>
      <c r="AM57" s="86"/>
      <c r="AN57" s="76"/>
      <c r="AO57" s="77"/>
      <c r="AP57" s="76"/>
      <c r="AQ57" s="77"/>
      <c r="AR57" s="76"/>
      <c r="AS57" s="77"/>
      <c r="AT57" s="85" t="s">
        <v>43</v>
      </c>
      <c r="AU57" s="86">
        <v>325</v>
      </c>
      <c r="AV57" s="76"/>
      <c r="AW57" s="77"/>
      <c r="AX57" s="76"/>
      <c r="AY57" s="77"/>
      <c r="AZ57" s="76"/>
      <c r="BA57" s="77"/>
      <c r="BB57" s="85" t="s">
        <v>43</v>
      </c>
      <c r="BC57" s="86">
        <v>325</v>
      </c>
      <c r="BD57" s="76"/>
      <c r="BE57" s="77"/>
      <c r="BF57" s="76"/>
      <c r="BG57" s="77"/>
      <c r="BH57" s="76"/>
      <c r="BI57" s="77"/>
      <c r="BJ57" s="85"/>
      <c r="BK57" s="86"/>
      <c r="BL57" s="36" t="s">
        <v>228</v>
      </c>
      <c r="BM57" s="256"/>
      <c r="BN57" s="76"/>
      <c r="BO57" s="77"/>
      <c r="BP57" s="76"/>
      <c r="BQ57" s="77"/>
      <c r="BR57" s="76"/>
      <c r="BS57" s="77"/>
      <c r="BT57" s="85"/>
      <c r="BU57" s="86"/>
      <c r="BV57" s="24"/>
      <c r="BW57" s="76"/>
      <c r="BX57" s="77"/>
      <c r="BY57" s="76"/>
      <c r="BZ57" s="77"/>
      <c r="CA57" s="96"/>
    </row>
    <row r="58" spans="1:80" ht="14.25" outlineLevel="1" x14ac:dyDescent="0.2">
      <c r="A58" s="33"/>
      <c r="B58" s="264" t="s">
        <v>233</v>
      </c>
      <c r="C58" s="239" t="str">
        <f>_xlfn.CONCAT(Tabel3[[#This Row],[ID]],Tabel3[[#This Row],[BYGNINGSDELE]])</f>
        <v>054Facader</v>
      </c>
      <c r="D58" s="27"/>
      <c r="E58" s="27"/>
      <c r="F58" s="27"/>
      <c r="G58" s="27"/>
      <c r="H58" s="27"/>
      <c r="I58" s="24"/>
      <c r="J58" s="58">
        <v>2</v>
      </c>
      <c r="K58" s="59" t="s">
        <v>230</v>
      </c>
      <c r="L58" s="287"/>
      <c r="M58" s="290" t="str">
        <f>IFERROR(VLOOKUP(Tabel3[[#This Row],[ID-Bygningsdel]],'Data ændringslog'!A:G,7,FALSE),"P")</f>
        <v/>
      </c>
      <c r="N58" s="60"/>
      <c r="O58" s="221" t="s">
        <v>109</v>
      </c>
      <c r="P58" s="222" t="s">
        <v>109</v>
      </c>
      <c r="Q58" s="222" t="s">
        <v>109</v>
      </c>
      <c r="R58" s="222" t="s">
        <v>109</v>
      </c>
      <c r="S58" s="222" t="s">
        <v>109</v>
      </c>
      <c r="T58" s="222" t="s">
        <v>109</v>
      </c>
      <c r="U58" s="223" t="s">
        <v>109</v>
      </c>
      <c r="V58" s="78"/>
      <c r="W58" s="79"/>
      <c r="X58" s="78"/>
      <c r="Y58" s="79"/>
      <c r="Z58" s="78"/>
      <c r="AA58" s="79"/>
      <c r="AB58" s="225"/>
      <c r="AC58" s="226"/>
      <c r="AD58" s="78"/>
      <c r="AE58" s="79"/>
      <c r="AF58" s="78"/>
      <c r="AG58" s="79"/>
      <c r="AH58" s="78"/>
      <c r="AI58" s="79"/>
      <c r="AJ58" s="225"/>
      <c r="AK58" s="226"/>
      <c r="AL58" s="225"/>
      <c r="AM58" s="226"/>
      <c r="AN58" s="78"/>
      <c r="AO58" s="79"/>
      <c r="AP58" s="78"/>
      <c r="AQ58" s="79"/>
      <c r="AR58" s="78"/>
      <c r="AS58" s="79"/>
      <c r="AT58" s="225"/>
      <c r="AU58" s="226"/>
      <c r="AV58" s="78"/>
      <c r="AW58" s="79"/>
      <c r="AX58" s="78"/>
      <c r="AY58" s="79"/>
      <c r="AZ58" s="78"/>
      <c r="BA58" s="79"/>
      <c r="BB58" s="225"/>
      <c r="BC58" s="226"/>
      <c r="BD58" s="78"/>
      <c r="BE58" s="79"/>
      <c r="BF58" s="78"/>
      <c r="BG58" s="79"/>
      <c r="BH58" s="78"/>
      <c r="BI58" s="79"/>
      <c r="BJ58" s="225"/>
      <c r="BK58" s="226"/>
      <c r="BL58" s="37"/>
      <c r="BM58" s="245"/>
      <c r="BN58" s="78"/>
      <c r="BO58" s="79"/>
      <c r="BP58" s="78"/>
      <c r="BQ58" s="79"/>
      <c r="BR58" s="78"/>
      <c r="BS58" s="79"/>
      <c r="BT58" s="225"/>
      <c r="BU58" s="226"/>
      <c r="BV58" s="24"/>
      <c r="BW58" s="78"/>
      <c r="BX58" s="79"/>
      <c r="BY58" s="78"/>
      <c r="BZ58" s="79"/>
      <c r="CA58" s="97"/>
    </row>
    <row r="59" spans="1:80" ht="12.75" outlineLevel="1" x14ac:dyDescent="0.2">
      <c r="A59" s="33"/>
      <c r="B59" s="265" t="s">
        <v>235</v>
      </c>
      <c r="C59" s="240" t="str">
        <f>_xlfn.CONCAT(Tabel3[[#This Row],[ID]],Tabel3[[#This Row],[BYGNINGSDELE]])</f>
        <v>055Generiske facader</v>
      </c>
      <c r="D59" s="24"/>
      <c r="E59" s="24"/>
      <c r="F59" s="24"/>
      <c r="G59" s="24"/>
      <c r="H59" s="24"/>
      <c r="I59" s="24"/>
      <c r="J59" s="61">
        <v>3</v>
      </c>
      <c r="K59" s="62" t="s">
        <v>232</v>
      </c>
      <c r="L59" s="63" t="s">
        <v>121</v>
      </c>
      <c r="M59" s="61" t="str">
        <f>IFERROR(VLOOKUP(Tabel3[[#This Row],[ID-Bygningsdel]],'Data ændringslog'!A:G,7,FALSE),"P")</f>
        <v/>
      </c>
      <c r="N59" s="64" t="s">
        <v>109</v>
      </c>
      <c r="O59" s="188" t="str">
        <f>VLOOKUP(Tabel3[[#This Row],[ID-Bygningsdel]],'Data aktør'!A:H,2,FALSE)</f>
        <v>X</v>
      </c>
      <c r="P59" s="189" t="str">
        <f>VLOOKUP(Tabel3[[#This Row],[ID-Bygningsdel]],'Data aktør'!A:H,3,FALSE)</f>
        <v/>
      </c>
      <c r="Q59" s="190" t="str">
        <f>VLOOKUP(Tabel3[[#This Row],[ID-Bygningsdel]],'Data aktør'!A:H,4,FALSE)</f>
        <v/>
      </c>
      <c r="R59" s="191" t="str">
        <f>VLOOKUP(Tabel3[[#This Row],[ID-Bygningsdel]],'Data aktør'!A:H,5,FALSE)</f>
        <v/>
      </c>
      <c r="S59" s="192" t="str">
        <f>VLOOKUP(Tabel3[[#This Row],[ID-Bygningsdel]],'Data aktør'!A:H,6,FALSE)</f>
        <v/>
      </c>
      <c r="T59" s="193" t="str">
        <f>VLOOKUP(Tabel3[[#This Row],[ID-Bygningsdel]],'Data aktør'!A:H,7,FALSE)</f>
        <v/>
      </c>
      <c r="U59" s="194" t="str">
        <f>VLOOKUP(Tabel3[[#This Row],[ID-Bygningsdel]],'Data aktør'!A:H,8,FALSE)</f>
        <v/>
      </c>
      <c r="V59" s="76"/>
      <c r="W59" s="77"/>
      <c r="X59" s="76"/>
      <c r="Y59" s="77"/>
      <c r="Z59" s="76"/>
      <c r="AA59" s="77"/>
      <c r="AB59" s="80" t="s">
        <v>43</v>
      </c>
      <c r="AC59" s="81">
        <v>200</v>
      </c>
      <c r="AD59" s="76"/>
      <c r="AE59" s="77"/>
      <c r="AF59" s="76"/>
      <c r="AG59" s="77"/>
      <c r="AH59" s="76"/>
      <c r="AI59" s="77"/>
      <c r="AJ59" s="80"/>
      <c r="AK59" s="81"/>
      <c r="AL59" s="80"/>
      <c r="AM59" s="81"/>
      <c r="AN59" s="76"/>
      <c r="AO59" s="77"/>
      <c r="AP59" s="76"/>
      <c r="AQ59" s="77"/>
      <c r="AR59" s="76"/>
      <c r="AS59" s="77"/>
      <c r="AT59" s="80"/>
      <c r="AU59" s="81"/>
      <c r="AV59" s="76"/>
      <c r="AW59" s="77"/>
      <c r="AX59" s="76"/>
      <c r="AY59" s="77"/>
      <c r="AZ59" s="76"/>
      <c r="BA59" s="77"/>
      <c r="BB59" s="80"/>
      <c r="BC59" s="81"/>
      <c r="BD59" s="76"/>
      <c r="BE59" s="77"/>
      <c r="BF59" s="76"/>
      <c r="BG59" s="77"/>
      <c r="BH59" s="76"/>
      <c r="BI59" s="77"/>
      <c r="BJ59" s="80"/>
      <c r="BK59" s="81"/>
      <c r="BL59" s="36"/>
      <c r="BM59" s="113"/>
      <c r="BN59" s="76"/>
      <c r="BO59" s="77"/>
      <c r="BP59" s="76"/>
      <c r="BQ59" s="77"/>
      <c r="BR59" s="76"/>
      <c r="BS59" s="77"/>
      <c r="BT59" s="80"/>
      <c r="BU59" s="81"/>
      <c r="BV59" s="24"/>
      <c r="BW59" s="76"/>
      <c r="BX59" s="77"/>
      <c r="BY59" s="76"/>
      <c r="BZ59" s="77"/>
      <c r="CA59" s="96"/>
      <c r="CB59" s="1"/>
    </row>
    <row r="60" spans="1:80" ht="12.75" outlineLevel="1" x14ac:dyDescent="0.2">
      <c r="A60" s="33"/>
      <c r="B60" s="267" t="s">
        <v>238</v>
      </c>
      <c r="C60" s="242" t="str">
        <f>_xlfn.CONCAT(Tabel3[[#This Row],[ID]],Tabel3[[#This Row],[BYGNINGSDELE]])</f>
        <v>056Sandwichelementer</v>
      </c>
      <c r="D60" s="23"/>
      <c r="E60" s="23"/>
      <c r="F60" s="23"/>
      <c r="G60" s="23"/>
      <c r="H60" s="23"/>
      <c r="I60" s="24"/>
      <c r="J60" s="65">
        <v>3</v>
      </c>
      <c r="K60" s="66" t="s">
        <v>234</v>
      </c>
      <c r="L60" s="294" t="s">
        <v>186</v>
      </c>
      <c r="M60" s="65" t="str">
        <f>IFERROR(VLOOKUP(Tabel3[[#This Row],[ID-Bygningsdel]],'Data ændringslog'!A:G,7,FALSE),"P")</f>
        <v/>
      </c>
      <c r="N60" s="68" t="s">
        <v>109</v>
      </c>
      <c r="O60" s="196" t="str">
        <f>VLOOKUP(Tabel3[[#This Row],[ID-Bygningsdel]],'Data aktør'!A:H,2,FALSE)</f>
        <v/>
      </c>
      <c r="P60" s="197" t="str">
        <f>VLOOKUP(Tabel3[[#This Row],[ID-Bygningsdel]],'Data aktør'!A:H,3,FALSE)</f>
        <v/>
      </c>
      <c r="Q60" s="197" t="str">
        <f>VLOOKUP(Tabel3[[#This Row],[ID-Bygningsdel]],'Data aktør'!A:H,4,FALSE)</f>
        <v/>
      </c>
      <c r="R60" s="197" t="str">
        <f>VLOOKUP(Tabel3[[#This Row],[ID-Bygningsdel]],'Data aktør'!A:H,5,FALSE)</f>
        <v/>
      </c>
      <c r="S60" s="197" t="str">
        <f>VLOOKUP(Tabel3[[#This Row],[ID-Bygningsdel]],'Data aktør'!A:H,6,FALSE)</f>
        <v/>
      </c>
      <c r="T60" s="197" t="str">
        <f>VLOOKUP(Tabel3[[#This Row],[ID-Bygningsdel]],'Data aktør'!A:H,7,FALSE)</f>
        <v/>
      </c>
      <c r="U60" s="197" t="str">
        <f>VLOOKUP(Tabel3[[#This Row],[ID-Bygningsdel]],'Data aktør'!A:H,8,FALSE)</f>
        <v/>
      </c>
      <c r="V60" s="84"/>
      <c r="W60" s="69"/>
      <c r="X60" s="84"/>
      <c r="Y60" s="69"/>
      <c r="Z60" s="84"/>
      <c r="AA60" s="69"/>
      <c r="AB60" s="84"/>
      <c r="AC60" s="69"/>
      <c r="AD60" s="84"/>
      <c r="AE60" s="69"/>
      <c r="AF60" s="84"/>
      <c r="AG60" s="69"/>
      <c r="AH60" s="84"/>
      <c r="AI60" s="69"/>
      <c r="AJ60" s="84"/>
      <c r="AK60" s="69"/>
      <c r="AL60" s="84"/>
      <c r="AM60" s="69"/>
      <c r="AN60" s="84"/>
      <c r="AO60" s="69"/>
      <c r="AP60" s="84"/>
      <c r="AQ60" s="69"/>
      <c r="AR60" s="84"/>
      <c r="AS60" s="69"/>
      <c r="AT60" s="84"/>
      <c r="AU60" s="69"/>
      <c r="AV60" s="84"/>
      <c r="AW60" s="69"/>
      <c r="AX60" s="84"/>
      <c r="AY60" s="69"/>
      <c r="AZ60" s="84"/>
      <c r="BA60" s="69"/>
      <c r="BB60" s="84"/>
      <c r="BC60" s="69"/>
      <c r="BD60" s="84"/>
      <c r="BE60" s="69"/>
      <c r="BF60" s="84"/>
      <c r="BG60" s="69"/>
      <c r="BH60" s="84"/>
      <c r="BI60" s="69"/>
      <c r="BJ60" s="84"/>
      <c r="BK60" s="69"/>
      <c r="BL60" s="38"/>
      <c r="BM60" s="24"/>
      <c r="BN60" s="84"/>
      <c r="BO60" s="69"/>
      <c r="BP60" s="84"/>
      <c r="BQ60" s="69"/>
      <c r="BR60" s="84"/>
      <c r="BS60" s="69"/>
      <c r="BT60" s="84"/>
      <c r="BU60" s="69"/>
      <c r="BV60" s="24"/>
      <c r="BW60" s="84"/>
      <c r="BX60" s="69"/>
      <c r="BY60" s="84"/>
      <c r="BZ60" s="69"/>
      <c r="CA60" s="98"/>
      <c r="CB60" s="1"/>
    </row>
    <row r="61" spans="1:80" ht="24" outlineLevel="1" x14ac:dyDescent="0.2">
      <c r="A61" s="33"/>
      <c r="B61" s="265" t="s">
        <v>240</v>
      </c>
      <c r="C61" s="240" t="str">
        <f>_xlfn.CONCAT(Tabel3[[#This Row],[ID]],Tabel3[[#This Row],[BYGNINGSDELE]])</f>
        <v>057Sandwichelementer, beton, 
Bagvægge A113, 3R</v>
      </c>
      <c r="D61" s="24"/>
      <c r="E61" s="24"/>
      <c r="F61" s="24"/>
      <c r="G61" s="24"/>
      <c r="H61" s="24"/>
      <c r="I61" s="24"/>
      <c r="J61" s="61">
        <v>4</v>
      </c>
      <c r="K61" s="292" t="s">
        <v>236</v>
      </c>
      <c r="L61" s="247" t="s">
        <v>186</v>
      </c>
      <c r="M61" s="293" t="str">
        <f>IFERROR(VLOOKUP(Tabel3[[#This Row],[ID-Bygningsdel]],'Data ændringslog'!A:G,7,FALSE),"P")</f>
        <v/>
      </c>
      <c r="N61" s="64" t="s">
        <v>189</v>
      </c>
      <c r="O61" s="188" t="str">
        <f>VLOOKUP(Tabel3[[#This Row],[ID-Bygningsdel]],'Data aktør'!A:H,2,FALSE)</f>
        <v/>
      </c>
      <c r="P61" s="189" t="str">
        <f>VLOOKUP(Tabel3[[#This Row],[ID-Bygningsdel]],'Data aktør'!A:H,3,FALSE)</f>
        <v>X</v>
      </c>
      <c r="Q61" s="190" t="str">
        <f>VLOOKUP(Tabel3[[#This Row],[ID-Bygningsdel]],'Data aktør'!A:H,4,FALSE)</f>
        <v/>
      </c>
      <c r="R61" s="191" t="str">
        <f>VLOOKUP(Tabel3[[#This Row],[ID-Bygningsdel]],'Data aktør'!A:H,5,FALSE)</f>
        <v/>
      </c>
      <c r="S61" s="192" t="str">
        <f>VLOOKUP(Tabel3[[#This Row],[ID-Bygningsdel]],'Data aktør'!A:H,6,FALSE)</f>
        <v/>
      </c>
      <c r="T61" s="193" t="str">
        <f>VLOOKUP(Tabel3[[#This Row],[ID-Bygningsdel]],'Data aktør'!A:H,7,FALSE)</f>
        <v/>
      </c>
      <c r="U61" s="194" t="str">
        <f>VLOOKUP(Tabel3[[#This Row],[ID-Bygningsdel]],'Data aktør'!A:H,8,FALSE)</f>
        <v/>
      </c>
      <c r="V61" s="76"/>
      <c r="W61" s="77"/>
      <c r="X61" s="76"/>
      <c r="Y61" s="77"/>
      <c r="Z61" s="76"/>
      <c r="AA61" s="77"/>
      <c r="AB61" s="76"/>
      <c r="AC61" s="77"/>
      <c r="AD61" s="76"/>
      <c r="AE61" s="77"/>
      <c r="AF61" s="76"/>
      <c r="AG61" s="77"/>
      <c r="AH61" s="76"/>
      <c r="AI61" s="77"/>
      <c r="AJ61" s="76" t="s">
        <v>44</v>
      </c>
      <c r="AK61" s="77">
        <v>300</v>
      </c>
      <c r="AL61" s="76"/>
      <c r="AM61" s="77"/>
      <c r="AN61" s="76"/>
      <c r="AO61" s="77"/>
      <c r="AP61" s="76"/>
      <c r="AQ61" s="77"/>
      <c r="AR61" s="76"/>
      <c r="AS61" s="77"/>
      <c r="AT61" s="76" t="s">
        <v>44</v>
      </c>
      <c r="AU61" s="77">
        <v>325</v>
      </c>
      <c r="AV61" s="76"/>
      <c r="AW61" s="77"/>
      <c r="AX61" s="76"/>
      <c r="AY61" s="77"/>
      <c r="AZ61" s="76"/>
      <c r="BA61" s="77"/>
      <c r="BB61" s="76" t="s">
        <v>44</v>
      </c>
      <c r="BC61" s="77">
        <v>325</v>
      </c>
      <c r="BD61" s="76"/>
      <c r="BE61" s="77"/>
      <c r="BF61" s="76"/>
      <c r="BG61" s="77"/>
      <c r="BH61" s="76"/>
      <c r="BI61" s="77"/>
      <c r="BJ61" s="76"/>
      <c r="BK61" s="77"/>
      <c r="BL61" s="36" t="s">
        <v>237</v>
      </c>
      <c r="BM61" s="24"/>
      <c r="BN61" s="76"/>
      <c r="BO61" s="77"/>
      <c r="BP61" s="76"/>
      <c r="BQ61" s="77"/>
      <c r="BR61" s="76"/>
      <c r="BS61" s="77"/>
      <c r="BT61" s="76"/>
      <c r="BU61" s="77"/>
      <c r="BV61" s="24"/>
      <c r="BW61" s="76"/>
      <c r="BX61" s="77"/>
      <c r="BY61" s="76"/>
      <c r="BZ61" s="77"/>
      <c r="CA61" s="96"/>
      <c r="CB61" s="1"/>
    </row>
    <row r="62" spans="1:80" ht="24" outlineLevel="1" x14ac:dyDescent="0.2">
      <c r="A62" s="33"/>
      <c r="B62" s="265" t="s">
        <v>243</v>
      </c>
      <c r="C62" s="240" t="str">
        <f>_xlfn.CONCAT(Tabel3[[#This Row],[ID]],Tabel3[[#This Row],[BYGNINGSDELE]])</f>
        <v>058Sandwichelementer, beton, 
Bagvægge A113, 4LK (DP=Ent.)</v>
      </c>
      <c r="D62" s="24"/>
      <c r="E62" s="24"/>
      <c r="F62" s="24"/>
      <c r="G62" s="24"/>
      <c r="H62" s="24"/>
      <c r="I62" s="24"/>
      <c r="J62" s="61">
        <v>4</v>
      </c>
      <c r="K62" s="292" t="s">
        <v>239</v>
      </c>
      <c r="L62" s="247" t="s">
        <v>186</v>
      </c>
      <c r="M62" s="293" t="str">
        <f>IFERROR(VLOOKUP(Tabel3[[#This Row],[ID-Bygningsdel]],'Data ændringslog'!A:G,7,FALSE),"P")</f>
        <v/>
      </c>
      <c r="N62" s="64" t="s">
        <v>189</v>
      </c>
      <c r="O62" s="188" t="str">
        <f>VLOOKUP(Tabel3[[#This Row],[ID-Bygningsdel]],'Data aktør'!A:H,2,FALSE)</f>
        <v/>
      </c>
      <c r="P62" s="189" t="str">
        <f>VLOOKUP(Tabel3[[#This Row],[ID-Bygningsdel]],'Data aktør'!A:H,3,FALSE)</f>
        <v>X</v>
      </c>
      <c r="Q62" s="190" t="str">
        <f>VLOOKUP(Tabel3[[#This Row],[ID-Bygningsdel]],'Data aktør'!A:H,4,FALSE)</f>
        <v/>
      </c>
      <c r="R62" s="191" t="str">
        <f>VLOOKUP(Tabel3[[#This Row],[ID-Bygningsdel]],'Data aktør'!A:H,5,FALSE)</f>
        <v/>
      </c>
      <c r="S62" s="192" t="str">
        <f>VLOOKUP(Tabel3[[#This Row],[ID-Bygningsdel]],'Data aktør'!A:H,6,FALSE)</f>
        <v/>
      </c>
      <c r="T62" s="193" t="str">
        <f>VLOOKUP(Tabel3[[#This Row],[ID-Bygningsdel]],'Data aktør'!A:H,7,FALSE)</f>
        <v>X</v>
      </c>
      <c r="U62" s="194" t="str">
        <f>VLOOKUP(Tabel3[[#This Row],[ID-Bygningsdel]],'Data aktør'!A:H,8,FALSE)</f>
        <v/>
      </c>
      <c r="V62" s="76"/>
      <c r="W62" s="77"/>
      <c r="X62" s="76"/>
      <c r="Y62" s="77"/>
      <c r="Z62" s="76"/>
      <c r="AA62" s="77"/>
      <c r="AB62" s="76"/>
      <c r="AC62" s="77"/>
      <c r="AD62" s="76"/>
      <c r="AE62" s="77"/>
      <c r="AF62" s="76"/>
      <c r="AG62" s="77"/>
      <c r="AH62" s="76"/>
      <c r="AI62" s="77"/>
      <c r="AJ62" s="76" t="s">
        <v>44</v>
      </c>
      <c r="AK62" s="77">
        <v>300</v>
      </c>
      <c r="AL62" s="76"/>
      <c r="AM62" s="77"/>
      <c r="AN62" s="76"/>
      <c r="AO62" s="77"/>
      <c r="AP62" s="76"/>
      <c r="AQ62" s="77"/>
      <c r="AR62" s="76"/>
      <c r="AS62" s="77"/>
      <c r="AT62" s="76" t="s">
        <v>44</v>
      </c>
      <c r="AU62" s="77">
        <v>300</v>
      </c>
      <c r="AV62" s="76"/>
      <c r="AW62" s="77"/>
      <c r="AX62" s="76"/>
      <c r="AY62" s="77"/>
      <c r="AZ62" s="76"/>
      <c r="BA62" s="77"/>
      <c r="BB62" s="76" t="s">
        <v>48</v>
      </c>
      <c r="BC62" s="77">
        <v>325</v>
      </c>
      <c r="BD62" s="76"/>
      <c r="BE62" s="77"/>
      <c r="BF62" s="76"/>
      <c r="BG62" s="77"/>
      <c r="BH62" s="76"/>
      <c r="BI62" s="77"/>
      <c r="BJ62" s="76"/>
      <c r="BK62" s="77"/>
      <c r="BL62" s="36" t="s">
        <v>202</v>
      </c>
      <c r="BM62" s="24"/>
      <c r="BN62" s="76"/>
      <c r="BO62" s="77"/>
      <c r="BP62" s="76"/>
      <c r="BQ62" s="77"/>
      <c r="BR62" s="76"/>
      <c r="BS62" s="77"/>
      <c r="BT62" s="76"/>
      <c r="BU62" s="77"/>
      <c r="BV62" s="24"/>
      <c r="BW62" s="76"/>
      <c r="BX62" s="77"/>
      <c r="BY62" s="76"/>
      <c r="BZ62" s="77"/>
      <c r="CA62" s="96"/>
      <c r="CB62" s="1"/>
    </row>
    <row r="63" spans="1:80" ht="24" outlineLevel="1" x14ac:dyDescent="0.2">
      <c r="A63" s="33"/>
      <c r="B63" s="265" t="s">
        <v>245</v>
      </c>
      <c r="C63" s="240" t="str">
        <f>_xlfn.CONCAT(Tabel3[[#This Row],[ID]],Tabel3[[#This Row],[BYGNINGSDELE]])</f>
        <v>059Sandwichelementer, beton, 
Bagvægge A113, 4LK (DP=Rådg.)</v>
      </c>
      <c r="D63" s="24"/>
      <c r="E63" s="24"/>
      <c r="F63" s="24"/>
      <c r="G63" s="24"/>
      <c r="H63" s="24"/>
      <c r="I63" s="24"/>
      <c r="J63" s="61">
        <v>4</v>
      </c>
      <c r="K63" s="292" t="s">
        <v>241</v>
      </c>
      <c r="L63" s="247" t="s">
        <v>186</v>
      </c>
      <c r="M63" s="293" t="str">
        <f>IFERROR(VLOOKUP(Tabel3[[#This Row],[ID-Bygningsdel]],'Data ændringslog'!A:G,7,FALSE),"P")</f>
        <v/>
      </c>
      <c r="N63" s="64" t="s">
        <v>189</v>
      </c>
      <c r="O63" s="188" t="str">
        <f>VLOOKUP(Tabel3[[#This Row],[ID-Bygningsdel]],'Data aktør'!A:H,2,FALSE)</f>
        <v/>
      </c>
      <c r="P63" s="189" t="str">
        <f>VLOOKUP(Tabel3[[#This Row],[ID-Bygningsdel]],'Data aktør'!A:H,3,FALSE)</f>
        <v>X</v>
      </c>
      <c r="Q63" s="190" t="str">
        <f>VLOOKUP(Tabel3[[#This Row],[ID-Bygningsdel]],'Data aktør'!A:H,4,FALSE)</f>
        <v/>
      </c>
      <c r="R63" s="191" t="str">
        <f>VLOOKUP(Tabel3[[#This Row],[ID-Bygningsdel]],'Data aktør'!A:H,5,FALSE)</f>
        <v/>
      </c>
      <c r="S63" s="192" t="str">
        <f>VLOOKUP(Tabel3[[#This Row],[ID-Bygningsdel]],'Data aktør'!A:H,6,FALSE)</f>
        <v/>
      </c>
      <c r="T63" s="193" t="str">
        <f>VLOOKUP(Tabel3[[#This Row],[ID-Bygningsdel]],'Data aktør'!A:H,7,FALSE)</f>
        <v>X</v>
      </c>
      <c r="U63" s="194" t="str">
        <f>VLOOKUP(Tabel3[[#This Row],[ID-Bygningsdel]],'Data aktør'!A:H,8,FALSE)</f>
        <v/>
      </c>
      <c r="V63" s="76"/>
      <c r="W63" s="77"/>
      <c r="X63" s="76"/>
      <c r="Y63" s="77"/>
      <c r="Z63" s="76"/>
      <c r="AA63" s="77"/>
      <c r="AB63" s="76"/>
      <c r="AC63" s="77"/>
      <c r="AD63" s="76"/>
      <c r="AE63" s="77"/>
      <c r="AF63" s="76"/>
      <c r="AG63" s="77"/>
      <c r="AH63" s="76"/>
      <c r="AI63" s="77"/>
      <c r="AJ63" s="76" t="s">
        <v>44</v>
      </c>
      <c r="AK63" s="77">
        <v>300</v>
      </c>
      <c r="AL63" s="76"/>
      <c r="AM63" s="77"/>
      <c r="AN63" s="76"/>
      <c r="AO63" s="77"/>
      <c r="AP63" s="76"/>
      <c r="AQ63" s="77"/>
      <c r="AR63" s="76"/>
      <c r="AS63" s="77"/>
      <c r="AT63" s="76" t="s">
        <v>44</v>
      </c>
      <c r="AU63" s="77">
        <v>300</v>
      </c>
      <c r="AV63" s="76"/>
      <c r="AW63" s="77"/>
      <c r="AX63" s="76"/>
      <c r="AY63" s="77"/>
      <c r="AZ63" s="76"/>
      <c r="BA63" s="77"/>
      <c r="BB63" s="76" t="s">
        <v>48</v>
      </c>
      <c r="BC63" s="77">
        <v>325</v>
      </c>
      <c r="BD63" s="76"/>
      <c r="BE63" s="77"/>
      <c r="BF63" s="76"/>
      <c r="BG63" s="77"/>
      <c r="BH63" s="76"/>
      <c r="BI63" s="77"/>
      <c r="BJ63" s="76"/>
      <c r="BK63" s="77"/>
      <c r="BL63" s="36" t="s">
        <v>242</v>
      </c>
      <c r="BM63" s="24"/>
      <c r="BN63" s="76"/>
      <c r="BO63" s="77"/>
      <c r="BP63" s="76"/>
      <c r="BQ63" s="77"/>
      <c r="BR63" s="76"/>
      <c r="BS63" s="77"/>
      <c r="BT63" s="76"/>
      <c r="BU63" s="77"/>
      <c r="BV63" s="24"/>
      <c r="BW63" s="76"/>
      <c r="BX63" s="77"/>
      <c r="BY63" s="76"/>
      <c r="BZ63" s="77"/>
      <c r="CA63" s="96"/>
    </row>
    <row r="64" spans="1:80" ht="24" outlineLevel="1" x14ac:dyDescent="0.2">
      <c r="A64" s="33"/>
      <c r="B64" s="265" t="s">
        <v>247</v>
      </c>
      <c r="C64" s="240" t="str">
        <f>_xlfn.CONCAT(Tabel3[[#This Row],[ID]],Tabel3[[#This Row],[BYGNINGSDELE]])</f>
        <v>060Sandwichelementer, beton, 
Formure/plade og isolering</v>
      </c>
      <c r="D64" s="24"/>
      <c r="E64" s="24"/>
      <c r="F64" s="24"/>
      <c r="G64" s="24"/>
      <c r="H64" s="24"/>
      <c r="I64" s="24"/>
      <c r="J64" s="61">
        <v>4</v>
      </c>
      <c r="K64" s="292" t="s">
        <v>244</v>
      </c>
      <c r="L64" s="247" t="s">
        <v>186</v>
      </c>
      <c r="M64" s="293" t="str">
        <f>IFERROR(VLOOKUP(Tabel3[[#This Row],[ID-Bygningsdel]],'Data ændringslog'!A:G,7,FALSE),"P")</f>
        <v/>
      </c>
      <c r="N64" s="64" t="s">
        <v>189</v>
      </c>
      <c r="O64" s="188" t="str">
        <f>VLOOKUP(Tabel3[[#This Row],[ID-Bygningsdel]],'Data aktør'!A:H,2,FALSE)</f>
        <v/>
      </c>
      <c r="P64" s="189" t="str">
        <f>VLOOKUP(Tabel3[[#This Row],[ID-Bygningsdel]],'Data aktør'!A:H,3,FALSE)</f>
        <v/>
      </c>
      <c r="Q64" s="190" t="str">
        <f>VLOOKUP(Tabel3[[#This Row],[ID-Bygningsdel]],'Data aktør'!A:H,4,FALSE)</f>
        <v/>
      </c>
      <c r="R64" s="191" t="str">
        <f>VLOOKUP(Tabel3[[#This Row],[ID-Bygningsdel]],'Data aktør'!A:H,5,FALSE)</f>
        <v/>
      </c>
      <c r="S64" s="192" t="str">
        <f>VLOOKUP(Tabel3[[#This Row],[ID-Bygningsdel]],'Data aktør'!A:H,6,FALSE)</f>
        <v/>
      </c>
      <c r="T64" s="193" t="str">
        <f>VLOOKUP(Tabel3[[#This Row],[ID-Bygningsdel]],'Data aktør'!A:H,7,FALSE)</f>
        <v/>
      </c>
      <c r="U64" s="194" t="str">
        <f>VLOOKUP(Tabel3[[#This Row],[ID-Bygningsdel]],'Data aktør'!A:H,8,FALSE)</f>
        <v/>
      </c>
      <c r="V64" s="76"/>
      <c r="W64" s="77"/>
      <c r="X64" s="76"/>
      <c r="Y64" s="77"/>
      <c r="Z64" s="76"/>
      <c r="AA64" s="77"/>
      <c r="AB64" s="76"/>
      <c r="AC64" s="77"/>
      <c r="AD64" s="76"/>
      <c r="AE64" s="77"/>
      <c r="AF64" s="76"/>
      <c r="AG64" s="77"/>
      <c r="AH64" s="76"/>
      <c r="AI64" s="77"/>
      <c r="AJ64" s="76"/>
      <c r="AK64" s="77"/>
      <c r="AL64" s="76"/>
      <c r="AM64" s="77"/>
      <c r="AN64" s="76"/>
      <c r="AO64" s="77"/>
      <c r="AP64" s="76"/>
      <c r="AQ64" s="77"/>
      <c r="AR64" s="76"/>
      <c r="AS64" s="77"/>
      <c r="AT64" s="76"/>
      <c r="AU64" s="77"/>
      <c r="AV64" s="76"/>
      <c r="AW64" s="77"/>
      <c r="AX64" s="76"/>
      <c r="AY64" s="77"/>
      <c r="AZ64" s="76"/>
      <c r="BA64" s="77"/>
      <c r="BB64" s="76"/>
      <c r="BC64" s="77"/>
      <c r="BD64" s="76"/>
      <c r="BE64" s="77"/>
      <c r="BF64" s="76"/>
      <c r="BG64" s="77"/>
      <c r="BH64" s="76"/>
      <c r="BI64" s="77"/>
      <c r="BJ64" s="76"/>
      <c r="BK64" s="77"/>
      <c r="BL64" s="36"/>
      <c r="BM64" s="24"/>
      <c r="BN64" s="76"/>
      <c r="BO64" s="77"/>
      <c r="BP64" s="76"/>
      <c r="BQ64" s="77"/>
      <c r="BR64" s="76"/>
      <c r="BS64" s="77"/>
      <c r="BT64" s="76"/>
      <c r="BU64" s="77"/>
      <c r="BV64" s="24"/>
      <c r="BW64" s="76"/>
      <c r="BX64" s="77"/>
      <c r="BY64" s="76"/>
      <c r="BZ64" s="77"/>
      <c r="CA64" s="96"/>
    </row>
    <row r="65" spans="1:79" outlineLevel="1" x14ac:dyDescent="0.2">
      <c r="A65" s="33"/>
      <c r="B65" s="265" t="s">
        <v>249</v>
      </c>
      <c r="C65" s="240" t="str">
        <f>_xlfn.CONCAT(Tabel3[[#This Row],[ID]],Tabel3[[#This Row],[BYGNINGSDELE]])</f>
        <v>061Glasfacadesystem</v>
      </c>
      <c r="D65" s="24"/>
      <c r="E65" s="24"/>
      <c r="F65" s="24"/>
      <c r="G65" s="24"/>
      <c r="H65" s="24"/>
      <c r="I65" s="24"/>
      <c r="J65" s="61">
        <v>3</v>
      </c>
      <c r="K65" s="292" t="s">
        <v>246</v>
      </c>
      <c r="L65" s="247" t="s">
        <v>215</v>
      </c>
      <c r="M65" s="293" t="str">
        <f>IFERROR(VLOOKUP(Tabel3[[#This Row],[ID-Bygningsdel]],'Data ændringslog'!A:G,7,FALSE),"P")</f>
        <v/>
      </c>
      <c r="N65" s="64" t="s">
        <v>109</v>
      </c>
      <c r="O65" s="188" t="str">
        <f>VLOOKUP(Tabel3[[#This Row],[ID-Bygningsdel]],'Data aktør'!A:H,2,FALSE)</f>
        <v>X</v>
      </c>
      <c r="P65" s="189" t="str">
        <f>VLOOKUP(Tabel3[[#This Row],[ID-Bygningsdel]],'Data aktør'!A:H,3,FALSE)</f>
        <v/>
      </c>
      <c r="Q65" s="190" t="str">
        <f>VLOOKUP(Tabel3[[#This Row],[ID-Bygningsdel]],'Data aktør'!A:H,4,FALSE)</f>
        <v/>
      </c>
      <c r="R65" s="191" t="str">
        <f>VLOOKUP(Tabel3[[#This Row],[ID-Bygningsdel]],'Data aktør'!A:H,5,FALSE)</f>
        <v/>
      </c>
      <c r="S65" s="192" t="str">
        <f>VLOOKUP(Tabel3[[#This Row],[ID-Bygningsdel]],'Data aktør'!A:H,6,FALSE)</f>
        <v/>
      </c>
      <c r="T65" s="193" t="str">
        <f>VLOOKUP(Tabel3[[#This Row],[ID-Bygningsdel]],'Data aktør'!A:H,7,FALSE)</f>
        <v/>
      </c>
      <c r="U65" s="194" t="str">
        <f>VLOOKUP(Tabel3[[#This Row],[ID-Bygningsdel]],'Data aktør'!A:H,8,FALSE)</f>
        <v/>
      </c>
      <c r="V65" s="76"/>
      <c r="W65" s="77"/>
      <c r="X65" s="76"/>
      <c r="Y65" s="77"/>
      <c r="Z65" s="76"/>
      <c r="AA65" s="77"/>
      <c r="AB65" s="76"/>
      <c r="AC65" s="77"/>
      <c r="AD65" s="76"/>
      <c r="AE65" s="77"/>
      <c r="AF65" s="76"/>
      <c r="AG65" s="77"/>
      <c r="AH65" s="76"/>
      <c r="AI65" s="77"/>
      <c r="AJ65" s="76" t="s">
        <v>43</v>
      </c>
      <c r="AK65" s="77">
        <v>300</v>
      </c>
      <c r="AL65" s="76"/>
      <c r="AM65" s="77"/>
      <c r="AN65" s="76"/>
      <c r="AO65" s="77"/>
      <c r="AP65" s="76"/>
      <c r="AQ65" s="77"/>
      <c r="AR65" s="76"/>
      <c r="AS65" s="77"/>
      <c r="AT65" s="76" t="s">
        <v>43</v>
      </c>
      <c r="AU65" s="77">
        <v>325</v>
      </c>
      <c r="AV65" s="76"/>
      <c r="AW65" s="77"/>
      <c r="AX65" s="76"/>
      <c r="AY65" s="77"/>
      <c r="AZ65" s="76"/>
      <c r="BA65" s="77"/>
      <c r="BB65" s="76" t="s">
        <v>43</v>
      </c>
      <c r="BC65" s="77">
        <v>325</v>
      </c>
      <c r="BD65" s="76"/>
      <c r="BE65" s="77"/>
      <c r="BF65" s="76"/>
      <c r="BG65" s="77"/>
      <c r="BH65" s="76"/>
      <c r="BI65" s="77"/>
      <c r="BJ65" s="76"/>
      <c r="BK65" s="77"/>
      <c r="BL65" s="36"/>
      <c r="BM65" s="24"/>
      <c r="BN65" s="76"/>
      <c r="BO65" s="77"/>
      <c r="BP65" s="76"/>
      <c r="BQ65" s="77"/>
      <c r="BR65" s="76"/>
      <c r="BS65" s="77"/>
      <c r="BT65" s="76"/>
      <c r="BU65" s="77"/>
      <c r="BV65" s="24"/>
      <c r="BW65" s="76"/>
      <c r="BX65" s="77"/>
      <c r="BY65" s="76"/>
      <c r="BZ65" s="77"/>
      <c r="CA65" s="96"/>
    </row>
    <row r="66" spans="1:79" ht="24.95" customHeight="1" outlineLevel="1" x14ac:dyDescent="0.2">
      <c r="A66" s="33"/>
      <c r="B66" s="265" t="s">
        <v>251</v>
      </c>
      <c r="C66" s="240" t="str">
        <f>_xlfn.CONCAT(Tabel3[[#This Row],[ID]],Tabel3[[#This Row],[BYGNINGSDELE]])</f>
        <v>062Isoleringsvægssystemer</v>
      </c>
      <c r="D66" s="24"/>
      <c r="E66" s="24"/>
      <c r="F66" s="24"/>
      <c r="G66" s="24"/>
      <c r="H66" s="24"/>
      <c r="I66" s="24"/>
      <c r="J66" s="61">
        <v>3</v>
      </c>
      <c r="K66" s="292" t="s">
        <v>248</v>
      </c>
      <c r="L66" s="247" t="s">
        <v>121</v>
      </c>
      <c r="M66" s="293" t="str">
        <f>IFERROR(VLOOKUP(Tabel3[[#This Row],[ID-Bygningsdel]],'Data ændringslog'!A:G,7,FALSE),"P")</f>
        <v/>
      </c>
      <c r="N66" s="64" t="s">
        <v>109</v>
      </c>
      <c r="O66" s="188" t="str">
        <f>VLOOKUP(Tabel3[[#This Row],[ID-Bygningsdel]],'Data aktør'!A:H,2,FALSE)</f>
        <v>X</v>
      </c>
      <c r="P66" s="189" t="str">
        <f>VLOOKUP(Tabel3[[#This Row],[ID-Bygningsdel]],'Data aktør'!A:H,3,FALSE)</f>
        <v/>
      </c>
      <c r="Q66" s="190" t="str">
        <f>VLOOKUP(Tabel3[[#This Row],[ID-Bygningsdel]],'Data aktør'!A:H,4,FALSE)</f>
        <v/>
      </c>
      <c r="R66" s="191" t="str">
        <f>VLOOKUP(Tabel3[[#This Row],[ID-Bygningsdel]],'Data aktør'!A:H,5,FALSE)</f>
        <v/>
      </c>
      <c r="S66" s="192" t="str">
        <f>VLOOKUP(Tabel3[[#This Row],[ID-Bygningsdel]],'Data aktør'!A:H,6,FALSE)</f>
        <v/>
      </c>
      <c r="T66" s="193" t="str">
        <f>VLOOKUP(Tabel3[[#This Row],[ID-Bygningsdel]],'Data aktør'!A:H,7,FALSE)</f>
        <v/>
      </c>
      <c r="U66" s="194" t="str">
        <f>VLOOKUP(Tabel3[[#This Row],[ID-Bygningsdel]],'Data aktør'!A:H,8,FALSE)</f>
        <v/>
      </c>
      <c r="V66" s="76"/>
      <c r="W66" s="77"/>
      <c r="X66" s="76"/>
      <c r="Y66" s="77"/>
      <c r="Z66" s="76"/>
      <c r="AA66" s="77"/>
      <c r="AB66" s="76"/>
      <c r="AC66" s="77"/>
      <c r="AD66" s="76"/>
      <c r="AE66" s="77"/>
      <c r="AF66" s="76"/>
      <c r="AG66" s="77"/>
      <c r="AH66" s="76"/>
      <c r="AI66" s="77"/>
      <c r="AJ66" s="76" t="s">
        <v>43</v>
      </c>
      <c r="AK66" s="77">
        <v>300</v>
      </c>
      <c r="AL66" s="76"/>
      <c r="AM66" s="77"/>
      <c r="AN66" s="76"/>
      <c r="AO66" s="77"/>
      <c r="AP66" s="76"/>
      <c r="AQ66" s="77"/>
      <c r="AR66" s="76"/>
      <c r="AS66" s="77"/>
      <c r="AT66" s="76" t="s">
        <v>43</v>
      </c>
      <c r="AU66" s="77">
        <v>325</v>
      </c>
      <c r="AV66" s="76"/>
      <c r="AW66" s="77"/>
      <c r="AX66" s="76"/>
      <c r="AY66" s="77"/>
      <c r="AZ66" s="76"/>
      <c r="BA66" s="77"/>
      <c r="BB66" s="76" t="s">
        <v>43</v>
      </c>
      <c r="BC66" s="77">
        <v>325</v>
      </c>
      <c r="BD66" s="76"/>
      <c r="BE66" s="77"/>
      <c r="BF66" s="76"/>
      <c r="BG66" s="77"/>
      <c r="BH66" s="76"/>
      <c r="BI66" s="77"/>
      <c r="BJ66" s="76"/>
      <c r="BK66" s="77"/>
      <c r="BL66" s="36"/>
      <c r="BM66" s="24"/>
      <c r="BN66" s="76"/>
      <c r="BO66" s="77"/>
      <c r="BP66" s="76"/>
      <c r="BQ66" s="77"/>
      <c r="BR66" s="76"/>
      <c r="BS66" s="77"/>
      <c r="BT66" s="76"/>
      <c r="BU66" s="77"/>
      <c r="BV66" s="24"/>
      <c r="BW66" s="76"/>
      <c r="BX66" s="77"/>
      <c r="BY66" s="76"/>
      <c r="BZ66" s="77"/>
      <c r="CA66" s="96"/>
    </row>
    <row r="67" spans="1:79" outlineLevel="1" x14ac:dyDescent="0.2">
      <c r="A67" s="33"/>
      <c r="B67" s="265" t="s">
        <v>253</v>
      </c>
      <c r="C67" s="240" t="str">
        <f>_xlfn.CONCAT(Tabel3[[#This Row],[ID]],Tabel3[[#This Row],[BYGNINGSDELE]])</f>
        <v>063Opmurede facader</v>
      </c>
      <c r="D67" s="24"/>
      <c r="E67" s="24"/>
      <c r="F67" s="24"/>
      <c r="G67" s="24"/>
      <c r="H67" s="24"/>
      <c r="I67" s="24"/>
      <c r="J67" s="61">
        <v>3</v>
      </c>
      <c r="K67" s="62" t="s">
        <v>250</v>
      </c>
      <c r="L67" s="295" t="s">
        <v>121</v>
      </c>
      <c r="M67" s="61" t="str">
        <f>IFERROR(VLOOKUP(Tabel3[[#This Row],[ID-Bygningsdel]],'Data ændringslog'!A:G,7,FALSE),"P")</f>
        <v/>
      </c>
      <c r="N67" s="64" t="s">
        <v>109</v>
      </c>
      <c r="O67" s="188" t="str">
        <f>VLOOKUP(Tabel3[[#This Row],[ID-Bygningsdel]],'Data aktør'!A:H,2,FALSE)</f>
        <v>X</v>
      </c>
      <c r="P67" s="189" t="str">
        <f>VLOOKUP(Tabel3[[#This Row],[ID-Bygningsdel]],'Data aktør'!A:H,3,FALSE)</f>
        <v/>
      </c>
      <c r="Q67" s="190" t="str">
        <f>VLOOKUP(Tabel3[[#This Row],[ID-Bygningsdel]],'Data aktør'!A:H,4,FALSE)</f>
        <v/>
      </c>
      <c r="R67" s="191" t="str">
        <f>VLOOKUP(Tabel3[[#This Row],[ID-Bygningsdel]],'Data aktør'!A:H,5,FALSE)</f>
        <v/>
      </c>
      <c r="S67" s="192" t="str">
        <f>VLOOKUP(Tabel3[[#This Row],[ID-Bygningsdel]],'Data aktør'!A:H,6,FALSE)</f>
        <v/>
      </c>
      <c r="T67" s="193" t="str">
        <f>VLOOKUP(Tabel3[[#This Row],[ID-Bygningsdel]],'Data aktør'!A:H,7,FALSE)</f>
        <v/>
      </c>
      <c r="U67" s="194" t="str">
        <f>VLOOKUP(Tabel3[[#This Row],[ID-Bygningsdel]],'Data aktør'!A:H,8,FALSE)</f>
        <v/>
      </c>
      <c r="V67" s="76"/>
      <c r="W67" s="77"/>
      <c r="X67" s="76"/>
      <c r="Y67" s="77"/>
      <c r="Z67" s="76"/>
      <c r="AA67" s="77"/>
      <c r="AB67" s="85"/>
      <c r="AC67" s="86"/>
      <c r="AD67" s="76"/>
      <c r="AE67" s="77"/>
      <c r="AF67" s="76"/>
      <c r="AG67" s="77"/>
      <c r="AH67" s="76"/>
      <c r="AI67" s="77"/>
      <c r="AJ67" s="85" t="s">
        <v>43</v>
      </c>
      <c r="AK67" s="86">
        <v>300</v>
      </c>
      <c r="AL67" s="85"/>
      <c r="AM67" s="86"/>
      <c r="AN67" s="76"/>
      <c r="AO67" s="77"/>
      <c r="AP67" s="76"/>
      <c r="AQ67" s="77"/>
      <c r="AR67" s="76"/>
      <c r="AS67" s="77"/>
      <c r="AT67" s="85" t="s">
        <v>43</v>
      </c>
      <c r="AU67" s="86">
        <v>325</v>
      </c>
      <c r="AV67" s="76"/>
      <c r="AW67" s="77"/>
      <c r="AX67" s="76"/>
      <c r="AY67" s="77"/>
      <c r="AZ67" s="76"/>
      <c r="BA67" s="77"/>
      <c r="BB67" s="85" t="s">
        <v>43</v>
      </c>
      <c r="BC67" s="86">
        <v>325</v>
      </c>
      <c r="BD67" s="76"/>
      <c r="BE67" s="77"/>
      <c r="BF67" s="76"/>
      <c r="BG67" s="77"/>
      <c r="BH67" s="76"/>
      <c r="BI67" s="77"/>
      <c r="BJ67" s="85"/>
      <c r="BK67" s="86"/>
      <c r="BL67" s="36"/>
      <c r="BM67" s="256"/>
      <c r="BN67" s="76"/>
      <c r="BO67" s="77"/>
      <c r="BP67" s="76"/>
      <c r="BQ67" s="77"/>
      <c r="BR67" s="76"/>
      <c r="BS67" s="77"/>
      <c r="BT67" s="85"/>
      <c r="BU67" s="86"/>
      <c r="BV67" s="24"/>
      <c r="BW67" s="76"/>
      <c r="BX67" s="77"/>
      <c r="BY67" s="76"/>
      <c r="BZ67" s="77"/>
      <c r="CA67" s="96"/>
    </row>
    <row r="68" spans="1:79" ht="14.25" outlineLevel="1" x14ac:dyDescent="0.2">
      <c r="A68" s="33"/>
      <c r="B68" s="264" t="s">
        <v>256</v>
      </c>
      <c r="C68" s="239" t="str">
        <f>_xlfn.CONCAT(Tabel3[[#This Row],[ID]],Tabel3[[#This Row],[BYGNINGSDELE]])</f>
        <v>064Bjælker</v>
      </c>
      <c r="D68" s="27"/>
      <c r="E68" s="27"/>
      <c r="F68" s="27"/>
      <c r="G68" s="27"/>
      <c r="H68" s="27"/>
      <c r="I68" s="24"/>
      <c r="J68" s="58">
        <v>2</v>
      </c>
      <c r="K68" s="59" t="s">
        <v>252</v>
      </c>
      <c r="L68" s="287"/>
      <c r="M68" s="290" t="str">
        <f>IFERROR(VLOOKUP(Tabel3[[#This Row],[ID-Bygningsdel]],'Data ændringslog'!A:G,7,FALSE),"P")</f>
        <v/>
      </c>
      <c r="N68" s="60"/>
      <c r="O68" s="221" t="s">
        <v>109</v>
      </c>
      <c r="P68" s="222" t="s">
        <v>109</v>
      </c>
      <c r="Q68" s="222" t="s">
        <v>109</v>
      </c>
      <c r="R68" s="222" t="s">
        <v>109</v>
      </c>
      <c r="S68" s="222" t="s">
        <v>109</v>
      </c>
      <c r="T68" s="222" t="s">
        <v>109</v>
      </c>
      <c r="U68" s="223" t="s">
        <v>109</v>
      </c>
      <c r="V68" s="78"/>
      <c r="W68" s="79"/>
      <c r="X68" s="78"/>
      <c r="Y68" s="79"/>
      <c r="Z68" s="78"/>
      <c r="AA68" s="79"/>
      <c r="AB68" s="225"/>
      <c r="AC68" s="226"/>
      <c r="AD68" s="78"/>
      <c r="AE68" s="79"/>
      <c r="AF68" s="78"/>
      <c r="AG68" s="79"/>
      <c r="AH68" s="78"/>
      <c r="AI68" s="79"/>
      <c r="AJ68" s="225"/>
      <c r="AK68" s="226"/>
      <c r="AL68" s="225"/>
      <c r="AM68" s="226"/>
      <c r="AN68" s="78"/>
      <c r="AO68" s="79"/>
      <c r="AP68" s="78"/>
      <c r="AQ68" s="79"/>
      <c r="AR68" s="78"/>
      <c r="AS68" s="79"/>
      <c r="AT68" s="225"/>
      <c r="AU68" s="226"/>
      <c r="AV68" s="78"/>
      <c r="AW68" s="79"/>
      <c r="AX68" s="78"/>
      <c r="AY68" s="79"/>
      <c r="AZ68" s="78"/>
      <c r="BA68" s="79"/>
      <c r="BB68" s="225"/>
      <c r="BC68" s="226"/>
      <c r="BD68" s="78"/>
      <c r="BE68" s="79"/>
      <c r="BF68" s="78"/>
      <c r="BG68" s="79"/>
      <c r="BH68" s="78"/>
      <c r="BI68" s="79"/>
      <c r="BJ68" s="225"/>
      <c r="BK68" s="226"/>
      <c r="BL68" s="37"/>
      <c r="BM68" s="245"/>
      <c r="BN68" s="78"/>
      <c r="BO68" s="79"/>
      <c r="BP68" s="78"/>
      <c r="BQ68" s="79"/>
      <c r="BR68" s="78"/>
      <c r="BS68" s="79"/>
      <c r="BT68" s="225"/>
      <c r="BU68" s="226"/>
      <c r="BV68" s="24"/>
      <c r="BW68" s="78"/>
      <c r="BX68" s="79"/>
      <c r="BY68" s="78"/>
      <c r="BZ68" s="79"/>
      <c r="CA68" s="97"/>
    </row>
    <row r="69" spans="1:79" outlineLevel="1" x14ac:dyDescent="0.2">
      <c r="A69" s="33"/>
      <c r="B69" s="267" t="s">
        <v>258</v>
      </c>
      <c r="C69" s="242" t="str">
        <f>_xlfn.CONCAT(Tabel3[[#This Row],[ID]],Tabel3[[#This Row],[BYGNINGSDELE]])</f>
        <v>065Betonelementbjælker</v>
      </c>
      <c r="D69" s="23"/>
      <c r="E69" s="23"/>
      <c r="F69" s="23"/>
      <c r="G69" s="23"/>
      <c r="H69" s="23"/>
      <c r="I69" s="24"/>
      <c r="J69" s="65">
        <v>3</v>
      </c>
      <c r="K69" s="66" t="s">
        <v>254</v>
      </c>
      <c r="L69" s="67" t="s">
        <v>255</v>
      </c>
      <c r="M69" s="65" t="str">
        <f>IFERROR(VLOOKUP(Tabel3[[#This Row],[ID-Bygningsdel]],'Data ændringslog'!A:G,7,FALSE),"P")</f>
        <v/>
      </c>
      <c r="N69" s="68" t="s">
        <v>109</v>
      </c>
      <c r="O69" s="196" t="str">
        <f>VLOOKUP(Tabel3[[#This Row],[ID-Bygningsdel]],'Data aktør'!A:H,2,FALSE)</f>
        <v/>
      </c>
      <c r="P69" s="197" t="str">
        <f>VLOOKUP(Tabel3[[#This Row],[ID-Bygningsdel]],'Data aktør'!A:H,3,FALSE)</f>
        <v/>
      </c>
      <c r="Q69" s="197" t="str">
        <f>VLOOKUP(Tabel3[[#This Row],[ID-Bygningsdel]],'Data aktør'!A:H,4,FALSE)</f>
        <v/>
      </c>
      <c r="R69" s="197" t="str">
        <f>VLOOKUP(Tabel3[[#This Row],[ID-Bygningsdel]],'Data aktør'!A:H,5,FALSE)</f>
        <v/>
      </c>
      <c r="S69" s="197" t="str">
        <f>VLOOKUP(Tabel3[[#This Row],[ID-Bygningsdel]],'Data aktør'!A:H,6,FALSE)</f>
        <v/>
      </c>
      <c r="T69" s="197" t="str">
        <f>VLOOKUP(Tabel3[[#This Row],[ID-Bygningsdel]],'Data aktør'!A:H,7,FALSE)</f>
        <v/>
      </c>
      <c r="U69" s="197" t="str">
        <f>VLOOKUP(Tabel3[[#This Row],[ID-Bygningsdel]],'Data aktør'!A:H,8,FALSE)</f>
        <v/>
      </c>
      <c r="V69" s="84"/>
      <c r="W69" s="69"/>
      <c r="X69" s="84"/>
      <c r="Y69" s="69"/>
      <c r="Z69" s="84"/>
      <c r="AA69" s="69"/>
      <c r="AB69" s="224"/>
      <c r="AC69" s="231"/>
      <c r="AD69" s="84"/>
      <c r="AE69" s="69"/>
      <c r="AF69" s="84"/>
      <c r="AG69" s="69"/>
      <c r="AH69" s="84"/>
      <c r="AI69" s="69"/>
      <c r="AJ69" s="224"/>
      <c r="AK69" s="231"/>
      <c r="AL69" s="224"/>
      <c r="AM69" s="231"/>
      <c r="AN69" s="84"/>
      <c r="AO69" s="69"/>
      <c r="AP69" s="84"/>
      <c r="AQ69" s="69"/>
      <c r="AR69" s="84"/>
      <c r="AS69" s="69"/>
      <c r="AT69" s="224"/>
      <c r="AU69" s="231"/>
      <c r="AV69" s="84"/>
      <c r="AW69" s="69"/>
      <c r="AX69" s="84"/>
      <c r="AY69" s="69"/>
      <c r="AZ69" s="84"/>
      <c r="BA69" s="69"/>
      <c r="BB69" s="224"/>
      <c r="BC69" s="231"/>
      <c r="BD69" s="84"/>
      <c r="BE69" s="69"/>
      <c r="BF69" s="84"/>
      <c r="BG69" s="69"/>
      <c r="BH69" s="84"/>
      <c r="BI69" s="69"/>
      <c r="BJ69" s="224"/>
      <c r="BK69" s="231"/>
      <c r="BL69" s="38"/>
      <c r="BM69" s="113"/>
      <c r="BN69" s="84"/>
      <c r="BO69" s="69"/>
      <c r="BP69" s="84"/>
      <c r="BQ69" s="69"/>
      <c r="BR69" s="84"/>
      <c r="BS69" s="69"/>
      <c r="BT69" s="224"/>
      <c r="BU69" s="231"/>
      <c r="BV69" s="24"/>
      <c r="BW69" s="84"/>
      <c r="BX69" s="69"/>
      <c r="BY69" s="84"/>
      <c r="BZ69" s="69"/>
      <c r="CA69" s="98"/>
    </row>
    <row r="70" spans="1:79" outlineLevel="1" x14ac:dyDescent="0.2">
      <c r="A70" s="33"/>
      <c r="B70" s="265" t="s">
        <v>261</v>
      </c>
      <c r="C70" s="240" t="str">
        <f>_xlfn.CONCAT(Tabel3[[#This Row],[ID]],Tabel3[[#This Row],[BYGNINGSDELE]])</f>
        <v>066Betonelementbjælker A113, 3R</v>
      </c>
      <c r="D70" s="24"/>
      <c r="E70" s="24"/>
      <c r="F70" s="24"/>
      <c r="G70" s="24"/>
      <c r="H70" s="24"/>
      <c r="I70" s="24"/>
      <c r="J70" s="61">
        <v>4</v>
      </c>
      <c r="K70" s="62" t="s">
        <v>257</v>
      </c>
      <c r="L70" s="63" t="s">
        <v>255</v>
      </c>
      <c r="M70" s="61" t="str">
        <f>IFERROR(VLOOKUP(Tabel3[[#This Row],[ID-Bygningsdel]],'Data ændringslog'!A:G,7,FALSE),"P")</f>
        <v/>
      </c>
      <c r="N70" s="64" t="s">
        <v>189</v>
      </c>
      <c r="O70" s="188" t="str">
        <f>VLOOKUP(Tabel3[[#This Row],[ID-Bygningsdel]],'Data aktør'!A:H,2,FALSE)</f>
        <v/>
      </c>
      <c r="P70" s="189" t="str">
        <f>VLOOKUP(Tabel3[[#This Row],[ID-Bygningsdel]],'Data aktør'!A:H,3,FALSE)</f>
        <v>X</v>
      </c>
      <c r="Q70" s="190" t="str">
        <f>VLOOKUP(Tabel3[[#This Row],[ID-Bygningsdel]],'Data aktør'!A:H,4,FALSE)</f>
        <v/>
      </c>
      <c r="R70" s="191" t="str">
        <f>VLOOKUP(Tabel3[[#This Row],[ID-Bygningsdel]],'Data aktør'!A:H,5,FALSE)</f>
        <v/>
      </c>
      <c r="S70" s="192" t="str">
        <f>VLOOKUP(Tabel3[[#This Row],[ID-Bygningsdel]],'Data aktør'!A:H,6,FALSE)</f>
        <v/>
      </c>
      <c r="T70" s="193" t="str">
        <f>VLOOKUP(Tabel3[[#This Row],[ID-Bygningsdel]],'Data aktør'!A:H,7,FALSE)</f>
        <v/>
      </c>
      <c r="U70" s="194" t="str">
        <f>VLOOKUP(Tabel3[[#This Row],[ID-Bygningsdel]],'Data aktør'!A:H,8,FALSE)</f>
        <v/>
      </c>
      <c r="V70" s="76"/>
      <c r="W70" s="77"/>
      <c r="X70" s="76"/>
      <c r="Y70" s="77"/>
      <c r="Z70" s="76"/>
      <c r="AA70" s="77"/>
      <c r="AB70" s="76"/>
      <c r="AC70" s="77"/>
      <c r="AD70" s="76"/>
      <c r="AE70" s="77"/>
      <c r="AF70" s="76"/>
      <c r="AG70" s="77"/>
      <c r="AH70" s="76"/>
      <c r="AI70" s="77"/>
      <c r="AJ70" s="76" t="s">
        <v>44</v>
      </c>
      <c r="AK70" s="77">
        <v>300</v>
      </c>
      <c r="AL70" s="76"/>
      <c r="AM70" s="77"/>
      <c r="AN70" s="76"/>
      <c r="AO70" s="77"/>
      <c r="AP70" s="76"/>
      <c r="AQ70" s="77"/>
      <c r="AR70" s="76"/>
      <c r="AS70" s="77"/>
      <c r="AT70" s="76" t="s">
        <v>44</v>
      </c>
      <c r="AU70" s="77">
        <v>325</v>
      </c>
      <c r="AV70" s="76"/>
      <c r="AW70" s="77"/>
      <c r="AX70" s="76"/>
      <c r="AY70" s="77"/>
      <c r="AZ70" s="76"/>
      <c r="BA70" s="77"/>
      <c r="BB70" s="76" t="s">
        <v>44</v>
      </c>
      <c r="BC70" s="77">
        <v>325</v>
      </c>
      <c r="BD70" s="76"/>
      <c r="BE70" s="77"/>
      <c r="BF70" s="76"/>
      <c r="BG70" s="77"/>
      <c r="BH70" s="76"/>
      <c r="BI70" s="77"/>
      <c r="BJ70" s="76"/>
      <c r="BK70" s="77"/>
      <c r="BL70" s="36"/>
      <c r="BM70" s="24"/>
      <c r="BN70" s="76"/>
      <c r="BO70" s="77"/>
      <c r="BP70" s="76"/>
      <c r="BQ70" s="77"/>
      <c r="BR70" s="76"/>
      <c r="BS70" s="77"/>
      <c r="BT70" s="76"/>
      <c r="BU70" s="77"/>
      <c r="BV70" s="24"/>
      <c r="BW70" s="76"/>
      <c r="BX70" s="77"/>
      <c r="BY70" s="76"/>
      <c r="BZ70" s="77"/>
      <c r="CA70" s="96"/>
    </row>
    <row r="71" spans="1:79" outlineLevel="1" x14ac:dyDescent="0.2">
      <c r="A71" s="33"/>
      <c r="B71" s="265" t="s">
        <v>264</v>
      </c>
      <c r="C71" s="240" t="str">
        <f>_xlfn.CONCAT(Tabel3[[#This Row],[ID]],Tabel3[[#This Row],[BYGNINGSDELE]])</f>
        <v>067Betonelementbjælker A113, 4LK (DP=Ent.)</v>
      </c>
      <c r="D71" s="24"/>
      <c r="E71" s="24"/>
      <c r="F71" s="24"/>
      <c r="G71" s="24"/>
      <c r="H71" s="24"/>
      <c r="I71" s="24"/>
      <c r="J71" s="61">
        <v>4</v>
      </c>
      <c r="K71" s="62" t="s">
        <v>259</v>
      </c>
      <c r="L71" s="63" t="s">
        <v>255</v>
      </c>
      <c r="M71" s="61" t="str">
        <f>IFERROR(VLOOKUP(Tabel3[[#This Row],[ID-Bygningsdel]],'Data ændringslog'!A:G,7,FALSE),"P")</f>
        <v/>
      </c>
      <c r="N71" s="64" t="s">
        <v>189</v>
      </c>
      <c r="O71" s="188" t="str">
        <f>VLOOKUP(Tabel3[[#This Row],[ID-Bygningsdel]],'Data aktør'!A:H,2,FALSE)</f>
        <v/>
      </c>
      <c r="P71" s="189" t="str">
        <f>VLOOKUP(Tabel3[[#This Row],[ID-Bygningsdel]],'Data aktør'!A:H,3,FALSE)</f>
        <v>X</v>
      </c>
      <c r="Q71" s="190" t="str">
        <f>VLOOKUP(Tabel3[[#This Row],[ID-Bygningsdel]],'Data aktør'!A:H,4,FALSE)</f>
        <v/>
      </c>
      <c r="R71" s="191" t="str">
        <f>VLOOKUP(Tabel3[[#This Row],[ID-Bygningsdel]],'Data aktør'!A:H,5,FALSE)</f>
        <v/>
      </c>
      <c r="S71" s="192" t="str">
        <f>VLOOKUP(Tabel3[[#This Row],[ID-Bygningsdel]],'Data aktør'!A:H,6,FALSE)</f>
        <v/>
      </c>
      <c r="T71" s="193" t="str">
        <f>VLOOKUP(Tabel3[[#This Row],[ID-Bygningsdel]],'Data aktør'!A:H,7,FALSE)</f>
        <v>X</v>
      </c>
      <c r="U71" s="194" t="str">
        <f>VLOOKUP(Tabel3[[#This Row],[ID-Bygningsdel]],'Data aktør'!A:H,8,FALSE)</f>
        <v/>
      </c>
      <c r="V71" s="76"/>
      <c r="W71" s="77"/>
      <c r="X71" s="76"/>
      <c r="Y71" s="77"/>
      <c r="Z71" s="76"/>
      <c r="AA71" s="77"/>
      <c r="AB71" s="76"/>
      <c r="AC71" s="77"/>
      <c r="AD71" s="76"/>
      <c r="AE71" s="77"/>
      <c r="AF71" s="76"/>
      <c r="AG71" s="77"/>
      <c r="AH71" s="76"/>
      <c r="AI71" s="77"/>
      <c r="AJ71" s="76" t="s">
        <v>44</v>
      </c>
      <c r="AK71" s="77">
        <v>300</v>
      </c>
      <c r="AL71" s="76"/>
      <c r="AM71" s="77"/>
      <c r="AN71" s="76"/>
      <c r="AO71" s="77"/>
      <c r="AP71" s="76"/>
      <c r="AQ71" s="77"/>
      <c r="AR71" s="76"/>
      <c r="AS71" s="77"/>
      <c r="AT71" s="76" t="s">
        <v>44</v>
      </c>
      <c r="AU71" s="77">
        <v>300</v>
      </c>
      <c r="AV71" s="76"/>
      <c r="AW71" s="77"/>
      <c r="AX71" s="76"/>
      <c r="AY71" s="77"/>
      <c r="AZ71" s="76"/>
      <c r="BA71" s="77"/>
      <c r="BB71" s="76" t="s">
        <v>48</v>
      </c>
      <c r="BC71" s="77">
        <v>325</v>
      </c>
      <c r="BD71" s="76"/>
      <c r="BE71" s="77"/>
      <c r="BF71" s="76"/>
      <c r="BG71" s="77"/>
      <c r="BH71" s="76"/>
      <c r="BI71" s="77"/>
      <c r="BJ71" s="76"/>
      <c r="BK71" s="77"/>
      <c r="BL71" s="36" t="s">
        <v>260</v>
      </c>
      <c r="BM71" s="24"/>
      <c r="BN71" s="76"/>
      <c r="BO71" s="77"/>
      <c r="BP71" s="76"/>
      <c r="BQ71" s="77"/>
      <c r="BR71" s="76"/>
      <c r="BS71" s="77"/>
      <c r="BT71" s="76"/>
      <c r="BU71" s="77"/>
      <c r="BV71" s="24"/>
      <c r="BW71" s="76"/>
      <c r="BX71" s="77"/>
      <c r="BY71" s="76"/>
      <c r="BZ71" s="77"/>
      <c r="CA71" s="96"/>
    </row>
    <row r="72" spans="1:79" outlineLevel="1" x14ac:dyDescent="0.2">
      <c r="A72" s="33"/>
      <c r="B72" s="265" t="s">
        <v>266</v>
      </c>
      <c r="C72" s="240" t="str">
        <f>_xlfn.CONCAT(Tabel3[[#This Row],[ID]],Tabel3[[#This Row],[BYGNINGSDELE]])</f>
        <v>068Betonelementbjælker A113, 4LK (DP=Rådg.)</v>
      </c>
      <c r="D72" s="24"/>
      <c r="E72" s="24"/>
      <c r="F72" s="24"/>
      <c r="G72" s="24"/>
      <c r="H72" s="24"/>
      <c r="I72" s="24"/>
      <c r="J72" s="61">
        <v>4</v>
      </c>
      <c r="K72" s="62" t="s">
        <v>262</v>
      </c>
      <c r="L72" s="63" t="s">
        <v>255</v>
      </c>
      <c r="M72" s="61" t="str">
        <f>IFERROR(VLOOKUP(Tabel3[[#This Row],[ID-Bygningsdel]],'Data ændringslog'!A:G,7,FALSE),"P")</f>
        <v/>
      </c>
      <c r="N72" s="64" t="s">
        <v>189</v>
      </c>
      <c r="O72" s="188" t="str">
        <f>VLOOKUP(Tabel3[[#This Row],[ID-Bygningsdel]],'Data aktør'!A:H,2,FALSE)</f>
        <v/>
      </c>
      <c r="P72" s="189" t="str">
        <f>VLOOKUP(Tabel3[[#This Row],[ID-Bygningsdel]],'Data aktør'!A:H,3,FALSE)</f>
        <v>X</v>
      </c>
      <c r="Q72" s="190" t="str">
        <f>VLOOKUP(Tabel3[[#This Row],[ID-Bygningsdel]],'Data aktør'!A:H,4,FALSE)</f>
        <v/>
      </c>
      <c r="R72" s="191" t="str">
        <f>VLOOKUP(Tabel3[[#This Row],[ID-Bygningsdel]],'Data aktør'!A:H,5,FALSE)</f>
        <v/>
      </c>
      <c r="S72" s="192" t="str">
        <f>VLOOKUP(Tabel3[[#This Row],[ID-Bygningsdel]],'Data aktør'!A:H,6,FALSE)</f>
        <v/>
      </c>
      <c r="T72" s="193" t="str">
        <f>VLOOKUP(Tabel3[[#This Row],[ID-Bygningsdel]],'Data aktør'!A:H,7,FALSE)</f>
        <v/>
      </c>
      <c r="U72" s="194" t="str">
        <f>VLOOKUP(Tabel3[[#This Row],[ID-Bygningsdel]],'Data aktør'!A:H,8,FALSE)</f>
        <v/>
      </c>
      <c r="V72" s="76"/>
      <c r="W72" s="77"/>
      <c r="X72" s="76"/>
      <c r="Y72" s="77"/>
      <c r="Z72" s="76"/>
      <c r="AA72" s="77"/>
      <c r="AB72" s="76"/>
      <c r="AC72" s="77"/>
      <c r="AD72" s="76"/>
      <c r="AE72" s="77"/>
      <c r="AF72" s="76"/>
      <c r="AG72" s="77"/>
      <c r="AH72" s="76"/>
      <c r="AI72" s="77"/>
      <c r="AJ72" s="76" t="s">
        <v>44</v>
      </c>
      <c r="AK72" s="77">
        <v>300</v>
      </c>
      <c r="AL72" s="76"/>
      <c r="AM72" s="77"/>
      <c r="AN72" s="76"/>
      <c r="AO72" s="77"/>
      <c r="AP72" s="76"/>
      <c r="AQ72" s="77"/>
      <c r="AR72" s="76"/>
      <c r="AS72" s="77"/>
      <c r="AT72" s="76" t="s">
        <v>44</v>
      </c>
      <c r="AU72" s="77">
        <v>300</v>
      </c>
      <c r="AV72" s="76"/>
      <c r="AW72" s="77"/>
      <c r="AX72" s="76"/>
      <c r="AY72" s="77"/>
      <c r="AZ72" s="76"/>
      <c r="BA72" s="77"/>
      <c r="BB72" s="76" t="s">
        <v>44</v>
      </c>
      <c r="BC72" s="77">
        <v>325</v>
      </c>
      <c r="BD72" s="76"/>
      <c r="BE72" s="77"/>
      <c r="BF72" s="76"/>
      <c r="BG72" s="77"/>
      <c r="BH72" s="76"/>
      <c r="BI72" s="77"/>
      <c r="BJ72" s="76"/>
      <c r="BK72" s="77"/>
      <c r="BL72" s="36" t="s">
        <v>263</v>
      </c>
      <c r="BM72" s="24"/>
      <c r="BN72" s="76"/>
      <c r="BO72" s="77"/>
      <c r="BP72" s="76"/>
      <c r="BQ72" s="77"/>
      <c r="BR72" s="76"/>
      <c r="BS72" s="77"/>
      <c r="BT72" s="76"/>
      <c r="BU72" s="77"/>
      <c r="BV72" s="24"/>
      <c r="BW72" s="76"/>
      <c r="BX72" s="77"/>
      <c r="BY72" s="76"/>
      <c r="BZ72" s="77"/>
      <c r="CA72" s="96"/>
    </row>
    <row r="73" spans="1:79" outlineLevel="1" x14ac:dyDescent="0.2">
      <c r="A73" s="33"/>
      <c r="B73" s="265" t="s">
        <v>270</v>
      </c>
      <c r="C73" s="240" t="str">
        <f>_xlfn.CONCAT(Tabel3[[#This Row],[ID]],Tabel3[[#This Row],[BYGNINGSDELE]])</f>
        <v>069Betonelementbjælker</v>
      </c>
      <c r="D73" s="24"/>
      <c r="E73" s="24"/>
      <c r="F73" s="24"/>
      <c r="G73" s="24"/>
      <c r="H73" s="24"/>
      <c r="I73" s="24"/>
      <c r="J73" s="61">
        <v>4</v>
      </c>
      <c r="K73" s="62" t="s">
        <v>254</v>
      </c>
      <c r="L73" s="63" t="s">
        <v>255</v>
      </c>
      <c r="M73" s="61" t="str">
        <f>IFERROR(VLOOKUP(Tabel3[[#This Row],[ID-Bygningsdel]],'Data ændringslog'!A:G,7,FALSE),"P")</f>
        <v/>
      </c>
      <c r="N73" s="64" t="s">
        <v>189</v>
      </c>
      <c r="O73" s="188" t="str">
        <f>VLOOKUP(Tabel3[[#This Row],[ID-Bygningsdel]],'Data aktør'!A:H,2,FALSE)</f>
        <v/>
      </c>
      <c r="P73" s="189" t="str">
        <f>VLOOKUP(Tabel3[[#This Row],[ID-Bygningsdel]],'Data aktør'!A:H,3,FALSE)</f>
        <v>X</v>
      </c>
      <c r="Q73" s="190" t="str">
        <f>VLOOKUP(Tabel3[[#This Row],[ID-Bygningsdel]],'Data aktør'!A:H,4,FALSE)</f>
        <v/>
      </c>
      <c r="R73" s="191" t="str">
        <f>VLOOKUP(Tabel3[[#This Row],[ID-Bygningsdel]],'Data aktør'!A:H,5,FALSE)</f>
        <v/>
      </c>
      <c r="S73" s="192" t="str">
        <f>VLOOKUP(Tabel3[[#This Row],[ID-Bygningsdel]],'Data aktør'!A:H,6,FALSE)</f>
        <v/>
      </c>
      <c r="T73" s="193" t="str">
        <f>VLOOKUP(Tabel3[[#This Row],[ID-Bygningsdel]],'Data aktør'!A:H,7,FALSE)</f>
        <v/>
      </c>
      <c r="U73" s="194" t="str">
        <f>VLOOKUP(Tabel3[[#This Row],[ID-Bygningsdel]],'Data aktør'!A:H,8,FALSE)</f>
        <v/>
      </c>
      <c r="V73" s="76"/>
      <c r="W73" s="77"/>
      <c r="X73" s="76"/>
      <c r="Y73" s="77"/>
      <c r="Z73" s="76"/>
      <c r="AA73" s="77"/>
      <c r="AB73" s="76" t="s">
        <v>44</v>
      </c>
      <c r="AC73" s="77">
        <v>200</v>
      </c>
      <c r="AD73" s="76"/>
      <c r="AE73" s="77"/>
      <c r="AF73" s="76"/>
      <c r="AG73" s="77"/>
      <c r="AH73" s="76"/>
      <c r="AI73" s="77"/>
      <c r="AJ73" s="76" t="s">
        <v>44</v>
      </c>
      <c r="AK73" s="77">
        <v>300</v>
      </c>
      <c r="AL73" s="76"/>
      <c r="AM73" s="77"/>
      <c r="AN73" s="76"/>
      <c r="AO73" s="77"/>
      <c r="AP73" s="76"/>
      <c r="AQ73" s="77"/>
      <c r="AR73" s="76"/>
      <c r="AS73" s="77"/>
      <c r="AT73" s="76" t="s">
        <v>44</v>
      </c>
      <c r="AU73" s="77">
        <v>325</v>
      </c>
      <c r="AV73" s="76"/>
      <c r="AW73" s="77"/>
      <c r="AX73" s="76"/>
      <c r="AY73" s="77"/>
      <c r="AZ73" s="76"/>
      <c r="BA73" s="77"/>
      <c r="BB73" s="76" t="s">
        <v>44</v>
      </c>
      <c r="BC73" s="77">
        <v>325</v>
      </c>
      <c r="BD73" s="76"/>
      <c r="BE73" s="77"/>
      <c r="BF73" s="76"/>
      <c r="BG73" s="77"/>
      <c r="BH73" s="76"/>
      <c r="BI73" s="77"/>
      <c r="BJ73" s="76"/>
      <c r="BK73" s="77"/>
      <c r="BL73" s="36"/>
      <c r="BM73" s="24"/>
      <c r="BN73" s="76"/>
      <c r="BO73" s="77"/>
      <c r="BP73" s="76"/>
      <c r="BQ73" s="77"/>
      <c r="BR73" s="76"/>
      <c r="BS73" s="77"/>
      <c r="BT73" s="76"/>
      <c r="BU73" s="77"/>
      <c r="BV73" s="24"/>
      <c r="BW73" s="76"/>
      <c r="BX73" s="77"/>
      <c r="BY73" s="76"/>
      <c r="BZ73" s="77"/>
      <c r="CA73" s="96"/>
    </row>
    <row r="74" spans="1:79" outlineLevel="1" x14ac:dyDescent="0.2">
      <c r="A74" s="33"/>
      <c r="B74" s="265" t="s">
        <v>272</v>
      </c>
      <c r="C74" s="240" t="str">
        <f>_xlfn.CONCAT(Tabel3[[#This Row],[ID]],Tabel3[[#This Row],[BYGNINGSDELE]])</f>
        <v>070Betonbjælke, pladsstøbt</v>
      </c>
      <c r="D74" s="24"/>
      <c r="E74" s="24"/>
      <c r="F74" s="24"/>
      <c r="G74" s="24"/>
      <c r="H74" s="24"/>
      <c r="I74" s="24"/>
      <c r="J74" s="61">
        <v>3</v>
      </c>
      <c r="K74" s="62" t="s">
        <v>265</v>
      </c>
      <c r="L74" s="63" t="s">
        <v>255</v>
      </c>
      <c r="M74" s="61" t="str">
        <f>IFERROR(VLOOKUP(Tabel3[[#This Row],[ID-Bygningsdel]],'Data ændringslog'!A:G,7,FALSE),"P")</f>
        <v/>
      </c>
      <c r="N74" s="64" t="s">
        <v>109</v>
      </c>
      <c r="O74" s="188" t="str">
        <f>VLOOKUP(Tabel3[[#This Row],[ID-Bygningsdel]],'Data aktør'!A:H,2,FALSE)</f>
        <v/>
      </c>
      <c r="P74" s="189" t="str">
        <f>VLOOKUP(Tabel3[[#This Row],[ID-Bygningsdel]],'Data aktør'!A:H,3,FALSE)</f>
        <v>X</v>
      </c>
      <c r="Q74" s="190" t="str">
        <f>VLOOKUP(Tabel3[[#This Row],[ID-Bygningsdel]],'Data aktør'!A:H,4,FALSE)</f>
        <v/>
      </c>
      <c r="R74" s="191" t="str">
        <f>VLOOKUP(Tabel3[[#This Row],[ID-Bygningsdel]],'Data aktør'!A:H,5,FALSE)</f>
        <v/>
      </c>
      <c r="S74" s="192" t="str">
        <f>VLOOKUP(Tabel3[[#This Row],[ID-Bygningsdel]],'Data aktør'!A:H,6,FALSE)</f>
        <v/>
      </c>
      <c r="T74" s="193" t="str">
        <f>VLOOKUP(Tabel3[[#This Row],[ID-Bygningsdel]],'Data aktør'!A:H,7,FALSE)</f>
        <v/>
      </c>
      <c r="U74" s="194" t="str">
        <f>VLOOKUP(Tabel3[[#This Row],[ID-Bygningsdel]],'Data aktør'!A:H,8,FALSE)</f>
        <v/>
      </c>
      <c r="V74" s="76"/>
      <c r="W74" s="77"/>
      <c r="X74" s="76"/>
      <c r="Y74" s="77"/>
      <c r="Z74" s="76"/>
      <c r="AA74" s="77"/>
      <c r="AB74" s="76"/>
      <c r="AC74" s="77"/>
      <c r="AD74" s="76"/>
      <c r="AE74" s="77"/>
      <c r="AF74" s="76"/>
      <c r="AG74" s="77"/>
      <c r="AH74" s="76"/>
      <c r="AI74" s="77"/>
      <c r="AJ74" s="76" t="s">
        <v>44</v>
      </c>
      <c r="AK74" s="77">
        <v>300</v>
      </c>
      <c r="AL74" s="76"/>
      <c r="AM74" s="77"/>
      <c r="AN74" s="76"/>
      <c r="AO74" s="77"/>
      <c r="AP74" s="76"/>
      <c r="AQ74" s="77"/>
      <c r="AR74" s="76"/>
      <c r="AS74" s="77"/>
      <c r="AT74" s="76" t="s">
        <v>44</v>
      </c>
      <c r="AU74" s="77">
        <v>325</v>
      </c>
      <c r="AV74" s="76"/>
      <c r="AW74" s="77"/>
      <c r="AX74" s="76"/>
      <c r="AY74" s="77"/>
      <c r="AZ74" s="76"/>
      <c r="BA74" s="77"/>
      <c r="BB74" s="76" t="s">
        <v>44</v>
      </c>
      <c r="BC74" s="77">
        <v>325</v>
      </c>
      <c r="BD74" s="76"/>
      <c r="BE74" s="77"/>
      <c r="BF74" s="76"/>
      <c r="BG74" s="77"/>
      <c r="BH74" s="76"/>
      <c r="BI74" s="77"/>
      <c r="BJ74" s="76"/>
      <c r="BK74" s="77"/>
      <c r="BL74" s="36"/>
      <c r="BM74" s="24"/>
      <c r="BN74" s="76"/>
      <c r="BO74" s="77"/>
      <c r="BP74" s="76"/>
      <c r="BQ74" s="77"/>
      <c r="BR74" s="76"/>
      <c r="BS74" s="77"/>
      <c r="BT74" s="76"/>
      <c r="BU74" s="77"/>
      <c r="BV74" s="24"/>
      <c r="BW74" s="76"/>
      <c r="BX74" s="77"/>
      <c r="BY74" s="76"/>
      <c r="BZ74" s="77"/>
      <c r="CA74" s="96"/>
    </row>
    <row r="75" spans="1:79" outlineLevel="1" x14ac:dyDescent="0.2">
      <c r="A75" s="33"/>
      <c r="B75" s="265" t="s">
        <v>273</v>
      </c>
      <c r="C75" s="240" t="str">
        <f>_xlfn.CONCAT(Tabel3[[#This Row],[ID]],Tabel3[[#This Row],[BYGNINGSDELE]])</f>
        <v>071Stålbjælker</v>
      </c>
      <c r="D75" s="24"/>
      <c r="E75" s="24"/>
      <c r="F75" s="24"/>
      <c r="G75" s="24"/>
      <c r="H75" s="24"/>
      <c r="I75" s="24"/>
      <c r="J75" s="61">
        <v>3</v>
      </c>
      <c r="K75" s="62" t="s">
        <v>267</v>
      </c>
      <c r="L75" s="63" t="s">
        <v>268</v>
      </c>
      <c r="M75" s="61" t="str">
        <f>IFERROR(VLOOKUP(Tabel3[[#This Row],[ID-Bygningsdel]],'Data ændringslog'!A:G,7,FALSE),"P")</f>
        <v/>
      </c>
      <c r="N75" s="64" t="s">
        <v>109</v>
      </c>
      <c r="O75" s="188" t="str">
        <f>VLOOKUP(Tabel3[[#This Row],[ID-Bygningsdel]],'Data aktør'!A:H,2,FALSE)</f>
        <v/>
      </c>
      <c r="P75" s="189" t="str">
        <f>VLOOKUP(Tabel3[[#This Row],[ID-Bygningsdel]],'Data aktør'!A:H,3,FALSE)</f>
        <v>X</v>
      </c>
      <c r="Q75" s="190" t="str">
        <f>VLOOKUP(Tabel3[[#This Row],[ID-Bygningsdel]],'Data aktør'!A:H,4,FALSE)</f>
        <v/>
      </c>
      <c r="R75" s="191" t="str">
        <f>VLOOKUP(Tabel3[[#This Row],[ID-Bygningsdel]],'Data aktør'!A:H,5,FALSE)</f>
        <v/>
      </c>
      <c r="S75" s="192" t="str">
        <f>VLOOKUP(Tabel3[[#This Row],[ID-Bygningsdel]],'Data aktør'!A:H,6,FALSE)</f>
        <v/>
      </c>
      <c r="T75" s="193" t="str">
        <f>VLOOKUP(Tabel3[[#This Row],[ID-Bygningsdel]],'Data aktør'!A:H,7,FALSE)</f>
        <v/>
      </c>
      <c r="U75" s="194" t="str">
        <f>VLOOKUP(Tabel3[[#This Row],[ID-Bygningsdel]],'Data aktør'!A:H,8,FALSE)</f>
        <v/>
      </c>
      <c r="V75" s="76"/>
      <c r="W75" s="77"/>
      <c r="X75" s="76"/>
      <c r="Y75" s="77"/>
      <c r="Z75" s="76"/>
      <c r="AA75" s="77"/>
      <c r="AB75" s="76"/>
      <c r="AC75" s="77"/>
      <c r="AD75" s="76"/>
      <c r="AE75" s="77"/>
      <c r="AF75" s="76"/>
      <c r="AG75" s="77"/>
      <c r="AH75" s="76"/>
      <c r="AI75" s="77"/>
      <c r="AJ75" s="76" t="s">
        <v>44</v>
      </c>
      <c r="AK75" s="77">
        <v>300</v>
      </c>
      <c r="AL75" s="76"/>
      <c r="AM75" s="77"/>
      <c r="AN75" s="76"/>
      <c r="AO75" s="77"/>
      <c r="AP75" s="76"/>
      <c r="AQ75" s="77"/>
      <c r="AR75" s="76"/>
      <c r="AS75" s="77"/>
      <c r="AT75" s="76" t="s">
        <v>44</v>
      </c>
      <c r="AU75" s="77">
        <v>325</v>
      </c>
      <c r="AV75" s="76"/>
      <c r="AW75" s="77"/>
      <c r="AX75" s="76"/>
      <c r="AY75" s="77"/>
      <c r="AZ75" s="76"/>
      <c r="BA75" s="77"/>
      <c r="BB75" s="76" t="s">
        <v>44</v>
      </c>
      <c r="BC75" s="77">
        <v>325</v>
      </c>
      <c r="BD75" s="76"/>
      <c r="BE75" s="77"/>
      <c r="BF75" s="76"/>
      <c r="BG75" s="77"/>
      <c r="BH75" s="76"/>
      <c r="BI75" s="77"/>
      <c r="BJ75" s="76"/>
      <c r="BK75" s="77"/>
      <c r="BL75" s="36" t="s">
        <v>269</v>
      </c>
      <c r="BM75" s="24"/>
      <c r="BN75" s="76"/>
      <c r="BO75" s="77"/>
      <c r="BP75" s="76"/>
      <c r="BQ75" s="77"/>
      <c r="BR75" s="76"/>
      <c r="BS75" s="77"/>
      <c r="BT75" s="76"/>
      <c r="BU75" s="77"/>
      <c r="BV75" s="24"/>
      <c r="BW75" s="76"/>
      <c r="BX75" s="77"/>
      <c r="BY75" s="76"/>
      <c r="BZ75" s="77"/>
      <c r="CA75" s="96"/>
    </row>
    <row r="76" spans="1:79" outlineLevel="1" x14ac:dyDescent="0.2">
      <c r="A76" s="33"/>
      <c r="B76" s="267" t="s">
        <v>274</v>
      </c>
      <c r="C76" s="242" t="str">
        <f>_xlfn.CONCAT(Tabel3[[#This Row],[ID]],Tabel3[[#This Row],[BYGNINGSDELE]])</f>
        <v>072Kompositbjælker, Stål-beton</v>
      </c>
      <c r="D76" s="23"/>
      <c r="E76" s="23"/>
      <c r="F76" s="23"/>
      <c r="G76" s="23"/>
      <c r="H76" s="23"/>
      <c r="I76" s="24"/>
      <c r="J76" s="65">
        <v>3</v>
      </c>
      <c r="K76" s="66" t="s">
        <v>271</v>
      </c>
      <c r="L76" s="67" t="s">
        <v>268</v>
      </c>
      <c r="M76" s="65" t="str">
        <f>IFERROR(VLOOKUP(Tabel3[[#This Row],[ID-Bygningsdel]],'Data ændringslog'!A:G,7,FALSE),"P")</f>
        <v/>
      </c>
      <c r="N76" s="68" t="s">
        <v>109</v>
      </c>
      <c r="O76" s="196" t="str">
        <f>VLOOKUP(Tabel3[[#This Row],[ID-Bygningsdel]],'Data aktør'!A:H,2,FALSE)</f>
        <v/>
      </c>
      <c r="P76" s="197" t="str">
        <f>VLOOKUP(Tabel3[[#This Row],[ID-Bygningsdel]],'Data aktør'!A:H,3,FALSE)</f>
        <v/>
      </c>
      <c r="Q76" s="197" t="str">
        <f>VLOOKUP(Tabel3[[#This Row],[ID-Bygningsdel]],'Data aktør'!A:H,4,FALSE)</f>
        <v/>
      </c>
      <c r="R76" s="197" t="str">
        <f>VLOOKUP(Tabel3[[#This Row],[ID-Bygningsdel]],'Data aktør'!A:H,5,FALSE)</f>
        <v/>
      </c>
      <c r="S76" s="197" t="str">
        <f>VLOOKUP(Tabel3[[#This Row],[ID-Bygningsdel]],'Data aktør'!A:H,6,FALSE)</f>
        <v/>
      </c>
      <c r="T76" s="197" t="str">
        <f>VLOOKUP(Tabel3[[#This Row],[ID-Bygningsdel]],'Data aktør'!A:H,7,FALSE)</f>
        <v/>
      </c>
      <c r="U76" s="197" t="str">
        <f>VLOOKUP(Tabel3[[#This Row],[ID-Bygningsdel]],'Data aktør'!A:H,8,FALSE)</f>
        <v/>
      </c>
      <c r="V76" s="84"/>
      <c r="W76" s="69"/>
      <c r="X76" s="84"/>
      <c r="Y76" s="69"/>
      <c r="Z76" s="84"/>
      <c r="AA76" s="69"/>
      <c r="AB76" s="84"/>
      <c r="AC76" s="69"/>
      <c r="AD76" s="84"/>
      <c r="AE76" s="69"/>
      <c r="AF76" s="84"/>
      <c r="AG76" s="69"/>
      <c r="AH76" s="84"/>
      <c r="AI76" s="69"/>
      <c r="AJ76" s="84"/>
      <c r="AK76" s="69"/>
      <c r="AL76" s="84"/>
      <c r="AM76" s="69"/>
      <c r="AN76" s="84"/>
      <c r="AO76" s="69"/>
      <c r="AP76" s="84"/>
      <c r="AQ76" s="69"/>
      <c r="AR76" s="84"/>
      <c r="AS76" s="69"/>
      <c r="AT76" s="84"/>
      <c r="AU76" s="69"/>
      <c r="AV76" s="84"/>
      <c r="AW76" s="69"/>
      <c r="AX76" s="84"/>
      <c r="AY76" s="69"/>
      <c r="AZ76" s="84"/>
      <c r="BA76" s="69"/>
      <c r="BB76" s="84"/>
      <c r="BC76" s="69"/>
      <c r="BD76" s="84"/>
      <c r="BE76" s="69"/>
      <c r="BF76" s="84"/>
      <c r="BG76" s="69"/>
      <c r="BH76" s="84"/>
      <c r="BI76" s="69"/>
      <c r="BJ76" s="84"/>
      <c r="BK76" s="69"/>
      <c r="BL76" s="38"/>
      <c r="BM76" s="24"/>
      <c r="BN76" s="84"/>
      <c r="BO76" s="69"/>
      <c r="BP76" s="84"/>
      <c r="BQ76" s="69"/>
      <c r="BR76" s="84"/>
      <c r="BS76" s="69"/>
      <c r="BT76" s="84"/>
      <c r="BU76" s="69"/>
      <c r="BV76" s="24"/>
      <c r="BW76" s="84"/>
      <c r="BX76" s="69"/>
      <c r="BY76" s="84"/>
      <c r="BZ76" s="69"/>
      <c r="CA76" s="98"/>
    </row>
    <row r="77" spans="1:79" outlineLevel="1" x14ac:dyDescent="0.2">
      <c r="A77" s="33"/>
      <c r="B77" s="265" t="s">
        <v>276</v>
      </c>
      <c r="C77" s="240" t="str">
        <f>_xlfn.CONCAT(Tabel3[[#This Row],[ID]],Tabel3[[#This Row],[BYGNINGSDELE]])</f>
        <v>073Kompositbjælker, Stål-beton</v>
      </c>
      <c r="D77" s="24"/>
      <c r="E77" s="24"/>
      <c r="F77" s="24"/>
      <c r="G77" s="24"/>
      <c r="H77" s="24"/>
      <c r="I77" s="24"/>
      <c r="J77" s="61">
        <v>4</v>
      </c>
      <c r="K77" s="62" t="s">
        <v>271</v>
      </c>
      <c r="L77" s="63" t="s">
        <v>268</v>
      </c>
      <c r="M77" s="61" t="str">
        <f>IFERROR(VLOOKUP(Tabel3[[#This Row],[ID-Bygningsdel]],'Data ændringslog'!A:G,7,FALSE),"P")</f>
        <v/>
      </c>
      <c r="N77" s="64" t="s">
        <v>109</v>
      </c>
      <c r="O77" s="188" t="str">
        <f>VLOOKUP(Tabel3[[#This Row],[ID-Bygningsdel]],'Data aktør'!A:H,2,FALSE)</f>
        <v/>
      </c>
      <c r="P77" s="189" t="str">
        <f>VLOOKUP(Tabel3[[#This Row],[ID-Bygningsdel]],'Data aktør'!A:H,3,FALSE)</f>
        <v>X</v>
      </c>
      <c r="Q77" s="190" t="str">
        <f>VLOOKUP(Tabel3[[#This Row],[ID-Bygningsdel]],'Data aktør'!A:H,4,FALSE)</f>
        <v/>
      </c>
      <c r="R77" s="191" t="str">
        <f>VLOOKUP(Tabel3[[#This Row],[ID-Bygningsdel]],'Data aktør'!A:H,5,FALSE)</f>
        <v/>
      </c>
      <c r="S77" s="192" t="str">
        <f>VLOOKUP(Tabel3[[#This Row],[ID-Bygningsdel]],'Data aktør'!A:H,6,FALSE)</f>
        <v/>
      </c>
      <c r="T77" s="193" t="str">
        <f>VLOOKUP(Tabel3[[#This Row],[ID-Bygningsdel]],'Data aktør'!A:H,7,FALSE)</f>
        <v>X</v>
      </c>
      <c r="U77" s="194" t="str">
        <f>VLOOKUP(Tabel3[[#This Row],[ID-Bygningsdel]],'Data aktør'!A:H,8,FALSE)</f>
        <v/>
      </c>
      <c r="V77" s="76"/>
      <c r="W77" s="77"/>
      <c r="X77" s="76"/>
      <c r="Y77" s="77"/>
      <c r="Z77" s="76"/>
      <c r="AA77" s="77"/>
      <c r="AB77" s="76"/>
      <c r="AC77" s="77"/>
      <c r="AD77" s="76"/>
      <c r="AE77" s="77"/>
      <c r="AF77" s="76"/>
      <c r="AG77" s="77"/>
      <c r="AH77" s="76"/>
      <c r="AI77" s="77"/>
      <c r="AJ77" s="76" t="s">
        <v>44</v>
      </c>
      <c r="AK77" s="77">
        <v>300</v>
      </c>
      <c r="AL77" s="76"/>
      <c r="AM77" s="77"/>
      <c r="AN77" s="76"/>
      <c r="AO77" s="77"/>
      <c r="AP77" s="76"/>
      <c r="AQ77" s="77"/>
      <c r="AR77" s="76"/>
      <c r="AS77" s="77"/>
      <c r="AT77" s="76" t="s">
        <v>44</v>
      </c>
      <c r="AU77" s="77">
        <v>325</v>
      </c>
      <c r="AV77" s="76"/>
      <c r="AW77" s="77"/>
      <c r="AX77" s="76"/>
      <c r="AY77" s="77"/>
      <c r="AZ77" s="76"/>
      <c r="BA77" s="77"/>
      <c r="BB77" s="76" t="s">
        <v>48</v>
      </c>
      <c r="BC77" s="77">
        <v>325</v>
      </c>
      <c r="BD77" s="76"/>
      <c r="BE77" s="77"/>
      <c r="BF77" s="76"/>
      <c r="BG77" s="77"/>
      <c r="BH77" s="76"/>
      <c r="BI77" s="77"/>
      <c r="BJ77" s="76"/>
      <c r="BK77" s="77"/>
      <c r="BL77" s="36" t="s">
        <v>260</v>
      </c>
      <c r="BM77" s="24"/>
      <c r="BN77" s="76"/>
      <c r="BO77" s="77"/>
      <c r="BP77" s="76"/>
      <c r="BQ77" s="77"/>
      <c r="BR77" s="76"/>
      <c r="BS77" s="77"/>
      <c r="BT77" s="76"/>
      <c r="BU77" s="77"/>
      <c r="BV77" s="24"/>
      <c r="BW77" s="76"/>
      <c r="BX77" s="77"/>
      <c r="BY77" s="76"/>
      <c r="BZ77" s="77"/>
      <c r="CA77" s="96"/>
    </row>
    <row r="78" spans="1:79" outlineLevel="1" x14ac:dyDescent="0.2">
      <c r="A78" s="33"/>
      <c r="B78" s="265" t="s">
        <v>278</v>
      </c>
      <c r="C78" s="240" t="str">
        <f>_xlfn.CONCAT(Tabel3[[#This Row],[ID]],Tabel3[[#This Row],[BYGNINGSDELE]])</f>
        <v>074Kompositbjælker, Stål-beton</v>
      </c>
      <c r="D78" s="24"/>
      <c r="E78" s="24"/>
      <c r="F78" s="24"/>
      <c r="G78" s="24"/>
      <c r="H78" s="24"/>
      <c r="I78" s="24"/>
      <c r="J78" s="61">
        <v>4</v>
      </c>
      <c r="K78" s="62" t="s">
        <v>271</v>
      </c>
      <c r="L78" s="63" t="s">
        <v>268</v>
      </c>
      <c r="M78" s="61" t="str">
        <f>IFERROR(VLOOKUP(Tabel3[[#This Row],[ID-Bygningsdel]],'Data ændringslog'!A:G,7,FALSE),"P")</f>
        <v/>
      </c>
      <c r="N78" s="64" t="s">
        <v>109</v>
      </c>
      <c r="O78" s="188" t="str">
        <f>VLOOKUP(Tabel3[[#This Row],[ID-Bygningsdel]],'Data aktør'!A:H,2,FALSE)</f>
        <v/>
      </c>
      <c r="P78" s="189" t="str">
        <f>VLOOKUP(Tabel3[[#This Row],[ID-Bygningsdel]],'Data aktør'!A:H,3,FALSE)</f>
        <v>X</v>
      </c>
      <c r="Q78" s="190" t="str">
        <f>VLOOKUP(Tabel3[[#This Row],[ID-Bygningsdel]],'Data aktør'!A:H,4,FALSE)</f>
        <v/>
      </c>
      <c r="R78" s="191" t="str">
        <f>VLOOKUP(Tabel3[[#This Row],[ID-Bygningsdel]],'Data aktør'!A:H,5,FALSE)</f>
        <v/>
      </c>
      <c r="S78" s="192" t="str">
        <f>VLOOKUP(Tabel3[[#This Row],[ID-Bygningsdel]],'Data aktør'!A:H,6,FALSE)</f>
        <v/>
      </c>
      <c r="T78" s="193" t="str">
        <f>VLOOKUP(Tabel3[[#This Row],[ID-Bygningsdel]],'Data aktør'!A:H,7,FALSE)</f>
        <v/>
      </c>
      <c r="U78" s="194" t="str">
        <f>VLOOKUP(Tabel3[[#This Row],[ID-Bygningsdel]],'Data aktør'!A:H,8,FALSE)</f>
        <v/>
      </c>
      <c r="V78" s="76"/>
      <c r="W78" s="77"/>
      <c r="X78" s="76"/>
      <c r="Y78" s="77"/>
      <c r="Z78" s="76"/>
      <c r="AA78" s="77"/>
      <c r="AB78" s="76"/>
      <c r="AC78" s="77"/>
      <c r="AD78" s="76"/>
      <c r="AE78" s="77"/>
      <c r="AF78" s="76"/>
      <c r="AG78" s="77"/>
      <c r="AH78" s="76"/>
      <c r="AI78" s="77"/>
      <c r="AJ78" s="76" t="s">
        <v>44</v>
      </c>
      <c r="AK78" s="77">
        <v>300</v>
      </c>
      <c r="AL78" s="76"/>
      <c r="AM78" s="77"/>
      <c r="AN78" s="76"/>
      <c r="AO78" s="77"/>
      <c r="AP78" s="76"/>
      <c r="AQ78" s="77"/>
      <c r="AR78" s="76"/>
      <c r="AS78" s="77"/>
      <c r="AT78" s="76" t="s">
        <v>44</v>
      </c>
      <c r="AU78" s="77">
        <v>325</v>
      </c>
      <c r="AV78" s="76"/>
      <c r="AW78" s="77"/>
      <c r="AX78" s="76"/>
      <c r="AY78" s="77"/>
      <c r="AZ78" s="76"/>
      <c r="BA78" s="77"/>
      <c r="BB78" s="76" t="s">
        <v>44</v>
      </c>
      <c r="BC78" s="77">
        <v>325</v>
      </c>
      <c r="BD78" s="76"/>
      <c r="BE78" s="77"/>
      <c r="BF78" s="76"/>
      <c r="BG78" s="77"/>
      <c r="BH78" s="76"/>
      <c r="BI78" s="77"/>
      <c r="BJ78" s="76"/>
      <c r="BK78" s="77"/>
      <c r="BL78" s="36" t="s">
        <v>263</v>
      </c>
      <c r="BM78" s="24"/>
      <c r="BN78" s="76"/>
      <c r="BO78" s="77"/>
      <c r="BP78" s="76"/>
      <c r="BQ78" s="77"/>
      <c r="BR78" s="76"/>
      <c r="BS78" s="77"/>
      <c r="BT78" s="76"/>
      <c r="BU78" s="77"/>
      <c r="BV78" s="24"/>
      <c r="BW78" s="76"/>
      <c r="BX78" s="77"/>
      <c r="BY78" s="76"/>
      <c r="BZ78" s="77"/>
      <c r="CA78" s="96"/>
    </row>
    <row r="79" spans="1:79" ht="24.95" customHeight="1" outlineLevel="1" x14ac:dyDescent="0.2">
      <c r="A79" s="33"/>
      <c r="B79" s="267" t="s">
        <v>280</v>
      </c>
      <c r="C79" s="242" t="str">
        <f>_xlfn.CONCAT(Tabel3[[#This Row],[ID]],Tabel3[[#This Row],[BYGNINGSDELE]])</f>
        <v>075Træbjælker</v>
      </c>
      <c r="D79" s="23"/>
      <c r="E79" s="23"/>
      <c r="F79" s="23"/>
      <c r="G79" s="23"/>
      <c r="H79" s="23"/>
      <c r="I79" s="24"/>
      <c r="J79" s="65">
        <v>3</v>
      </c>
      <c r="K79" s="66" t="s">
        <v>275</v>
      </c>
      <c r="L79" s="67" t="s">
        <v>113</v>
      </c>
      <c r="M79" s="65" t="str">
        <f>IFERROR(VLOOKUP(Tabel3[[#This Row],[ID-Bygningsdel]],'Data ændringslog'!A:G,7,FALSE),"P")</f>
        <v/>
      </c>
      <c r="N79" s="68" t="s">
        <v>109</v>
      </c>
      <c r="O79" s="196" t="str">
        <f>VLOOKUP(Tabel3[[#This Row],[ID-Bygningsdel]],'Data aktør'!A:H,2,FALSE)</f>
        <v/>
      </c>
      <c r="P79" s="197" t="str">
        <f>VLOOKUP(Tabel3[[#This Row],[ID-Bygningsdel]],'Data aktør'!A:H,3,FALSE)</f>
        <v/>
      </c>
      <c r="Q79" s="197" t="str">
        <f>VLOOKUP(Tabel3[[#This Row],[ID-Bygningsdel]],'Data aktør'!A:H,4,FALSE)</f>
        <v/>
      </c>
      <c r="R79" s="197" t="str">
        <f>VLOOKUP(Tabel3[[#This Row],[ID-Bygningsdel]],'Data aktør'!A:H,5,FALSE)</f>
        <v/>
      </c>
      <c r="S79" s="197" t="str">
        <f>VLOOKUP(Tabel3[[#This Row],[ID-Bygningsdel]],'Data aktør'!A:H,6,FALSE)</f>
        <v/>
      </c>
      <c r="T79" s="197" t="str">
        <f>VLOOKUP(Tabel3[[#This Row],[ID-Bygningsdel]],'Data aktør'!A:H,7,FALSE)</f>
        <v/>
      </c>
      <c r="U79" s="197" t="str">
        <f>VLOOKUP(Tabel3[[#This Row],[ID-Bygningsdel]],'Data aktør'!A:H,8,FALSE)</f>
        <v/>
      </c>
      <c r="V79" s="84"/>
      <c r="W79" s="69"/>
      <c r="X79" s="84"/>
      <c r="Y79" s="69"/>
      <c r="Z79" s="84"/>
      <c r="AA79" s="69"/>
      <c r="AB79" s="84"/>
      <c r="AC79" s="69"/>
      <c r="AD79" s="84"/>
      <c r="AE79" s="69"/>
      <c r="AF79" s="84"/>
      <c r="AG79" s="69"/>
      <c r="AH79" s="84"/>
      <c r="AI79" s="69"/>
      <c r="AJ79" s="84"/>
      <c r="AK79" s="69"/>
      <c r="AL79" s="84"/>
      <c r="AM79" s="69"/>
      <c r="AN79" s="84"/>
      <c r="AO79" s="69"/>
      <c r="AP79" s="84"/>
      <c r="AQ79" s="69"/>
      <c r="AR79" s="84"/>
      <c r="AS79" s="69"/>
      <c r="AT79" s="84"/>
      <c r="AU79" s="69"/>
      <c r="AV79" s="84"/>
      <c r="AW79" s="69"/>
      <c r="AX79" s="84"/>
      <c r="AY79" s="69"/>
      <c r="AZ79" s="84"/>
      <c r="BA79" s="69"/>
      <c r="BB79" s="84"/>
      <c r="BC79" s="69"/>
      <c r="BD79" s="84"/>
      <c r="BE79" s="69"/>
      <c r="BF79" s="84"/>
      <c r="BG79" s="69"/>
      <c r="BH79" s="84"/>
      <c r="BI79" s="69"/>
      <c r="BJ79" s="84"/>
      <c r="BK79" s="69"/>
      <c r="BL79" s="38"/>
      <c r="BM79" s="24"/>
      <c r="BN79" s="84"/>
      <c r="BO79" s="69"/>
      <c r="BP79" s="84"/>
      <c r="BQ79" s="69"/>
      <c r="BR79" s="84"/>
      <c r="BS79" s="69"/>
      <c r="BT79" s="84"/>
      <c r="BU79" s="69"/>
      <c r="BV79" s="24"/>
      <c r="BW79" s="84"/>
      <c r="BX79" s="69"/>
      <c r="BY79" s="84"/>
      <c r="BZ79" s="69"/>
      <c r="CA79" s="98"/>
    </row>
    <row r="80" spans="1:79" outlineLevel="1" x14ac:dyDescent="0.2">
      <c r="A80" s="33"/>
      <c r="B80" s="265" t="s">
        <v>282</v>
      </c>
      <c r="C80" s="240" t="str">
        <f>_xlfn.CONCAT(Tabel3[[#This Row],[ID]],Tabel3[[#This Row],[BYGNINGSDELE]])</f>
        <v>076Træbjælker, Bærende</v>
      </c>
      <c r="D80" s="24"/>
      <c r="E80" s="24"/>
      <c r="F80" s="24"/>
      <c r="G80" s="24"/>
      <c r="H80" s="24"/>
      <c r="I80" s="24"/>
      <c r="J80" s="61">
        <v>4</v>
      </c>
      <c r="K80" s="62" t="s">
        <v>277</v>
      </c>
      <c r="L80" s="63" t="s">
        <v>268</v>
      </c>
      <c r="M80" s="61" t="str">
        <f>IFERROR(VLOOKUP(Tabel3[[#This Row],[ID-Bygningsdel]],'Data ændringslog'!A:G,7,FALSE),"P")</f>
        <v/>
      </c>
      <c r="N80" s="64" t="s">
        <v>109</v>
      </c>
      <c r="O80" s="188" t="str">
        <f>VLOOKUP(Tabel3[[#This Row],[ID-Bygningsdel]],'Data aktør'!A:H,2,FALSE)</f>
        <v/>
      </c>
      <c r="P80" s="189" t="str">
        <f>VLOOKUP(Tabel3[[#This Row],[ID-Bygningsdel]],'Data aktør'!A:H,3,FALSE)</f>
        <v>X</v>
      </c>
      <c r="Q80" s="190" t="str">
        <f>VLOOKUP(Tabel3[[#This Row],[ID-Bygningsdel]],'Data aktør'!A:H,4,FALSE)</f>
        <v/>
      </c>
      <c r="R80" s="191" t="str">
        <f>VLOOKUP(Tabel3[[#This Row],[ID-Bygningsdel]],'Data aktør'!A:H,5,FALSE)</f>
        <v/>
      </c>
      <c r="S80" s="192" t="str">
        <f>VLOOKUP(Tabel3[[#This Row],[ID-Bygningsdel]],'Data aktør'!A:H,6,FALSE)</f>
        <v/>
      </c>
      <c r="T80" s="193" t="str">
        <f>VLOOKUP(Tabel3[[#This Row],[ID-Bygningsdel]],'Data aktør'!A:H,7,FALSE)</f>
        <v/>
      </c>
      <c r="U80" s="194" t="str">
        <f>VLOOKUP(Tabel3[[#This Row],[ID-Bygningsdel]],'Data aktør'!A:H,8,FALSE)</f>
        <v/>
      </c>
      <c r="V80" s="76"/>
      <c r="W80" s="77"/>
      <c r="X80" s="76"/>
      <c r="Y80" s="77"/>
      <c r="Z80" s="76"/>
      <c r="AA80" s="77"/>
      <c r="AB80" s="76"/>
      <c r="AC80" s="77"/>
      <c r="AD80" s="76"/>
      <c r="AE80" s="77"/>
      <c r="AF80" s="76"/>
      <c r="AG80" s="77"/>
      <c r="AH80" s="76"/>
      <c r="AI80" s="77"/>
      <c r="AJ80" s="76" t="s">
        <v>44</v>
      </c>
      <c r="AK80" s="77">
        <v>300</v>
      </c>
      <c r="AL80" s="76"/>
      <c r="AM80" s="77"/>
      <c r="AN80" s="76"/>
      <c r="AO80" s="77"/>
      <c r="AP80" s="76"/>
      <c r="AQ80" s="77"/>
      <c r="AR80" s="76"/>
      <c r="AS80" s="77"/>
      <c r="AT80" s="76" t="s">
        <v>44</v>
      </c>
      <c r="AU80" s="77">
        <v>325</v>
      </c>
      <c r="AV80" s="76"/>
      <c r="AW80" s="77"/>
      <c r="AX80" s="76"/>
      <c r="AY80" s="77"/>
      <c r="AZ80" s="76"/>
      <c r="BA80" s="77"/>
      <c r="BB80" s="76" t="s">
        <v>44</v>
      </c>
      <c r="BC80" s="77">
        <v>325</v>
      </c>
      <c r="BD80" s="76"/>
      <c r="BE80" s="77"/>
      <c r="BF80" s="76"/>
      <c r="BG80" s="77"/>
      <c r="BH80" s="76"/>
      <c r="BI80" s="77"/>
      <c r="BJ80" s="76"/>
      <c r="BK80" s="77"/>
      <c r="BL80" s="36"/>
      <c r="BM80" s="24"/>
      <c r="BN80" s="76"/>
      <c r="BO80" s="77"/>
      <c r="BP80" s="76"/>
      <c r="BQ80" s="77"/>
      <c r="BR80" s="76"/>
      <c r="BS80" s="77"/>
      <c r="BT80" s="76"/>
      <c r="BU80" s="77"/>
      <c r="BV80" s="24"/>
      <c r="BW80" s="76"/>
      <c r="BX80" s="77"/>
      <c r="BY80" s="76"/>
      <c r="BZ80" s="77"/>
      <c r="CA80" s="96"/>
    </row>
    <row r="81" spans="1:79" outlineLevel="1" x14ac:dyDescent="0.2">
      <c r="A81" s="33"/>
      <c r="B81" s="265" t="s">
        <v>284</v>
      </c>
      <c r="C81" s="240" t="str">
        <f>_xlfn.CONCAT(Tabel3[[#This Row],[ID]],Tabel3[[#This Row],[BYGNINGSDELE]])</f>
        <v>077Træbjælker, Ikke bærende</v>
      </c>
      <c r="D81" s="24"/>
      <c r="E81" s="24"/>
      <c r="F81" s="24"/>
      <c r="G81" s="24"/>
      <c r="H81" s="24"/>
      <c r="I81" s="24"/>
      <c r="J81" s="61">
        <v>4</v>
      </c>
      <c r="K81" s="62" t="s">
        <v>279</v>
      </c>
      <c r="L81" s="63" t="s">
        <v>268</v>
      </c>
      <c r="M81" s="61" t="str">
        <f>IFERROR(VLOOKUP(Tabel3[[#This Row],[ID-Bygningsdel]],'Data ændringslog'!A:G,7,FALSE),"P")</f>
        <v/>
      </c>
      <c r="N81" s="64" t="s">
        <v>109</v>
      </c>
      <c r="O81" s="202" t="str">
        <f>VLOOKUP(Tabel3[[#This Row],[ID-Bygningsdel]],'Data aktør'!A:H,2,FALSE)</f>
        <v>X</v>
      </c>
      <c r="P81" s="203" t="str">
        <f>VLOOKUP(Tabel3[[#This Row],[ID-Bygningsdel]],'Data aktør'!A:H,3,FALSE)</f>
        <v/>
      </c>
      <c r="Q81" s="204" t="str">
        <f>VLOOKUP(Tabel3[[#This Row],[ID-Bygningsdel]],'Data aktør'!A:H,4,FALSE)</f>
        <v/>
      </c>
      <c r="R81" s="205" t="str">
        <f>VLOOKUP(Tabel3[[#This Row],[ID-Bygningsdel]],'Data aktør'!A:H,5,FALSE)</f>
        <v/>
      </c>
      <c r="S81" s="206" t="str">
        <f>VLOOKUP(Tabel3[[#This Row],[ID-Bygningsdel]],'Data aktør'!A:H,6,FALSE)</f>
        <v/>
      </c>
      <c r="T81" s="207" t="str">
        <f>VLOOKUP(Tabel3[[#This Row],[ID-Bygningsdel]],'Data aktør'!A:H,7,FALSE)</f>
        <v/>
      </c>
      <c r="U81" s="208" t="str">
        <f>VLOOKUP(Tabel3[[#This Row],[ID-Bygningsdel]],'Data aktør'!A:H,8,FALSE)</f>
        <v/>
      </c>
      <c r="V81" s="76"/>
      <c r="W81" s="77"/>
      <c r="X81" s="76"/>
      <c r="Y81" s="77"/>
      <c r="Z81" s="76"/>
      <c r="AA81" s="77"/>
      <c r="AB81" s="76"/>
      <c r="AC81" s="77"/>
      <c r="AD81" s="76"/>
      <c r="AE81" s="77"/>
      <c r="AF81" s="76"/>
      <c r="AG81" s="77"/>
      <c r="AH81" s="76"/>
      <c r="AI81" s="77"/>
      <c r="AJ81" s="76" t="s">
        <v>43</v>
      </c>
      <c r="AK81" s="77">
        <v>300</v>
      </c>
      <c r="AL81" s="76"/>
      <c r="AM81" s="77"/>
      <c r="AN81" s="76"/>
      <c r="AO81" s="77"/>
      <c r="AP81" s="76"/>
      <c r="AQ81" s="77"/>
      <c r="AR81" s="76"/>
      <c r="AS81" s="77"/>
      <c r="AT81" s="76" t="s">
        <v>43</v>
      </c>
      <c r="AU81" s="77">
        <v>325</v>
      </c>
      <c r="AV81" s="76"/>
      <c r="AW81" s="77"/>
      <c r="AX81" s="76"/>
      <c r="AY81" s="77"/>
      <c r="AZ81" s="76"/>
      <c r="BA81" s="77"/>
      <c r="BB81" s="76" t="s">
        <v>43</v>
      </c>
      <c r="BC81" s="77">
        <v>325</v>
      </c>
      <c r="BD81" s="76"/>
      <c r="BE81" s="77"/>
      <c r="BF81" s="76"/>
      <c r="BG81" s="77"/>
      <c r="BH81" s="76"/>
      <c r="BI81" s="77"/>
      <c r="BJ81" s="76"/>
      <c r="BK81" s="77"/>
      <c r="BL81" s="36"/>
      <c r="BM81" s="24"/>
      <c r="BN81" s="76"/>
      <c r="BO81" s="77"/>
      <c r="BP81" s="76"/>
      <c r="BQ81" s="77"/>
      <c r="BR81" s="76"/>
      <c r="BS81" s="77"/>
      <c r="BT81" s="76"/>
      <c r="BU81" s="77"/>
      <c r="BV81" s="24"/>
      <c r="BW81" s="76"/>
      <c r="BX81" s="77"/>
      <c r="BY81" s="76"/>
      <c r="BZ81" s="77"/>
      <c r="CA81" s="96"/>
    </row>
    <row r="82" spans="1:79" ht="14.25" outlineLevel="1" x14ac:dyDescent="0.2">
      <c r="A82" s="33"/>
      <c r="B82" s="264" t="s">
        <v>287</v>
      </c>
      <c r="C82" s="239" t="str">
        <f>_xlfn.CONCAT(Tabel3[[#This Row],[ID]],Tabel3[[#This Row],[BYGNINGSDELE]])</f>
        <v>078Søjler</v>
      </c>
      <c r="D82" s="27"/>
      <c r="E82" s="27"/>
      <c r="F82" s="27"/>
      <c r="G82" s="27"/>
      <c r="H82" s="27"/>
      <c r="I82" s="24"/>
      <c r="J82" s="58">
        <v>2</v>
      </c>
      <c r="K82" s="59" t="s">
        <v>281</v>
      </c>
      <c r="L82" s="287"/>
      <c r="M82" s="290" t="str">
        <f>IFERROR(VLOOKUP(Tabel3[[#This Row],[ID-Bygningsdel]],'Data ændringslog'!A:G,7,FALSE),"P")</f>
        <v/>
      </c>
      <c r="N82" s="201"/>
      <c r="O82" s="221" t="s">
        <v>109</v>
      </c>
      <c r="P82" s="222" t="s">
        <v>109</v>
      </c>
      <c r="Q82" s="222" t="s">
        <v>109</v>
      </c>
      <c r="R82" s="222" t="s">
        <v>109</v>
      </c>
      <c r="S82" s="222" t="s">
        <v>109</v>
      </c>
      <c r="T82" s="222" t="s">
        <v>109</v>
      </c>
      <c r="U82" s="223" t="s">
        <v>109</v>
      </c>
      <c r="V82" s="248"/>
      <c r="W82" s="79"/>
      <c r="X82" s="78"/>
      <c r="Y82" s="79"/>
      <c r="Z82" s="78"/>
      <c r="AA82" s="79"/>
      <c r="AB82" s="78"/>
      <c r="AC82" s="88"/>
      <c r="AD82" s="78"/>
      <c r="AE82" s="79"/>
      <c r="AF82" s="78"/>
      <c r="AG82" s="79"/>
      <c r="AH82" s="78"/>
      <c r="AI82" s="79"/>
      <c r="AJ82" s="78"/>
      <c r="AK82" s="88"/>
      <c r="AL82" s="78"/>
      <c r="AM82" s="88"/>
      <c r="AN82" s="78"/>
      <c r="AO82" s="79"/>
      <c r="AP82" s="78"/>
      <c r="AQ82" s="79"/>
      <c r="AR82" s="78"/>
      <c r="AS82" s="79"/>
      <c r="AT82" s="78"/>
      <c r="AU82" s="88"/>
      <c r="AV82" s="78"/>
      <c r="AW82" s="79"/>
      <c r="AX82" s="78"/>
      <c r="AY82" s="79"/>
      <c r="AZ82" s="78"/>
      <c r="BA82" s="79"/>
      <c r="BB82" s="78"/>
      <c r="BC82" s="88"/>
      <c r="BD82" s="78"/>
      <c r="BE82" s="79"/>
      <c r="BF82" s="78"/>
      <c r="BG82" s="79"/>
      <c r="BH82" s="78"/>
      <c r="BI82" s="79"/>
      <c r="BJ82" s="78"/>
      <c r="BK82" s="88"/>
      <c r="BL82" s="37"/>
      <c r="BM82" s="245"/>
      <c r="BN82" s="78"/>
      <c r="BO82" s="79"/>
      <c r="BP82" s="78"/>
      <c r="BQ82" s="79"/>
      <c r="BR82" s="78"/>
      <c r="BS82" s="79"/>
      <c r="BT82" s="78"/>
      <c r="BU82" s="88"/>
      <c r="BV82" s="24"/>
      <c r="BW82" s="78"/>
      <c r="BX82" s="79"/>
      <c r="BY82" s="78"/>
      <c r="BZ82" s="79"/>
      <c r="CA82" s="97"/>
    </row>
    <row r="83" spans="1:79" outlineLevel="1" x14ac:dyDescent="0.2">
      <c r="A83" s="33"/>
      <c r="B83" s="265" t="s">
        <v>289</v>
      </c>
      <c r="C83" s="240" t="str">
        <f>_xlfn.CONCAT(Tabel3[[#This Row],[ID]],Tabel3[[#This Row],[BYGNINGSDELE]])</f>
        <v>079Generiske søjler</v>
      </c>
      <c r="D83" s="24"/>
      <c r="E83" s="24"/>
      <c r="F83" s="24"/>
      <c r="G83" s="24"/>
      <c r="H83" s="24"/>
      <c r="I83" s="24"/>
      <c r="J83" s="61">
        <v>3</v>
      </c>
      <c r="K83" s="62" t="s">
        <v>283</v>
      </c>
      <c r="L83" s="63" t="s">
        <v>113</v>
      </c>
      <c r="M83" s="61" t="str">
        <f>IFERROR(VLOOKUP(Tabel3[[#This Row],[ID-Bygningsdel]],'Data ændringslog'!A:G,7,FALSE),"P")</f>
        <v/>
      </c>
      <c r="N83" s="64" t="s">
        <v>109</v>
      </c>
      <c r="O83" s="209" t="str">
        <f>VLOOKUP(Tabel3[[#This Row],[ID-Bygningsdel]],'Data aktør'!A:H,2,FALSE)</f>
        <v>X</v>
      </c>
      <c r="P83" s="210" t="str">
        <f>VLOOKUP(Tabel3[[#This Row],[ID-Bygningsdel]],'Data aktør'!A:H,3,FALSE)</f>
        <v/>
      </c>
      <c r="Q83" s="211" t="str">
        <f>VLOOKUP(Tabel3[[#This Row],[ID-Bygningsdel]],'Data aktør'!A:H,4,FALSE)</f>
        <v/>
      </c>
      <c r="R83" s="212" t="str">
        <f>VLOOKUP(Tabel3[[#This Row],[ID-Bygningsdel]],'Data aktør'!A:H,5,FALSE)</f>
        <v/>
      </c>
      <c r="S83" s="213" t="str">
        <f>VLOOKUP(Tabel3[[#This Row],[ID-Bygningsdel]],'Data aktør'!A:H,6,FALSE)</f>
        <v/>
      </c>
      <c r="T83" s="214" t="str">
        <f>VLOOKUP(Tabel3[[#This Row],[ID-Bygningsdel]],'Data aktør'!A:H,7,FALSE)</f>
        <v/>
      </c>
      <c r="U83" s="215" t="str">
        <f>VLOOKUP(Tabel3[[#This Row],[ID-Bygningsdel]],'Data aktør'!A:H,8,FALSE)</f>
        <v/>
      </c>
      <c r="V83" s="76"/>
      <c r="W83" s="77"/>
      <c r="X83" s="76"/>
      <c r="Y83" s="77"/>
      <c r="Z83" s="76"/>
      <c r="AA83" s="77"/>
      <c r="AB83" s="80" t="s">
        <v>43</v>
      </c>
      <c r="AC83" s="77">
        <v>200</v>
      </c>
      <c r="AD83" s="76"/>
      <c r="AE83" s="77"/>
      <c r="AF83" s="76"/>
      <c r="AG83" s="77"/>
      <c r="AH83" s="76"/>
      <c r="AI83" s="77"/>
      <c r="AJ83" s="76"/>
      <c r="AK83" s="77"/>
      <c r="AL83" s="76"/>
      <c r="AM83" s="77"/>
      <c r="AN83" s="76"/>
      <c r="AO83" s="77"/>
      <c r="AP83" s="76"/>
      <c r="AQ83" s="77"/>
      <c r="AR83" s="76"/>
      <c r="AS83" s="77"/>
      <c r="AT83" s="76"/>
      <c r="AU83" s="77"/>
      <c r="AV83" s="76"/>
      <c r="AW83" s="77"/>
      <c r="AX83" s="76"/>
      <c r="AY83" s="77"/>
      <c r="AZ83" s="76"/>
      <c r="BA83" s="77"/>
      <c r="BB83" s="76"/>
      <c r="BC83" s="77"/>
      <c r="BD83" s="76"/>
      <c r="BE83" s="77"/>
      <c r="BF83" s="76"/>
      <c r="BG83" s="77"/>
      <c r="BH83" s="76"/>
      <c r="BI83" s="77"/>
      <c r="BJ83" s="76"/>
      <c r="BK83" s="77"/>
      <c r="BL83" s="36"/>
      <c r="BM83" s="24"/>
      <c r="BN83" s="76"/>
      <c r="BO83" s="77"/>
      <c r="BP83" s="76"/>
      <c r="BQ83" s="77"/>
      <c r="BR83" s="76"/>
      <c r="BS83" s="77"/>
      <c r="BT83" s="76"/>
      <c r="BU83" s="77"/>
      <c r="BV83" s="24"/>
      <c r="BW83" s="76"/>
      <c r="BX83" s="77"/>
      <c r="BY83" s="76"/>
      <c r="BZ83" s="77"/>
      <c r="CA83" s="96"/>
    </row>
    <row r="84" spans="1:79" outlineLevel="1" x14ac:dyDescent="0.2">
      <c r="A84" s="33"/>
      <c r="B84" s="267" t="s">
        <v>291</v>
      </c>
      <c r="C84" s="242" t="str">
        <f>_xlfn.CONCAT(Tabel3[[#This Row],[ID]],Tabel3[[#This Row],[BYGNINGSDELE]])</f>
        <v>080Betonsøjler, præfabrikerede</v>
      </c>
      <c r="D84" s="23"/>
      <c r="E84" s="23"/>
      <c r="F84" s="23"/>
      <c r="G84" s="23"/>
      <c r="H84" s="23"/>
      <c r="I84" s="24"/>
      <c r="J84" s="65">
        <v>3</v>
      </c>
      <c r="K84" s="66" t="s">
        <v>285</v>
      </c>
      <c r="L84" s="67" t="s">
        <v>286</v>
      </c>
      <c r="M84" s="65" t="str">
        <f>IFERROR(VLOOKUP(Tabel3[[#This Row],[ID-Bygningsdel]],'Data ændringslog'!A:G,7,FALSE),"P")</f>
        <v/>
      </c>
      <c r="N84" s="68" t="s">
        <v>109</v>
      </c>
      <c r="O84" s="196" t="str">
        <f>VLOOKUP(Tabel3[[#This Row],[ID-Bygningsdel]],'Data aktør'!A:H,2,FALSE)</f>
        <v/>
      </c>
      <c r="P84" s="197" t="str">
        <f>VLOOKUP(Tabel3[[#This Row],[ID-Bygningsdel]],'Data aktør'!A:H,3,FALSE)</f>
        <v/>
      </c>
      <c r="Q84" s="197" t="str">
        <f>VLOOKUP(Tabel3[[#This Row],[ID-Bygningsdel]],'Data aktør'!A:H,4,FALSE)</f>
        <v/>
      </c>
      <c r="R84" s="197" t="str">
        <f>VLOOKUP(Tabel3[[#This Row],[ID-Bygningsdel]],'Data aktør'!A:H,5,FALSE)</f>
        <v/>
      </c>
      <c r="S84" s="197" t="str">
        <f>VLOOKUP(Tabel3[[#This Row],[ID-Bygningsdel]],'Data aktør'!A:H,6,FALSE)</f>
        <v/>
      </c>
      <c r="T84" s="197" t="str">
        <f>VLOOKUP(Tabel3[[#This Row],[ID-Bygningsdel]],'Data aktør'!A:H,7,FALSE)</f>
        <v/>
      </c>
      <c r="U84" s="197" t="str">
        <f>VLOOKUP(Tabel3[[#This Row],[ID-Bygningsdel]],'Data aktør'!A:H,8,FALSE)</f>
        <v/>
      </c>
      <c r="V84" s="84"/>
      <c r="W84" s="69"/>
      <c r="X84" s="84"/>
      <c r="Y84" s="69"/>
      <c r="Z84" s="84"/>
      <c r="AA84" s="69"/>
      <c r="AB84" s="84"/>
      <c r="AC84" s="69"/>
      <c r="AD84" s="84"/>
      <c r="AE84" s="69"/>
      <c r="AF84" s="84"/>
      <c r="AG84" s="69"/>
      <c r="AH84" s="84"/>
      <c r="AI84" s="69"/>
      <c r="AJ84" s="84"/>
      <c r="AK84" s="69"/>
      <c r="AL84" s="84"/>
      <c r="AM84" s="69"/>
      <c r="AN84" s="84"/>
      <c r="AO84" s="69"/>
      <c r="AP84" s="84"/>
      <c r="AQ84" s="69"/>
      <c r="AR84" s="84"/>
      <c r="AS84" s="69"/>
      <c r="AT84" s="84"/>
      <c r="AU84" s="69"/>
      <c r="AV84" s="84"/>
      <c r="AW84" s="69"/>
      <c r="AX84" s="84"/>
      <c r="AY84" s="69"/>
      <c r="AZ84" s="84"/>
      <c r="BA84" s="69"/>
      <c r="BB84" s="84"/>
      <c r="BC84" s="69"/>
      <c r="BD84" s="84"/>
      <c r="BE84" s="69"/>
      <c r="BF84" s="84"/>
      <c r="BG84" s="69"/>
      <c r="BH84" s="84"/>
      <c r="BI84" s="69"/>
      <c r="BJ84" s="84"/>
      <c r="BK84" s="69"/>
      <c r="BL84" s="38"/>
      <c r="BM84" s="24"/>
      <c r="BN84" s="84"/>
      <c r="BO84" s="69"/>
      <c r="BP84" s="84"/>
      <c r="BQ84" s="69"/>
      <c r="BR84" s="84"/>
      <c r="BS84" s="69"/>
      <c r="BT84" s="84"/>
      <c r="BU84" s="69"/>
      <c r="BV84" s="24"/>
      <c r="BW84" s="84"/>
      <c r="BX84" s="69"/>
      <c r="BY84" s="84"/>
      <c r="BZ84" s="69"/>
      <c r="CA84" s="98"/>
    </row>
    <row r="85" spans="1:79" outlineLevel="1" x14ac:dyDescent="0.2">
      <c r="A85" s="33"/>
      <c r="B85" s="265" t="s">
        <v>294</v>
      </c>
      <c r="C85" s="240" t="str">
        <f>_xlfn.CONCAT(Tabel3[[#This Row],[ID]],Tabel3[[#This Row],[BYGNINGSDELE]])</f>
        <v>081Betonsøjler, præfabrikerede A113, 3R</v>
      </c>
      <c r="D85" s="24"/>
      <c r="E85" s="24"/>
      <c r="F85" s="24"/>
      <c r="G85" s="24"/>
      <c r="H85" s="24"/>
      <c r="I85" s="24"/>
      <c r="J85" s="61">
        <v>4</v>
      </c>
      <c r="K85" s="62" t="s">
        <v>288</v>
      </c>
      <c r="L85" s="63" t="s">
        <v>286</v>
      </c>
      <c r="M85" s="61" t="str">
        <f>IFERROR(VLOOKUP(Tabel3[[#This Row],[ID-Bygningsdel]],'Data ændringslog'!A:G,7,FALSE),"P")</f>
        <v/>
      </c>
      <c r="N85" s="64" t="s">
        <v>189</v>
      </c>
      <c r="O85" s="188" t="str">
        <f>VLOOKUP(Tabel3[[#This Row],[ID-Bygningsdel]],'Data aktør'!A:H,2,FALSE)</f>
        <v/>
      </c>
      <c r="P85" s="189" t="str">
        <f>VLOOKUP(Tabel3[[#This Row],[ID-Bygningsdel]],'Data aktør'!A:H,3,FALSE)</f>
        <v>X</v>
      </c>
      <c r="Q85" s="190" t="str">
        <f>VLOOKUP(Tabel3[[#This Row],[ID-Bygningsdel]],'Data aktør'!A:H,4,FALSE)</f>
        <v/>
      </c>
      <c r="R85" s="191" t="str">
        <f>VLOOKUP(Tabel3[[#This Row],[ID-Bygningsdel]],'Data aktør'!A:H,5,FALSE)</f>
        <v/>
      </c>
      <c r="S85" s="192" t="str">
        <f>VLOOKUP(Tabel3[[#This Row],[ID-Bygningsdel]],'Data aktør'!A:H,6,FALSE)</f>
        <v/>
      </c>
      <c r="T85" s="193" t="str">
        <f>VLOOKUP(Tabel3[[#This Row],[ID-Bygningsdel]],'Data aktør'!A:H,7,FALSE)</f>
        <v/>
      </c>
      <c r="U85" s="194" t="str">
        <f>VLOOKUP(Tabel3[[#This Row],[ID-Bygningsdel]],'Data aktør'!A:H,8,FALSE)</f>
        <v/>
      </c>
      <c r="V85" s="76"/>
      <c r="W85" s="77"/>
      <c r="X85" s="76"/>
      <c r="Y85" s="77"/>
      <c r="Z85" s="76"/>
      <c r="AA85" s="77"/>
      <c r="AB85" s="76"/>
      <c r="AC85" s="77"/>
      <c r="AD85" s="76"/>
      <c r="AE85" s="77"/>
      <c r="AF85" s="76"/>
      <c r="AG85" s="77"/>
      <c r="AH85" s="76"/>
      <c r="AI85" s="77"/>
      <c r="AJ85" s="76" t="s">
        <v>44</v>
      </c>
      <c r="AK85" s="77">
        <v>300</v>
      </c>
      <c r="AL85" s="76"/>
      <c r="AM85" s="77"/>
      <c r="AN85" s="76"/>
      <c r="AO85" s="77"/>
      <c r="AP85" s="76"/>
      <c r="AQ85" s="77"/>
      <c r="AR85" s="76"/>
      <c r="AS85" s="77"/>
      <c r="AT85" s="76" t="s">
        <v>44</v>
      </c>
      <c r="AU85" s="77">
        <v>325</v>
      </c>
      <c r="AV85" s="76"/>
      <c r="AW85" s="77"/>
      <c r="AX85" s="76"/>
      <c r="AY85" s="77"/>
      <c r="AZ85" s="76"/>
      <c r="BA85" s="77"/>
      <c r="BB85" s="76" t="s">
        <v>44</v>
      </c>
      <c r="BC85" s="77">
        <v>325</v>
      </c>
      <c r="BD85" s="76"/>
      <c r="BE85" s="77"/>
      <c r="BF85" s="76"/>
      <c r="BG85" s="77"/>
      <c r="BH85" s="76"/>
      <c r="BI85" s="77"/>
      <c r="BJ85" s="76"/>
      <c r="BK85" s="77"/>
      <c r="BL85" s="36"/>
      <c r="BM85" s="24"/>
      <c r="BN85" s="76"/>
      <c r="BO85" s="77"/>
      <c r="BP85" s="76"/>
      <c r="BQ85" s="77"/>
      <c r="BR85" s="76"/>
      <c r="BS85" s="77"/>
      <c r="BT85" s="76"/>
      <c r="BU85" s="77"/>
      <c r="BV85" s="24"/>
      <c r="BW85" s="76"/>
      <c r="BX85" s="77"/>
      <c r="BY85" s="76"/>
      <c r="BZ85" s="77"/>
      <c r="CA85" s="96"/>
    </row>
    <row r="86" spans="1:79" outlineLevel="1" x14ac:dyDescent="0.2">
      <c r="A86" s="33"/>
      <c r="B86" s="265" t="s">
        <v>296</v>
      </c>
      <c r="C86" s="240" t="str">
        <f>_xlfn.CONCAT(Tabel3[[#This Row],[ID]],Tabel3[[#This Row],[BYGNINGSDELE]])</f>
        <v>082Betonsøjler, præfabrikerede A113, 4LK (DP=Ent.)</v>
      </c>
      <c r="D86" s="24"/>
      <c r="E86" s="24"/>
      <c r="F86" s="24"/>
      <c r="G86" s="24"/>
      <c r="H86" s="24"/>
      <c r="I86" s="24"/>
      <c r="J86" s="61">
        <v>4</v>
      </c>
      <c r="K86" s="62" t="s">
        <v>290</v>
      </c>
      <c r="L86" s="63" t="s">
        <v>286</v>
      </c>
      <c r="M86" s="61" t="str">
        <f>IFERROR(VLOOKUP(Tabel3[[#This Row],[ID-Bygningsdel]],'Data ændringslog'!A:G,7,FALSE),"P")</f>
        <v/>
      </c>
      <c r="N86" s="64" t="s">
        <v>189</v>
      </c>
      <c r="O86" s="188" t="str">
        <f>VLOOKUP(Tabel3[[#This Row],[ID-Bygningsdel]],'Data aktør'!A:H,2,FALSE)</f>
        <v/>
      </c>
      <c r="P86" s="189" t="str">
        <f>VLOOKUP(Tabel3[[#This Row],[ID-Bygningsdel]],'Data aktør'!A:H,3,FALSE)</f>
        <v>X</v>
      </c>
      <c r="Q86" s="190" t="str">
        <f>VLOOKUP(Tabel3[[#This Row],[ID-Bygningsdel]],'Data aktør'!A:H,4,FALSE)</f>
        <v/>
      </c>
      <c r="R86" s="191" t="str">
        <f>VLOOKUP(Tabel3[[#This Row],[ID-Bygningsdel]],'Data aktør'!A:H,5,FALSE)</f>
        <v/>
      </c>
      <c r="S86" s="192" t="str">
        <f>VLOOKUP(Tabel3[[#This Row],[ID-Bygningsdel]],'Data aktør'!A:H,6,FALSE)</f>
        <v/>
      </c>
      <c r="T86" s="193" t="str">
        <f>VLOOKUP(Tabel3[[#This Row],[ID-Bygningsdel]],'Data aktør'!A:H,7,FALSE)</f>
        <v>X</v>
      </c>
      <c r="U86" s="194" t="str">
        <f>VLOOKUP(Tabel3[[#This Row],[ID-Bygningsdel]],'Data aktør'!A:H,8,FALSE)</f>
        <v/>
      </c>
      <c r="V86" s="76"/>
      <c r="W86" s="77"/>
      <c r="X86" s="76"/>
      <c r="Y86" s="77"/>
      <c r="Z86" s="76"/>
      <c r="AA86" s="77"/>
      <c r="AB86" s="76"/>
      <c r="AC86" s="77"/>
      <c r="AD86" s="76"/>
      <c r="AE86" s="77"/>
      <c r="AF86" s="76"/>
      <c r="AG86" s="77"/>
      <c r="AH86" s="76"/>
      <c r="AI86" s="77"/>
      <c r="AJ86" s="76" t="s">
        <v>44</v>
      </c>
      <c r="AK86" s="77">
        <v>300</v>
      </c>
      <c r="AL86" s="76"/>
      <c r="AM86" s="77"/>
      <c r="AN86" s="76"/>
      <c r="AO86" s="77"/>
      <c r="AP86" s="76"/>
      <c r="AQ86" s="77"/>
      <c r="AR86" s="76"/>
      <c r="AS86" s="77"/>
      <c r="AT86" s="76" t="s">
        <v>44</v>
      </c>
      <c r="AU86" s="77">
        <v>300</v>
      </c>
      <c r="AV86" s="76"/>
      <c r="AW86" s="77"/>
      <c r="AX86" s="76"/>
      <c r="AY86" s="77"/>
      <c r="AZ86" s="76"/>
      <c r="BA86" s="77"/>
      <c r="BB86" s="76" t="s">
        <v>48</v>
      </c>
      <c r="BC86" s="77">
        <v>325</v>
      </c>
      <c r="BD86" s="76"/>
      <c r="BE86" s="77"/>
      <c r="BF86" s="76"/>
      <c r="BG86" s="77"/>
      <c r="BH86" s="76"/>
      <c r="BI86" s="77"/>
      <c r="BJ86" s="76"/>
      <c r="BK86" s="77"/>
      <c r="BL86" s="36" t="s">
        <v>260</v>
      </c>
      <c r="BM86" s="24"/>
      <c r="BN86" s="76"/>
      <c r="BO86" s="77"/>
      <c r="BP86" s="76"/>
      <c r="BQ86" s="77"/>
      <c r="BR86" s="76"/>
      <c r="BS86" s="77"/>
      <c r="BT86" s="76"/>
      <c r="BU86" s="77"/>
      <c r="BV86" s="24"/>
      <c r="BW86" s="76"/>
      <c r="BX86" s="77"/>
      <c r="BY86" s="76"/>
      <c r="BZ86" s="77"/>
      <c r="CA86" s="96"/>
    </row>
    <row r="87" spans="1:79" outlineLevel="1" x14ac:dyDescent="0.2">
      <c r="A87" s="33"/>
      <c r="B87" s="265" t="s">
        <v>299</v>
      </c>
      <c r="C87" s="240" t="str">
        <f>_xlfn.CONCAT(Tabel3[[#This Row],[ID]],Tabel3[[#This Row],[BYGNINGSDELE]])</f>
        <v>083Betonsøjler, præfabrikerede A113, 4LK (DP=Rådg.)</v>
      </c>
      <c r="D87" s="24"/>
      <c r="E87" s="24"/>
      <c r="F87" s="24"/>
      <c r="G87" s="24"/>
      <c r="H87" s="24"/>
      <c r="I87" s="24"/>
      <c r="J87" s="61">
        <v>4</v>
      </c>
      <c r="K87" s="62" t="s">
        <v>292</v>
      </c>
      <c r="L87" s="63" t="s">
        <v>286</v>
      </c>
      <c r="M87" s="61" t="str">
        <f>IFERROR(VLOOKUP(Tabel3[[#This Row],[ID-Bygningsdel]],'Data ændringslog'!A:G,7,FALSE),"P")</f>
        <v/>
      </c>
      <c r="N87" s="64" t="s">
        <v>189</v>
      </c>
      <c r="O87" s="188" t="str">
        <f>VLOOKUP(Tabel3[[#This Row],[ID-Bygningsdel]],'Data aktør'!A:H,2,FALSE)</f>
        <v/>
      </c>
      <c r="P87" s="189" t="str">
        <f>VLOOKUP(Tabel3[[#This Row],[ID-Bygningsdel]],'Data aktør'!A:H,3,FALSE)</f>
        <v>X</v>
      </c>
      <c r="Q87" s="190" t="str">
        <f>VLOOKUP(Tabel3[[#This Row],[ID-Bygningsdel]],'Data aktør'!A:H,4,FALSE)</f>
        <v/>
      </c>
      <c r="R87" s="191" t="str">
        <f>VLOOKUP(Tabel3[[#This Row],[ID-Bygningsdel]],'Data aktør'!A:H,5,FALSE)</f>
        <v/>
      </c>
      <c r="S87" s="192" t="str">
        <f>VLOOKUP(Tabel3[[#This Row],[ID-Bygningsdel]],'Data aktør'!A:H,6,FALSE)</f>
        <v/>
      </c>
      <c r="T87" s="193" t="str">
        <f>VLOOKUP(Tabel3[[#This Row],[ID-Bygningsdel]],'Data aktør'!A:H,7,FALSE)</f>
        <v/>
      </c>
      <c r="U87" s="194" t="str">
        <f>VLOOKUP(Tabel3[[#This Row],[ID-Bygningsdel]],'Data aktør'!A:H,8,FALSE)</f>
        <v/>
      </c>
      <c r="V87" s="76"/>
      <c r="W87" s="77"/>
      <c r="X87" s="76"/>
      <c r="Y87" s="77"/>
      <c r="Z87" s="76"/>
      <c r="AA87" s="77"/>
      <c r="AB87" s="76"/>
      <c r="AC87" s="77"/>
      <c r="AD87" s="76"/>
      <c r="AE87" s="77"/>
      <c r="AF87" s="76"/>
      <c r="AG87" s="77"/>
      <c r="AH87" s="76"/>
      <c r="AI87" s="77"/>
      <c r="AJ87" s="76" t="s">
        <v>44</v>
      </c>
      <c r="AK87" s="77">
        <v>300</v>
      </c>
      <c r="AL87" s="76"/>
      <c r="AM87" s="77"/>
      <c r="AN87" s="76"/>
      <c r="AO87" s="77"/>
      <c r="AP87" s="76"/>
      <c r="AQ87" s="77"/>
      <c r="AR87" s="76"/>
      <c r="AS87" s="77"/>
      <c r="AT87" s="76" t="s">
        <v>44</v>
      </c>
      <c r="AU87" s="77">
        <v>300</v>
      </c>
      <c r="AV87" s="76"/>
      <c r="AW87" s="77"/>
      <c r="AX87" s="76"/>
      <c r="AY87" s="77"/>
      <c r="AZ87" s="76"/>
      <c r="BA87" s="77"/>
      <c r="BB87" s="76" t="s">
        <v>44</v>
      </c>
      <c r="BC87" s="77">
        <v>325</v>
      </c>
      <c r="BD87" s="76"/>
      <c r="BE87" s="77"/>
      <c r="BF87" s="76"/>
      <c r="BG87" s="77"/>
      <c r="BH87" s="76"/>
      <c r="BI87" s="77"/>
      <c r="BJ87" s="76"/>
      <c r="BK87" s="77"/>
      <c r="BL87" s="36" t="s">
        <v>293</v>
      </c>
      <c r="BM87" s="24"/>
      <c r="BN87" s="76"/>
      <c r="BO87" s="77"/>
      <c r="BP87" s="76"/>
      <c r="BQ87" s="77"/>
      <c r="BR87" s="76"/>
      <c r="BS87" s="77"/>
      <c r="BT87" s="76"/>
      <c r="BU87" s="77"/>
      <c r="BV87" s="24"/>
      <c r="BW87" s="76"/>
      <c r="BX87" s="77"/>
      <c r="BY87" s="76"/>
      <c r="BZ87" s="77"/>
      <c r="CA87" s="96"/>
    </row>
    <row r="88" spans="1:79" outlineLevel="1" x14ac:dyDescent="0.2">
      <c r="A88" s="33"/>
      <c r="B88" s="265" t="s">
        <v>301</v>
      </c>
      <c r="C88" s="240" t="str">
        <f>_xlfn.CONCAT(Tabel3[[#This Row],[ID]],Tabel3[[#This Row],[BYGNINGSDELE]])</f>
        <v>084Betonsøjler, præfabrikerede</v>
      </c>
      <c r="D88" s="24"/>
      <c r="E88" s="24"/>
      <c r="F88" s="24"/>
      <c r="G88" s="24"/>
      <c r="H88" s="24"/>
      <c r="I88" s="24"/>
      <c r="J88" s="61">
        <v>4</v>
      </c>
      <c r="K88" s="62" t="s">
        <v>285</v>
      </c>
      <c r="L88" s="63" t="s">
        <v>286</v>
      </c>
      <c r="M88" s="61" t="str">
        <f>IFERROR(VLOOKUP(Tabel3[[#This Row],[ID-Bygningsdel]],'Data ændringslog'!A:G,7,FALSE),"P")</f>
        <v/>
      </c>
      <c r="N88" s="64" t="s">
        <v>189</v>
      </c>
      <c r="O88" s="188" t="str">
        <f>VLOOKUP(Tabel3[[#This Row],[ID-Bygningsdel]],'Data aktør'!A:H,2,FALSE)</f>
        <v/>
      </c>
      <c r="P88" s="189" t="str">
        <f>VLOOKUP(Tabel3[[#This Row],[ID-Bygningsdel]],'Data aktør'!A:H,3,FALSE)</f>
        <v>X</v>
      </c>
      <c r="Q88" s="190" t="str">
        <f>VLOOKUP(Tabel3[[#This Row],[ID-Bygningsdel]],'Data aktør'!A:H,4,FALSE)</f>
        <v/>
      </c>
      <c r="R88" s="191" t="str">
        <f>VLOOKUP(Tabel3[[#This Row],[ID-Bygningsdel]],'Data aktør'!A:H,5,FALSE)</f>
        <v/>
      </c>
      <c r="S88" s="192" t="str">
        <f>VLOOKUP(Tabel3[[#This Row],[ID-Bygningsdel]],'Data aktør'!A:H,6,FALSE)</f>
        <v/>
      </c>
      <c r="T88" s="193" t="str">
        <f>VLOOKUP(Tabel3[[#This Row],[ID-Bygningsdel]],'Data aktør'!A:H,7,FALSE)</f>
        <v/>
      </c>
      <c r="U88" s="194" t="str">
        <f>VLOOKUP(Tabel3[[#This Row],[ID-Bygningsdel]],'Data aktør'!A:H,8,FALSE)</f>
        <v/>
      </c>
      <c r="V88" s="76"/>
      <c r="W88" s="77"/>
      <c r="X88" s="76"/>
      <c r="Y88" s="77"/>
      <c r="Z88" s="76"/>
      <c r="AA88" s="77"/>
      <c r="AB88" s="76" t="s">
        <v>44</v>
      </c>
      <c r="AC88" s="77">
        <v>200</v>
      </c>
      <c r="AD88" s="76"/>
      <c r="AE88" s="77"/>
      <c r="AF88" s="76"/>
      <c r="AG88" s="77"/>
      <c r="AH88" s="76"/>
      <c r="AI88" s="77"/>
      <c r="AJ88" s="76" t="s">
        <v>44</v>
      </c>
      <c r="AK88" s="77">
        <v>300</v>
      </c>
      <c r="AL88" s="76"/>
      <c r="AM88" s="77"/>
      <c r="AN88" s="76"/>
      <c r="AO88" s="77"/>
      <c r="AP88" s="76"/>
      <c r="AQ88" s="77"/>
      <c r="AR88" s="76"/>
      <c r="AS88" s="77"/>
      <c r="AT88" s="76" t="s">
        <v>44</v>
      </c>
      <c r="AU88" s="77">
        <v>325</v>
      </c>
      <c r="AV88" s="76"/>
      <c r="AW88" s="77"/>
      <c r="AX88" s="76"/>
      <c r="AY88" s="77"/>
      <c r="AZ88" s="76"/>
      <c r="BA88" s="77"/>
      <c r="BB88" s="76" t="s">
        <v>44</v>
      </c>
      <c r="BC88" s="77">
        <v>325</v>
      </c>
      <c r="BD88" s="76"/>
      <c r="BE88" s="77"/>
      <c r="BF88" s="76"/>
      <c r="BG88" s="77"/>
      <c r="BH88" s="76"/>
      <c r="BI88" s="77"/>
      <c r="BJ88" s="76"/>
      <c r="BK88" s="77"/>
      <c r="BL88" s="36"/>
      <c r="BM88" s="24"/>
      <c r="BN88" s="76"/>
      <c r="BO88" s="77"/>
      <c r="BP88" s="76"/>
      <c r="BQ88" s="77"/>
      <c r="BR88" s="76"/>
      <c r="BS88" s="77"/>
      <c r="BT88" s="76"/>
      <c r="BU88" s="77"/>
      <c r="BV88" s="24"/>
      <c r="BW88" s="76"/>
      <c r="BX88" s="77"/>
      <c r="BY88" s="76"/>
      <c r="BZ88" s="77"/>
      <c r="CA88" s="96"/>
    </row>
    <row r="89" spans="1:79" outlineLevel="1" x14ac:dyDescent="0.2">
      <c r="A89" s="33"/>
      <c r="B89" s="265" t="s">
        <v>303</v>
      </c>
      <c r="C89" s="240" t="str">
        <f>_xlfn.CONCAT(Tabel3[[#This Row],[ID]],Tabel3[[#This Row],[BYGNINGSDELE]])</f>
        <v>085Betonsøjle, pladsstøbt</v>
      </c>
      <c r="D89" s="24"/>
      <c r="E89" s="24"/>
      <c r="F89" s="24"/>
      <c r="G89" s="24"/>
      <c r="H89" s="24"/>
      <c r="I89" s="24"/>
      <c r="J89" s="61">
        <v>3</v>
      </c>
      <c r="K89" s="62" t="s">
        <v>295</v>
      </c>
      <c r="L89" s="63" t="s">
        <v>286</v>
      </c>
      <c r="M89" s="61" t="str">
        <f>IFERROR(VLOOKUP(Tabel3[[#This Row],[ID-Bygningsdel]],'Data ændringslog'!A:G,7,FALSE),"P")</f>
        <v/>
      </c>
      <c r="N89" s="64" t="s">
        <v>109</v>
      </c>
      <c r="O89" s="188" t="str">
        <f>VLOOKUP(Tabel3[[#This Row],[ID-Bygningsdel]],'Data aktør'!A:H,2,FALSE)</f>
        <v/>
      </c>
      <c r="P89" s="189" t="str">
        <f>VLOOKUP(Tabel3[[#This Row],[ID-Bygningsdel]],'Data aktør'!A:H,3,FALSE)</f>
        <v>X</v>
      </c>
      <c r="Q89" s="190" t="str">
        <f>VLOOKUP(Tabel3[[#This Row],[ID-Bygningsdel]],'Data aktør'!A:H,4,FALSE)</f>
        <v/>
      </c>
      <c r="R89" s="191" t="str">
        <f>VLOOKUP(Tabel3[[#This Row],[ID-Bygningsdel]],'Data aktør'!A:H,5,FALSE)</f>
        <v/>
      </c>
      <c r="S89" s="192" t="str">
        <f>VLOOKUP(Tabel3[[#This Row],[ID-Bygningsdel]],'Data aktør'!A:H,6,FALSE)</f>
        <v/>
      </c>
      <c r="T89" s="193" t="str">
        <f>VLOOKUP(Tabel3[[#This Row],[ID-Bygningsdel]],'Data aktør'!A:H,7,FALSE)</f>
        <v/>
      </c>
      <c r="U89" s="194" t="str">
        <f>VLOOKUP(Tabel3[[#This Row],[ID-Bygningsdel]],'Data aktør'!A:H,8,FALSE)</f>
        <v/>
      </c>
      <c r="V89" s="76"/>
      <c r="W89" s="77"/>
      <c r="X89" s="76"/>
      <c r="Y89" s="77"/>
      <c r="Z89" s="76"/>
      <c r="AA89" s="77"/>
      <c r="AB89" s="76"/>
      <c r="AC89" s="77"/>
      <c r="AD89" s="76"/>
      <c r="AE89" s="77"/>
      <c r="AF89" s="76"/>
      <c r="AG89" s="77"/>
      <c r="AH89" s="76"/>
      <c r="AI89" s="77"/>
      <c r="AJ89" s="76" t="s">
        <v>44</v>
      </c>
      <c r="AK89" s="77">
        <v>300</v>
      </c>
      <c r="AL89" s="76"/>
      <c r="AM89" s="77"/>
      <c r="AN89" s="76"/>
      <c r="AO89" s="77"/>
      <c r="AP89" s="76"/>
      <c r="AQ89" s="77"/>
      <c r="AR89" s="76"/>
      <c r="AS89" s="77"/>
      <c r="AT89" s="76" t="s">
        <v>44</v>
      </c>
      <c r="AU89" s="77">
        <v>325</v>
      </c>
      <c r="AV89" s="76"/>
      <c r="AW89" s="77"/>
      <c r="AX89" s="76"/>
      <c r="AY89" s="77"/>
      <c r="AZ89" s="76"/>
      <c r="BA89" s="77"/>
      <c r="BB89" s="76" t="s">
        <v>44</v>
      </c>
      <c r="BC89" s="77">
        <v>325</v>
      </c>
      <c r="BD89" s="76"/>
      <c r="BE89" s="77"/>
      <c r="BF89" s="76"/>
      <c r="BG89" s="77"/>
      <c r="BH89" s="76"/>
      <c r="BI89" s="77"/>
      <c r="BJ89" s="76"/>
      <c r="BK89" s="77"/>
      <c r="BL89" s="36"/>
      <c r="BM89" s="24"/>
      <c r="BN89" s="76"/>
      <c r="BO89" s="77"/>
      <c r="BP89" s="76"/>
      <c r="BQ89" s="77"/>
      <c r="BR89" s="76"/>
      <c r="BS89" s="77"/>
      <c r="BT89" s="76"/>
      <c r="BU89" s="77"/>
      <c r="BV89" s="24"/>
      <c r="BW89" s="76"/>
      <c r="BX89" s="77"/>
      <c r="BY89" s="76"/>
      <c r="BZ89" s="77"/>
      <c r="CA89" s="96"/>
    </row>
    <row r="90" spans="1:79" outlineLevel="1" x14ac:dyDescent="0.2">
      <c r="A90" s="33"/>
      <c r="B90" s="265" t="s">
        <v>304</v>
      </c>
      <c r="C90" s="240" t="str">
        <f>_xlfn.CONCAT(Tabel3[[#This Row],[ID]],Tabel3[[#This Row],[BYGNINGSDELE]])</f>
        <v>086Stålsøjler</v>
      </c>
      <c r="D90" s="24"/>
      <c r="E90" s="24"/>
      <c r="F90" s="24"/>
      <c r="G90" s="24"/>
      <c r="H90" s="24"/>
      <c r="I90" s="24"/>
      <c r="J90" s="61">
        <v>3</v>
      </c>
      <c r="K90" s="62" t="s">
        <v>297</v>
      </c>
      <c r="L90" s="63" t="s">
        <v>298</v>
      </c>
      <c r="M90" s="61" t="str">
        <f>IFERROR(VLOOKUP(Tabel3[[#This Row],[ID-Bygningsdel]],'Data ændringslog'!A:G,7,FALSE),"P")</f>
        <v/>
      </c>
      <c r="N90" s="64" t="s">
        <v>109</v>
      </c>
      <c r="O90" s="188" t="str">
        <f>VLOOKUP(Tabel3[[#This Row],[ID-Bygningsdel]],'Data aktør'!A:H,2,FALSE)</f>
        <v/>
      </c>
      <c r="P90" s="189" t="str">
        <f>VLOOKUP(Tabel3[[#This Row],[ID-Bygningsdel]],'Data aktør'!A:H,3,FALSE)</f>
        <v>X</v>
      </c>
      <c r="Q90" s="190" t="str">
        <f>VLOOKUP(Tabel3[[#This Row],[ID-Bygningsdel]],'Data aktør'!A:H,4,FALSE)</f>
        <v/>
      </c>
      <c r="R90" s="191" t="str">
        <f>VLOOKUP(Tabel3[[#This Row],[ID-Bygningsdel]],'Data aktør'!A:H,5,FALSE)</f>
        <v/>
      </c>
      <c r="S90" s="192" t="str">
        <f>VLOOKUP(Tabel3[[#This Row],[ID-Bygningsdel]],'Data aktør'!A:H,6,FALSE)</f>
        <v/>
      </c>
      <c r="T90" s="193" t="str">
        <f>VLOOKUP(Tabel3[[#This Row],[ID-Bygningsdel]],'Data aktør'!A:H,7,FALSE)</f>
        <v/>
      </c>
      <c r="U90" s="194" t="str">
        <f>VLOOKUP(Tabel3[[#This Row],[ID-Bygningsdel]],'Data aktør'!A:H,8,FALSE)</f>
        <v/>
      </c>
      <c r="V90" s="76"/>
      <c r="W90" s="77"/>
      <c r="X90" s="76"/>
      <c r="Y90" s="77"/>
      <c r="Z90" s="76"/>
      <c r="AA90" s="77"/>
      <c r="AB90" s="76"/>
      <c r="AC90" s="77"/>
      <c r="AD90" s="76"/>
      <c r="AE90" s="77"/>
      <c r="AF90" s="76"/>
      <c r="AG90" s="77"/>
      <c r="AH90" s="76"/>
      <c r="AI90" s="77"/>
      <c r="AJ90" s="76" t="s">
        <v>44</v>
      </c>
      <c r="AK90" s="77">
        <v>300</v>
      </c>
      <c r="AL90" s="76"/>
      <c r="AM90" s="77"/>
      <c r="AN90" s="76"/>
      <c r="AO90" s="77"/>
      <c r="AP90" s="76"/>
      <c r="AQ90" s="77"/>
      <c r="AR90" s="76"/>
      <c r="AS90" s="77"/>
      <c r="AT90" s="76" t="s">
        <v>44</v>
      </c>
      <c r="AU90" s="77">
        <v>325</v>
      </c>
      <c r="AV90" s="76"/>
      <c r="AW90" s="77"/>
      <c r="AX90" s="76"/>
      <c r="AY90" s="77"/>
      <c r="AZ90" s="76"/>
      <c r="BA90" s="77"/>
      <c r="BB90" s="76" t="s">
        <v>44</v>
      </c>
      <c r="BC90" s="77">
        <v>325</v>
      </c>
      <c r="BD90" s="76"/>
      <c r="BE90" s="77"/>
      <c r="BF90" s="76"/>
      <c r="BG90" s="77"/>
      <c r="BH90" s="76"/>
      <c r="BI90" s="77"/>
      <c r="BJ90" s="76"/>
      <c r="BK90" s="77"/>
      <c r="BL90" s="36" t="s">
        <v>269</v>
      </c>
      <c r="BM90" s="24"/>
      <c r="BN90" s="76"/>
      <c r="BO90" s="77"/>
      <c r="BP90" s="76"/>
      <c r="BQ90" s="77"/>
      <c r="BR90" s="76"/>
      <c r="BS90" s="77"/>
      <c r="BT90" s="76"/>
      <c r="BU90" s="77"/>
      <c r="BV90" s="24"/>
      <c r="BW90" s="76"/>
      <c r="BX90" s="77"/>
      <c r="BY90" s="76"/>
      <c r="BZ90" s="77"/>
      <c r="CA90" s="96"/>
    </row>
    <row r="91" spans="1:79" outlineLevel="1" x14ac:dyDescent="0.2">
      <c r="A91" s="33"/>
      <c r="B91" s="267" t="s">
        <v>306</v>
      </c>
      <c r="C91" s="242" t="str">
        <f>_xlfn.CONCAT(Tabel3[[#This Row],[ID]],Tabel3[[#This Row],[BYGNINGSDELE]])</f>
        <v>087Kompositsøjler, Stål-beton</v>
      </c>
      <c r="D91" s="23"/>
      <c r="E91" s="23"/>
      <c r="F91" s="23"/>
      <c r="G91" s="23"/>
      <c r="H91" s="23"/>
      <c r="I91" s="24"/>
      <c r="J91" s="65">
        <v>3</v>
      </c>
      <c r="K91" s="66" t="s">
        <v>300</v>
      </c>
      <c r="L91" s="67" t="s">
        <v>298</v>
      </c>
      <c r="M91" s="65" t="str">
        <f>IFERROR(VLOOKUP(Tabel3[[#This Row],[ID-Bygningsdel]],'Data ændringslog'!A:G,7,FALSE),"P")</f>
        <v/>
      </c>
      <c r="N91" s="68" t="s">
        <v>109</v>
      </c>
      <c r="O91" s="196" t="str">
        <f>VLOOKUP(Tabel3[[#This Row],[ID-Bygningsdel]],'Data aktør'!A:H,2,FALSE)</f>
        <v/>
      </c>
      <c r="P91" s="197" t="str">
        <f>VLOOKUP(Tabel3[[#This Row],[ID-Bygningsdel]],'Data aktør'!A:H,3,FALSE)</f>
        <v/>
      </c>
      <c r="Q91" s="197" t="str">
        <f>VLOOKUP(Tabel3[[#This Row],[ID-Bygningsdel]],'Data aktør'!A:H,4,FALSE)</f>
        <v/>
      </c>
      <c r="R91" s="197" t="str">
        <f>VLOOKUP(Tabel3[[#This Row],[ID-Bygningsdel]],'Data aktør'!A:H,5,FALSE)</f>
        <v/>
      </c>
      <c r="S91" s="197" t="str">
        <f>VLOOKUP(Tabel3[[#This Row],[ID-Bygningsdel]],'Data aktør'!A:H,6,FALSE)</f>
        <v/>
      </c>
      <c r="T91" s="197" t="str">
        <f>VLOOKUP(Tabel3[[#This Row],[ID-Bygningsdel]],'Data aktør'!A:H,7,FALSE)</f>
        <v/>
      </c>
      <c r="U91" s="197" t="str">
        <f>VLOOKUP(Tabel3[[#This Row],[ID-Bygningsdel]],'Data aktør'!A:H,8,FALSE)</f>
        <v/>
      </c>
      <c r="V91" s="84"/>
      <c r="W91" s="69"/>
      <c r="X91" s="84"/>
      <c r="Y91" s="69"/>
      <c r="Z91" s="84"/>
      <c r="AA91" s="69"/>
      <c r="AB91" s="84"/>
      <c r="AC91" s="69"/>
      <c r="AD91" s="84"/>
      <c r="AE91" s="69"/>
      <c r="AF91" s="84"/>
      <c r="AG91" s="69"/>
      <c r="AH91" s="84"/>
      <c r="AI91" s="69"/>
      <c r="AJ91" s="84"/>
      <c r="AK91" s="69"/>
      <c r="AL91" s="84"/>
      <c r="AM91" s="69"/>
      <c r="AN91" s="84"/>
      <c r="AO91" s="69"/>
      <c r="AP91" s="84"/>
      <c r="AQ91" s="69"/>
      <c r="AR91" s="84"/>
      <c r="AS91" s="69"/>
      <c r="AT91" s="84"/>
      <c r="AU91" s="69"/>
      <c r="AV91" s="84"/>
      <c r="AW91" s="69"/>
      <c r="AX91" s="84"/>
      <c r="AY91" s="69"/>
      <c r="AZ91" s="84"/>
      <c r="BA91" s="69"/>
      <c r="BB91" s="84"/>
      <c r="BC91" s="69"/>
      <c r="BD91" s="84"/>
      <c r="BE91" s="69"/>
      <c r="BF91" s="84"/>
      <c r="BG91" s="69"/>
      <c r="BH91" s="84"/>
      <c r="BI91" s="69"/>
      <c r="BJ91" s="84"/>
      <c r="BK91" s="69"/>
      <c r="BL91" s="38"/>
      <c r="BM91" s="24"/>
      <c r="BN91" s="84"/>
      <c r="BO91" s="69"/>
      <c r="BP91" s="84"/>
      <c r="BQ91" s="69"/>
      <c r="BR91" s="84"/>
      <c r="BS91" s="69"/>
      <c r="BT91" s="84"/>
      <c r="BU91" s="69"/>
      <c r="BV91" s="24"/>
      <c r="BW91" s="84"/>
      <c r="BX91" s="69"/>
      <c r="BY91" s="84"/>
      <c r="BZ91" s="69"/>
      <c r="CA91" s="98"/>
    </row>
    <row r="92" spans="1:79" ht="24.95" customHeight="1" outlineLevel="1" x14ac:dyDescent="0.2">
      <c r="A92" s="33"/>
      <c r="B92" s="265" t="s">
        <v>308</v>
      </c>
      <c r="C92" s="240" t="str">
        <f>_xlfn.CONCAT(Tabel3[[#This Row],[ID]],Tabel3[[#This Row],[BYGNINGSDELE]])</f>
        <v>088Kompositsøjler, Stål-beton</v>
      </c>
      <c r="D92" s="24"/>
      <c r="E92" s="24"/>
      <c r="F92" s="24"/>
      <c r="G92" s="24"/>
      <c r="H92" s="24"/>
      <c r="I92" s="24"/>
      <c r="J92" s="61">
        <v>4</v>
      </c>
      <c r="K92" s="62" t="s">
        <v>300</v>
      </c>
      <c r="L92" s="63" t="s">
        <v>298</v>
      </c>
      <c r="M92" s="61" t="str">
        <f>IFERROR(VLOOKUP(Tabel3[[#This Row],[ID-Bygningsdel]],'Data ændringslog'!A:G,7,FALSE),"P")</f>
        <v/>
      </c>
      <c r="N92" s="64" t="s">
        <v>109</v>
      </c>
      <c r="O92" s="188" t="str">
        <f>VLOOKUP(Tabel3[[#This Row],[ID-Bygningsdel]],'Data aktør'!A:H,2,FALSE)</f>
        <v/>
      </c>
      <c r="P92" s="189" t="str">
        <f>VLOOKUP(Tabel3[[#This Row],[ID-Bygningsdel]],'Data aktør'!A:H,3,FALSE)</f>
        <v>X</v>
      </c>
      <c r="Q92" s="190" t="str">
        <f>VLOOKUP(Tabel3[[#This Row],[ID-Bygningsdel]],'Data aktør'!A:H,4,FALSE)</f>
        <v/>
      </c>
      <c r="R92" s="191" t="str">
        <f>VLOOKUP(Tabel3[[#This Row],[ID-Bygningsdel]],'Data aktør'!A:H,5,FALSE)</f>
        <v/>
      </c>
      <c r="S92" s="192" t="str">
        <f>VLOOKUP(Tabel3[[#This Row],[ID-Bygningsdel]],'Data aktør'!A:H,6,FALSE)</f>
        <v/>
      </c>
      <c r="T92" s="193" t="str">
        <f>VLOOKUP(Tabel3[[#This Row],[ID-Bygningsdel]],'Data aktør'!A:H,7,FALSE)</f>
        <v>X</v>
      </c>
      <c r="U92" s="194" t="str">
        <f>VLOOKUP(Tabel3[[#This Row],[ID-Bygningsdel]],'Data aktør'!A:H,8,FALSE)</f>
        <v/>
      </c>
      <c r="V92" s="89"/>
      <c r="W92" s="90"/>
      <c r="X92" s="89"/>
      <c r="Y92" s="90"/>
      <c r="Z92" s="89"/>
      <c r="AA92" s="90"/>
      <c r="AB92" s="76"/>
      <c r="AC92" s="77"/>
      <c r="AD92" s="89"/>
      <c r="AE92" s="90"/>
      <c r="AF92" s="89"/>
      <c r="AG92" s="90"/>
      <c r="AH92" s="89"/>
      <c r="AI92" s="90"/>
      <c r="AJ92" s="76" t="s">
        <v>44</v>
      </c>
      <c r="AK92" s="77">
        <v>300</v>
      </c>
      <c r="AL92" s="76"/>
      <c r="AM92" s="77"/>
      <c r="AN92" s="89"/>
      <c r="AO92" s="90"/>
      <c r="AP92" s="89"/>
      <c r="AQ92" s="90"/>
      <c r="AR92" s="89"/>
      <c r="AS92" s="90"/>
      <c r="AT92" s="76" t="s">
        <v>44</v>
      </c>
      <c r="AU92" s="77">
        <v>300</v>
      </c>
      <c r="AV92" s="89"/>
      <c r="AW92" s="90"/>
      <c r="AX92" s="89"/>
      <c r="AY92" s="90"/>
      <c r="AZ92" s="89"/>
      <c r="BA92" s="90"/>
      <c r="BB92" s="76" t="s">
        <v>48</v>
      </c>
      <c r="BC92" s="77">
        <v>325</v>
      </c>
      <c r="BD92" s="89"/>
      <c r="BE92" s="90"/>
      <c r="BF92" s="89"/>
      <c r="BG92" s="90"/>
      <c r="BH92" s="89"/>
      <c r="BI92" s="90"/>
      <c r="BJ92" s="76"/>
      <c r="BK92" s="77"/>
      <c r="BL92" s="36" t="s">
        <v>302</v>
      </c>
      <c r="BM92" s="24"/>
      <c r="BN92" s="89"/>
      <c r="BO92" s="90"/>
      <c r="BP92" s="89"/>
      <c r="BQ92" s="90"/>
      <c r="BR92" s="89"/>
      <c r="BS92" s="90"/>
      <c r="BT92" s="76"/>
      <c r="BU92" s="77"/>
      <c r="BV92" s="24"/>
      <c r="BW92" s="76"/>
      <c r="BX92" s="77"/>
      <c r="BY92" s="76"/>
      <c r="BZ92" s="77"/>
      <c r="CA92" s="96"/>
    </row>
    <row r="93" spans="1:79" outlineLevel="1" x14ac:dyDescent="0.2">
      <c r="A93" s="33"/>
      <c r="B93" s="265" t="s">
        <v>310</v>
      </c>
      <c r="C93" s="240" t="str">
        <f>_xlfn.CONCAT(Tabel3[[#This Row],[ID]],Tabel3[[#This Row],[BYGNINGSDELE]])</f>
        <v>089Kompositsøjler, Stål-beton</v>
      </c>
      <c r="D93" s="24"/>
      <c r="E93" s="24"/>
      <c r="F93" s="24"/>
      <c r="G93" s="24"/>
      <c r="H93" s="24"/>
      <c r="I93" s="24"/>
      <c r="J93" s="61">
        <v>4</v>
      </c>
      <c r="K93" s="62" t="s">
        <v>300</v>
      </c>
      <c r="L93" s="63" t="s">
        <v>298</v>
      </c>
      <c r="M93" s="61" t="str">
        <f>IFERROR(VLOOKUP(Tabel3[[#This Row],[ID-Bygningsdel]],'Data ændringslog'!A:G,7,FALSE),"P")</f>
        <v/>
      </c>
      <c r="N93" s="64" t="s">
        <v>109</v>
      </c>
      <c r="O93" s="188" t="str">
        <f>VLOOKUP(Tabel3[[#This Row],[ID-Bygningsdel]],'Data aktør'!A:H,2,FALSE)</f>
        <v/>
      </c>
      <c r="P93" s="189" t="str">
        <f>VLOOKUP(Tabel3[[#This Row],[ID-Bygningsdel]],'Data aktør'!A:H,3,FALSE)</f>
        <v>X</v>
      </c>
      <c r="Q93" s="190" t="str">
        <f>VLOOKUP(Tabel3[[#This Row],[ID-Bygningsdel]],'Data aktør'!A:H,4,FALSE)</f>
        <v/>
      </c>
      <c r="R93" s="191" t="str">
        <f>VLOOKUP(Tabel3[[#This Row],[ID-Bygningsdel]],'Data aktør'!A:H,5,FALSE)</f>
        <v/>
      </c>
      <c r="S93" s="192" t="str">
        <f>VLOOKUP(Tabel3[[#This Row],[ID-Bygningsdel]],'Data aktør'!A:H,6,FALSE)</f>
        <v/>
      </c>
      <c r="T93" s="193" t="str">
        <f>VLOOKUP(Tabel3[[#This Row],[ID-Bygningsdel]],'Data aktør'!A:H,7,FALSE)</f>
        <v/>
      </c>
      <c r="U93" s="194" t="str">
        <f>VLOOKUP(Tabel3[[#This Row],[ID-Bygningsdel]],'Data aktør'!A:H,8,FALSE)</f>
        <v/>
      </c>
      <c r="V93" s="89"/>
      <c r="W93" s="90"/>
      <c r="X93" s="89"/>
      <c r="Y93" s="90"/>
      <c r="Z93" s="89"/>
      <c r="AA93" s="90"/>
      <c r="AB93" s="76"/>
      <c r="AC93" s="77"/>
      <c r="AD93" s="89"/>
      <c r="AE93" s="90"/>
      <c r="AF93" s="89"/>
      <c r="AG93" s="90"/>
      <c r="AH93" s="89"/>
      <c r="AI93" s="90"/>
      <c r="AJ93" s="76" t="s">
        <v>44</v>
      </c>
      <c r="AK93" s="77">
        <v>300</v>
      </c>
      <c r="AL93" s="76"/>
      <c r="AM93" s="77"/>
      <c r="AN93" s="89"/>
      <c r="AO93" s="90"/>
      <c r="AP93" s="89"/>
      <c r="AQ93" s="90"/>
      <c r="AR93" s="89"/>
      <c r="AS93" s="90"/>
      <c r="AT93" s="76" t="s">
        <v>44</v>
      </c>
      <c r="AU93" s="77">
        <v>300</v>
      </c>
      <c r="AV93" s="89"/>
      <c r="AW93" s="90"/>
      <c r="AX93" s="89"/>
      <c r="AY93" s="90"/>
      <c r="AZ93" s="89"/>
      <c r="BA93" s="90"/>
      <c r="BB93" s="76" t="s">
        <v>44</v>
      </c>
      <c r="BC93" s="77">
        <v>325</v>
      </c>
      <c r="BD93" s="89"/>
      <c r="BE93" s="90"/>
      <c r="BF93" s="89"/>
      <c r="BG93" s="90"/>
      <c r="BH93" s="89"/>
      <c r="BI93" s="90"/>
      <c r="BJ93" s="76"/>
      <c r="BK93" s="77"/>
      <c r="BL93" s="36" t="s">
        <v>293</v>
      </c>
      <c r="BM93" s="24"/>
      <c r="BN93" s="89"/>
      <c r="BO93" s="90"/>
      <c r="BP93" s="89"/>
      <c r="BQ93" s="90"/>
      <c r="BR93" s="89"/>
      <c r="BS93" s="90"/>
      <c r="BT93" s="76"/>
      <c r="BU93" s="77"/>
      <c r="BV93" s="24"/>
      <c r="BW93" s="76"/>
      <c r="BX93" s="77"/>
      <c r="BY93" s="76"/>
      <c r="BZ93" s="77"/>
      <c r="CA93" s="96"/>
    </row>
    <row r="94" spans="1:79" outlineLevel="1" x14ac:dyDescent="0.2">
      <c r="A94" s="33"/>
      <c r="B94" s="267" t="s">
        <v>312</v>
      </c>
      <c r="C94" s="242" t="str">
        <f>_xlfn.CONCAT(Tabel3[[#This Row],[ID]],Tabel3[[#This Row],[BYGNINGSDELE]])</f>
        <v>090Træsøjler</v>
      </c>
      <c r="D94" s="23"/>
      <c r="E94" s="23"/>
      <c r="F94" s="23"/>
      <c r="G94" s="23"/>
      <c r="H94" s="23"/>
      <c r="I94" s="24"/>
      <c r="J94" s="65">
        <v>3</v>
      </c>
      <c r="K94" s="66" t="s">
        <v>305</v>
      </c>
      <c r="L94" s="67" t="s">
        <v>298</v>
      </c>
      <c r="M94" s="65" t="str">
        <f>IFERROR(VLOOKUP(Tabel3[[#This Row],[ID-Bygningsdel]],'Data ændringslog'!A:G,7,FALSE),"P")</f>
        <v/>
      </c>
      <c r="N94" s="68" t="s">
        <v>109</v>
      </c>
      <c r="O94" s="196" t="str">
        <f>VLOOKUP(Tabel3[[#This Row],[ID-Bygningsdel]],'Data aktør'!A:H,2,FALSE)</f>
        <v/>
      </c>
      <c r="P94" s="197" t="str">
        <f>VLOOKUP(Tabel3[[#This Row],[ID-Bygningsdel]],'Data aktør'!A:H,3,FALSE)</f>
        <v/>
      </c>
      <c r="Q94" s="197" t="str">
        <f>VLOOKUP(Tabel3[[#This Row],[ID-Bygningsdel]],'Data aktør'!A:H,4,FALSE)</f>
        <v/>
      </c>
      <c r="R94" s="197" t="str">
        <f>VLOOKUP(Tabel3[[#This Row],[ID-Bygningsdel]],'Data aktør'!A:H,5,FALSE)</f>
        <v/>
      </c>
      <c r="S94" s="197" t="str">
        <f>VLOOKUP(Tabel3[[#This Row],[ID-Bygningsdel]],'Data aktør'!A:H,6,FALSE)</f>
        <v/>
      </c>
      <c r="T94" s="197" t="str">
        <f>VLOOKUP(Tabel3[[#This Row],[ID-Bygningsdel]],'Data aktør'!A:H,7,FALSE)</f>
        <v/>
      </c>
      <c r="U94" s="197" t="str">
        <f>VLOOKUP(Tabel3[[#This Row],[ID-Bygningsdel]],'Data aktør'!A:H,8,FALSE)</f>
        <v/>
      </c>
      <c r="V94" s="84"/>
      <c r="W94" s="69"/>
      <c r="X94" s="84"/>
      <c r="Y94" s="69"/>
      <c r="Z94" s="84"/>
      <c r="AA94" s="69"/>
      <c r="AB94" s="84"/>
      <c r="AC94" s="69"/>
      <c r="AD94" s="84"/>
      <c r="AE94" s="69"/>
      <c r="AF94" s="84"/>
      <c r="AG94" s="69"/>
      <c r="AH94" s="84"/>
      <c r="AI94" s="69"/>
      <c r="AJ94" s="84"/>
      <c r="AK94" s="69"/>
      <c r="AL94" s="84"/>
      <c r="AM94" s="69"/>
      <c r="AN94" s="84"/>
      <c r="AO94" s="69"/>
      <c r="AP94" s="84"/>
      <c r="AQ94" s="69"/>
      <c r="AR94" s="84"/>
      <c r="AS94" s="69"/>
      <c r="AT94" s="84"/>
      <c r="AU94" s="69"/>
      <c r="AV94" s="84"/>
      <c r="AW94" s="69"/>
      <c r="AX94" s="84"/>
      <c r="AY94" s="69"/>
      <c r="AZ94" s="84"/>
      <c r="BA94" s="69"/>
      <c r="BB94" s="84"/>
      <c r="BC94" s="69"/>
      <c r="BD94" s="84"/>
      <c r="BE94" s="69"/>
      <c r="BF94" s="84"/>
      <c r="BG94" s="69"/>
      <c r="BH94" s="84"/>
      <c r="BI94" s="69"/>
      <c r="BJ94" s="84"/>
      <c r="BK94" s="69"/>
      <c r="BL94" s="38"/>
      <c r="BM94" s="24"/>
      <c r="BN94" s="84"/>
      <c r="BO94" s="69"/>
      <c r="BP94" s="84"/>
      <c r="BQ94" s="69"/>
      <c r="BR94" s="84"/>
      <c r="BS94" s="69"/>
      <c r="BT94" s="84"/>
      <c r="BU94" s="69"/>
      <c r="BV94" s="24"/>
      <c r="BW94" s="84"/>
      <c r="BX94" s="69"/>
      <c r="BY94" s="84"/>
      <c r="BZ94" s="69"/>
      <c r="CA94" s="98"/>
    </row>
    <row r="95" spans="1:79" outlineLevel="1" x14ac:dyDescent="0.2">
      <c r="A95" s="33"/>
      <c r="B95" s="265" t="s">
        <v>315</v>
      </c>
      <c r="C95" s="240" t="str">
        <f>_xlfn.CONCAT(Tabel3[[#This Row],[ID]],Tabel3[[#This Row],[BYGNINGSDELE]])</f>
        <v>091Træsøjler, Bærende</v>
      </c>
      <c r="D95" s="24"/>
      <c r="E95" s="24"/>
      <c r="F95" s="24"/>
      <c r="G95" s="24"/>
      <c r="H95" s="24"/>
      <c r="I95" s="24"/>
      <c r="J95" s="61">
        <v>4</v>
      </c>
      <c r="K95" s="62" t="s">
        <v>307</v>
      </c>
      <c r="L95" s="63" t="s">
        <v>298</v>
      </c>
      <c r="M95" s="61" t="str">
        <f>IFERROR(VLOOKUP(Tabel3[[#This Row],[ID-Bygningsdel]],'Data ændringslog'!A:G,7,FALSE),"P")</f>
        <v/>
      </c>
      <c r="N95" s="64" t="s">
        <v>109</v>
      </c>
      <c r="O95" s="188" t="str">
        <f>VLOOKUP(Tabel3[[#This Row],[ID-Bygningsdel]],'Data aktør'!A:H,2,FALSE)</f>
        <v/>
      </c>
      <c r="P95" s="189" t="str">
        <f>VLOOKUP(Tabel3[[#This Row],[ID-Bygningsdel]],'Data aktør'!A:H,3,FALSE)</f>
        <v>X</v>
      </c>
      <c r="Q95" s="190" t="str">
        <f>VLOOKUP(Tabel3[[#This Row],[ID-Bygningsdel]],'Data aktør'!A:H,4,FALSE)</f>
        <v/>
      </c>
      <c r="R95" s="191" t="str">
        <f>VLOOKUP(Tabel3[[#This Row],[ID-Bygningsdel]],'Data aktør'!A:H,5,FALSE)</f>
        <v/>
      </c>
      <c r="S95" s="192" t="str">
        <f>VLOOKUP(Tabel3[[#This Row],[ID-Bygningsdel]],'Data aktør'!A:H,6,FALSE)</f>
        <v/>
      </c>
      <c r="T95" s="193" t="str">
        <f>VLOOKUP(Tabel3[[#This Row],[ID-Bygningsdel]],'Data aktør'!A:H,7,FALSE)</f>
        <v/>
      </c>
      <c r="U95" s="194" t="str">
        <f>VLOOKUP(Tabel3[[#This Row],[ID-Bygningsdel]],'Data aktør'!A:H,8,FALSE)</f>
        <v/>
      </c>
      <c r="V95" s="76"/>
      <c r="W95" s="77"/>
      <c r="X95" s="76"/>
      <c r="Y95" s="77"/>
      <c r="Z95" s="76"/>
      <c r="AA95" s="77"/>
      <c r="AB95" s="76"/>
      <c r="AC95" s="77"/>
      <c r="AD95" s="76"/>
      <c r="AE95" s="77"/>
      <c r="AF95" s="76"/>
      <c r="AG95" s="77"/>
      <c r="AH95" s="76"/>
      <c r="AI95" s="77"/>
      <c r="AJ95" s="76" t="s">
        <v>44</v>
      </c>
      <c r="AK95" s="77">
        <v>300</v>
      </c>
      <c r="AL95" s="76"/>
      <c r="AM95" s="77"/>
      <c r="AN95" s="76"/>
      <c r="AO95" s="77"/>
      <c r="AP95" s="76"/>
      <c r="AQ95" s="77"/>
      <c r="AR95" s="76"/>
      <c r="AS95" s="77"/>
      <c r="AT95" s="76" t="s">
        <v>44</v>
      </c>
      <c r="AU95" s="77">
        <v>325</v>
      </c>
      <c r="AV95" s="76"/>
      <c r="AW95" s="77"/>
      <c r="AX95" s="76"/>
      <c r="AY95" s="77"/>
      <c r="AZ95" s="76"/>
      <c r="BA95" s="77"/>
      <c r="BB95" s="76" t="s">
        <v>44</v>
      </c>
      <c r="BC95" s="77">
        <v>325</v>
      </c>
      <c r="BD95" s="76"/>
      <c r="BE95" s="77"/>
      <c r="BF95" s="76"/>
      <c r="BG95" s="77"/>
      <c r="BH95" s="76"/>
      <c r="BI95" s="77"/>
      <c r="BJ95" s="76"/>
      <c r="BK95" s="77"/>
      <c r="BL95" s="36"/>
      <c r="BM95" s="24"/>
      <c r="BN95" s="76"/>
      <c r="BO95" s="77"/>
      <c r="BP95" s="76"/>
      <c r="BQ95" s="77"/>
      <c r="BR95" s="76"/>
      <c r="BS95" s="77"/>
      <c r="BT95" s="76"/>
      <c r="BU95" s="77"/>
      <c r="BV95" s="24"/>
      <c r="BW95" s="76"/>
      <c r="BX95" s="77"/>
      <c r="BY95" s="76"/>
      <c r="BZ95" s="77"/>
      <c r="CA95" s="96"/>
    </row>
    <row r="96" spans="1:79" outlineLevel="1" x14ac:dyDescent="0.2">
      <c r="A96" s="33"/>
      <c r="B96" s="265" t="s">
        <v>318</v>
      </c>
      <c r="C96" s="240" t="str">
        <f>_xlfn.CONCAT(Tabel3[[#This Row],[ID]],Tabel3[[#This Row],[BYGNINGSDELE]])</f>
        <v>092Træsøjler, Ikke bærende</v>
      </c>
      <c r="D96" s="24"/>
      <c r="E96" s="24"/>
      <c r="F96" s="24"/>
      <c r="G96" s="24"/>
      <c r="H96" s="24"/>
      <c r="I96" s="24"/>
      <c r="J96" s="61">
        <v>4</v>
      </c>
      <c r="K96" s="62" t="s">
        <v>309</v>
      </c>
      <c r="L96" s="63" t="s">
        <v>298</v>
      </c>
      <c r="M96" s="61" t="str">
        <f>IFERROR(VLOOKUP(Tabel3[[#This Row],[ID-Bygningsdel]],'Data ændringslog'!A:G,7,FALSE),"P")</f>
        <v/>
      </c>
      <c r="N96" s="64" t="s">
        <v>109</v>
      </c>
      <c r="O96" s="188" t="str">
        <f>VLOOKUP(Tabel3[[#This Row],[ID-Bygningsdel]],'Data aktør'!A:H,2,FALSE)</f>
        <v>X</v>
      </c>
      <c r="P96" s="189" t="str">
        <f>VLOOKUP(Tabel3[[#This Row],[ID-Bygningsdel]],'Data aktør'!A:H,3,FALSE)</f>
        <v/>
      </c>
      <c r="Q96" s="190" t="str">
        <f>VLOOKUP(Tabel3[[#This Row],[ID-Bygningsdel]],'Data aktør'!A:H,4,FALSE)</f>
        <v/>
      </c>
      <c r="R96" s="191" t="str">
        <f>VLOOKUP(Tabel3[[#This Row],[ID-Bygningsdel]],'Data aktør'!A:H,5,FALSE)</f>
        <v/>
      </c>
      <c r="S96" s="192" t="str">
        <f>VLOOKUP(Tabel3[[#This Row],[ID-Bygningsdel]],'Data aktør'!A:H,6,FALSE)</f>
        <v/>
      </c>
      <c r="T96" s="193" t="str">
        <f>VLOOKUP(Tabel3[[#This Row],[ID-Bygningsdel]],'Data aktør'!A:H,7,FALSE)</f>
        <v/>
      </c>
      <c r="U96" s="194" t="str">
        <f>VLOOKUP(Tabel3[[#This Row],[ID-Bygningsdel]],'Data aktør'!A:H,8,FALSE)</f>
        <v/>
      </c>
      <c r="V96" s="76"/>
      <c r="W96" s="77"/>
      <c r="X96" s="76"/>
      <c r="Y96" s="77"/>
      <c r="Z96" s="76"/>
      <c r="AA96" s="77"/>
      <c r="AB96" s="85"/>
      <c r="AC96" s="86"/>
      <c r="AD96" s="76"/>
      <c r="AE96" s="77"/>
      <c r="AF96" s="76"/>
      <c r="AG96" s="77"/>
      <c r="AH96" s="76"/>
      <c r="AI96" s="77"/>
      <c r="AJ96" s="85" t="s">
        <v>43</v>
      </c>
      <c r="AK96" s="86">
        <v>300</v>
      </c>
      <c r="AL96" s="85"/>
      <c r="AM96" s="86"/>
      <c r="AN96" s="76"/>
      <c r="AO96" s="77"/>
      <c r="AP96" s="76"/>
      <c r="AQ96" s="77"/>
      <c r="AR96" s="76"/>
      <c r="AS96" s="77"/>
      <c r="AT96" s="85" t="s">
        <v>43</v>
      </c>
      <c r="AU96" s="86">
        <v>325</v>
      </c>
      <c r="AV96" s="76"/>
      <c r="AW96" s="77"/>
      <c r="AX96" s="76"/>
      <c r="AY96" s="77"/>
      <c r="AZ96" s="76"/>
      <c r="BA96" s="77"/>
      <c r="BB96" s="85" t="s">
        <v>43</v>
      </c>
      <c r="BC96" s="86">
        <v>325</v>
      </c>
      <c r="BD96" s="76"/>
      <c r="BE96" s="77"/>
      <c r="BF96" s="76"/>
      <c r="BG96" s="77"/>
      <c r="BH96" s="76"/>
      <c r="BI96" s="77"/>
      <c r="BJ96" s="85"/>
      <c r="BK96" s="86"/>
      <c r="BL96" s="36"/>
      <c r="BM96" s="256"/>
      <c r="BN96" s="76"/>
      <c r="BO96" s="77"/>
      <c r="BP96" s="76"/>
      <c r="BQ96" s="77"/>
      <c r="BR96" s="76"/>
      <c r="BS96" s="77"/>
      <c r="BT96" s="85"/>
      <c r="BU96" s="86"/>
      <c r="BV96" s="24"/>
      <c r="BW96" s="76"/>
      <c r="BX96" s="77"/>
      <c r="BY96" s="76"/>
      <c r="BZ96" s="77"/>
      <c r="CA96" s="96"/>
    </row>
    <row r="97" spans="1:79" ht="14.25" outlineLevel="1" x14ac:dyDescent="0.2">
      <c r="A97" s="33"/>
      <c r="B97" s="264" t="s">
        <v>320</v>
      </c>
      <c r="C97" s="239" t="str">
        <f>_xlfn.CONCAT(Tabel3[[#This Row],[ID]],Tabel3[[#This Row],[BYGNINGSDELE]])</f>
        <v xml:space="preserve">093Dæk </v>
      </c>
      <c r="D97" s="27"/>
      <c r="E97" s="27"/>
      <c r="F97" s="27"/>
      <c r="G97" s="27"/>
      <c r="H97" s="27"/>
      <c r="I97" s="24"/>
      <c r="J97" s="58">
        <v>2</v>
      </c>
      <c r="K97" s="59" t="s">
        <v>311</v>
      </c>
      <c r="L97" s="287"/>
      <c r="M97" s="290" t="str">
        <f>IFERROR(VLOOKUP(Tabel3[[#This Row],[ID-Bygningsdel]],'Data ændringslog'!A:G,7,FALSE),"P")</f>
        <v/>
      </c>
      <c r="N97" s="60"/>
      <c r="O97" s="221" t="s">
        <v>109</v>
      </c>
      <c r="P97" s="222" t="s">
        <v>109</v>
      </c>
      <c r="Q97" s="222" t="s">
        <v>109</v>
      </c>
      <c r="R97" s="222" t="s">
        <v>109</v>
      </c>
      <c r="S97" s="222" t="s">
        <v>109</v>
      </c>
      <c r="T97" s="222" t="s">
        <v>109</v>
      </c>
      <c r="U97" s="223" t="s">
        <v>109</v>
      </c>
      <c r="V97" s="78"/>
      <c r="W97" s="79"/>
      <c r="X97" s="78"/>
      <c r="Y97" s="79"/>
      <c r="Z97" s="78"/>
      <c r="AA97" s="79"/>
      <c r="AB97" s="225"/>
      <c r="AC97" s="226"/>
      <c r="AD97" s="78"/>
      <c r="AE97" s="79"/>
      <c r="AF97" s="78"/>
      <c r="AG97" s="79"/>
      <c r="AH97" s="78"/>
      <c r="AI97" s="79"/>
      <c r="AJ97" s="225"/>
      <c r="AK97" s="226"/>
      <c r="AL97" s="225"/>
      <c r="AM97" s="226"/>
      <c r="AN97" s="78"/>
      <c r="AO97" s="79"/>
      <c r="AP97" s="78"/>
      <c r="AQ97" s="79"/>
      <c r="AR97" s="78"/>
      <c r="AS97" s="79"/>
      <c r="AT97" s="225"/>
      <c r="AU97" s="226"/>
      <c r="AV97" s="78"/>
      <c r="AW97" s="79"/>
      <c r="AX97" s="78"/>
      <c r="AY97" s="79"/>
      <c r="AZ97" s="78"/>
      <c r="BA97" s="79"/>
      <c r="BB97" s="225"/>
      <c r="BC97" s="226"/>
      <c r="BD97" s="78"/>
      <c r="BE97" s="79"/>
      <c r="BF97" s="78"/>
      <c r="BG97" s="79"/>
      <c r="BH97" s="78"/>
      <c r="BI97" s="79"/>
      <c r="BJ97" s="225"/>
      <c r="BK97" s="226"/>
      <c r="BL97" s="37"/>
      <c r="BM97" s="245"/>
      <c r="BN97" s="78"/>
      <c r="BO97" s="79"/>
      <c r="BP97" s="78"/>
      <c r="BQ97" s="79"/>
      <c r="BR97" s="78"/>
      <c r="BS97" s="79"/>
      <c r="BT97" s="225"/>
      <c r="BU97" s="226"/>
      <c r="BV97" s="24"/>
      <c r="BW97" s="78"/>
      <c r="BX97" s="79"/>
      <c r="BY97" s="78"/>
      <c r="BZ97" s="79"/>
      <c r="CA97" s="97"/>
    </row>
    <row r="98" spans="1:79" outlineLevel="1" x14ac:dyDescent="0.2">
      <c r="A98" s="33"/>
      <c r="B98" s="265" t="s">
        <v>322</v>
      </c>
      <c r="C98" s="240" t="str">
        <f>_xlfn.CONCAT(Tabel3[[#This Row],[ID]],Tabel3[[#This Row],[BYGNINGSDELE]])</f>
        <v>094Generisk dæk/etageadskillelse</v>
      </c>
      <c r="D98" s="24"/>
      <c r="E98" s="24"/>
      <c r="F98" s="24"/>
      <c r="G98" s="24"/>
      <c r="H98" s="24"/>
      <c r="I98" s="24"/>
      <c r="J98" s="61">
        <v>3</v>
      </c>
      <c r="K98" s="62" t="s">
        <v>313</v>
      </c>
      <c r="L98" s="63" t="s">
        <v>314</v>
      </c>
      <c r="M98" s="61" t="str">
        <f>IFERROR(VLOOKUP(Tabel3[[#This Row],[ID-Bygningsdel]],'Data ændringslog'!A:G,7,FALSE),"P")</f>
        <v/>
      </c>
      <c r="N98" s="64" t="s">
        <v>109</v>
      </c>
      <c r="O98" s="188" t="str">
        <f>VLOOKUP(Tabel3[[#This Row],[ID-Bygningsdel]],'Data aktør'!A:H,2,FALSE)</f>
        <v>X</v>
      </c>
      <c r="P98" s="189" t="str">
        <f>VLOOKUP(Tabel3[[#This Row],[ID-Bygningsdel]],'Data aktør'!A:H,3,FALSE)</f>
        <v/>
      </c>
      <c r="Q98" s="190" t="str">
        <f>VLOOKUP(Tabel3[[#This Row],[ID-Bygningsdel]],'Data aktør'!A:H,4,FALSE)</f>
        <v/>
      </c>
      <c r="R98" s="191" t="str">
        <f>VLOOKUP(Tabel3[[#This Row],[ID-Bygningsdel]],'Data aktør'!A:H,5,FALSE)</f>
        <v/>
      </c>
      <c r="S98" s="192" t="str">
        <f>VLOOKUP(Tabel3[[#This Row],[ID-Bygningsdel]],'Data aktør'!A:H,6,FALSE)</f>
        <v/>
      </c>
      <c r="T98" s="193" t="str">
        <f>VLOOKUP(Tabel3[[#This Row],[ID-Bygningsdel]],'Data aktør'!A:H,7,FALSE)</f>
        <v/>
      </c>
      <c r="U98" s="194" t="str">
        <f>VLOOKUP(Tabel3[[#This Row],[ID-Bygningsdel]],'Data aktør'!A:H,8,FALSE)</f>
        <v/>
      </c>
      <c r="V98" s="76"/>
      <c r="W98" s="77"/>
      <c r="X98" s="76"/>
      <c r="Y98" s="77"/>
      <c r="Z98" s="76"/>
      <c r="AA98" s="77"/>
      <c r="AB98" s="80" t="s">
        <v>43</v>
      </c>
      <c r="AC98" s="81">
        <v>200</v>
      </c>
      <c r="AD98" s="76"/>
      <c r="AE98" s="77"/>
      <c r="AF98" s="76"/>
      <c r="AG98" s="77"/>
      <c r="AH98" s="76"/>
      <c r="AI98" s="77"/>
      <c r="AJ98" s="80"/>
      <c r="AK98" s="81"/>
      <c r="AL98" s="80"/>
      <c r="AM98" s="81"/>
      <c r="AN98" s="76"/>
      <c r="AO98" s="77"/>
      <c r="AP98" s="76"/>
      <c r="AQ98" s="77"/>
      <c r="AR98" s="76"/>
      <c r="AS98" s="77"/>
      <c r="AT98" s="80"/>
      <c r="AU98" s="81"/>
      <c r="AV98" s="76"/>
      <c r="AW98" s="77"/>
      <c r="AX98" s="76"/>
      <c r="AY98" s="77"/>
      <c r="AZ98" s="76"/>
      <c r="BA98" s="77"/>
      <c r="BB98" s="80"/>
      <c r="BC98" s="81"/>
      <c r="BD98" s="76"/>
      <c r="BE98" s="77"/>
      <c r="BF98" s="76"/>
      <c r="BG98" s="77"/>
      <c r="BH98" s="76"/>
      <c r="BI98" s="77"/>
      <c r="BJ98" s="80"/>
      <c r="BK98" s="81"/>
      <c r="BL98" s="36"/>
      <c r="BM98" s="113"/>
      <c r="BN98" s="76"/>
      <c r="BO98" s="77"/>
      <c r="BP98" s="76"/>
      <c r="BQ98" s="77"/>
      <c r="BR98" s="76"/>
      <c r="BS98" s="77"/>
      <c r="BT98" s="80"/>
      <c r="BU98" s="81"/>
      <c r="BV98" s="24"/>
      <c r="BW98" s="76"/>
      <c r="BX98" s="77"/>
      <c r="BY98" s="76"/>
      <c r="BZ98" s="77"/>
      <c r="CA98" s="96"/>
    </row>
    <row r="99" spans="1:79" outlineLevel="1" x14ac:dyDescent="0.2">
      <c r="A99" s="33"/>
      <c r="B99" s="265" t="s">
        <v>325</v>
      </c>
      <c r="C99" s="240" t="str">
        <f>_xlfn.CONCAT(Tabel3[[#This Row],[ID]],Tabel3[[#This Row],[BYGNINGSDELE]])</f>
        <v>095Terrændæk</v>
      </c>
      <c r="D99" s="24"/>
      <c r="E99" s="24"/>
      <c r="F99" s="24"/>
      <c r="G99" s="24"/>
      <c r="H99" s="24"/>
      <c r="I99" s="24"/>
      <c r="J99" s="61">
        <v>3</v>
      </c>
      <c r="K99" s="62" t="s">
        <v>316</v>
      </c>
      <c r="L99" s="63" t="s">
        <v>317</v>
      </c>
      <c r="M99" s="61" t="str">
        <f>IFERROR(VLOOKUP(Tabel3[[#This Row],[ID-Bygningsdel]],'Data ændringslog'!A:G,7,FALSE),"P")</f>
        <v/>
      </c>
      <c r="N99" s="64" t="s">
        <v>109</v>
      </c>
      <c r="O99" s="188" t="str">
        <f>VLOOKUP(Tabel3[[#This Row],[ID-Bygningsdel]],'Data aktør'!A:H,2,FALSE)</f>
        <v/>
      </c>
      <c r="P99" s="189" t="str">
        <f>VLOOKUP(Tabel3[[#This Row],[ID-Bygningsdel]],'Data aktør'!A:H,3,FALSE)</f>
        <v>X</v>
      </c>
      <c r="Q99" s="190" t="str">
        <f>VLOOKUP(Tabel3[[#This Row],[ID-Bygningsdel]],'Data aktør'!A:H,4,FALSE)</f>
        <v/>
      </c>
      <c r="R99" s="191" t="str">
        <f>VLOOKUP(Tabel3[[#This Row],[ID-Bygningsdel]],'Data aktør'!A:H,5,FALSE)</f>
        <v/>
      </c>
      <c r="S99" s="192" t="str">
        <f>VLOOKUP(Tabel3[[#This Row],[ID-Bygningsdel]],'Data aktør'!A:H,6,FALSE)</f>
        <v/>
      </c>
      <c r="T99" s="193" t="str">
        <f>VLOOKUP(Tabel3[[#This Row],[ID-Bygningsdel]],'Data aktør'!A:H,7,FALSE)</f>
        <v/>
      </c>
      <c r="U99" s="194" t="str">
        <f>VLOOKUP(Tabel3[[#This Row],[ID-Bygningsdel]],'Data aktør'!A:H,8,FALSE)</f>
        <v/>
      </c>
      <c r="V99" s="76"/>
      <c r="W99" s="77"/>
      <c r="X99" s="76"/>
      <c r="Y99" s="77"/>
      <c r="Z99" s="76"/>
      <c r="AA99" s="77"/>
      <c r="AB99" s="76"/>
      <c r="AC99" s="77"/>
      <c r="AD99" s="76"/>
      <c r="AE99" s="77"/>
      <c r="AF99" s="76"/>
      <c r="AG99" s="77"/>
      <c r="AH99" s="76"/>
      <c r="AI99" s="77"/>
      <c r="AJ99" s="76" t="s">
        <v>44</v>
      </c>
      <c r="AK99" s="77">
        <v>300</v>
      </c>
      <c r="AL99" s="76"/>
      <c r="AM99" s="77"/>
      <c r="AN99" s="76"/>
      <c r="AO99" s="77"/>
      <c r="AP99" s="76"/>
      <c r="AQ99" s="77"/>
      <c r="AR99" s="76"/>
      <c r="AS99" s="77"/>
      <c r="AT99" s="76" t="s">
        <v>44</v>
      </c>
      <c r="AU99" s="77">
        <v>325</v>
      </c>
      <c r="AV99" s="76"/>
      <c r="AW99" s="77"/>
      <c r="AX99" s="76"/>
      <c r="AY99" s="77"/>
      <c r="AZ99" s="76"/>
      <c r="BA99" s="77"/>
      <c r="BB99" s="76" t="s">
        <v>44</v>
      </c>
      <c r="BC99" s="77">
        <v>325</v>
      </c>
      <c r="BD99" s="76"/>
      <c r="BE99" s="77"/>
      <c r="BF99" s="76"/>
      <c r="BG99" s="77"/>
      <c r="BH99" s="76"/>
      <c r="BI99" s="77"/>
      <c r="BJ99" s="76"/>
      <c r="BK99" s="77"/>
      <c r="BL99" s="36"/>
      <c r="BM99" s="24"/>
      <c r="BN99" s="76"/>
      <c r="BO99" s="77"/>
      <c r="BP99" s="76"/>
      <c r="BQ99" s="77"/>
      <c r="BR99" s="76"/>
      <c r="BS99" s="77"/>
      <c r="BT99" s="76"/>
      <c r="BU99" s="77"/>
      <c r="BV99" s="24"/>
      <c r="BW99" s="76"/>
      <c r="BX99" s="77"/>
      <c r="BY99" s="76"/>
      <c r="BZ99" s="77"/>
      <c r="CA99" s="96"/>
    </row>
    <row r="100" spans="1:79" outlineLevel="1" x14ac:dyDescent="0.2">
      <c r="A100" s="33"/>
      <c r="B100" s="265" t="s">
        <v>328</v>
      </c>
      <c r="C100" s="240" t="str">
        <f>_xlfn.CONCAT(Tabel3[[#This Row],[ID]],Tabel3[[#This Row],[BYGNINGSDELE]])</f>
        <v xml:space="preserve">096Betondæk, Pladsstøbt </v>
      </c>
      <c r="D100" s="24"/>
      <c r="E100" s="24"/>
      <c r="F100" s="24"/>
      <c r="G100" s="24"/>
      <c r="H100" s="24"/>
      <c r="I100" s="24"/>
      <c r="J100" s="61">
        <v>3</v>
      </c>
      <c r="K100" s="62" t="s">
        <v>319</v>
      </c>
      <c r="L100" s="63" t="s">
        <v>317</v>
      </c>
      <c r="M100" s="61" t="str">
        <f>IFERROR(VLOOKUP(Tabel3[[#This Row],[ID-Bygningsdel]],'Data ændringslog'!A:G,7,FALSE),"P")</f>
        <v/>
      </c>
      <c r="N100" s="64" t="s">
        <v>109</v>
      </c>
      <c r="O100" s="188" t="str">
        <f>VLOOKUP(Tabel3[[#This Row],[ID-Bygningsdel]],'Data aktør'!A:H,2,FALSE)</f>
        <v/>
      </c>
      <c r="P100" s="189" t="str">
        <f>VLOOKUP(Tabel3[[#This Row],[ID-Bygningsdel]],'Data aktør'!A:H,3,FALSE)</f>
        <v>X</v>
      </c>
      <c r="Q100" s="190" t="str">
        <f>VLOOKUP(Tabel3[[#This Row],[ID-Bygningsdel]],'Data aktør'!A:H,4,FALSE)</f>
        <v/>
      </c>
      <c r="R100" s="191" t="str">
        <f>VLOOKUP(Tabel3[[#This Row],[ID-Bygningsdel]],'Data aktør'!A:H,5,FALSE)</f>
        <v/>
      </c>
      <c r="S100" s="192" t="str">
        <f>VLOOKUP(Tabel3[[#This Row],[ID-Bygningsdel]],'Data aktør'!A:H,6,FALSE)</f>
        <v/>
      </c>
      <c r="T100" s="193" t="str">
        <f>VLOOKUP(Tabel3[[#This Row],[ID-Bygningsdel]],'Data aktør'!A:H,7,FALSE)</f>
        <v/>
      </c>
      <c r="U100" s="194" t="str">
        <f>VLOOKUP(Tabel3[[#This Row],[ID-Bygningsdel]],'Data aktør'!A:H,8,FALSE)</f>
        <v/>
      </c>
      <c r="V100" s="76"/>
      <c r="W100" s="77"/>
      <c r="X100" s="76"/>
      <c r="Y100" s="77"/>
      <c r="Z100" s="76"/>
      <c r="AA100" s="77"/>
      <c r="AB100" s="76"/>
      <c r="AC100" s="77"/>
      <c r="AD100" s="76"/>
      <c r="AE100" s="77"/>
      <c r="AF100" s="76"/>
      <c r="AG100" s="77"/>
      <c r="AH100" s="76"/>
      <c r="AI100" s="77"/>
      <c r="AJ100" s="76" t="s">
        <v>44</v>
      </c>
      <c r="AK100" s="77">
        <v>300</v>
      </c>
      <c r="AL100" s="76"/>
      <c r="AM100" s="77"/>
      <c r="AN100" s="76"/>
      <c r="AO100" s="77"/>
      <c r="AP100" s="76"/>
      <c r="AQ100" s="77"/>
      <c r="AR100" s="76"/>
      <c r="AS100" s="77"/>
      <c r="AT100" s="76" t="s">
        <v>44</v>
      </c>
      <c r="AU100" s="77">
        <v>325</v>
      </c>
      <c r="AV100" s="76"/>
      <c r="AW100" s="77"/>
      <c r="AX100" s="76"/>
      <c r="AY100" s="77"/>
      <c r="AZ100" s="76"/>
      <c r="BA100" s="77"/>
      <c r="BB100" s="76" t="s">
        <v>44</v>
      </c>
      <c r="BC100" s="77">
        <v>325</v>
      </c>
      <c r="BD100" s="76"/>
      <c r="BE100" s="77"/>
      <c r="BF100" s="76"/>
      <c r="BG100" s="77"/>
      <c r="BH100" s="76"/>
      <c r="BI100" s="77"/>
      <c r="BJ100" s="76"/>
      <c r="BK100" s="77"/>
      <c r="BL100" s="36"/>
      <c r="BM100" s="24"/>
      <c r="BN100" s="76"/>
      <c r="BO100" s="77"/>
      <c r="BP100" s="76"/>
      <c r="BQ100" s="77"/>
      <c r="BR100" s="76"/>
      <c r="BS100" s="77"/>
      <c r="BT100" s="76"/>
      <c r="BU100" s="77"/>
      <c r="BV100" s="24"/>
      <c r="BW100" s="76"/>
      <c r="BX100" s="77"/>
      <c r="BY100" s="76"/>
      <c r="BZ100" s="77"/>
      <c r="CA100" s="96"/>
    </row>
    <row r="101" spans="1:79" outlineLevel="1" x14ac:dyDescent="0.2">
      <c r="A101" s="33"/>
      <c r="B101" s="267" t="s">
        <v>330</v>
      </c>
      <c r="C101" s="242" t="str">
        <f>_xlfn.CONCAT(Tabel3[[#This Row],[ID]],Tabel3[[#This Row],[BYGNINGSDELE]])</f>
        <v>097Betondæk, Elementer</v>
      </c>
      <c r="D101" s="23"/>
      <c r="E101" s="23"/>
      <c r="F101" s="23"/>
      <c r="G101" s="23"/>
      <c r="H101" s="23"/>
      <c r="I101" s="24"/>
      <c r="J101" s="65">
        <v>3</v>
      </c>
      <c r="K101" s="66" t="s">
        <v>321</v>
      </c>
      <c r="L101" s="67" t="s">
        <v>317</v>
      </c>
      <c r="M101" s="65" t="str">
        <f>IFERROR(VLOOKUP(Tabel3[[#This Row],[ID-Bygningsdel]],'Data ændringslog'!A:G,7,FALSE),"P")</f>
        <v/>
      </c>
      <c r="N101" s="68" t="s">
        <v>109</v>
      </c>
      <c r="O101" s="196" t="str">
        <f>VLOOKUP(Tabel3[[#This Row],[ID-Bygningsdel]],'Data aktør'!A:H,2,FALSE)</f>
        <v/>
      </c>
      <c r="P101" s="197" t="str">
        <f>VLOOKUP(Tabel3[[#This Row],[ID-Bygningsdel]],'Data aktør'!A:H,3,FALSE)</f>
        <v/>
      </c>
      <c r="Q101" s="197" t="str">
        <f>VLOOKUP(Tabel3[[#This Row],[ID-Bygningsdel]],'Data aktør'!A:H,4,FALSE)</f>
        <v/>
      </c>
      <c r="R101" s="197" t="str">
        <f>VLOOKUP(Tabel3[[#This Row],[ID-Bygningsdel]],'Data aktør'!A:H,5,FALSE)</f>
        <v/>
      </c>
      <c r="S101" s="197" t="str">
        <f>VLOOKUP(Tabel3[[#This Row],[ID-Bygningsdel]],'Data aktør'!A:H,6,FALSE)</f>
        <v/>
      </c>
      <c r="T101" s="197" t="str">
        <f>VLOOKUP(Tabel3[[#This Row],[ID-Bygningsdel]],'Data aktør'!A:H,7,FALSE)</f>
        <v/>
      </c>
      <c r="U101" s="197" t="str">
        <f>VLOOKUP(Tabel3[[#This Row],[ID-Bygningsdel]],'Data aktør'!A:H,8,FALSE)</f>
        <v/>
      </c>
      <c r="V101" s="84"/>
      <c r="W101" s="69"/>
      <c r="X101" s="84"/>
      <c r="Y101" s="69"/>
      <c r="Z101" s="84"/>
      <c r="AA101" s="69"/>
      <c r="AB101" s="84"/>
      <c r="AC101" s="69"/>
      <c r="AD101" s="84"/>
      <c r="AE101" s="69"/>
      <c r="AF101" s="84"/>
      <c r="AG101" s="69"/>
      <c r="AH101" s="84"/>
      <c r="AI101" s="69"/>
      <c r="AJ101" s="84"/>
      <c r="AK101" s="69"/>
      <c r="AL101" s="84"/>
      <c r="AM101" s="69"/>
      <c r="AN101" s="84"/>
      <c r="AO101" s="69"/>
      <c r="AP101" s="84"/>
      <c r="AQ101" s="69"/>
      <c r="AR101" s="84"/>
      <c r="AS101" s="69"/>
      <c r="AT101" s="84"/>
      <c r="AU101" s="69"/>
      <c r="AV101" s="84"/>
      <c r="AW101" s="69"/>
      <c r="AX101" s="84"/>
      <c r="AY101" s="69"/>
      <c r="AZ101" s="84"/>
      <c r="BA101" s="69"/>
      <c r="BB101" s="84"/>
      <c r="BC101" s="69"/>
      <c r="BD101" s="84"/>
      <c r="BE101" s="69"/>
      <c r="BF101" s="84"/>
      <c r="BG101" s="69"/>
      <c r="BH101" s="84"/>
      <c r="BI101" s="69"/>
      <c r="BJ101" s="84"/>
      <c r="BK101" s="69"/>
      <c r="BL101" s="38"/>
      <c r="BM101" s="24"/>
      <c r="BN101" s="84"/>
      <c r="BO101" s="69"/>
      <c r="BP101" s="84"/>
      <c r="BQ101" s="69"/>
      <c r="BR101" s="84"/>
      <c r="BS101" s="69"/>
      <c r="BT101" s="84"/>
      <c r="BU101" s="69"/>
      <c r="BV101" s="24"/>
      <c r="BW101" s="84"/>
      <c r="BX101" s="69"/>
      <c r="BY101" s="84"/>
      <c r="BZ101" s="69"/>
      <c r="CA101" s="98"/>
    </row>
    <row r="102" spans="1:79" outlineLevel="1" x14ac:dyDescent="0.2">
      <c r="A102" s="33"/>
      <c r="B102" s="265" t="s">
        <v>332</v>
      </c>
      <c r="C102" s="240" t="str">
        <f>_xlfn.CONCAT(Tabel3[[#This Row],[ID]],Tabel3[[#This Row],[BYGNINGSDELE]])</f>
        <v>098Massive dæk, Elementer, A113, 4LK (DP=Ent.)</v>
      </c>
      <c r="D102" s="24"/>
      <c r="E102" s="24"/>
      <c r="F102" s="24"/>
      <c r="G102" s="24"/>
      <c r="H102" s="24"/>
      <c r="I102" s="24"/>
      <c r="J102" s="61">
        <v>4</v>
      </c>
      <c r="K102" s="62" t="s">
        <v>323</v>
      </c>
      <c r="L102" s="63" t="s">
        <v>317</v>
      </c>
      <c r="M102" s="61" t="str">
        <f>IFERROR(VLOOKUP(Tabel3[[#This Row],[ID-Bygningsdel]],'Data ændringslog'!A:G,7,FALSE),"P")</f>
        <v/>
      </c>
      <c r="N102" s="64" t="s">
        <v>189</v>
      </c>
      <c r="O102" s="188" t="str">
        <f>VLOOKUP(Tabel3[[#This Row],[ID-Bygningsdel]],'Data aktør'!A:H,2,FALSE)</f>
        <v/>
      </c>
      <c r="P102" s="189" t="str">
        <f>VLOOKUP(Tabel3[[#This Row],[ID-Bygningsdel]],'Data aktør'!A:H,3,FALSE)</f>
        <v>X</v>
      </c>
      <c r="Q102" s="190" t="str">
        <f>VLOOKUP(Tabel3[[#This Row],[ID-Bygningsdel]],'Data aktør'!A:H,4,FALSE)</f>
        <v/>
      </c>
      <c r="R102" s="191" t="str">
        <f>VLOOKUP(Tabel3[[#This Row],[ID-Bygningsdel]],'Data aktør'!A:H,5,FALSE)</f>
        <v/>
      </c>
      <c r="S102" s="192" t="str">
        <f>VLOOKUP(Tabel3[[#This Row],[ID-Bygningsdel]],'Data aktør'!A:H,6,FALSE)</f>
        <v/>
      </c>
      <c r="T102" s="193" t="str">
        <f>VLOOKUP(Tabel3[[#This Row],[ID-Bygningsdel]],'Data aktør'!A:H,7,FALSE)</f>
        <v>X</v>
      </c>
      <c r="U102" s="194" t="str">
        <f>VLOOKUP(Tabel3[[#This Row],[ID-Bygningsdel]],'Data aktør'!A:H,8,FALSE)</f>
        <v/>
      </c>
      <c r="V102" s="76"/>
      <c r="W102" s="77"/>
      <c r="X102" s="76"/>
      <c r="Y102" s="77"/>
      <c r="Z102" s="76"/>
      <c r="AA102" s="77"/>
      <c r="AB102" s="76"/>
      <c r="AC102" s="77"/>
      <c r="AD102" s="76"/>
      <c r="AE102" s="77"/>
      <c r="AF102" s="76"/>
      <c r="AG102" s="77"/>
      <c r="AH102" s="76"/>
      <c r="AI102" s="77"/>
      <c r="AJ102" s="76" t="s">
        <v>44</v>
      </c>
      <c r="AK102" s="77">
        <v>300</v>
      </c>
      <c r="AL102" s="76"/>
      <c r="AM102" s="77"/>
      <c r="AN102" s="76"/>
      <c r="AO102" s="77"/>
      <c r="AP102" s="76"/>
      <c r="AQ102" s="77"/>
      <c r="AR102" s="76"/>
      <c r="AS102" s="77"/>
      <c r="AT102" s="76" t="s">
        <v>44</v>
      </c>
      <c r="AU102" s="77">
        <v>300</v>
      </c>
      <c r="AV102" s="76"/>
      <c r="AW102" s="77"/>
      <c r="AX102" s="76"/>
      <c r="AY102" s="77"/>
      <c r="AZ102" s="76"/>
      <c r="BA102" s="77"/>
      <c r="BB102" s="76" t="s">
        <v>48</v>
      </c>
      <c r="BC102" s="77">
        <v>325</v>
      </c>
      <c r="BD102" s="76"/>
      <c r="BE102" s="77"/>
      <c r="BF102" s="76"/>
      <c r="BG102" s="77"/>
      <c r="BH102" s="76"/>
      <c r="BI102" s="77"/>
      <c r="BJ102" s="76"/>
      <c r="BK102" s="77"/>
      <c r="BL102" s="36" t="s">
        <v>324</v>
      </c>
      <c r="BM102" s="24"/>
      <c r="BN102" s="76"/>
      <c r="BO102" s="77"/>
      <c r="BP102" s="76"/>
      <c r="BQ102" s="77"/>
      <c r="BR102" s="76"/>
      <c r="BS102" s="77"/>
      <c r="BT102" s="76"/>
      <c r="BU102" s="77"/>
      <c r="BV102" s="24"/>
      <c r="BW102" s="76"/>
      <c r="BX102" s="77"/>
      <c r="BY102" s="76"/>
      <c r="BZ102" s="77"/>
      <c r="CA102" s="96"/>
    </row>
    <row r="103" spans="1:79" outlineLevel="1" x14ac:dyDescent="0.2">
      <c r="A103" s="33"/>
      <c r="B103" s="265" t="s">
        <v>334</v>
      </c>
      <c r="C103" s="240" t="str">
        <f>_xlfn.CONCAT(Tabel3[[#This Row],[ID]],Tabel3[[#This Row],[BYGNINGSDELE]])</f>
        <v>099Massive dæk, Elementer, A113, 4LK (DP=Rådg.)</v>
      </c>
      <c r="D103" s="24"/>
      <c r="E103" s="24"/>
      <c r="F103" s="24"/>
      <c r="G103" s="24"/>
      <c r="H103" s="24"/>
      <c r="I103" s="24"/>
      <c r="J103" s="61">
        <v>4</v>
      </c>
      <c r="K103" s="62" t="s">
        <v>326</v>
      </c>
      <c r="L103" s="63" t="s">
        <v>317</v>
      </c>
      <c r="M103" s="61" t="str">
        <f>IFERROR(VLOOKUP(Tabel3[[#This Row],[ID-Bygningsdel]],'Data ændringslog'!A:G,7,FALSE),"P")</f>
        <v/>
      </c>
      <c r="N103" s="64" t="s">
        <v>189</v>
      </c>
      <c r="O103" s="188" t="str">
        <f>VLOOKUP(Tabel3[[#This Row],[ID-Bygningsdel]],'Data aktør'!A:H,2,FALSE)</f>
        <v/>
      </c>
      <c r="P103" s="189" t="str">
        <f>VLOOKUP(Tabel3[[#This Row],[ID-Bygningsdel]],'Data aktør'!A:H,3,FALSE)</f>
        <v>X</v>
      </c>
      <c r="Q103" s="190" t="str">
        <f>VLOOKUP(Tabel3[[#This Row],[ID-Bygningsdel]],'Data aktør'!A:H,4,FALSE)</f>
        <v/>
      </c>
      <c r="R103" s="191" t="str">
        <f>VLOOKUP(Tabel3[[#This Row],[ID-Bygningsdel]],'Data aktør'!A:H,5,FALSE)</f>
        <v/>
      </c>
      <c r="S103" s="192" t="str">
        <f>VLOOKUP(Tabel3[[#This Row],[ID-Bygningsdel]],'Data aktør'!A:H,6,FALSE)</f>
        <v/>
      </c>
      <c r="T103" s="193" t="str">
        <f>VLOOKUP(Tabel3[[#This Row],[ID-Bygningsdel]],'Data aktør'!A:H,7,FALSE)</f>
        <v/>
      </c>
      <c r="U103" s="194" t="str">
        <f>VLOOKUP(Tabel3[[#This Row],[ID-Bygningsdel]],'Data aktør'!A:H,8,FALSE)</f>
        <v/>
      </c>
      <c r="V103" s="76"/>
      <c r="W103" s="77"/>
      <c r="X103" s="76"/>
      <c r="Y103" s="77"/>
      <c r="Z103" s="76"/>
      <c r="AA103" s="77"/>
      <c r="AB103" s="76"/>
      <c r="AC103" s="77"/>
      <c r="AD103" s="76"/>
      <c r="AE103" s="77"/>
      <c r="AF103" s="76"/>
      <c r="AG103" s="77"/>
      <c r="AH103" s="76"/>
      <c r="AI103" s="77"/>
      <c r="AJ103" s="76" t="s">
        <v>44</v>
      </c>
      <c r="AK103" s="77">
        <v>300</v>
      </c>
      <c r="AL103" s="76"/>
      <c r="AM103" s="77"/>
      <c r="AN103" s="76"/>
      <c r="AO103" s="77"/>
      <c r="AP103" s="76"/>
      <c r="AQ103" s="77"/>
      <c r="AR103" s="76"/>
      <c r="AS103" s="77"/>
      <c r="AT103" s="76" t="s">
        <v>44</v>
      </c>
      <c r="AU103" s="77">
        <v>300</v>
      </c>
      <c r="AV103" s="76"/>
      <c r="AW103" s="77"/>
      <c r="AX103" s="76"/>
      <c r="AY103" s="77"/>
      <c r="AZ103" s="76"/>
      <c r="BA103" s="77"/>
      <c r="BB103" s="76" t="s">
        <v>44</v>
      </c>
      <c r="BC103" s="77">
        <v>325</v>
      </c>
      <c r="BD103" s="76"/>
      <c r="BE103" s="77"/>
      <c r="BF103" s="76"/>
      <c r="BG103" s="77"/>
      <c r="BH103" s="76"/>
      <c r="BI103" s="77"/>
      <c r="BJ103" s="76"/>
      <c r="BK103" s="77"/>
      <c r="BL103" s="36" t="s">
        <v>327</v>
      </c>
      <c r="BM103" s="24"/>
      <c r="BN103" s="76"/>
      <c r="BO103" s="77"/>
      <c r="BP103" s="76"/>
      <c r="BQ103" s="77"/>
      <c r="BR103" s="76"/>
      <c r="BS103" s="77"/>
      <c r="BT103" s="76"/>
      <c r="BU103" s="77"/>
      <c r="BV103" s="24"/>
      <c r="BW103" s="76"/>
      <c r="BX103" s="77"/>
      <c r="BY103" s="76"/>
      <c r="BZ103" s="77"/>
      <c r="CA103" s="96"/>
    </row>
    <row r="104" spans="1:79" outlineLevel="1" x14ac:dyDescent="0.2">
      <c r="A104" s="33"/>
      <c r="B104" s="265" t="s">
        <v>337</v>
      </c>
      <c r="C104" s="240" t="str">
        <f>_xlfn.CONCAT(Tabel3[[#This Row],[ID]],Tabel3[[#This Row],[BYGNINGSDELE]])</f>
        <v>100Huldæk A113, 4LK (DP=Ent.)</v>
      </c>
      <c r="D104" s="24"/>
      <c r="E104" s="24"/>
      <c r="F104" s="24"/>
      <c r="G104" s="24"/>
      <c r="H104" s="24"/>
      <c r="I104" s="24"/>
      <c r="J104" s="61">
        <v>4</v>
      </c>
      <c r="K104" s="62" t="s">
        <v>329</v>
      </c>
      <c r="L104" s="63" t="s">
        <v>317</v>
      </c>
      <c r="M104" s="61" t="str">
        <f>IFERROR(VLOOKUP(Tabel3[[#This Row],[ID-Bygningsdel]],'Data ændringslog'!A:G,7,FALSE),"P")</f>
        <v/>
      </c>
      <c r="N104" s="64" t="s">
        <v>189</v>
      </c>
      <c r="O104" s="188" t="str">
        <f>VLOOKUP(Tabel3[[#This Row],[ID-Bygningsdel]],'Data aktør'!A:H,2,FALSE)</f>
        <v/>
      </c>
      <c r="P104" s="189" t="str">
        <f>VLOOKUP(Tabel3[[#This Row],[ID-Bygningsdel]],'Data aktør'!A:H,3,FALSE)</f>
        <v>X</v>
      </c>
      <c r="Q104" s="190" t="str">
        <f>VLOOKUP(Tabel3[[#This Row],[ID-Bygningsdel]],'Data aktør'!A:H,4,FALSE)</f>
        <v/>
      </c>
      <c r="R104" s="191" t="str">
        <f>VLOOKUP(Tabel3[[#This Row],[ID-Bygningsdel]],'Data aktør'!A:H,5,FALSE)</f>
        <v/>
      </c>
      <c r="S104" s="192" t="str">
        <f>VLOOKUP(Tabel3[[#This Row],[ID-Bygningsdel]],'Data aktør'!A:H,6,FALSE)</f>
        <v/>
      </c>
      <c r="T104" s="193" t="str">
        <f>VLOOKUP(Tabel3[[#This Row],[ID-Bygningsdel]],'Data aktør'!A:H,7,FALSE)</f>
        <v>X</v>
      </c>
      <c r="U104" s="194" t="str">
        <f>VLOOKUP(Tabel3[[#This Row],[ID-Bygningsdel]],'Data aktør'!A:H,8,FALSE)</f>
        <v/>
      </c>
      <c r="V104" s="76"/>
      <c r="W104" s="77"/>
      <c r="X104" s="76"/>
      <c r="Y104" s="77"/>
      <c r="Z104" s="76"/>
      <c r="AA104" s="77"/>
      <c r="AB104" s="76"/>
      <c r="AC104" s="77"/>
      <c r="AD104" s="76"/>
      <c r="AE104" s="77"/>
      <c r="AF104" s="76"/>
      <c r="AG104" s="77"/>
      <c r="AH104" s="76"/>
      <c r="AI104" s="77"/>
      <c r="AJ104" s="76" t="s">
        <v>44</v>
      </c>
      <c r="AK104" s="77">
        <v>300</v>
      </c>
      <c r="AL104" s="76"/>
      <c r="AM104" s="77"/>
      <c r="AN104" s="76"/>
      <c r="AO104" s="77"/>
      <c r="AP104" s="76"/>
      <c r="AQ104" s="77"/>
      <c r="AR104" s="76"/>
      <c r="AS104" s="77"/>
      <c r="AT104" s="76" t="s">
        <v>44</v>
      </c>
      <c r="AU104" s="77">
        <v>300</v>
      </c>
      <c r="AV104" s="76"/>
      <c r="AW104" s="77"/>
      <c r="AX104" s="76"/>
      <c r="AY104" s="77"/>
      <c r="AZ104" s="76"/>
      <c r="BA104" s="77"/>
      <c r="BB104" s="76" t="s">
        <v>48</v>
      </c>
      <c r="BC104" s="77">
        <v>325</v>
      </c>
      <c r="BD104" s="76"/>
      <c r="BE104" s="77"/>
      <c r="BF104" s="76"/>
      <c r="BG104" s="77"/>
      <c r="BH104" s="76"/>
      <c r="BI104" s="77"/>
      <c r="BJ104" s="76"/>
      <c r="BK104" s="77"/>
      <c r="BL104" s="36" t="s">
        <v>324</v>
      </c>
      <c r="BM104" s="24"/>
      <c r="BN104" s="76"/>
      <c r="BO104" s="77"/>
      <c r="BP104" s="76"/>
      <c r="BQ104" s="77"/>
      <c r="BR104" s="76"/>
      <c r="BS104" s="77"/>
      <c r="BT104" s="76"/>
      <c r="BU104" s="77"/>
      <c r="BV104" s="24"/>
      <c r="BW104" s="76"/>
      <c r="BX104" s="77"/>
      <c r="BY104" s="76"/>
      <c r="BZ104" s="77"/>
      <c r="CA104" s="96"/>
    </row>
    <row r="105" spans="1:79" outlineLevel="1" x14ac:dyDescent="0.2">
      <c r="A105" s="33"/>
      <c r="B105" s="265" t="s">
        <v>339</v>
      </c>
      <c r="C105" s="240" t="str">
        <f>_xlfn.CONCAT(Tabel3[[#This Row],[ID]],Tabel3[[#This Row],[BYGNINGSDELE]])</f>
        <v>101Huldæk A113, 4LK (DP=Rådg.)</v>
      </c>
      <c r="D105" s="24"/>
      <c r="E105" s="24"/>
      <c r="F105" s="24"/>
      <c r="G105" s="24"/>
      <c r="H105" s="24"/>
      <c r="I105" s="24"/>
      <c r="J105" s="61">
        <v>4</v>
      </c>
      <c r="K105" s="62" t="s">
        <v>331</v>
      </c>
      <c r="L105" s="63" t="s">
        <v>317</v>
      </c>
      <c r="M105" s="61" t="str">
        <f>IFERROR(VLOOKUP(Tabel3[[#This Row],[ID-Bygningsdel]],'Data ændringslog'!A:G,7,FALSE),"P")</f>
        <v/>
      </c>
      <c r="N105" s="64" t="s">
        <v>189</v>
      </c>
      <c r="O105" s="188" t="str">
        <f>VLOOKUP(Tabel3[[#This Row],[ID-Bygningsdel]],'Data aktør'!A:H,2,FALSE)</f>
        <v/>
      </c>
      <c r="P105" s="189" t="str">
        <f>VLOOKUP(Tabel3[[#This Row],[ID-Bygningsdel]],'Data aktør'!A:H,3,FALSE)</f>
        <v>X</v>
      </c>
      <c r="Q105" s="190" t="str">
        <f>VLOOKUP(Tabel3[[#This Row],[ID-Bygningsdel]],'Data aktør'!A:H,4,FALSE)</f>
        <v/>
      </c>
      <c r="R105" s="191" t="str">
        <f>VLOOKUP(Tabel3[[#This Row],[ID-Bygningsdel]],'Data aktør'!A:H,5,FALSE)</f>
        <v/>
      </c>
      <c r="S105" s="192" t="str">
        <f>VLOOKUP(Tabel3[[#This Row],[ID-Bygningsdel]],'Data aktør'!A:H,6,FALSE)</f>
        <v/>
      </c>
      <c r="T105" s="193" t="str">
        <f>VLOOKUP(Tabel3[[#This Row],[ID-Bygningsdel]],'Data aktør'!A:H,7,FALSE)</f>
        <v/>
      </c>
      <c r="U105" s="194" t="str">
        <f>VLOOKUP(Tabel3[[#This Row],[ID-Bygningsdel]],'Data aktør'!A:H,8,FALSE)</f>
        <v/>
      </c>
      <c r="V105" s="76"/>
      <c r="W105" s="77"/>
      <c r="X105" s="76"/>
      <c r="Y105" s="77"/>
      <c r="Z105" s="76"/>
      <c r="AA105" s="77"/>
      <c r="AB105" s="76"/>
      <c r="AC105" s="77"/>
      <c r="AD105" s="76"/>
      <c r="AE105" s="77"/>
      <c r="AF105" s="76"/>
      <c r="AG105" s="77"/>
      <c r="AH105" s="76"/>
      <c r="AI105" s="77"/>
      <c r="AJ105" s="76" t="s">
        <v>44</v>
      </c>
      <c r="AK105" s="77">
        <v>300</v>
      </c>
      <c r="AL105" s="76"/>
      <c r="AM105" s="77"/>
      <c r="AN105" s="76"/>
      <c r="AO105" s="77"/>
      <c r="AP105" s="76"/>
      <c r="AQ105" s="77"/>
      <c r="AR105" s="76"/>
      <c r="AS105" s="77"/>
      <c r="AT105" s="76" t="s">
        <v>44</v>
      </c>
      <c r="AU105" s="77">
        <v>300</v>
      </c>
      <c r="AV105" s="76"/>
      <c r="AW105" s="77"/>
      <c r="AX105" s="76"/>
      <c r="AY105" s="77"/>
      <c r="AZ105" s="76"/>
      <c r="BA105" s="77"/>
      <c r="BB105" s="76" t="s">
        <v>44</v>
      </c>
      <c r="BC105" s="77">
        <v>325</v>
      </c>
      <c r="BD105" s="76"/>
      <c r="BE105" s="77"/>
      <c r="BF105" s="76"/>
      <c r="BG105" s="77"/>
      <c r="BH105" s="76"/>
      <c r="BI105" s="77"/>
      <c r="BJ105" s="76"/>
      <c r="BK105" s="77"/>
      <c r="BL105" s="36" t="s">
        <v>327</v>
      </c>
      <c r="BM105" s="24"/>
      <c r="BN105" s="76"/>
      <c r="BO105" s="77"/>
      <c r="BP105" s="76"/>
      <c r="BQ105" s="77"/>
      <c r="BR105" s="76"/>
      <c r="BS105" s="77"/>
      <c r="BT105" s="76"/>
      <c r="BU105" s="77"/>
      <c r="BV105" s="24"/>
      <c r="BW105" s="76"/>
      <c r="BX105" s="77"/>
      <c r="BY105" s="76"/>
      <c r="BZ105" s="77"/>
      <c r="CA105" s="96"/>
    </row>
    <row r="106" spans="1:79" outlineLevel="1" x14ac:dyDescent="0.2">
      <c r="A106" s="33"/>
      <c r="B106" s="265" t="s">
        <v>341</v>
      </c>
      <c r="C106" s="240" t="str">
        <f>_xlfn.CONCAT(Tabel3[[#This Row],[ID]],Tabel3[[#This Row],[BYGNINGSDELE]])</f>
        <v>102Filigrandæk A113, 4LK (DP=Ent.)</v>
      </c>
      <c r="D106" s="24"/>
      <c r="E106" s="24"/>
      <c r="F106" s="24"/>
      <c r="G106" s="24"/>
      <c r="H106" s="24"/>
      <c r="I106" s="24"/>
      <c r="J106" s="61">
        <v>4</v>
      </c>
      <c r="K106" s="62" t="s">
        <v>333</v>
      </c>
      <c r="L106" s="63" t="s">
        <v>317</v>
      </c>
      <c r="M106" s="61" t="str">
        <f>IFERROR(VLOOKUP(Tabel3[[#This Row],[ID-Bygningsdel]],'Data ændringslog'!A:G,7,FALSE),"P")</f>
        <v/>
      </c>
      <c r="N106" s="64" t="s">
        <v>189</v>
      </c>
      <c r="O106" s="188" t="str">
        <f>VLOOKUP(Tabel3[[#This Row],[ID-Bygningsdel]],'Data aktør'!A:H,2,FALSE)</f>
        <v/>
      </c>
      <c r="P106" s="189" t="str">
        <f>VLOOKUP(Tabel3[[#This Row],[ID-Bygningsdel]],'Data aktør'!A:H,3,FALSE)</f>
        <v>X</v>
      </c>
      <c r="Q106" s="190" t="str">
        <f>VLOOKUP(Tabel3[[#This Row],[ID-Bygningsdel]],'Data aktør'!A:H,4,FALSE)</f>
        <v/>
      </c>
      <c r="R106" s="191" t="str">
        <f>VLOOKUP(Tabel3[[#This Row],[ID-Bygningsdel]],'Data aktør'!A:H,5,FALSE)</f>
        <v/>
      </c>
      <c r="S106" s="192" t="str">
        <f>VLOOKUP(Tabel3[[#This Row],[ID-Bygningsdel]],'Data aktør'!A:H,6,FALSE)</f>
        <v/>
      </c>
      <c r="T106" s="193" t="str">
        <f>VLOOKUP(Tabel3[[#This Row],[ID-Bygningsdel]],'Data aktør'!A:H,7,FALSE)</f>
        <v>X</v>
      </c>
      <c r="U106" s="194" t="str">
        <f>VLOOKUP(Tabel3[[#This Row],[ID-Bygningsdel]],'Data aktør'!A:H,8,FALSE)</f>
        <v/>
      </c>
      <c r="V106" s="76"/>
      <c r="W106" s="77"/>
      <c r="X106" s="76"/>
      <c r="Y106" s="77"/>
      <c r="Z106" s="76"/>
      <c r="AA106" s="77"/>
      <c r="AB106" s="76"/>
      <c r="AC106" s="77"/>
      <c r="AD106" s="76"/>
      <c r="AE106" s="77"/>
      <c r="AF106" s="76"/>
      <c r="AG106" s="77"/>
      <c r="AH106" s="76"/>
      <c r="AI106" s="77"/>
      <c r="AJ106" s="76" t="s">
        <v>44</v>
      </c>
      <c r="AK106" s="77">
        <v>300</v>
      </c>
      <c r="AL106" s="76"/>
      <c r="AM106" s="77"/>
      <c r="AN106" s="76"/>
      <c r="AO106" s="77"/>
      <c r="AP106" s="76"/>
      <c r="AQ106" s="77"/>
      <c r="AR106" s="76"/>
      <c r="AS106" s="77"/>
      <c r="AT106" s="76" t="s">
        <v>44</v>
      </c>
      <c r="AU106" s="77">
        <v>300</v>
      </c>
      <c r="AV106" s="76"/>
      <c r="AW106" s="77"/>
      <c r="AX106" s="76"/>
      <c r="AY106" s="77"/>
      <c r="AZ106" s="76"/>
      <c r="BA106" s="77"/>
      <c r="BB106" s="76" t="s">
        <v>48</v>
      </c>
      <c r="BC106" s="77">
        <v>325</v>
      </c>
      <c r="BD106" s="76"/>
      <c r="BE106" s="77"/>
      <c r="BF106" s="76"/>
      <c r="BG106" s="77"/>
      <c r="BH106" s="76"/>
      <c r="BI106" s="77"/>
      <c r="BJ106" s="76"/>
      <c r="BK106" s="77"/>
      <c r="BL106" s="36" t="s">
        <v>324</v>
      </c>
      <c r="BM106" s="24"/>
      <c r="BN106" s="76"/>
      <c r="BO106" s="77"/>
      <c r="BP106" s="76"/>
      <c r="BQ106" s="77"/>
      <c r="BR106" s="76"/>
      <c r="BS106" s="77"/>
      <c r="BT106" s="76"/>
      <c r="BU106" s="77"/>
      <c r="BV106" s="24"/>
      <c r="BW106" s="76"/>
      <c r="BX106" s="77"/>
      <c r="BY106" s="76"/>
      <c r="BZ106" s="77"/>
      <c r="CA106" s="96"/>
    </row>
    <row r="107" spans="1:79" outlineLevel="1" x14ac:dyDescent="0.2">
      <c r="A107" s="33"/>
      <c r="B107" s="265" t="s">
        <v>343</v>
      </c>
      <c r="C107" s="240" t="str">
        <f>_xlfn.CONCAT(Tabel3[[#This Row],[ID]],Tabel3[[#This Row],[BYGNINGSDELE]])</f>
        <v>103Filigrandæk A113, 4LK (DP=Rådg.)</v>
      </c>
      <c r="D107" s="24"/>
      <c r="E107" s="24"/>
      <c r="F107" s="24"/>
      <c r="G107" s="24"/>
      <c r="H107" s="24"/>
      <c r="I107" s="24"/>
      <c r="J107" s="61">
        <v>4</v>
      </c>
      <c r="K107" s="62" t="s">
        <v>335</v>
      </c>
      <c r="L107" s="63" t="s">
        <v>317</v>
      </c>
      <c r="M107" s="61" t="str">
        <f>IFERROR(VLOOKUP(Tabel3[[#This Row],[ID-Bygningsdel]],'Data ændringslog'!A:G,7,FALSE),"P")</f>
        <v/>
      </c>
      <c r="N107" s="64" t="s">
        <v>189</v>
      </c>
      <c r="O107" s="188" t="str">
        <f>VLOOKUP(Tabel3[[#This Row],[ID-Bygningsdel]],'Data aktør'!A:H,2,FALSE)</f>
        <v/>
      </c>
      <c r="P107" s="189" t="str">
        <f>VLOOKUP(Tabel3[[#This Row],[ID-Bygningsdel]],'Data aktør'!A:H,3,FALSE)</f>
        <v>X</v>
      </c>
      <c r="Q107" s="190" t="str">
        <f>VLOOKUP(Tabel3[[#This Row],[ID-Bygningsdel]],'Data aktør'!A:H,4,FALSE)</f>
        <v/>
      </c>
      <c r="R107" s="191" t="str">
        <f>VLOOKUP(Tabel3[[#This Row],[ID-Bygningsdel]],'Data aktør'!A:H,5,FALSE)</f>
        <v/>
      </c>
      <c r="S107" s="192" t="str">
        <f>VLOOKUP(Tabel3[[#This Row],[ID-Bygningsdel]],'Data aktør'!A:H,6,FALSE)</f>
        <v/>
      </c>
      <c r="T107" s="193" t="str">
        <f>VLOOKUP(Tabel3[[#This Row],[ID-Bygningsdel]],'Data aktør'!A:H,7,FALSE)</f>
        <v/>
      </c>
      <c r="U107" s="194" t="str">
        <f>VLOOKUP(Tabel3[[#This Row],[ID-Bygningsdel]],'Data aktør'!A:H,8,FALSE)</f>
        <v/>
      </c>
      <c r="V107" s="76"/>
      <c r="W107" s="77"/>
      <c r="X107" s="76"/>
      <c r="Y107" s="77"/>
      <c r="Z107" s="76"/>
      <c r="AA107" s="77"/>
      <c r="AB107" s="76"/>
      <c r="AC107" s="77"/>
      <c r="AD107" s="76"/>
      <c r="AE107" s="77"/>
      <c r="AF107" s="76"/>
      <c r="AG107" s="77"/>
      <c r="AH107" s="76"/>
      <c r="AI107" s="77"/>
      <c r="AJ107" s="76" t="s">
        <v>44</v>
      </c>
      <c r="AK107" s="77">
        <v>300</v>
      </c>
      <c r="AL107" s="76"/>
      <c r="AM107" s="77"/>
      <c r="AN107" s="76"/>
      <c r="AO107" s="77"/>
      <c r="AP107" s="76"/>
      <c r="AQ107" s="77"/>
      <c r="AR107" s="76"/>
      <c r="AS107" s="77"/>
      <c r="AT107" s="76" t="s">
        <v>44</v>
      </c>
      <c r="AU107" s="77">
        <v>300</v>
      </c>
      <c r="AV107" s="76"/>
      <c r="AW107" s="77"/>
      <c r="AX107" s="76"/>
      <c r="AY107" s="77"/>
      <c r="AZ107" s="76"/>
      <c r="BA107" s="77"/>
      <c r="BB107" s="76" t="s">
        <v>44</v>
      </c>
      <c r="BC107" s="77">
        <v>325</v>
      </c>
      <c r="BD107" s="76"/>
      <c r="BE107" s="77"/>
      <c r="BF107" s="76"/>
      <c r="BG107" s="77"/>
      <c r="BH107" s="76"/>
      <c r="BI107" s="77"/>
      <c r="BJ107" s="76"/>
      <c r="BK107" s="77"/>
      <c r="BL107" s="36" t="s">
        <v>336</v>
      </c>
      <c r="BM107" s="24"/>
      <c r="BN107" s="76"/>
      <c r="BO107" s="77"/>
      <c r="BP107" s="76"/>
      <c r="BQ107" s="77"/>
      <c r="BR107" s="76"/>
      <c r="BS107" s="77"/>
      <c r="BT107" s="76"/>
      <c r="BU107" s="77"/>
      <c r="BV107" s="24"/>
      <c r="BW107" s="76"/>
      <c r="BX107" s="77"/>
      <c r="BY107" s="76"/>
      <c r="BZ107" s="77"/>
      <c r="CA107" s="96"/>
    </row>
    <row r="108" spans="1:79" outlineLevel="1" x14ac:dyDescent="0.2">
      <c r="A108" s="33"/>
      <c r="B108" s="265" t="s">
        <v>346</v>
      </c>
      <c r="C108" s="240" t="str">
        <f>_xlfn.CONCAT(Tabel3[[#This Row],[ID]],Tabel3[[#This Row],[BYGNINGSDELE]])</f>
        <v>104Betondæk, Elementer</v>
      </c>
      <c r="D108" s="24"/>
      <c r="E108" s="24"/>
      <c r="F108" s="24"/>
      <c r="G108" s="24"/>
      <c r="H108" s="24"/>
      <c r="I108" s="24"/>
      <c r="J108" s="61">
        <v>4</v>
      </c>
      <c r="K108" s="62" t="s">
        <v>321</v>
      </c>
      <c r="L108" s="63" t="s">
        <v>317</v>
      </c>
      <c r="M108" s="61" t="str">
        <f>IFERROR(VLOOKUP(Tabel3[[#This Row],[ID-Bygningsdel]],'Data ændringslog'!A:G,7,FALSE),"P")</f>
        <v/>
      </c>
      <c r="N108" s="64" t="s">
        <v>189</v>
      </c>
      <c r="O108" s="188" t="str">
        <f>VLOOKUP(Tabel3[[#This Row],[ID-Bygningsdel]],'Data aktør'!A:H,2,FALSE)</f>
        <v/>
      </c>
      <c r="P108" s="189" t="str">
        <f>VLOOKUP(Tabel3[[#This Row],[ID-Bygningsdel]],'Data aktør'!A:H,3,FALSE)</f>
        <v>X</v>
      </c>
      <c r="Q108" s="190" t="str">
        <f>VLOOKUP(Tabel3[[#This Row],[ID-Bygningsdel]],'Data aktør'!A:H,4,FALSE)</f>
        <v/>
      </c>
      <c r="R108" s="191" t="str">
        <f>VLOOKUP(Tabel3[[#This Row],[ID-Bygningsdel]],'Data aktør'!A:H,5,FALSE)</f>
        <v/>
      </c>
      <c r="S108" s="192" t="str">
        <f>VLOOKUP(Tabel3[[#This Row],[ID-Bygningsdel]],'Data aktør'!A:H,6,FALSE)</f>
        <v/>
      </c>
      <c r="T108" s="193" t="str">
        <f>VLOOKUP(Tabel3[[#This Row],[ID-Bygningsdel]],'Data aktør'!A:H,7,FALSE)</f>
        <v/>
      </c>
      <c r="U108" s="194" t="str">
        <f>VLOOKUP(Tabel3[[#This Row],[ID-Bygningsdel]],'Data aktør'!A:H,8,FALSE)</f>
        <v/>
      </c>
      <c r="V108" s="76"/>
      <c r="W108" s="77"/>
      <c r="X108" s="76"/>
      <c r="Y108" s="77"/>
      <c r="Z108" s="76"/>
      <c r="AA108" s="77"/>
      <c r="AB108" s="76" t="s">
        <v>44</v>
      </c>
      <c r="AC108" s="77">
        <v>200</v>
      </c>
      <c r="AD108" s="76"/>
      <c r="AE108" s="77"/>
      <c r="AF108" s="76"/>
      <c r="AG108" s="77"/>
      <c r="AH108" s="76"/>
      <c r="AI108" s="77"/>
      <c r="AJ108" s="76" t="s">
        <v>44</v>
      </c>
      <c r="AK108" s="77">
        <v>300</v>
      </c>
      <c r="AL108" s="76"/>
      <c r="AM108" s="77"/>
      <c r="AN108" s="76"/>
      <c r="AO108" s="77"/>
      <c r="AP108" s="76"/>
      <c r="AQ108" s="77"/>
      <c r="AR108" s="76"/>
      <c r="AS108" s="77"/>
      <c r="AT108" s="76" t="s">
        <v>44</v>
      </c>
      <c r="AU108" s="77">
        <v>325</v>
      </c>
      <c r="AV108" s="76"/>
      <c r="AW108" s="77"/>
      <c r="AX108" s="76"/>
      <c r="AY108" s="77"/>
      <c r="AZ108" s="76"/>
      <c r="BA108" s="77"/>
      <c r="BB108" s="76" t="s">
        <v>44</v>
      </c>
      <c r="BC108" s="77">
        <v>325</v>
      </c>
      <c r="BD108" s="76"/>
      <c r="BE108" s="77"/>
      <c r="BF108" s="76"/>
      <c r="BG108" s="77"/>
      <c r="BH108" s="76"/>
      <c r="BI108" s="77"/>
      <c r="BJ108" s="76"/>
      <c r="BK108" s="77"/>
      <c r="BL108" s="36"/>
      <c r="BM108" s="24"/>
      <c r="BN108" s="76"/>
      <c r="BO108" s="77"/>
      <c r="BP108" s="76"/>
      <c r="BQ108" s="77"/>
      <c r="BR108" s="76"/>
      <c r="BS108" s="77"/>
      <c r="BT108" s="76"/>
      <c r="BU108" s="77"/>
      <c r="BV108" s="24"/>
      <c r="BW108" s="76"/>
      <c r="BX108" s="77"/>
      <c r="BY108" s="76"/>
      <c r="BZ108" s="77"/>
      <c r="CA108" s="96"/>
    </row>
    <row r="109" spans="1:79" outlineLevel="1" x14ac:dyDescent="0.2">
      <c r="A109" s="33"/>
      <c r="B109" s="265" t="s">
        <v>349</v>
      </c>
      <c r="C109" s="240" t="str">
        <f>_xlfn.CONCAT(Tabel3[[#This Row],[ID]],Tabel3[[#This Row],[BYGNINGSDELE]])</f>
        <v>105Konstruktiv overbeton</v>
      </c>
      <c r="D109" s="24"/>
      <c r="E109" s="24"/>
      <c r="F109" s="24"/>
      <c r="G109" s="24"/>
      <c r="H109" s="24"/>
      <c r="I109" s="24"/>
      <c r="J109" s="61">
        <v>3</v>
      </c>
      <c r="K109" s="62" t="s">
        <v>338</v>
      </c>
      <c r="L109" s="63" t="s">
        <v>317</v>
      </c>
      <c r="M109" s="61" t="str">
        <f>IFERROR(VLOOKUP(Tabel3[[#This Row],[ID-Bygningsdel]],'Data ændringslog'!A:G,7,FALSE),"P")</f>
        <v/>
      </c>
      <c r="N109" s="64" t="s">
        <v>109</v>
      </c>
      <c r="O109" s="188" t="str">
        <f>VLOOKUP(Tabel3[[#This Row],[ID-Bygningsdel]],'Data aktør'!A:H,2,FALSE)</f>
        <v/>
      </c>
      <c r="P109" s="189" t="str">
        <f>VLOOKUP(Tabel3[[#This Row],[ID-Bygningsdel]],'Data aktør'!A:H,3,FALSE)</f>
        <v>X</v>
      </c>
      <c r="Q109" s="190" t="str">
        <f>VLOOKUP(Tabel3[[#This Row],[ID-Bygningsdel]],'Data aktør'!A:H,4,FALSE)</f>
        <v/>
      </c>
      <c r="R109" s="191" t="str">
        <f>VLOOKUP(Tabel3[[#This Row],[ID-Bygningsdel]],'Data aktør'!A:H,5,FALSE)</f>
        <v/>
      </c>
      <c r="S109" s="192" t="str">
        <f>VLOOKUP(Tabel3[[#This Row],[ID-Bygningsdel]],'Data aktør'!A:H,6,FALSE)</f>
        <v/>
      </c>
      <c r="T109" s="193" t="str">
        <f>VLOOKUP(Tabel3[[#This Row],[ID-Bygningsdel]],'Data aktør'!A:H,7,FALSE)</f>
        <v/>
      </c>
      <c r="U109" s="194" t="str">
        <f>VLOOKUP(Tabel3[[#This Row],[ID-Bygningsdel]],'Data aktør'!A:H,8,FALSE)</f>
        <v/>
      </c>
      <c r="V109" s="76"/>
      <c r="W109" s="77"/>
      <c r="X109" s="76"/>
      <c r="Y109" s="77"/>
      <c r="Z109" s="76"/>
      <c r="AA109" s="77"/>
      <c r="AB109" s="76"/>
      <c r="AC109" s="77"/>
      <c r="AD109" s="76"/>
      <c r="AE109" s="77"/>
      <c r="AF109" s="76"/>
      <c r="AG109" s="77"/>
      <c r="AH109" s="76"/>
      <c r="AI109" s="77"/>
      <c r="AJ109" s="76"/>
      <c r="AK109" s="77"/>
      <c r="AL109" s="76"/>
      <c r="AM109" s="77"/>
      <c r="AN109" s="76"/>
      <c r="AO109" s="77"/>
      <c r="AP109" s="76"/>
      <c r="AQ109" s="77"/>
      <c r="AR109" s="76"/>
      <c r="AS109" s="77"/>
      <c r="AT109" s="76" t="s">
        <v>44</v>
      </c>
      <c r="AU109" s="77">
        <v>325</v>
      </c>
      <c r="AV109" s="76"/>
      <c r="AW109" s="77"/>
      <c r="AX109" s="76"/>
      <c r="AY109" s="77"/>
      <c r="AZ109" s="76"/>
      <c r="BA109" s="77"/>
      <c r="BB109" s="76" t="s">
        <v>44</v>
      </c>
      <c r="BC109" s="77">
        <v>325</v>
      </c>
      <c r="BD109" s="76"/>
      <c r="BE109" s="77"/>
      <c r="BF109" s="76"/>
      <c r="BG109" s="77"/>
      <c r="BH109" s="76"/>
      <c r="BI109" s="77"/>
      <c r="BJ109" s="76"/>
      <c r="BK109" s="77"/>
      <c r="BL109" s="36"/>
      <c r="BM109" s="24"/>
      <c r="BN109" s="76"/>
      <c r="BO109" s="77"/>
      <c r="BP109" s="76"/>
      <c r="BQ109" s="77"/>
      <c r="BR109" s="76"/>
      <c r="BS109" s="77"/>
      <c r="BT109" s="76"/>
      <c r="BU109" s="77"/>
      <c r="BV109" s="24"/>
      <c r="BW109" s="76"/>
      <c r="BX109" s="77"/>
      <c r="BY109" s="76"/>
      <c r="BZ109" s="77"/>
      <c r="CA109" s="96"/>
    </row>
    <row r="110" spans="1:79" outlineLevel="1" x14ac:dyDescent="0.2">
      <c r="A110" s="33"/>
      <c r="B110" s="265" t="s">
        <v>351</v>
      </c>
      <c r="C110" s="240" t="str">
        <f>_xlfn.CONCAT(Tabel3[[#This Row],[ID]],Tabel3[[#This Row],[BYGNINGSDELE]])</f>
        <v>106Stabiliserende trædæk</v>
      </c>
      <c r="D110" s="24"/>
      <c r="E110" s="24"/>
      <c r="F110" s="24"/>
      <c r="G110" s="24"/>
      <c r="H110" s="24"/>
      <c r="I110" s="24"/>
      <c r="J110" s="61">
        <v>3</v>
      </c>
      <c r="K110" s="62" t="s">
        <v>340</v>
      </c>
      <c r="L110" s="63" t="s">
        <v>317</v>
      </c>
      <c r="M110" s="61" t="str">
        <f>IFERROR(VLOOKUP(Tabel3[[#This Row],[ID-Bygningsdel]],'Data ændringslog'!A:G,7,FALSE),"P")</f>
        <v/>
      </c>
      <c r="N110" s="64" t="s">
        <v>109</v>
      </c>
      <c r="O110" s="188" t="str">
        <f>VLOOKUP(Tabel3[[#This Row],[ID-Bygningsdel]],'Data aktør'!A:H,2,FALSE)</f>
        <v/>
      </c>
      <c r="P110" s="189" t="str">
        <f>VLOOKUP(Tabel3[[#This Row],[ID-Bygningsdel]],'Data aktør'!A:H,3,FALSE)</f>
        <v>X</v>
      </c>
      <c r="Q110" s="190" t="str">
        <f>VLOOKUP(Tabel3[[#This Row],[ID-Bygningsdel]],'Data aktør'!A:H,4,FALSE)</f>
        <v/>
      </c>
      <c r="R110" s="191" t="str">
        <f>VLOOKUP(Tabel3[[#This Row],[ID-Bygningsdel]],'Data aktør'!A:H,5,FALSE)</f>
        <v/>
      </c>
      <c r="S110" s="192" t="str">
        <f>VLOOKUP(Tabel3[[#This Row],[ID-Bygningsdel]],'Data aktør'!A:H,6,FALSE)</f>
        <v/>
      </c>
      <c r="T110" s="193" t="str">
        <f>VLOOKUP(Tabel3[[#This Row],[ID-Bygningsdel]],'Data aktør'!A:H,7,FALSE)</f>
        <v/>
      </c>
      <c r="U110" s="194" t="str">
        <f>VLOOKUP(Tabel3[[#This Row],[ID-Bygningsdel]],'Data aktør'!A:H,8,FALSE)</f>
        <v/>
      </c>
      <c r="V110" s="76"/>
      <c r="W110" s="77"/>
      <c r="X110" s="76"/>
      <c r="Y110" s="77"/>
      <c r="Z110" s="76"/>
      <c r="AA110" s="77"/>
      <c r="AB110" s="76"/>
      <c r="AC110" s="77"/>
      <c r="AD110" s="76"/>
      <c r="AE110" s="77"/>
      <c r="AF110" s="76"/>
      <c r="AG110" s="77"/>
      <c r="AH110" s="76"/>
      <c r="AI110" s="77"/>
      <c r="AJ110" s="76" t="s">
        <v>44</v>
      </c>
      <c r="AK110" s="77">
        <v>300</v>
      </c>
      <c r="AL110" s="76"/>
      <c r="AM110" s="77"/>
      <c r="AN110" s="76"/>
      <c r="AO110" s="77"/>
      <c r="AP110" s="76"/>
      <c r="AQ110" s="77"/>
      <c r="AR110" s="76"/>
      <c r="AS110" s="77"/>
      <c r="AT110" s="76" t="s">
        <v>44</v>
      </c>
      <c r="AU110" s="77">
        <v>300</v>
      </c>
      <c r="AV110" s="76"/>
      <c r="AW110" s="77"/>
      <c r="AX110" s="76"/>
      <c r="AY110" s="77"/>
      <c r="AZ110" s="76"/>
      <c r="BA110" s="77"/>
      <c r="BB110" s="76" t="s">
        <v>44</v>
      </c>
      <c r="BC110" s="77">
        <v>325</v>
      </c>
      <c r="BD110" s="76"/>
      <c r="BE110" s="77"/>
      <c r="BF110" s="76"/>
      <c r="BG110" s="77"/>
      <c r="BH110" s="76"/>
      <c r="BI110" s="77"/>
      <c r="BJ110" s="76"/>
      <c r="BK110" s="77"/>
      <c r="BL110" s="36"/>
      <c r="BM110" s="24"/>
      <c r="BN110" s="76"/>
      <c r="BO110" s="77"/>
      <c r="BP110" s="76"/>
      <c r="BQ110" s="77"/>
      <c r="BR110" s="76"/>
      <c r="BS110" s="77"/>
      <c r="BT110" s="76"/>
      <c r="BU110" s="77"/>
      <c r="BV110" s="24"/>
      <c r="BW110" s="76"/>
      <c r="BX110" s="77"/>
      <c r="BY110" s="76"/>
      <c r="BZ110" s="77"/>
      <c r="CA110" s="96"/>
    </row>
    <row r="111" spans="1:79" ht="24.95" customHeight="1" outlineLevel="1" x14ac:dyDescent="0.2">
      <c r="A111" s="33"/>
      <c r="B111" s="265" t="s">
        <v>353</v>
      </c>
      <c r="C111" s="240" t="str">
        <f>_xlfn.CONCAT(Tabel3[[#This Row],[ID]],Tabel3[[#This Row],[BYGNINGSDELE]])</f>
        <v>107Afretning</v>
      </c>
      <c r="D111" s="24"/>
      <c r="E111" s="24"/>
      <c r="F111" s="24"/>
      <c r="G111" s="24"/>
      <c r="H111" s="24"/>
      <c r="I111" s="24"/>
      <c r="J111" s="61">
        <v>3</v>
      </c>
      <c r="K111" s="62" t="s">
        <v>342</v>
      </c>
      <c r="L111" s="63" t="s">
        <v>317</v>
      </c>
      <c r="M111" s="61" t="str">
        <f>IFERROR(VLOOKUP(Tabel3[[#This Row],[ID-Bygningsdel]],'Data ændringslog'!A:G,7,FALSE),"P")</f>
        <v/>
      </c>
      <c r="N111" s="64" t="s">
        <v>109</v>
      </c>
      <c r="O111" s="188" t="str">
        <f>VLOOKUP(Tabel3[[#This Row],[ID-Bygningsdel]],'Data aktør'!A:H,2,FALSE)</f>
        <v/>
      </c>
      <c r="P111" s="189" t="str">
        <f>VLOOKUP(Tabel3[[#This Row],[ID-Bygningsdel]],'Data aktør'!A:H,3,FALSE)</f>
        <v/>
      </c>
      <c r="Q111" s="190" t="str">
        <f>VLOOKUP(Tabel3[[#This Row],[ID-Bygningsdel]],'Data aktør'!A:H,4,FALSE)</f>
        <v/>
      </c>
      <c r="R111" s="191" t="str">
        <f>VLOOKUP(Tabel3[[#This Row],[ID-Bygningsdel]],'Data aktør'!A:H,5,FALSE)</f>
        <v/>
      </c>
      <c r="S111" s="192" t="str">
        <f>VLOOKUP(Tabel3[[#This Row],[ID-Bygningsdel]],'Data aktør'!A:H,6,FALSE)</f>
        <v/>
      </c>
      <c r="T111" s="193" t="str">
        <f>VLOOKUP(Tabel3[[#This Row],[ID-Bygningsdel]],'Data aktør'!A:H,7,FALSE)</f>
        <v/>
      </c>
      <c r="U111" s="194" t="str">
        <f>VLOOKUP(Tabel3[[#This Row],[ID-Bygningsdel]],'Data aktør'!A:H,8,FALSE)</f>
        <v/>
      </c>
      <c r="V111" s="76"/>
      <c r="W111" s="77"/>
      <c r="X111" s="76"/>
      <c r="Y111" s="77"/>
      <c r="Z111" s="76"/>
      <c r="AA111" s="77"/>
      <c r="AB111" s="76"/>
      <c r="AC111" s="77"/>
      <c r="AD111" s="76"/>
      <c r="AE111" s="77"/>
      <c r="AF111" s="76"/>
      <c r="AG111" s="77"/>
      <c r="AH111" s="76"/>
      <c r="AI111" s="77"/>
      <c r="AJ111" s="76"/>
      <c r="AK111" s="77"/>
      <c r="AL111" s="76"/>
      <c r="AM111" s="77"/>
      <c r="AN111" s="76"/>
      <c r="AO111" s="77"/>
      <c r="AP111" s="76"/>
      <c r="AQ111" s="77"/>
      <c r="AR111" s="76"/>
      <c r="AS111" s="77"/>
      <c r="AT111" s="76"/>
      <c r="AU111" s="77"/>
      <c r="AV111" s="76"/>
      <c r="AW111" s="77"/>
      <c r="AX111" s="76"/>
      <c r="AY111" s="77"/>
      <c r="AZ111" s="76"/>
      <c r="BA111" s="77"/>
      <c r="BB111" s="76"/>
      <c r="BC111" s="77"/>
      <c r="BD111" s="76"/>
      <c r="BE111" s="77"/>
      <c r="BF111" s="76"/>
      <c r="BG111" s="77"/>
      <c r="BH111" s="76"/>
      <c r="BI111" s="77"/>
      <c r="BJ111" s="76"/>
      <c r="BK111" s="77"/>
      <c r="BL111" s="36"/>
      <c r="BM111" s="24"/>
      <c r="BN111" s="76"/>
      <c r="BO111" s="77"/>
      <c r="BP111" s="76"/>
      <c r="BQ111" s="77"/>
      <c r="BR111" s="76"/>
      <c r="BS111" s="77"/>
      <c r="BT111" s="76"/>
      <c r="BU111" s="77"/>
      <c r="BV111" s="24"/>
      <c r="BW111" s="76"/>
      <c r="BX111" s="77"/>
      <c r="BY111" s="76"/>
      <c r="BZ111" s="77"/>
      <c r="CA111" s="96"/>
    </row>
    <row r="112" spans="1:79" outlineLevel="1" x14ac:dyDescent="0.2">
      <c r="A112" s="33"/>
      <c r="B112" s="265" t="s">
        <v>355</v>
      </c>
      <c r="C112" s="240" t="str">
        <f>_xlfn.CONCAT(Tabel3[[#This Row],[ID]],Tabel3[[#This Row],[BYGNINGSDELE]])</f>
        <v>108Trapezplader</v>
      </c>
      <c r="D112" s="24"/>
      <c r="E112" s="24"/>
      <c r="F112" s="24"/>
      <c r="G112" s="24"/>
      <c r="H112" s="24"/>
      <c r="I112" s="24"/>
      <c r="J112" s="61">
        <v>3</v>
      </c>
      <c r="K112" s="62" t="s">
        <v>344</v>
      </c>
      <c r="L112" s="63" t="s">
        <v>317</v>
      </c>
      <c r="M112" s="61" t="str">
        <f>IFERROR(VLOOKUP(Tabel3[[#This Row],[ID-Bygningsdel]],'Data ændringslog'!A:G,7,FALSE),"P")</f>
        <v/>
      </c>
      <c r="N112" s="64" t="s">
        <v>109</v>
      </c>
      <c r="O112" s="188" t="str">
        <f>VLOOKUP(Tabel3[[#This Row],[ID-Bygningsdel]],'Data aktør'!A:H,2,FALSE)</f>
        <v/>
      </c>
      <c r="P112" s="189" t="str">
        <f>VLOOKUP(Tabel3[[#This Row],[ID-Bygningsdel]],'Data aktør'!A:H,3,FALSE)</f>
        <v>X</v>
      </c>
      <c r="Q112" s="190" t="str">
        <f>VLOOKUP(Tabel3[[#This Row],[ID-Bygningsdel]],'Data aktør'!A:H,4,FALSE)</f>
        <v/>
      </c>
      <c r="R112" s="191" t="str">
        <f>VLOOKUP(Tabel3[[#This Row],[ID-Bygningsdel]],'Data aktør'!A:H,5,FALSE)</f>
        <v/>
      </c>
      <c r="S112" s="192" t="str">
        <f>VLOOKUP(Tabel3[[#This Row],[ID-Bygningsdel]],'Data aktør'!A:H,6,FALSE)</f>
        <v/>
      </c>
      <c r="T112" s="193" t="str">
        <f>VLOOKUP(Tabel3[[#This Row],[ID-Bygningsdel]],'Data aktør'!A:H,7,FALSE)</f>
        <v/>
      </c>
      <c r="U112" s="194" t="str">
        <f>VLOOKUP(Tabel3[[#This Row],[ID-Bygningsdel]],'Data aktør'!A:H,8,FALSE)</f>
        <v/>
      </c>
      <c r="V112" s="76"/>
      <c r="W112" s="77"/>
      <c r="X112" s="76"/>
      <c r="Y112" s="77"/>
      <c r="Z112" s="76"/>
      <c r="AA112" s="77"/>
      <c r="AB112" s="76"/>
      <c r="AC112" s="77"/>
      <c r="AD112" s="76"/>
      <c r="AE112" s="77"/>
      <c r="AF112" s="76"/>
      <c r="AG112" s="77"/>
      <c r="AH112" s="76"/>
      <c r="AI112" s="77"/>
      <c r="AJ112" s="76" t="s">
        <v>44</v>
      </c>
      <c r="AK112" s="77">
        <v>300</v>
      </c>
      <c r="AL112" s="76"/>
      <c r="AM112" s="77"/>
      <c r="AN112" s="76"/>
      <c r="AO112" s="77"/>
      <c r="AP112" s="76"/>
      <c r="AQ112" s="77"/>
      <c r="AR112" s="76"/>
      <c r="AS112" s="77"/>
      <c r="AT112" s="76" t="s">
        <v>44</v>
      </c>
      <c r="AU112" s="77">
        <v>325</v>
      </c>
      <c r="AV112" s="76"/>
      <c r="AW112" s="77"/>
      <c r="AX112" s="76"/>
      <c r="AY112" s="77"/>
      <c r="AZ112" s="76"/>
      <c r="BA112" s="77"/>
      <c r="BB112" s="76" t="s">
        <v>44</v>
      </c>
      <c r="BC112" s="77">
        <v>325</v>
      </c>
      <c r="BD112" s="76"/>
      <c r="BE112" s="77"/>
      <c r="BF112" s="76"/>
      <c r="BG112" s="77"/>
      <c r="BH112" s="76"/>
      <c r="BI112" s="77"/>
      <c r="BJ112" s="76"/>
      <c r="BK112" s="77"/>
      <c r="BL112" s="36" t="s">
        <v>345</v>
      </c>
      <c r="BM112" s="24"/>
      <c r="BN112" s="76"/>
      <c r="BO112" s="77"/>
      <c r="BP112" s="76"/>
      <c r="BQ112" s="77"/>
      <c r="BR112" s="76"/>
      <c r="BS112" s="77"/>
      <c r="BT112" s="76"/>
      <c r="BU112" s="77"/>
      <c r="BV112" s="24"/>
      <c r="BW112" s="76"/>
      <c r="BX112" s="77"/>
      <c r="BY112" s="76"/>
      <c r="BZ112" s="77"/>
      <c r="CA112" s="96"/>
    </row>
    <row r="113" spans="1:79" outlineLevel="1" x14ac:dyDescent="0.2">
      <c r="A113" s="33"/>
      <c r="B113" s="265" t="s">
        <v>357</v>
      </c>
      <c r="C113" s="240" t="str">
        <f>_xlfn.CONCAT(Tabel3[[#This Row],[ID]],Tabel3[[#This Row],[BYGNINGSDELE]])</f>
        <v>109Skeletkonstruerede dæk</v>
      </c>
      <c r="D113" s="24"/>
      <c r="E113" s="24"/>
      <c r="F113" s="24"/>
      <c r="G113" s="24"/>
      <c r="H113" s="24"/>
      <c r="I113" s="24"/>
      <c r="J113" s="61">
        <v>3</v>
      </c>
      <c r="K113" s="62" t="s">
        <v>347</v>
      </c>
      <c r="L113" s="63" t="s">
        <v>314</v>
      </c>
      <c r="M113" s="61" t="str">
        <f>IFERROR(VLOOKUP(Tabel3[[#This Row],[ID-Bygningsdel]],'Data ændringslog'!A:G,7,FALSE),"P")</f>
        <v/>
      </c>
      <c r="N113" s="64" t="s">
        <v>109</v>
      </c>
      <c r="O113" s="188" t="str">
        <f>VLOOKUP(Tabel3[[#This Row],[ID-Bygningsdel]],'Data aktør'!A:H,2,FALSE)</f>
        <v>X</v>
      </c>
      <c r="P113" s="189" t="str">
        <f>VLOOKUP(Tabel3[[#This Row],[ID-Bygningsdel]],'Data aktør'!A:H,3,FALSE)</f>
        <v/>
      </c>
      <c r="Q113" s="190" t="str">
        <f>VLOOKUP(Tabel3[[#This Row],[ID-Bygningsdel]],'Data aktør'!A:H,4,FALSE)</f>
        <v/>
      </c>
      <c r="R113" s="191" t="str">
        <f>VLOOKUP(Tabel3[[#This Row],[ID-Bygningsdel]],'Data aktør'!A:H,5,FALSE)</f>
        <v/>
      </c>
      <c r="S113" s="192" t="str">
        <f>VLOOKUP(Tabel3[[#This Row],[ID-Bygningsdel]],'Data aktør'!A:H,6,FALSE)</f>
        <v/>
      </c>
      <c r="T113" s="193" t="str">
        <f>VLOOKUP(Tabel3[[#This Row],[ID-Bygningsdel]],'Data aktør'!A:H,7,FALSE)</f>
        <v/>
      </c>
      <c r="U113" s="194" t="str">
        <f>VLOOKUP(Tabel3[[#This Row],[ID-Bygningsdel]],'Data aktør'!A:H,8,FALSE)</f>
        <v/>
      </c>
      <c r="V113" s="76"/>
      <c r="W113" s="77"/>
      <c r="X113" s="76"/>
      <c r="Y113" s="77"/>
      <c r="Z113" s="76"/>
      <c r="AA113" s="77"/>
      <c r="AB113" s="76"/>
      <c r="AC113" s="77"/>
      <c r="AD113" s="76"/>
      <c r="AE113" s="77"/>
      <c r="AF113" s="76"/>
      <c r="AG113" s="77"/>
      <c r="AH113" s="76"/>
      <c r="AI113" s="77"/>
      <c r="AJ113" s="76" t="s">
        <v>43</v>
      </c>
      <c r="AK113" s="77">
        <v>300</v>
      </c>
      <c r="AL113" s="76"/>
      <c r="AM113" s="77"/>
      <c r="AN113" s="76"/>
      <c r="AO113" s="77"/>
      <c r="AP113" s="76"/>
      <c r="AQ113" s="77"/>
      <c r="AR113" s="76"/>
      <c r="AS113" s="77"/>
      <c r="AT113" s="76" t="s">
        <v>43</v>
      </c>
      <c r="AU113" s="77">
        <v>325</v>
      </c>
      <c r="AV113" s="76"/>
      <c r="AW113" s="77"/>
      <c r="AX113" s="76"/>
      <c r="AY113" s="77"/>
      <c r="AZ113" s="76"/>
      <c r="BA113" s="77"/>
      <c r="BB113" s="76" t="s">
        <v>43</v>
      </c>
      <c r="BC113" s="77">
        <v>325</v>
      </c>
      <c r="BD113" s="76"/>
      <c r="BE113" s="77"/>
      <c r="BF113" s="76"/>
      <c r="BG113" s="77"/>
      <c r="BH113" s="76"/>
      <c r="BI113" s="77"/>
      <c r="BJ113" s="76"/>
      <c r="BK113" s="77"/>
      <c r="BL113" s="36" t="s">
        <v>348</v>
      </c>
      <c r="BM113" s="24"/>
      <c r="BN113" s="76"/>
      <c r="BO113" s="77"/>
      <c r="BP113" s="76"/>
      <c r="BQ113" s="77"/>
      <c r="BR113" s="76"/>
      <c r="BS113" s="77"/>
      <c r="BT113" s="76"/>
      <c r="BU113" s="77"/>
      <c r="BV113" s="24"/>
      <c r="BW113" s="76"/>
      <c r="BX113" s="77"/>
      <c r="BY113" s="76"/>
      <c r="BZ113" s="77"/>
      <c r="CA113" s="96"/>
    </row>
    <row r="114" spans="1:79" outlineLevel="1" x14ac:dyDescent="0.2">
      <c r="A114" s="33"/>
      <c r="B114" s="267" t="s">
        <v>360</v>
      </c>
      <c r="C114" s="242" t="str">
        <f>_xlfn.CONCAT(Tabel3[[#This Row],[ID]],Tabel3[[#This Row],[BYGNINGSDELE]])</f>
        <v>110Membraner ved dæk</v>
      </c>
      <c r="D114" s="23"/>
      <c r="E114" s="23"/>
      <c r="F114" s="23"/>
      <c r="G114" s="23"/>
      <c r="H114" s="23"/>
      <c r="I114" s="24"/>
      <c r="J114" s="65">
        <v>3</v>
      </c>
      <c r="K114" s="66" t="s">
        <v>350</v>
      </c>
      <c r="L114" s="67" t="s">
        <v>314</v>
      </c>
      <c r="M114" s="65" t="str">
        <f>IFERROR(VLOOKUP(Tabel3[[#This Row],[ID-Bygningsdel]],'Data ændringslog'!A:G,7,FALSE),"P")</f>
        <v/>
      </c>
      <c r="N114" s="68" t="s">
        <v>113</v>
      </c>
      <c r="O114" s="196" t="str">
        <f>VLOOKUP(Tabel3[[#This Row],[ID-Bygningsdel]],'Data aktør'!A:H,2,FALSE)</f>
        <v/>
      </c>
      <c r="P114" s="197" t="str">
        <f>VLOOKUP(Tabel3[[#This Row],[ID-Bygningsdel]],'Data aktør'!A:H,3,FALSE)</f>
        <v/>
      </c>
      <c r="Q114" s="197" t="str">
        <f>VLOOKUP(Tabel3[[#This Row],[ID-Bygningsdel]],'Data aktør'!A:H,4,FALSE)</f>
        <v/>
      </c>
      <c r="R114" s="197" t="str">
        <f>VLOOKUP(Tabel3[[#This Row],[ID-Bygningsdel]],'Data aktør'!A:H,5,FALSE)</f>
        <v/>
      </c>
      <c r="S114" s="197" t="str">
        <f>VLOOKUP(Tabel3[[#This Row],[ID-Bygningsdel]],'Data aktør'!A:H,6,FALSE)</f>
        <v/>
      </c>
      <c r="T114" s="197" t="str">
        <f>VLOOKUP(Tabel3[[#This Row],[ID-Bygningsdel]],'Data aktør'!A:H,7,FALSE)</f>
        <v/>
      </c>
      <c r="U114" s="197" t="str">
        <f>VLOOKUP(Tabel3[[#This Row],[ID-Bygningsdel]],'Data aktør'!A:H,8,FALSE)</f>
        <v/>
      </c>
      <c r="V114" s="84"/>
      <c r="W114" s="69"/>
      <c r="X114" s="84"/>
      <c r="Y114" s="69"/>
      <c r="Z114" s="84"/>
      <c r="AA114" s="69"/>
      <c r="AB114" s="84"/>
      <c r="AC114" s="69"/>
      <c r="AD114" s="84"/>
      <c r="AE114" s="69"/>
      <c r="AF114" s="84"/>
      <c r="AG114" s="69"/>
      <c r="AH114" s="84"/>
      <c r="AI114" s="69"/>
      <c r="AJ114" s="84"/>
      <c r="AK114" s="69"/>
      <c r="AL114" s="84"/>
      <c r="AM114" s="69"/>
      <c r="AN114" s="84"/>
      <c r="AO114" s="69"/>
      <c r="AP114" s="84"/>
      <c r="AQ114" s="69"/>
      <c r="AR114" s="84"/>
      <c r="AS114" s="69"/>
      <c r="AT114" s="84"/>
      <c r="AU114" s="69"/>
      <c r="AV114" s="84"/>
      <c r="AW114" s="69"/>
      <c r="AX114" s="84"/>
      <c r="AY114" s="69"/>
      <c r="AZ114" s="84"/>
      <c r="BA114" s="69"/>
      <c r="BB114" s="84"/>
      <c r="BC114" s="69"/>
      <c r="BD114" s="84"/>
      <c r="BE114" s="69"/>
      <c r="BF114" s="84"/>
      <c r="BG114" s="69"/>
      <c r="BH114" s="84"/>
      <c r="BI114" s="69"/>
      <c r="BJ114" s="84"/>
      <c r="BK114" s="69"/>
      <c r="BL114" s="38"/>
      <c r="BM114" s="24"/>
      <c r="BN114" s="84"/>
      <c r="BO114" s="69"/>
      <c r="BP114" s="84"/>
      <c r="BQ114" s="69"/>
      <c r="BR114" s="84"/>
      <c r="BS114" s="69"/>
      <c r="BT114" s="84"/>
      <c r="BU114" s="69"/>
      <c r="BV114" s="24"/>
      <c r="BW114" s="84"/>
      <c r="BX114" s="69"/>
      <c r="BY114" s="84"/>
      <c r="BZ114" s="69"/>
      <c r="CA114" s="98"/>
    </row>
    <row r="115" spans="1:79" outlineLevel="1" x14ac:dyDescent="0.2">
      <c r="A115" s="33"/>
      <c r="B115" s="265" t="s">
        <v>362</v>
      </c>
      <c r="C115" s="240" t="str">
        <f>_xlfn.CONCAT(Tabel3[[#This Row],[ID]],Tabel3[[#This Row],[BYGNINGSDELE]])</f>
        <v>111Membraner ved dæk under terræn</v>
      </c>
      <c r="D115" s="24"/>
      <c r="E115" s="24"/>
      <c r="F115" s="24"/>
      <c r="G115" s="24"/>
      <c r="H115" s="24"/>
      <c r="I115" s="24"/>
      <c r="J115" s="61">
        <v>4</v>
      </c>
      <c r="K115" s="62" t="s">
        <v>352</v>
      </c>
      <c r="L115" s="63" t="s">
        <v>314</v>
      </c>
      <c r="M115" s="61" t="str">
        <f>IFERROR(VLOOKUP(Tabel3[[#This Row],[ID-Bygningsdel]],'Data ændringslog'!A:G,7,FALSE),"P")</f>
        <v/>
      </c>
      <c r="N115" s="64" t="s">
        <v>113</v>
      </c>
      <c r="O115" s="188" t="str">
        <f>VLOOKUP(Tabel3[[#This Row],[ID-Bygningsdel]],'Data aktør'!A:H,2,FALSE)</f>
        <v/>
      </c>
      <c r="P115" s="189" t="str">
        <f>VLOOKUP(Tabel3[[#This Row],[ID-Bygningsdel]],'Data aktør'!A:H,3,FALSE)</f>
        <v/>
      </c>
      <c r="Q115" s="190" t="str">
        <f>VLOOKUP(Tabel3[[#This Row],[ID-Bygningsdel]],'Data aktør'!A:H,4,FALSE)</f>
        <v/>
      </c>
      <c r="R115" s="191" t="str">
        <f>VLOOKUP(Tabel3[[#This Row],[ID-Bygningsdel]],'Data aktør'!A:H,5,FALSE)</f>
        <v/>
      </c>
      <c r="S115" s="192" t="str">
        <f>VLOOKUP(Tabel3[[#This Row],[ID-Bygningsdel]],'Data aktør'!A:H,6,FALSE)</f>
        <v/>
      </c>
      <c r="T115" s="193" t="str">
        <f>VLOOKUP(Tabel3[[#This Row],[ID-Bygningsdel]],'Data aktør'!A:H,7,FALSE)</f>
        <v/>
      </c>
      <c r="U115" s="194" t="str">
        <f>VLOOKUP(Tabel3[[#This Row],[ID-Bygningsdel]],'Data aktør'!A:H,8,FALSE)</f>
        <v/>
      </c>
      <c r="V115" s="76"/>
      <c r="W115" s="77"/>
      <c r="X115" s="76"/>
      <c r="Y115" s="77"/>
      <c r="Z115" s="76"/>
      <c r="AA115" s="77"/>
      <c r="AB115" s="76"/>
      <c r="AC115" s="77"/>
      <c r="AD115" s="76"/>
      <c r="AE115" s="77"/>
      <c r="AF115" s="76"/>
      <c r="AG115" s="77"/>
      <c r="AH115" s="76"/>
      <c r="AI115" s="77"/>
      <c r="AJ115" s="76"/>
      <c r="AK115" s="77"/>
      <c r="AL115" s="76"/>
      <c r="AM115" s="77"/>
      <c r="AN115" s="76"/>
      <c r="AO115" s="77"/>
      <c r="AP115" s="76"/>
      <c r="AQ115" s="77"/>
      <c r="AR115" s="76"/>
      <c r="AS115" s="77"/>
      <c r="AT115" s="76"/>
      <c r="AU115" s="77"/>
      <c r="AV115" s="76"/>
      <c r="AW115" s="77"/>
      <c r="AX115" s="76"/>
      <c r="AY115" s="77"/>
      <c r="AZ115" s="76"/>
      <c r="BA115" s="77"/>
      <c r="BB115" s="76"/>
      <c r="BC115" s="77"/>
      <c r="BD115" s="76"/>
      <c r="BE115" s="77"/>
      <c r="BF115" s="76"/>
      <c r="BG115" s="77"/>
      <c r="BH115" s="76"/>
      <c r="BI115" s="77"/>
      <c r="BJ115" s="76"/>
      <c r="BK115" s="77"/>
      <c r="BL115" s="36"/>
      <c r="BM115" s="24"/>
      <c r="BN115" s="76"/>
      <c r="BO115" s="77"/>
      <c r="BP115" s="76"/>
      <c r="BQ115" s="77"/>
      <c r="BR115" s="76"/>
      <c r="BS115" s="77"/>
      <c r="BT115" s="76"/>
      <c r="BU115" s="77"/>
      <c r="BV115" s="24"/>
      <c r="BW115" s="76"/>
      <c r="BX115" s="77"/>
      <c r="BY115" s="76"/>
      <c r="BZ115" s="77"/>
      <c r="CA115" s="96"/>
    </row>
    <row r="116" spans="1:79" outlineLevel="1" x14ac:dyDescent="0.2">
      <c r="A116" s="33"/>
      <c r="B116" s="265" t="s">
        <v>364</v>
      </c>
      <c r="C116" s="240" t="str">
        <f>_xlfn.CONCAT(Tabel3[[#This Row],[ID]],Tabel3[[#This Row],[BYGNINGSDELE]])</f>
        <v>112Membraner ved dæk over terræn</v>
      </c>
      <c r="D116" s="24"/>
      <c r="E116" s="24"/>
      <c r="F116" s="24"/>
      <c r="G116" s="24"/>
      <c r="H116" s="24"/>
      <c r="I116" s="24"/>
      <c r="J116" s="61">
        <v>4</v>
      </c>
      <c r="K116" s="62" t="s">
        <v>354</v>
      </c>
      <c r="L116" s="63" t="s">
        <v>314</v>
      </c>
      <c r="M116" s="61" t="str">
        <f>IFERROR(VLOOKUP(Tabel3[[#This Row],[ID-Bygningsdel]],'Data ændringslog'!A:G,7,FALSE),"P")</f>
        <v/>
      </c>
      <c r="N116" s="64" t="s">
        <v>113</v>
      </c>
      <c r="O116" s="188" t="str">
        <f>VLOOKUP(Tabel3[[#This Row],[ID-Bygningsdel]],'Data aktør'!A:H,2,FALSE)</f>
        <v/>
      </c>
      <c r="P116" s="189" t="str">
        <f>VLOOKUP(Tabel3[[#This Row],[ID-Bygningsdel]],'Data aktør'!A:H,3,FALSE)</f>
        <v/>
      </c>
      <c r="Q116" s="190" t="str">
        <f>VLOOKUP(Tabel3[[#This Row],[ID-Bygningsdel]],'Data aktør'!A:H,4,FALSE)</f>
        <v/>
      </c>
      <c r="R116" s="191" t="str">
        <f>VLOOKUP(Tabel3[[#This Row],[ID-Bygningsdel]],'Data aktør'!A:H,5,FALSE)</f>
        <v/>
      </c>
      <c r="S116" s="192" t="str">
        <f>VLOOKUP(Tabel3[[#This Row],[ID-Bygningsdel]],'Data aktør'!A:H,6,FALSE)</f>
        <v/>
      </c>
      <c r="T116" s="193" t="str">
        <f>VLOOKUP(Tabel3[[#This Row],[ID-Bygningsdel]],'Data aktør'!A:H,7,FALSE)</f>
        <v/>
      </c>
      <c r="U116" s="194" t="str">
        <f>VLOOKUP(Tabel3[[#This Row],[ID-Bygningsdel]],'Data aktør'!A:H,8,FALSE)</f>
        <v/>
      </c>
      <c r="V116" s="76"/>
      <c r="W116" s="77"/>
      <c r="X116" s="76"/>
      <c r="Y116" s="77"/>
      <c r="Z116" s="76"/>
      <c r="AA116" s="77"/>
      <c r="AB116" s="76"/>
      <c r="AC116" s="77"/>
      <c r="AD116" s="76"/>
      <c r="AE116" s="77"/>
      <c r="AF116" s="76"/>
      <c r="AG116" s="77"/>
      <c r="AH116" s="76"/>
      <c r="AI116" s="77"/>
      <c r="AJ116" s="76"/>
      <c r="AK116" s="77"/>
      <c r="AL116" s="76"/>
      <c r="AM116" s="77"/>
      <c r="AN116" s="76"/>
      <c r="AO116" s="77"/>
      <c r="AP116" s="76"/>
      <c r="AQ116" s="77"/>
      <c r="AR116" s="76"/>
      <c r="AS116" s="77"/>
      <c r="AT116" s="76"/>
      <c r="AU116" s="77"/>
      <c r="AV116" s="76"/>
      <c r="AW116" s="77"/>
      <c r="AX116" s="76"/>
      <c r="AY116" s="77"/>
      <c r="AZ116" s="76"/>
      <c r="BA116" s="77"/>
      <c r="BB116" s="76"/>
      <c r="BC116" s="77"/>
      <c r="BD116" s="76"/>
      <c r="BE116" s="77"/>
      <c r="BF116" s="76"/>
      <c r="BG116" s="77"/>
      <c r="BH116" s="76"/>
      <c r="BI116" s="77"/>
      <c r="BJ116" s="76"/>
      <c r="BK116" s="77"/>
      <c r="BL116" s="36"/>
      <c r="BM116" s="24"/>
      <c r="BN116" s="76"/>
      <c r="BO116" s="77"/>
      <c r="BP116" s="76"/>
      <c r="BQ116" s="77"/>
      <c r="BR116" s="76"/>
      <c r="BS116" s="77"/>
      <c r="BT116" s="76"/>
      <c r="BU116" s="77"/>
      <c r="BV116" s="24"/>
      <c r="BW116" s="76"/>
      <c r="BX116" s="77"/>
      <c r="BY116" s="76"/>
      <c r="BZ116" s="77"/>
      <c r="CA116" s="96"/>
    </row>
    <row r="117" spans="1:79" ht="14.25" outlineLevel="1" x14ac:dyDescent="0.2">
      <c r="A117" s="33"/>
      <c r="B117" s="264" t="s">
        <v>366</v>
      </c>
      <c r="C117" s="239" t="str">
        <f>_xlfn.CONCAT(Tabel3[[#This Row],[ID]],Tabel3[[#This Row],[BYGNINGSDELE]])</f>
        <v>113Tage</v>
      </c>
      <c r="D117" s="27"/>
      <c r="E117" s="27"/>
      <c r="F117" s="27"/>
      <c r="G117" s="27"/>
      <c r="H117" s="27"/>
      <c r="I117" s="24"/>
      <c r="J117" s="58">
        <v>2</v>
      </c>
      <c r="K117" s="59" t="s">
        <v>356</v>
      </c>
      <c r="L117" s="287"/>
      <c r="M117" s="290" t="str">
        <f>IFERROR(VLOOKUP(Tabel3[[#This Row],[ID-Bygningsdel]],'Data ændringslog'!A:G,7,FALSE),"P")</f>
        <v/>
      </c>
      <c r="N117" s="60"/>
      <c r="O117" s="221" t="s">
        <v>109</v>
      </c>
      <c r="P117" s="222" t="s">
        <v>109</v>
      </c>
      <c r="Q117" s="222" t="s">
        <v>109</v>
      </c>
      <c r="R117" s="222" t="s">
        <v>109</v>
      </c>
      <c r="S117" s="222" t="s">
        <v>109</v>
      </c>
      <c r="T117" s="222" t="s">
        <v>109</v>
      </c>
      <c r="U117" s="223" t="s">
        <v>109</v>
      </c>
      <c r="V117" s="78"/>
      <c r="W117" s="79"/>
      <c r="X117" s="78"/>
      <c r="Y117" s="79"/>
      <c r="Z117" s="78"/>
      <c r="AA117" s="79"/>
      <c r="AB117" s="78"/>
      <c r="AC117" s="88"/>
      <c r="AD117" s="78"/>
      <c r="AE117" s="79"/>
      <c r="AF117" s="78"/>
      <c r="AG117" s="79"/>
      <c r="AH117" s="78"/>
      <c r="AI117" s="79"/>
      <c r="AJ117" s="78"/>
      <c r="AK117" s="88"/>
      <c r="AL117" s="78"/>
      <c r="AM117" s="88"/>
      <c r="AN117" s="78"/>
      <c r="AO117" s="79"/>
      <c r="AP117" s="78"/>
      <c r="AQ117" s="79"/>
      <c r="AR117" s="78"/>
      <c r="AS117" s="79"/>
      <c r="AT117" s="78"/>
      <c r="AU117" s="88"/>
      <c r="AV117" s="78"/>
      <c r="AW117" s="79"/>
      <c r="AX117" s="78"/>
      <c r="AY117" s="79"/>
      <c r="AZ117" s="78"/>
      <c r="BA117" s="79"/>
      <c r="BB117" s="78"/>
      <c r="BC117" s="88"/>
      <c r="BD117" s="78"/>
      <c r="BE117" s="79"/>
      <c r="BF117" s="78"/>
      <c r="BG117" s="79"/>
      <c r="BH117" s="78"/>
      <c r="BI117" s="79"/>
      <c r="BJ117" s="78"/>
      <c r="BK117" s="88"/>
      <c r="BL117" s="37"/>
      <c r="BM117" s="245"/>
      <c r="BN117" s="78"/>
      <c r="BO117" s="79"/>
      <c r="BP117" s="78"/>
      <c r="BQ117" s="79"/>
      <c r="BR117" s="78"/>
      <c r="BS117" s="79"/>
      <c r="BT117" s="78"/>
      <c r="BU117" s="88"/>
      <c r="BV117" s="24"/>
      <c r="BW117" s="78"/>
      <c r="BX117" s="79"/>
      <c r="BY117" s="78"/>
      <c r="BZ117" s="79"/>
      <c r="CA117" s="97"/>
    </row>
    <row r="118" spans="1:79" outlineLevel="1" x14ac:dyDescent="0.2">
      <c r="A118" s="33"/>
      <c r="B118" s="265" t="s">
        <v>368</v>
      </c>
      <c r="C118" s="240" t="str">
        <f>_xlfn.CONCAT(Tabel3[[#This Row],[ID]],Tabel3[[#This Row],[BYGNINGSDELE]])</f>
        <v>114Generiske Tage</v>
      </c>
      <c r="D118" s="24"/>
      <c r="E118" s="24"/>
      <c r="F118" s="24"/>
      <c r="G118" s="24"/>
      <c r="H118" s="24"/>
      <c r="I118" s="24"/>
      <c r="J118" s="61">
        <v>3</v>
      </c>
      <c r="K118" s="62" t="s">
        <v>358</v>
      </c>
      <c r="L118" s="63" t="s">
        <v>359</v>
      </c>
      <c r="M118" s="61" t="str">
        <f>IFERROR(VLOOKUP(Tabel3[[#This Row],[ID-Bygningsdel]],'Data ændringslog'!A:G,7,FALSE),"P")</f>
        <v/>
      </c>
      <c r="N118" s="64" t="s">
        <v>109</v>
      </c>
      <c r="O118" s="188" t="str">
        <f>VLOOKUP(Tabel3[[#This Row],[ID-Bygningsdel]],'Data aktør'!A:H,2,FALSE)</f>
        <v>X</v>
      </c>
      <c r="P118" s="189" t="str">
        <f>VLOOKUP(Tabel3[[#This Row],[ID-Bygningsdel]],'Data aktør'!A:H,3,FALSE)</f>
        <v/>
      </c>
      <c r="Q118" s="190" t="str">
        <f>VLOOKUP(Tabel3[[#This Row],[ID-Bygningsdel]],'Data aktør'!A:H,4,FALSE)</f>
        <v/>
      </c>
      <c r="R118" s="191" t="str">
        <f>VLOOKUP(Tabel3[[#This Row],[ID-Bygningsdel]],'Data aktør'!A:H,5,FALSE)</f>
        <v/>
      </c>
      <c r="S118" s="192" t="str">
        <f>VLOOKUP(Tabel3[[#This Row],[ID-Bygningsdel]],'Data aktør'!A:H,6,FALSE)</f>
        <v/>
      </c>
      <c r="T118" s="193" t="str">
        <f>VLOOKUP(Tabel3[[#This Row],[ID-Bygningsdel]],'Data aktør'!A:H,7,FALSE)</f>
        <v/>
      </c>
      <c r="U118" s="194" t="str">
        <f>VLOOKUP(Tabel3[[#This Row],[ID-Bygningsdel]],'Data aktør'!A:H,8,FALSE)</f>
        <v/>
      </c>
      <c r="V118" s="76"/>
      <c r="W118" s="77"/>
      <c r="X118" s="76"/>
      <c r="Y118" s="77"/>
      <c r="Z118" s="76"/>
      <c r="AA118" s="77"/>
      <c r="AB118" s="76" t="s">
        <v>43</v>
      </c>
      <c r="AC118" s="77">
        <v>200</v>
      </c>
      <c r="AD118" s="76"/>
      <c r="AE118" s="77"/>
      <c r="AF118" s="76"/>
      <c r="AG118" s="77"/>
      <c r="AH118" s="76"/>
      <c r="AI118" s="77"/>
      <c r="AJ118" s="76"/>
      <c r="AK118" s="77"/>
      <c r="AL118" s="76"/>
      <c r="AM118" s="77"/>
      <c r="AN118" s="76"/>
      <c r="AO118" s="77"/>
      <c r="AP118" s="76"/>
      <c r="AQ118" s="77"/>
      <c r="AR118" s="76"/>
      <c r="AS118" s="77"/>
      <c r="AT118" s="76"/>
      <c r="AU118" s="77"/>
      <c r="AV118" s="76"/>
      <c r="AW118" s="77"/>
      <c r="AX118" s="76"/>
      <c r="AY118" s="77"/>
      <c r="AZ118" s="76"/>
      <c r="BA118" s="77"/>
      <c r="BB118" s="76"/>
      <c r="BC118" s="77"/>
      <c r="BD118" s="76"/>
      <c r="BE118" s="77"/>
      <c r="BF118" s="76"/>
      <c r="BG118" s="77"/>
      <c r="BH118" s="76"/>
      <c r="BI118" s="77"/>
      <c r="BJ118" s="76"/>
      <c r="BK118" s="77"/>
      <c r="BL118" s="36"/>
      <c r="BM118" s="24"/>
      <c r="BN118" s="76"/>
      <c r="BO118" s="77"/>
      <c r="BP118" s="76"/>
      <c r="BQ118" s="77"/>
      <c r="BR118" s="76"/>
      <c r="BS118" s="77"/>
      <c r="BT118" s="76"/>
      <c r="BU118" s="77"/>
      <c r="BV118" s="24"/>
      <c r="BW118" s="76"/>
      <c r="BX118" s="77"/>
      <c r="BY118" s="76"/>
      <c r="BZ118" s="77"/>
      <c r="CA118" s="96"/>
    </row>
    <row r="119" spans="1:79" ht="24.95" customHeight="1" outlineLevel="1" x14ac:dyDescent="0.2">
      <c r="A119" s="33"/>
      <c r="B119" s="265" t="s">
        <v>370</v>
      </c>
      <c r="C119" s="240" t="str">
        <f>_xlfn.CONCAT(Tabel3[[#This Row],[ID]],Tabel3[[#This Row],[BYGNINGSDELE]])</f>
        <v>115Spærtage</v>
      </c>
      <c r="D119" s="16"/>
      <c r="E119" s="16"/>
      <c r="F119" s="16"/>
      <c r="G119" s="16"/>
      <c r="H119" s="16"/>
      <c r="I119" s="16"/>
      <c r="J119" s="16">
        <v>3</v>
      </c>
      <c r="K119" s="62" t="s">
        <v>361</v>
      </c>
      <c r="L119" s="63" t="s">
        <v>359</v>
      </c>
      <c r="M119" s="61" t="str">
        <f>IFERROR(VLOOKUP(Tabel3[[#This Row],[ID-Bygningsdel]],'Data ændringslog'!A:G,7,FALSE),"P")</f>
        <v/>
      </c>
      <c r="N119" s="41" t="s">
        <v>109</v>
      </c>
      <c r="O119" s="188" t="str">
        <f>VLOOKUP(Tabel3[[#This Row],[ID-Bygningsdel]],'Data aktør'!A:H,2,FALSE)</f>
        <v>X</v>
      </c>
      <c r="P119" s="189" t="str">
        <f>VLOOKUP(Tabel3[[#This Row],[ID-Bygningsdel]],'Data aktør'!A:H,3,FALSE)</f>
        <v/>
      </c>
      <c r="Q119" s="190" t="str">
        <f>VLOOKUP(Tabel3[[#This Row],[ID-Bygningsdel]],'Data aktør'!A:H,4,FALSE)</f>
        <v/>
      </c>
      <c r="R119" s="191" t="str">
        <f>VLOOKUP(Tabel3[[#This Row],[ID-Bygningsdel]],'Data aktør'!A:H,5,FALSE)</f>
        <v/>
      </c>
      <c r="S119" s="192" t="str">
        <f>VLOOKUP(Tabel3[[#This Row],[ID-Bygningsdel]],'Data aktør'!A:H,6,FALSE)</f>
        <v/>
      </c>
      <c r="T119" s="193" t="str">
        <f>VLOOKUP(Tabel3[[#This Row],[ID-Bygningsdel]],'Data aktør'!A:H,7,FALSE)</f>
        <v/>
      </c>
      <c r="U119" s="194" t="str">
        <f>VLOOKUP(Tabel3[[#This Row],[ID-Bygningsdel]],'Data aktør'!A:H,8,FALSE)</f>
        <v/>
      </c>
      <c r="V119" s="16"/>
      <c r="W119" s="16"/>
      <c r="X119" s="16"/>
      <c r="Y119" s="16"/>
      <c r="Z119" s="16"/>
      <c r="AA119" s="16"/>
      <c r="AB119" s="76"/>
      <c r="AC119" s="77"/>
      <c r="AD119" s="76"/>
      <c r="AE119" s="77"/>
      <c r="AF119" s="76"/>
      <c r="AG119" s="77"/>
      <c r="AH119" s="76"/>
      <c r="AI119" s="77"/>
      <c r="AJ119" s="76" t="s">
        <v>43</v>
      </c>
      <c r="AK119" s="77">
        <v>300</v>
      </c>
      <c r="AL119" s="76"/>
      <c r="AM119" s="77"/>
      <c r="AN119" s="76"/>
      <c r="AO119" s="77"/>
      <c r="AP119" s="76"/>
      <c r="AQ119" s="77"/>
      <c r="AR119" s="16"/>
      <c r="AS119" s="16"/>
      <c r="AT119" s="76" t="s">
        <v>43</v>
      </c>
      <c r="AU119" s="77">
        <v>325</v>
      </c>
      <c r="AV119" s="76"/>
      <c r="AW119" s="77"/>
      <c r="AX119" s="16"/>
      <c r="AY119" s="16"/>
      <c r="AZ119" s="16"/>
      <c r="BA119" s="16"/>
      <c r="BB119" s="24" t="s">
        <v>43</v>
      </c>
      <c r="BC119" s="24">
        <v>325</v>
      </c>
      <c r="BD119" s="16"/>
      <c r="BE119" s="16"/>
      <c r="BF119" s="16"/>
      <c r="BG119" s="16"/>
      <c r="BH119" s="16"/>
      <c r="BI119" s="16"/>
      <c r="BJ119" s="16"/>
      <c r="BK119" s="16"/>
      <c r="BL119" s="39"/>
      <c r="BM119" s="16"/>
      <c r="BN119" s="16"/>
      <c r="BO119" s="16"/>
      <c r="BP119" s="16"/>
      <c r="BQ119" s="16"/>
      <c r="BR119" s="16"/>
      <c r="BS119" s="16"/>
      <c r="BT119" s="16"/>
      <c r="BU119" s="16"/>
      <c r="BV119" s="16"/>
      <c r="BW119" s="16"/>
      <c r="BX119" s="16"/>
      <c r="BY119" s="16"/>
      <c r="BZ119" s="16"/>
      <c r="CA119" s="16"/>
    </row>
    <row r="120" spans="1:79" outlineLevel="1" x14ac:dyDescent="0.2">
      <c r="A120" s="33"/>
      <c r="B120" s="265" t="s">
        <v>372</v>
      </c>
      <c r="C120" s="240" t="str">
        <f>_xlfn.CONCAT(Tabel3[[#This Row],[ID]],Tabel3[[#This Row],[BYGNINGSDELE]])</f>
        <v>116Tagkassetter</v>
      </c>
      <c r="D120" s="24"/>
      <c r="E120" s="24"/>
      <c r="F120" s="24"/>
      <c r="G120" s="24"/>
      <c r="H120" s="24"/>
      <c r="I120" s="24"/>
      <c r="J120" s="61">
        <v>3</v>
      </c>
      <c r="K120" s="62" t="s">
        <v>363</v>
      </c>
      <c r="L120" s="63" t="s">
        <v>359</v>
      </c>
      <c r="M120" s="61" t="str">
        <f>IFERROR(VLOOKUP(Tabel3[[#This Row],[ID-Bygningsdel]],'Data ændringslog'!A:G,7,FALSE),"P")</f>
        <v/>
      </c>
      <c r="N120" s="64" t="s">
        <v>109</v>
      </c>
      <c r="O120" s="188" t="str">
        <f>VLOOKUP(Tabel3[[#This Row],[ID-Bygningsdel]],'Data aktør'!A:H,2,FALSE)</f>
        <v>X</v>
      </c>
      <c r="P120" s="189" t="str">
        <f>VLOOKUP(Tabel3[[#This Row],[ID-Bygningsdel]],'Data aktør'!A:H,3,FALSE)</f>
        <v/>
      </c>
      <c r="Q120" s="190" t="str">
        <f>VLOOKUP(Tabel3[[#This Row],[ID-Bygningsdel]],'Data aktør'!A:H,4,FALSE)</f>
        <v/>
      </c>
      <c r="R120" s="191" t="str">
        <f>VLOOKUP(Tabel3[[#This Row],[ID-Bygningsdel]],'Data aktør'!A:H,5,FALSE)</f>
        <v/>
      </c>
      <c r="S120" s="192" t="str">
        <f>VLOOKUP(Tabel3[[#This Row],[ID-Bygningsdel]],'Data aktør'!A:H,6,FALSE)</f>
        <v/>
      </c>
      <c r="T120" s="193" t="str">
        <f>VLOOKUP(Tabel3[[#This Row],[ID-Bygningsdel]],'Data aktør'!A:H,7,FALSE)</f>
        <v/>
      </c>
      <c r="U120" s="194" t="str">
        <f>VLOOKUP(Tabel3[[#This Row],[ID-Bygningsdel]],'Data aktør'!A:H,8,FALSE)</f>
        <v/>
      </c>
      <c r="V120" s="76"/>
      <c r="W120" s="77"/>
      <c r="X120" s="76"/>
      <c r="Y120" s="77"/>
      <c r="Z120" s="76"/>
      <c r="AA120" s="77"/>
      <c r="AB120" s="76"/>
      <c r="AC120" s="77"/>
      <c r="AD120" s="76"/>
      <c r="AE120" s="77"/>
      <c r="AF120" s="76"/>
      <c r="AG120" s="77"/>
      <c r="AH120" s="76"/>
      <c r="AI120" s="77"/>
      <c r="AJ120" s="76" t="s">
        <v>43</v>
      </c>
      <c r="AK120" s="77">
        <v>300</v>
      </c>
      <c r="AL120" s="76"/>
      <c r="AM120" s="77"/>
      <c r="AN120" s="76"/>
      <c r="AO120" s="77"/>
      <c r="AP120" s="76"/>
      <c r="AQ120" s="77"/>
      <c r="AR120" s="76"/>
      <c r="AS120" s="77"/>
      <c r="AT120" s="76" t="s">
        <v>43</v>
      </c>
      <c r="AU120" s="77">
        <v>325</v>
      </c>
      <c r="AV120" s="76"/>
      <c r="AW120" s="77"/>
      <c r="AX120" s="76"/>
      <c r="AY120" s="77"/>
      <c r="AZ120" s="76"/>
      <c r="BA120" s="77"/>
      <c r="BB120" s="76" t="s">
        <v>43</v>
      </c>
      <c r="BC120" s="77">
        <v>325</v>
      </c>
      <c r="BD120" s="76"/>
      <c r="BE120" s="77"/>
      <c r="BF120" s="76"/>
      <c r="BG120" s="77"/>
      <c r="BH120" s="76"/>
      <c r="BI120" s="77"/>
      <c r="BJ120" s="76"/>
      <c r="BK120" s="77"/>
      <c r="BL120" s="36"/>
      <c r="BM120" s="24"/>
      <c r="BN120" s="76"/>
      <c r="BO120" s="77"/>
      <c r="BP120" s="76"/>
      <c r="BQ120" s="77"/>
      <c r="BR120" s="76"/>
      <c r="BS120" s="77"/>
      <c r="BT120" s="76"/>
      <c r="BU120" s="77"/>
      <c r="BV120" s="24"/>
      <c r="BW120" s="76"/>
      <c r="BX120" s="77"/>
      <c r="BY120" s="76"/>
      <c r="BZ120" s="77"/>
      <c r="CA120" s="96"/>
    </row>
    <row r="121" spans="1:79" outlineLevel="1" x14ac:dyDescent="0.2">
      <c r="A121" s="33"/>
      <c r="B121" s="265" t="s">
        <v>374</v>
      </c>
      <c r="C121" s="240" t="str">
        <f>_xlfn.CONCAT(Tabel3[[#This Row],[ID]],Tabel3[[#This Row],[BYGNINGSDELE]])</f>
        <v>117Varme tage</v>
      </c>
      <c r="D121" s="24"/>
      <c r="E121" s="24"/>
      <c r="F121" s="24"/>
      <c r="G121" s="24"/>
      <c r="H121" s="24"/>
      <c r="I121" s="24"/>
      <c r="J121" s="61">
        <v>3</v>
      </c>
      <c r="K121" s="62" t="s">
        <v>365</v>
      </c>
      <c r="L121" s="63" t="s">
        <v>359</v>
      </c>
      <c r="M121" s="61" t="str">
        <f>IFERROR(VLOOKUP(Tabel3[[#This Row],[ID-Bygningsdel]],'Data ændringslog'!A:G,7,FALSE),"P")</f>
        <v/>
      </c>
      <c r="N121" s="64" t="s">
        <v>109</v>
      </c>
      <c r="O121" s="188" t="str">
        <f>VLOOKUP(Tabel3[[#This Row],[ID-Bygningsdel]],'Data aktør'!A:H,2,FALSE)</f>
        <v>X</v>
      </c>
      <c r="P121" s="189" t="str">
        <f>VLOOKUP(Tabel3[[#This Row],[ID-Bygningsdel]],'Data aktør'!A:H,3,FALSE)</f>
        <v/>
      </c>
      <c r="Q121" s="190" t="str">
        <f>VLOOKUP(Tabel3[[#This Row],[ID-Bygningsdel]],'Data aktør'!A:H,4,FALSE)</f>
        <v/>
      </c>
      <c r="R121" s="191" t="str">
        <f>VLOOKUP(Tabel3[[#This Row],[ID-Bygningsdel]],'Data aktør'!A:H,5,FALSE)</f>
        <v/>
      </c>
      <c r="S121" s="192" t="str">
        <f>VLOOKUP(Tabel3[[#This Row],[ID-Bygningsdel]],'Data aktør'!A:H,6,FALSE)</f>
        <v/>
      </c>
      <c r="T121" s="193" t="str">
        <f>VLOOKUP(Tabel3[[#This Row],[ID-Bygningsdel]],'Data aktør'!A:H,7,FALSE)</f>
        <v/>
      </c>
      <c r="U121" s="194" t="str">
        <f>VLOOKUP(Tabel3[[#This Row],[ID-Bygningsdel]],'Data aktør'!A:H,8,FALSE)</f>
        <v/>
      </c>
      <c r="V121" s="76"/>
      <c r="W121" s="77"/>
      <c r="X121" s="76"/>
      <c r="Y121" s="77"/>
      <c r="Z121" s="76"/>
      <c r="AA121" s="77"/>
      <c r="AB121" s="76"/>
      <c r="AC121" s="77"/>
      <c r="AD121" s="76"/>
      <c r="AE121" s="77"/>
      <c r="AF121" s="76"/>
      <c r="AG121" s="77"/>
      <c r="AH121" s="76"/>
      <c r="AI121" s="77"/>
      <c r="AJ121" s="76" t="s">
        <v>43</v>
      </c>
      <c r="AK121" s="77">
        <v>300</v>
      </c>
      <c r="AL121" s="76"/>
      <c r="AM121" s="77"/>
      <c r="AN121" s="76"/>
      <c r="AO121" s="77"/>
      <c r="AP121" s="76"/>
      <c r="AQ121" s="77"/>
      <c r="AR121" s="76"/>
      <c r="AS121" s="77"/>
      <c r="AT121" s="76" t="s">
        <v>43</v>
      </c>
      <c r="AU121" s="77">
        <v>325</v>
      </c>
      <c r="AV121" s="76"/>
      <c r="AW121" s="77"/>
      <c r="AX121" s="76"/>
      <c r="AY121" s="77"/>
      <c r="AZ121" s="76"/>
      <c r="BA121" s="77"/>
      <c r="BB121" s="76" t="s">
        <v>43</v>
      </c>
      <c r="BC121" s="77">
        <v>325</v>
      </c>
      <c r="BD121" s="76"/>
      <c r="BE121" s="77"/>
      <c r="BF121" s="76"/>
      <c r="BG121" s="77"/>
      <c r="BH121" s="76"/>
      <c r="BI121" s="77"/>
      <c r="BJ121" s="76"/>
      <c r="BK121" s="77"/>
      <c r="BL121" s="36"/>
      <c r="BM121" s="24"/>
      <c r="BN121" s="76"/>
      <c r="BO121" s="77"/>
      <c r="BP121" s="76"/>
      <c r="BQ121" s="77"/>
      <c r="BR121" s="76"/>
      <c r="BS121" s="77"/>
      <c r="BT121" s="76"/>
      <c r="BU121" s="77"/>
      <c r="BV121" s="24"/>
      <c r="BW121" s="76"/>
      <c r="BX121" s="77"/>
      <c r="BY121" s="76"/>
      <c r="BZ121" s="77"/>
      <c r="CA121" s="96"/>
    </row>
    <row r="122" spans="1:79" outlineLevel="1" x14ac:dyDescent="0.2">
      <c r="A122" s="33"/>
      <c r="B122" s="265" t="s">
        <v>376</v>
      </c>
      <c r="C122" s="240" t="str">
        <f>_xlfn.CONCAT(Tabel3[[#This Row],[ID]],Tabel3[[#This Row],[BYGNINGSDELE]])</f>
        <v>118Glastagssystemer</v>
      </c>
      <c r="D122" s="24"/>
      <c r="E122" s="24"/>
      <c r="F122" s="24"/>
      <c r="G122" s="24"/>
      <c r="H122" s="24"/>
      <c r="I122" s="24"/>
      <c r="J122" s="61">
        <v>3</v>
      </c>
      <c r="K122" s="62" t="s">
        <v>367</v>
      </c>
      <c r="L122" s="63" t="s">
        <v>359</v>
      </c>
      <c r="M122" s="61" t="str">
        <f>IFERROR(VLOOKUP(Tabel3[[#This Row],[ID-Bygningsdel]],'Data ændringslog'!A:G,7,FALSE),"P")</f>
        <v/>
      </c>
      <c r="N122" s="64" t="s">
        <v>109</v>
      </c>
      <c r="O122" s="188" t="str">
        <f>VLOOKUP(Tabel3[[#This Row],[ID-Bygningsdel]],'Data aktør'!A:H,2,FALSE)</f>
        <v>X</v>
      </c>
      <c r="P122" s="189" t="str">
        <f>VLOOKUP(Tabel3[[#This Row],[ID-Bygningsdel]],'Data aktør'!A:H,3,FALSE)</f>
        <v/>
      </c>
      <c r="Q122" s="190" t="str">
        <f>VLOOKUP(Tabel3[[#This Row],[ID-Bygningsdel]],'Data aktør'!A:H,4,FALSE)</f>
        <v/>
      </c>
      <c r="R122" s="191" t="str">
        <f>VLOOKUP(Tabel3[[#This Row],[ID-Bygningsdel]],'Data aktør'!A:H,5,FALSE)</f>
        <v/>
      </c>
      <c r="S122" s="192" t="str">
        <f>VLOOKUP(Tabel3[[#This Row],[ID-Bygningsdel]],'Data aktør'!A:H,6,FALSE)</f>
        <v/>
      </c>
      <c r="T122" s="193" t="str">
        <f>VLOOKUP(Tabel3[[#This Row],[ID-Bygningsdel]],'Data aktør'!A:H,7,FALSE)</f>
        <v/>
      </c>
      <c r="U122" s="194" t="str">
        <f>VLOOKUP(Tabel3[[#This Row],[ID-Bygningsdel]],'Data aktør'!A:H,8,FALSE)</f>
        <v/>
      </c>
      <c r="V122" s="76"/>
      <c r="W122" s="77"/>
      <c r="X122" s="76"/>
      <c r="Y122" s="77"/>
      <c r="Z122" s="76"/>
      <c r="AA122" s="77"/>
      <c r="AB122" s="76"/>
      <c r="AC122" s="77"/>
      <c r="AD122" s="76"/>
      <c r="AE122" s="77"/>
      <c r="AF122" s="76"/>
      <c r="AG122" s="77"/>
      <c r="AH122" s="76"/>
      <c r="AI122" s="77"/>
      <c r="AJ122" s="76" t="s">
        <v>43</v>
      </c>
      <c r="AK122" s="77">
        <v>300</v>
      </c>
      <c r="AL122" s="76"/>
      <c r="AM122" s="77"/>
      <c r="AN122" s="76"/>
      <c r="AO122" s="77"/>
      <c r="AP122" s="76"/>
      <c r="AQ122" s="77"/>
      <c r="AR122" s="76"/>
      <c r="AS122" s="77"/>
      <c r="AT122" s="76" t="s">
        <v>43</v>
      </c>
      <c r="AU122" s="77">
        <v>325</v>
      </c>
      <c r="AV122" s="76"/>
      <c r="AW122" s="77"/>
      <c r="AX122" s="76"/>
      <c r="AY122" s="77"/>
      <c r="AZ122" s="76"/>
      <c r="BA122" s="77"/>
      <c r="BB122" s="76" t="s">
        <v>43</v>
      </c>
      <c r="BC122" s="77">
        <v>325</v>
      </c>
      <c r="BD122" s="76"/>
      <c r="BE122" s="77"/>
      <c r="BF122" s="76"/>
      <c r="BG122" s="77"/>
      <c r="BH122" s="76"/>
      <c r="BI122" s="77"/>
      <c r="BJ122" s="76"/>
      <c r="BK122" s="77"/>
      <c r="BL122" s="36"/>
      <c r="BM122" s="24"/>
      <c r="BN122" s="76"/>
      <c r="BO122" s="77"/>
      <c r="BP122" s="76"/>
      <c r="BQ122" s="77"/>
      <c r="BR122" s="76"/>
      <c r="BS122" s="77"/>
      <c r="BT122" s="76"/>
      <c r="BU122" s="77"/>
      <c r="BV122" s="24"/>
      <c r="BW122" s="76"/>
      <c r="BX122" s="77"/>
      <c r="BY122" s="76"/>
      <c r="BZ122" s="77"/>
      <c r="CA122" s="96"/>
    </row>
    <row r="123" spans="1:79" ht="24.95" customHeight="1" outlineLevel="1" x14ac:dyDescent="0.2">
      <c r="A123" s="33"/>
      <c r="B123" s="265" t="s">
        <v>378</v>
      </c>
      <c r="C123" s="240" t="str">
        <f>_xlfn.CONCAT(Tabel3[[#This Row],[ID]],Tabel3[[#This Row],[BYGNINGSDELE]])</f>
        <v>119Mobile tage</v>
      </c>
      <c r="D123" s="24"/>
      <c r="E123" s="24"/>
      <c r="F123" s="24"/>
      <c r="G123" s="24"/>
      <c r="H123" s="24"/>
      <c r="I123" s="24"/>
      <c r="J123" s="61">
        <v>3</v>
      </c>
      <c r="K123" s="62" t="s">
        <v>369</v>
      </c>
      <c r="L123" s="63" t="s">
        <v>359</v>
      </c>
      <c r="M123" s="61" t="str">
        <f>IFERROR(VLOOKUP(Tabel3[[#This Row],[ID-Bygningsdel]],'Data ændringslog'!A:G,7,FALSE),"P")</f>
        <v/>
      </c>
      <c r="N123" s="64" t="s">
        <v>109</v>
      </c>
      <c r="O123" s="188" t="str">
        <f>VLOOKUP(Tabel3[[#This Row],[ID-Bygningsdel]],'Data aktør'!A:H,2,FALSE)</f>
        <v>X</v>
      </c>
      <c r="P123" s="189" t="str">
        <f>VLOOKUP(Tabel3[[#This Row],[ID-Bygningsdel]],'Data aktør'!A:H,3,FALSE)</f>
        <v/>
      </c>
      <c r="Q123" s="190" t="str">
        <f>VLOOKUP(Tabel3[[#This Row],[ID-Bygningsdel]],'Data aktør'!A:H,4,FALSE)</f>
        <v/>
      </c>
      <c r="R123" s="191" t="str">
        <f>VLOOKUP(Tabel3[[#This Row],[ID-Bygningsdel]],'Data aktør'!A:H,5,FALSE)</f>
        <v/>
      </c>
      <c r="S123" s="192" t="str">
        <f>VLOOKUP(Tabel3[[#This Row],[ID-Bygningsdel]],'Data aktør'!A:H,6,FALSE)</f>
        <v/>
      </c>
      <c r="T123" s="193" t="str">
        <f>VLOOKUP(Tabel3[[#This Row],[ID-Bygningsdel]],'Data aktør'!A:H,7,FALSE)</f>
        <v/>
      </c>
      <c r="U123" s="194" t="str">
        <f>VLOOKUP(Tabel3[[#This Row],[ID-Bygningsdel]],'Data aktør'!A:H,8,FALSE)</f>
        <v/>
      </c>
      <c r="V123" s="76"/>
      <c r="W123" s="77"/>
      <c r="X123" s="76"/>
      <c r="Y123" s="77"/>
      <c r="Z123" s="76"/>
      <c r="AA123" s="77"/>
      <c r="AB123" s="76"/>
      <c r="AC123" s="77"/>
      <c r="AD123" s="76"/>
      <c r="AE123" s="77"/>
      <c r="AF123" s="76"/>
      <c r="AG123" s="77"/>
      <c r="AH123" s="76"/>
      <c r="AI123" s="77"/>
      <c r="AJ123" s="76" t="s">
        <v>43</v>
      </c>
      <c r="AK123" s="77">
        <v>300</v>
      </c>
      <c r="AL123" s="76"/>
      <c r="AM123" s="77"/>
      <c r="AN123" s="76"/>
      <c r="AO123" s="77"/>
      <c r="AP123" s="76"/>
      <c r="AQ123" s="77"/>
      <c r="AR123" s="76"/>
      <c r="AS123" s="77"/>
      <c r="AT123" s="76" t="s">
        <v>43</v>
      </c>
      <c r="AU123" s="77">
        <v>325</v>
      </c>
      <c r="AV123" s="76"/>
      <c r="AW123" s="77"/>
      <c r="AX123" s="76"/>
      <c r="AY123" s="77"/>
      <c r="AZ123" s="76"/>
      <c r="BA123" s="77"/>
      <c r="BB123" s="76" t="s">
        <v>43</v>
      </c>
      <c r="BC123" s="77">
        <v>325</v>
      </c>
      <c r="BD123" s="76"/>
      <c r="BE123" s="77"/>
      <c r="BF123" s="76"/>
      <c r="BG123" s="77"/>
      <c r="BH123" s="76"/>
      <c r="BI123" s="77"/>
      <c r="BJ123" s="76"/>
      <c r="BK123" s="77"/>
      <c r="BL123" s="36"/>
      <c r="BM123" s="24"/>
      <c r="BN123" s="76"/>
      <c r="BO123" s="77"/>
      <c r="BP123" s="76"/>
      <c r="BQ123" s="77"/>
      <c r="BR123" s="76"/>
      <c r="BS123" s="77"/>
      <c r="BT123" s="76"/>
      <c r="BU123" s="77"/>
      <c r="BV123" s="24"/>
      <c r="BW123" s="76"/>
      <c r="BX123" s="77"/>
      <c r="BY123" s="76"/>
      <c r="BZ123" s="77"/>
      <c r="CA123" s="96"/>
    </row>
    <row r="124" spans="1:79" outlineLevel="1" x14ac:dyDescent="0.2">
      <c r="A124" s="33"/>
      <c r="B124" s="265" t="s">
        <v>380</v>
      </c>
      <c r="C124" s="240" t="str">
        <f>_xlfn.CONCAT(Tabel3[[#This Row],[ID]],Tabel3[[#This Row],[BYGNINGSDELE]])</f>
        <v>120Baldakiner og overdækninger</v>
      </c>
      <c r="D124" s="24"/>
      <c r="E124" s="24"/>
      <c r="F124" s="24"/>
      <c r="G124" s="24"/>
      <c r="H124" s="24"/>
      <c r="I124" s="24"/>
      <c r="J124" s="61">
        <v>3</v>
      </c>
      <c r="K124" s="62" t="s">
        <v>371</v>
      </c>
      <c r="L124" s="63" t="s">
        <v>359</v>
      </c>
      <c r="M124" s="61" t="str">
        <f>IFERROR(VLOOKUP(Tabel3[[#This Row],[ID-Bygningsdel]],'Data ændringslog'!A:G,7,FALSE),"P")</f>
        <v/>
      </c>
      <c r="N124" s="64" t="s">
        <v>109</v>
      </c>
      <c r="O124" s="188" t="str">
        <f>VLOOKUP(Tabel3[[#This Row],[ID-Bygningsdel]],'Data aktør'!A:H,2,FALSE)</f>
        <v>X</v>
      </c>
      <c r="P124" s="189" t="str">
        <f>VLOOKUP(Tabel3[[#This Row],[ID-Bygningsdel]],'Data aktør'!A:H,3,FALSE)</f>
        <v/>
      </c>
      <c r="Q124" s="190" t="str">
        <f>VLOOKUP(Tabel3[[#This Row],[ID-Bygningsdel]],'Data aktør'!A:H,4,FALSE)</f>
        <v/>
      </c>
      <c r="R124" s="191" t="str">
        <f>VLOOKUP(Tabel3[[#This Row],[ID-Bygningsdel]],'Data aktør'!A:H,5,FALSE)</f>
        <v/>
      </c>
      <c r="S124" s="192" t="str">
        <f>VLOOKUP(Tabel3[[#This Row],[ID-Bygningsdel]],'Data aktør'!A:H,6,FALSE)</f>
        <v/>
      </c>
      <c r="T124" s="193" t="str">
        <f>VLOOKUP(Tabel3[[#This Row],[ID-Bygningsdel]],'Data aktør'!A:H,7,FALSE)</f>
        <v/>
      </c>
      <c r="U124" s="194" t="str">
        <f>VLOOKUP(Tabel3[[#This Row],[ID-Bygningsdel]],'Data aktør'!A:H,8,FALSE)</f>
        <v/>
      </c>
      <c r="V124" s="76"/>
      <c r="W124" s="77"/>
      <c r="X124" s="76"/>
      <c r="Y124" s="77"/>
      <c r="Z124" s="76"/>
      <c r="AA124" s="77"/>
      <c r="AB124" s="85"/>
      <c r="AC124" s="86"/>
      <c r="AD124" s="76"/>
      <c r="AE124" s="77"/>
      <c r="AF124" s="76"/>
      <c r="AG124" s="77"/>
      <c r="AH124" s="76"/>
      <c r="AI124" s="77"/>
      <c r="AJ124" s="85" t="s">
        <v>43</v>
      </c>
      <c r="AK124" s="86">
        <v>300</v>
      </c>
      <c r="AL124" s="85"/>
      <c r="AM124" s="86"/>
      <c r="AN124" s="76"/>
      <c r="AO124" s="77"/>
      <c r="AP124" s="76"/>
      <c r="AQ124" s="77"/>
      <c r="AR124" s="76"/>
      <c r="AS124" s="77"/>
      <c r="AT124" s="85" t="s">
        <v>43</v>
      </c>
      <c r="AU124" s="86">
        <v>325</v>
      </c>
      <c r="AV124" s="76"/>
      <c r="AW124" s="77"/>
      <c r="AX124" s="76"/>
      <c r="AY124" s="77"/>
      <c r="AZ124" s="76"/>
      <c r="BA124" s="77"/>
      <c r="BB124" s="85" t="s">
        <v>43</v>
      </c>
      <c r="BC124" s="86">
        <v>325</v>
      </c>
      <c r="BD124" s="76"/>
      <c r="BE124" s="77"/>
      <c r="BF124" s="76"/>
      <c r="BG124" s="77"/>
      <c r="BH124" s="76"/>
      <c r="BI124" s="77"/>
      <c r="BJ124" s="85"/>
      <c r="BK124" s="86"/>
      <c r="BL124" s="36"/>
      <c r="BM124" s="256"/>
      <c r="BN124" s="76"/>
      <c r="BO124" s="77"/>
      <c r="BP124" s="76"/>
      <c r="BQ124" s="77"/>
      <c r="BR124" s="76"/>
      <c r="BS124" s="77"/>
      <c r="BT124" s="85"/>
      <c r="BU124" s="86"/>
      <c r="BV124" s="24"/>
      <c r="BW124" s="76"/>
      <c r="BX124" s="77"/>
      <c r="BY124" s="76"/>
      <c r="BZ124" s="77"/>
      <c r="CA124" s="96"/>
    </row>
    <row r="125" spans="1:79" ht="14.25" outlineLevel="1" x14ac:dyDescent="0.2">
      <c r="A125" s="33"/>
      <c r="B125" s="264" t="s">
        <v>382</v>
      </c>
      <c r="C125" s="239" t="str">
        <f>_xlfn.CONCAT(Tabel3[[#This Row],[ID]],Tabel3[[#This Row],[BYGNINGSDELE]])</f>
        <v>121Altaner og altangange</v>
      </c>
      <c r="D125" s="27"/>
      <c r="E125" s="27"/>
      <c r="F125" s="27"/>
      <c r="G125" s="27"/>
      <c r="H125" s="27"/>
      <c r="I125" s="24"/>
      <c r="J125" s="58">
        <v>2</v>
      </c>
      <c r="K125" s="59" t="s">
        <v>373</v>
      </c>
      <c r="L125" s="287"/>
      <c r="M125" s="290" t="str">
        <f>IFERROR(VLOOKUP(Tabel3[[#This Row],[ID-Bygningsdel]],'Data ændringslog'!A:G,7,FALSE),"P")</f>
        <v/>
      </c>
      <c r="N125" s="60"/>
      <c r="O125" s="221" t="s">
        <v>109</v>
      </c>
      <c r="P125" s="222" t="s">
        <v>109</v>
      </c>
      <c r="Q125" s="222" t="s">
        <v>109</v>
      </c>
      <c r="R125" s="222" t="s">
        <v>109</v>
      </c>
      <c r="S125" s="222" t="s">
        <v>109</v>
      </c>
      <c r="T125" s="222" t="s">
        <v>109</v>
      </c>
      <c r="U125" s="223" t="s">
        <v>109</v>
      </c>
      <c r="V125" s="78"/>
      <c r="W125" s="79"/>
      <c r="X125" s="78"/>
      <c r="Y125" s="79"/>
      <c r="Z125" s="78"/>
      <c r="AA125" s="79"/>
      <c r="AB125" s="225"/>
      <c r="AC125" s="226"/>
      <c r="AD125" s="78"/>
      <c r="AE125" s="79"/>
      <c r="AF125" s="78"/>
      <c r="AG125" s="79"/>
      <c r="AH125" s="78"/>
      <c r="AI125" s="79"/>
      <c r="AJ125" s="225"/>
      <c r="AK125" s="226"/>
      <c r="AL125" s="225"/>
      <c r="AM125" s="226"/>
      <c r="AN125" s="78"/>
      <c r="AO125" s="79"/>
      <c r="AP125" s="78"/>
      <c r="AQ125" s="79"/>
      <c r="AR125" s="78"/>
      <c r="AS125" s="79"/>
      <c r="AT125" s="225"/>
      <c r="AU125" s="226"/>
      <c r="AV125" s="78"/>
      <c r="AW125" s="79"/>
      <c r="AX125" s="78"/>
      <c r="AY125" s="79"/>
      <c r="AZ125" s="78"/>
      <c r="BA125" s="79"/>
      <c r="BB125" s="225"/>
      <c r="BC125" s="226"/>
      <c r="BD125" s="78"/>
      <c r="BE125" s="79"/>
      <c r="BF125" s="78"/>
      <c r="BG125" s="79"/>
      <c r="BH125" s="78"/>
      <c r="BI125" s="79"/>
      <c r="BJ125" s="225"/>
      <c r="BK125" s="226"/>
      <c r="BL125" s="37"/>
      <c r="BM125" s="245"/>
      <c r="BN125" s="78"/>
      <c r="BO125" s="79"/>
      <c r="BP125" s="78"/>
      <c r="BQ125" s="79"/>
      <c r="BR125" s="78"/>
      <c r="BS125" s="79"/>
      <c r="BT125" s="225"/>
      <c r="BU125" s="226"/>
      <c r="BV125" s="24"/>
      <c r="BW125" s="78"/>
      <c r="BX125" s="79"/>
      <c r="BY125" s="78"/>
      <c r="BZ125" s="79"/>
      <c r="CA125" s="97"/>
    </row>
    <row r="126" spans="1:79" outlineLevel="1" x14ac:dyDescent="0.2">
      <c r="A126" s="33"/>
      <c r="B126" s="265" t="s">
        <v>385</v>
      </c>
      <c r="C126" s="240" t="str">
        <f>_xlfn.CONCAT(Tabel3[[#This Row],[ID]],Tabel3[[#This Row],[BYGNINGSDELE]])</f>
        <v>122Generiske Altaner/Svalegange</v>
      </c>
      <c r="D126" s="24"/>
      <c r="E126" s="24"/>
      <c r="F126" s="24"/>
      <c r="G126" s="24"/>
      <c r="H126" s="24"/>
      <c r="I126" s="24"/>
      <c r="J126" s="61">
        <v>3</v>
      </c>
      <c r="K126" s="62" t="s">
        <v>375</v>
      </c>
      <c r="L126" s="63" t="s">
        <v>113</v>
      </c>
      <c r="M126" s="61" t="str">
        <f>IFERROR(VLOOKUP(Tabel3[[#This Row],[ID-Bygningsdel]],'Data ændringslog'!A:G,7,FALSE),"P")</f>
        <v/>
      </c>
      <c r="N126" s="64" t="s">
        <v>109</v>
      </c>
      <c r="O126" s="188" t="str">
        <f>VLOOKUP(Tabel3[[#This Row],[ID-Bygningsdel]],'Data aktør'!A:H,2,FALSE)</f>
        <v>X</v>
      </c>
      <c r="P126" s="189" t="str">
        <f>VLOOKUP(Tabel3[[#This Row],[ID-Bygningsdel]],'Data aktør'!A:H,3,FALSE)</f>
        <v/>
      </c>
      <c r="Q126" s="190" t="str">
        <f>VLOOKUP(Tabel3[[#This Row],[ID-Bygningsdel]],'Data aktør'!A:H,4,FALSE)</f>
        <v/>
      </c>
      <c r="R126" s="191" t="str">
        <f>VLOOKUP(Tabel3[[#This Row],[ID-Bygningsdel]],'Data aktør'!A:H,5,FALSE)</f>
        <v/>
      </c>
      <c r="S126" s="192" t="str">
        <f>VLOOKUP(Tabel3[[#This Row],[ID-Bygningsdel]],'Data aktør'!A:H,6,FALSE)</f>
        <v/>
      </c>
      <c r="T126" s="193" t="str">
        <f>VLOOKUP(Tabel3[[#This Row],[ID-Bygningsdel]],'Data aktør'!A:H,7,FALSE)</f>
        <v/>
      </c>
      <c r="U126" s="194" t="str">
        <f>VLOOKUP(Tabel3[[#This Row],[ID-Bygningsdel]],'Data aktør'!A:H,8,FALSE)</f>
        <v/>
      </c>
      <c r="V126" s="76"/>
      <c r="W126" s="77"/>
      <c r="X126" s="76"/>
      <c r="Y126" s="77"/>
      <c r="Z126" s="76"/>
      <c r="AA126" s="77"/>
      <c r="AB126" s="80" t="s">
        <v>43</v>
      </c>
      <c r="AC126" s="81">
        <v>200</v>
      </c>
      <c r="AD126" s="76"/>
      <c r="AE126" s="77"/>
      <c r="AF126" s="76"/>
      <c r="AG126" s="77"/>
      <c r="AH126" s="76"/>
      <c r="AI126" s="77"/>
      <c r="AJ126" s="80"/>
      <c r="AK126" s="81"/>
      <c r="AL126" s="80"/>
      <c r="AM126" s="81"/>
      <c r="AN126" s="76"/>
      <c r="AO126" s="77"/>
      <c r="AP126" s="76"/>
      <c r="AQ126" s="77"/>
      <c r="AR126" s="76"/>
      <c r="AS126" s="77"/>
      <c r="AT126" s="80"/>
      <c r="AU126" s="81"/>
      <c r="AV126" s="76"/>
      <c r="AW126" s="77"/>
      <c r="AX126" s="76"/>
      <c r="AY126" s="77"/>
      <c r="AZ126" s="76"/>
      <c r="BA126" s="77"/>
      <c r="BB126" s="80"/>
      <c r="BC126" s="81"/>
      <c r="BD126" s="76"/>
      <c r="BE126" s="77"/>
      <c r="BF126" s="76"/>
      <c r="BG126" s="77"/>
      <c r="BH126" s="76"/>
      <c r="BI126" s="77"/>
      <c r="BJ126" s="80"/>
      <c r="BK126" s="81"/>
      <c r="BL126" s="36"/>
      <c r="BM126" s="113"/>
      <c r="BN126" s="76"/>
      <c r="BO126" s="77"/>
      <c r="BP126" s="76"/>
      <c r="BQ126" s="77"/>
      <c r="BR126" s="76"/>
      <c r="BS126" s="77"/>
      <c r="BT126" s="80"/>
      <c r="BU126" s="81"/>
      <c r="BV126" s="24"/>
      <c r="BW126" s="76"/>
      <c r="BX126" s="77"/>
      <c r="BY126" s="76"/>
      <c r="BZ126" s="77"/>
      <c r="CA126" s="96"/>
    </row>
    <row r="127" spans="1:79" outlineLevel="1" x14ac:dyDescent="0.2">
      <c r="A127" s="33"/>
      <c r="B127" s="265" t="s">
        <v>388</v>
      </c>
      <c r="C127" s="240" t="str">
        <f>_xlfn.CONCAT(Tabel3[[#This Row],[ID]],Tabel3[[#This Row],[BYGNINGSDELE]])</f>
        <v>123Altaner</v>
      </c>
      <c r="D127" s="24"/>
      <c r="E127" s="24"/>
      <c r="F127" s="24"/>
      <c r="G127" s="24"/>
      <c r="H127" s="24"/>
      <c r="I127" s="24"/>
      <c r="J127" s="61">
        <v>3</v>
      </c>
      <c r="K127" s="62" t="s">
        <v>377</v>
      </c>
      <c r="L127" s="63" t="s">
        <v>113</v>
      </c>
      <c r="M127" s="61" t="str">
        <f>IFERROR(VLOOKUP(Tabel3[[#This Row],[ID-Bygningsdel]],'Data ændringslog'!A:G,7,FALSE),"P")</f>
        <v/>
      </c>
      <c r="N127" s="64" t="s">
        <v>189</v>
      </c>
      <c r="O127" s="188" t="str">
        <f>VLOOKUP(Tabel3[[#This Row],[ID-Bygningsdel]],'Data aktør'!A:H,2,FALSE)</f>
        <v/>
      </c>
      <c r="P127" s="189" t="str">
        <f>VLOOKUP(Tabel3[[#This Row],[ID-Bygningsdel]],'Data aktør'!A:H,3,FALSE)</f>
        <v/>
      </c>
      <c r="Q127" s="190" t="str">
        <f>VLOOKUP(Tabel3[[#This Row],[ID-Bygningsdel]],'Data aktør'!A:H,4,FALSE)</f>
        <v/>
      </c>
      <c r="R127" s="191" t="str">
        <f>VLOOKUP(Tabel3[[#This Row],[ID-Bygningsdel]],'Data aktør'!A:H,5,FALSE)</f>
        <v/>
      </c>
      <c r="S127" s="192" t="str">
        <f>VLOOKUP(Tabel3[[#This Row],[ID-Bygningsdel]],'Data aktør'!A:H,6,FALSE)</f>
        <v/>
      </c>
      <c r="T127" s="193" t="str">
        <f>VLOOKUP(Tabel3[[#This Row],[ID-Bygningsdel]],'Data aktør'!A:H,7,FALSE)</f>
        <v/>
      </c>
      <c r="U127" s="194" t="str">
        <f>VLOOKUP(Tabel3[[#This Row],[ID-Bygningsdel]],'Data aktør'!A:H,8,FALSE)</f>
        <v/>
      </c>
      <c r="V127" s="76"/>
      <c r="W127" s="77"/>
      <c r="X127" s="76"/>
      <c r="Y127" s="77"/>
      <c r="Z127" s="76"/>
      <c r="AA127" s="77"/>
      <c r="AB127" s="76"/>
      <c r="AC127" s="77"/>
      <c r="AD127" s="76"/>
      <c r="AE127" s="77"/>
      <c r="AF127" s="76"/>
      <c r="AG127" s="77"/>
      <c r="AH127" s="76"/>
      <c r="AI127" s="77"/>
      <c r="AJ127" s="76"/>
      <c r="AK127" s="77"/>
      <c r="AL127" s="76"/>
      <c r="AM127" s="77"/>
      <c r="AN127" s="76"/>
      <c r="AO127" s="77"/>
      <c r="AP127" s="76"/>
      <c r="AQ127" s="77"/>
      <c r="AR127" s="76"/>
      <c r="AS127" s="77"/>
      <c r="AT127" s="76"/>
      <c r="AU127" s="77"/>
      <c r="AV127" s="76"/>
      <c r="AW127" s="77"/>
      <c r="AX127" s="76"/>
      <c r="AY127" s="77"/>
      <c r="AZ127" s="76"/>
      <c r="BA127" s="77"/>
      <c r="BB127" s="76"/>
      <c r="BC127" s="77"/>
      <c r="BD127" s="76"/>
      <c r="BE127" s="77"/>
      <c r="BF127" s="76"/>
      <c r="BG127" s="77"/>
      <c r="BH127" s="76"/>
      <c r="BI127" s="77"/>
      <c r="BJ127" s="76"/>
      <c r="BK127" s="77"/>
      <c r="BL127" s="36"/>
      <c r="BM127" s="24"/>
      <c r="BN127" s="76"/>
      <c r="BO127" s="77"/>
      <c r="BP127" s="76"/>
      <c r="BQ127" s="77"/>
      <c r="BR127" s="76"/>
      <c r="BS127" s="77"/>
      <c r="BT127" s="76"/>
      <c r="BU127" s="77"/>
      <c r="BV127" s="24"/>
      <c r="BW127" s="76"/>
      <c r="BX127" s="77"/>
      <c r="BY127" s="76"/>
      <c r="BZ127" s="77"/>
      <c r="CA127" s="96"/>
    </row>
    <row r="128" spans="1:79" outlineLevel="1" x14ac:dyDescent="0.2">
      <c r="A128" s="33"/>
      <c r="B128" s="265" t="s">
        <v>391</v>
      </c>
      <c r="C128" s="240" t="str">
        <f>_xlfn.CONCAT(Tabel3[[#This Row],[ID]],Tabel3[[#This Row],[BYGNINGSDELE]])</f>
        <v>124Svalegang</v>
      </c>
      <c r="D128" s="24"/>
      <c r="E128" s="24"/>
      <c r="F128" s="24"/>
      <c r="G128" s="24"/>
      <c r="H128" s="24"/>
      <c r="I128" s="24"/>
      <c r="J128" s="61">
        <v>3</v>
      </c>
      <c r="K128" s="62" t="s">
        <v>379</v>
      </c>
      <c r="L128" s="63" t="s">
        <v>113</v>
      </c>
      <c r="M128" s="61" t="str">
        <f>IFERROR(VLOOKUP(Tabel3[[#This Row],[ID-Bygningsdel]],'Data ændringslog'!A:G,7,FALSE),"P")</f>
        <v/>
      </c>
      <c r="N128" s="64" t="s">
        <v>189</v>
      </c>
      <c r="O128" s="188" t="str">
        <f>VLOOKUP(Tabel3[[#This Row],[ID-Bygningsdel]],'Data aktør'!A:H,2,FALSE)</f>
        <v/>
      </c>
      <c r="P128" s="189" t="str">
        <f>VLOOKUP(Tabel3[[#This Row],[ID-Bygningsdel]],'Data aktør'!A:H,3,FALSE)</f>
        <v/>
      </c>
      <c r="Q128" s="190" t="str">
        <f>VLOOKUP(Tabel3[[#This Row],[ID-Bygningsdel]],'Data aktør'!A:H,4,FALSE)</f>
        <v/>
      </c>
      <c r="R128" s="191" t="str">
        <f>VLOOKUP(Tabel3[[#This Row],[ID-Bygningsdel]],'Data aktør'!A:H,5,FALSE)</f>
        <v/>
      </c>
      <c r="S128" s="192" t="str">
        <f>VLOOKUP(Tabel3[[#This Row],[ID-Bygningsdel]],'Data aktør'!A:H,6,FALSE)</f>
        <v/>
      </c>
      <c r="T128" s="193" t="str">
        <f>VLOOKUP(Tabel3[[#This Row],[ID-Bygningsdel]],'Data aktør'!A:H,7,FALSE)</f>
        <v/>
      </c>
      <c r="U128" s="194" t="str">
        <f>VLOOKUP(Tabel3[[#This Row],[ID-Bygningsdel]],'Data aktør'!A:H,8,FALSE)</f>
        <v/>
      </c>
      <c r="V128" s="76"/>
      <c r="W128" s="77"/>
      <c r="X128" s="76"/>
      <c r="Y128" s="77"/>
      <c r="Z128" s="76"/>
      <c r="AA128" s="77"/>
      <c r="AB128" s="76"/>
      <c r="AC128" s="77"/>
      <c r="AD128" s="76"/>
      <c r="AE128" s="77"/>
      <c r="AF128" s="76"/>
      <c r="AG128" s="77"/>
      <c r="AH128" s="76"/>
      <c r="AI128" s="77"/>
      <c r="AJ128" s="76"/>
      <c r="AK128" s="77"/>
      <c r="AL128" s="76"/>
      <c r="AM128" s="77"/>
      <c r="AN128" s="76"/>
      <c r="AO128" s="77"/>
      <c r="AP128" s="76"/>
      <c r="AQ128" s="77"/>
      <c r="AR128" s="76"/>
      <c r="AS128" s="77"/>
      <c r="AT128" s="76"/>
      <c r="AU128" s="77"/>
      <c r="AV128" s="76"/>
      <c r="AW128" s="77"/>
      <c r="AX128" s="76"/>
      <c r="AY128" s="77"/>
      <c r="AZ128" s="76"/>
      <c r="BA128" s="77"/>
      <c r="BB128" s="76"/>
      <c r="BC128" s="77"/>
      <c r="BD128" s="76"/>
      <c r="BE128" s="77"/>
      <c r="BF128" s="76"/>
      <c r="BG128" s="77"/>
      <c r="BH128" s="76"/>
      <c r="BI128" s="77"/>
      <c r="BJ128" s="76"/>
      <c r="BK128" s="77"/>
      <c r="BL128" s="36"/>
      <c r="BM128" s="24"/>
      <c r="BN128" s="76"/>
      <c r="BO128" s="77"/>
      <c r="BP128" s="76"/>
      <c r="BQ128" s="77"/>
      <c r="BR128" s="76"/>
      <c r="BS128" s="77"/>
      <c r="BT128" s="76"/>
      <c r="BU128" s="77"/>
      <c r="BV128" s="24"/>
      <c r="BW128" s="76"/>
      <c r="BX128" s="77"/>
      <c r="BY128" s="76"/>
      <c r="BZ128" s="77"/>
      <c r="CA128" s="96"/>
    </row>
    <row r="129" spans="1:79" ht="14.25" outlineLevel="1" x14ac:dyDescent="0.2">
      <c r="A129" s="33"/>
      <c r="B129" s="264" t="s">
        <v>394</v>
      </c>
      <c r="C129" s="239" t="str">
        <f>_xlfn.CONCAT(Tabel3[[#This Row],[ID]],Tabel3[[#This Row],[BYGNINGSDELE]])</f>
        <v>125Trapper og ramper</v>
      </c>
      <c r="D129" s="27"/>
      <c r="E129" s="27"/>
      <c r="F129" s="27"/>
      <c r="G129" s="27"/>
      <c r="H129" s="27"/>
      <c r="I129" s="24"/>
      <c r="J129" s="58">
        <v>2</v>
      </c>
      <c r="K129" s="59" t="s">
        <v>381</v>
      </c>
      <c r="L129" s="287"/>
      <c r="M129" s="290" t="str">
        <f>IFERROR(VLOOKUP(Tabel3[[#This Row],[ID-Bygningsdel]],'Data ændringslog'!A:G,7,FALSE),"P")</f>
        <v/>
      </c>
      <c r="N129" s="60"/>
      <c r="O129" s="221" t="s">
        <v>109</v>
      </c>
      <c r="P129" s="222" t="s">
        <v>109</v>
      </c>
      <c r="Q129" s="222" t="s">
        <v>109</v>
      </c>
      <c r="R129" s="222" t="s">
        <v>109</v>
      </c>
      <c r="S129" s="222" t="s">
        <v>109</v>
      </c>
      <c r="T129" s="222" t="s">
        <v>109</v>
      </c>
      <c r="U129" s="223" t="s">
        <v>109</v>
      </c>
      <c r="V129" s="78"/>
      <c r="W129" s="79"/>
      <c r="X129" s="78"/>
      <c r="Y129" s="79"/>
      <c r="Z129" s="78"/>
      <c r="AA129" s="79"/>
      <c r="AB129" s="78"/>
      <c r="AC129" s="88"/>
      <c r="AD129" s="78"/>
      <c r="AE129" s="79"/>
      <c r="AF129" s="78"/>
      <c r="AG129" s="79"/>
      <c r="AH129" s="78"/>
      <c r="AI129" s="79"/>
      <c r="AJ129" s="78"/>
      <c r="AK129" s="88"/>
      <c r="AL129" s="78"/>
      <c r="AM129" s="88"/>
      <c r="AN129" s="78"/>
      <c r="AO129" s="79"/>
      <c r="AP129" s="78"/>
      <c r="AQ129" s="79"/>
      <c r="AR129" s="78"/>
      <c r="AS129" s="79"/>
      <c r="AT129" s="78"/>
      <c r="AU129" s="88"/>
      <c r="AV129" s="78"/>
      <c r="AW129" s="79"/>
      <c r="AX129" s="78"/>
      <c r="AY129" s="79"/>
      <c r="AZ129" s="78"/>
      <c r="BA129" s="79"/>
      <c r="BB129" s="78"/>
      <c r="BC129" s="88"/>
      <c r="BD129" s="78"/>
      <c r="BE129" s="79"/>
      <c r="BF129" s="78"/>
      <c r="BG129" s="79"/>
      <c r="BH129" s="78"/>
      <c r="BI129" s="79"/>
      <c r="BJ129" s="78"/>
      <c r="BK129" s="88"/>
      <c r="BL129" s="37"/>
      <c r="BM129" s="245"/>
      <c r="BN129" s="78"/>
      <c r="BO129" s="79"/>
      <c r="BP129" s="78"/>
      <c r="BQ129" s="79"/>
      <c r="BR129" s="78"/>
      <c r="BS129" s="79"/>
      <c r="BT129" s="78"/>
      <c r="BU129" s="88"/>
      <c r="BV129" s="24"/>
      <c r="BW129" s="78"/>
      <c r="BX129" s="79"/>
      <c r="BY129" s="78"/>
      <c r="BZ129" s="79"/>
      <c r="CA129" s="97"/>
    </row>
    <row r="130" spans="1:79" outlineLevel="1" x14ac:dyDescent="0.2">
      <c r="A130" s="33"/>
      <c r="B130" s="267" t="s">
        <v>396</v>
      </c>
      <c r="C130" s="242" t="str">
        <f>_xlfn.CONCAT(Tabel3[[#This Row],[ID]],Tabel3[[#This Row],[BYGNINGSDELE]])</f>
        <v>126Elementtrapper, Beton</v>
      </c>
      <c r="D130" s="23"/>
      <c r="E130" s="23"/>
      <c r="F130" s="23"/>
      <c r="G130" s="23"/>
      <c r="H130" s="23"/>
      <c r="I130" s="24"/>
      <c r="J130" s="65">
        <v>3</v>
      </c>
      <c r="K130" s="66" t="s">
        <v>383</v>
      </c>
      <c r="L130" s="67" t="s">
        <v>384</v>
      </c>
      <c r="M130" s="65" t="str">
        <f>IFERROR(VLOOKUP(Tabel3[[#This Row],[ID-Bygningsdel]],'Data ændringslog'!A:G,7,FALSE),"P")</f>
        <v/>
      </c>
      <c r="N130" s="68" t="s">
        <v>109</v>
      </c>
      <c r="O130" s="196" t="str">
        <f>VLOOKUP(Tabel3[[#This Row],[ID-Bygningsdel]],'Data aktør'!A:H,2,FALSE)</f>
        <v/>
      </c>
      <c r="P130" s="197" t="str">
        <f>VLOOKUP(Tabel3[[#This Row],[ID-Bygningsdel]],'Data aktør'!A:H,3,FALSE)</f>
        <v/>
      </c>
      <c r="Q130" s="197" t="str">
        <f>VLOOKUP(Tabel3[[#This Row],[ID-Bygningsdel]],'Data aktør'!A:H,4,FALSE)</f>
        <v/>
      </c>
      <c r="R130" s="197" t="str">
        <f>VLOOKUP(Tabel3[[#This Row],[ID-Bygningsdel]],'Data aktør'!A:H,5,FALSE)</f>
        <v/>
      </c>
      <c r="S130" s="197" t="str">
        <f>VLOOKUP(Tabel3[[#This Row],[ID-Bygningsdel]],'Data aktør'!A:H,6,FALSE)</f>
        <v/>
      </c>
      <c r="T130" s="197" t="str">
        <f>VLOOKUP(Tabel3[[#This Row],[ID-Bygningsdel]],'Data aktør'!A:H,7,FALSE)</f>
        <v/>
      </c>
      <c r="U130" s="197" t="str">
        <f>VLOOKUP(Tabel3[[#This Row],[ID-Bygningsdel]],'Data aktør'!A:H,8,FALSE)</f>
        <v/>
      </c>
      <c r="V130" s="84"/>
      <c r="W130" s="69"/>
      <c r="X130" s="84"/>
      <c r="Y130" s="69"/>
      <c r="Z130" s="84"/>
      <c r="AA130" s="69"/>
      <c r="AB130" s="84"/>
      <c r="AC130" s="69"/>
      <c r="AD130" s="84"/>
      <c r="AE130" s="69"/>
      <c r="AF130" s="84"/>
      <c r="AG130" s="69"/>
      <c r="AH130" s="84"/>
      <c r="AI130" s="69"/>
      <c r="AJ130" s="84"/>
      <c r="AK130" s="69"/>
      <c r="AL130" s="84"/>
      <c r="AM130" s="69"/>
      <c r="AN130" s="84"/>
      <c r="AO130" s="69"/>
      <c r="AP130" s="84"/>
      <c r="AQ130" s="69"/>
      <c r="AR130" s="84"/>
      <c r="AS130" s="69"/>
      <c r="AT130" s="84"/>
      <c r="AU130" s="69"/>
      <c r="AV130" s="84"/>
      <c r="AW130" s="69"/>
      <c r="AX130" s="84"/>
      <c r="AY130" s="69"/>
      <c r="AZ130" s="84"/>
      <c r="BA130" s="69"/>
      <c r="BB130" s="84"/>
      <c r="BC130" s="69"/>
      <c r="BD130" s="84"/>
      <c r="BE130" s="69"/>
      <c r="BF130" s="84"/>
      <c r="BG130" s="69"/>
      <c r="BH130" s="84"/>
      <c r="BI130" s="69"/>
      <c r="BJ130" s="84"/>
      <c r="BK130" s="69"/>
      <c r="BL130" s="38"/>
      <c r="BM130" s="24"/>
      <c r="BN130" s="84"/>
      <c r="BO130" s="69"/>
      <c r="BP130" s="84"/>
      <c r="BQ130" s="69"/>
      <c r="BR130" s="84"/>
      <c r="BS130" s="69"/>
      <c r="BT130" s="84"/>
      <c r="BU130" s="69"/>
      <c r="BV130" s="24"/>
      <c r="BW130" s="84"/>
      <c r="BX130" s="69"/>
      <c r="BY130" s="84"/>
      <c r="BZ130" s="69"/>
      <c r="CA130" s="98"/>
    </row>
    <row r="131" spans="1:79" outlineLevel="1" x14ac:dyDescent="0.2">
      <c r="A131" s="33"/>
      <c r="B131" s="265" t="s">
        <v>398</v>
      </c>
      <c r="C131" s="240" t="str">
        <f>_xlfn.CONCAT(Tabel3[[#This Row],[ID]],Tabel3[[#This Row],[BYGNINGSDELE]])</f>
        <v>127Elementtrapper, Beton A113, 5 (DP=Ent.)</v>
      </c>
      <c r="D131" s="24"/>
      <c r="E131" s="24"/>
      <c r="F131" s="24"/>
      <c r="G131" s="24"/>
      <c r="H131" s="24"/>
      <c r="I131" s="24"/>
      <c r="J131" s="61">
        <v>4</v>
      </c>
      <c r="K131" s="62" t="s">
        <v>386</v>
      </c>
      <c r="L131" s="63" t="s">
        <v>384</v>
      </c>
      <c r="M131" s="61" t="str">
        <f>IFERROR(VLOOKUP(Tabel3[[#This Row],[ID-Bygningsdel]],'Data ændringslog'!A:G,7,FALSE),"P")</f>
        <v/>
      </c>
      <c r="N131" s="64" t="s">
        <v>189</v>
      </c>
      <c r="O131" s="188" t="str">
        <f>VLOOKUP(Tabel3[[#This Row],[ID-Bygningsdel]],'Data aktør'!A:H,2,FALSE)</f>
        <v>X</v>
      </c>
      <c r="P131" s="189" t="str">
        <f>VLOOKUP(Tabel3[[#This Row],[ID-Bygningsdel]],'Data aktør'!A:H,3,FALSE)</f>
        <v/>
      </c>
      <c r="Q131" s="190" t="str">
        <f>VLOOKUP(Tabel3[[#This Row],[ID-Bygningsdel]],'Data aktør'!A:H,4,FALSE)</f>
        <v/>
      </c>
      <c r="R131" s="191" t="str">
        <f>VLOOKUP(Tabel3[[#This Row],[ID-Bygningsdel]],'Data aktør'!A:H,5,FALSE)</f>
        <v/>
      </c>
      <c r="S131" s="192" t="str">
        <f>VLOOKUP(Tabel3[[#This Row],[ID-Bygningsdel]],'Data aktør'!A:H,6,FALSE)</f>
        <v/>
      </c>
      <c r="T131" s="193" t="str">
        <f>VLOOKUP(Tabel3[[#This Row],[ID-Bygningsdel]],'Data aktør'!A:H,7,FALSE)</f>
        <v>X</v>
      </c>
      <c r="U131" s="194" t="str">
        <f>VLOOKUP(Tabel3[[#This Row],[ID-Bygningsdel]],'Data aktør'!A:H,8,FALSE)</f>
        <v/>
      </c>
      <c r="V131" s="76"/>
      <c r="W131" s="77"/>
      <c r="X131" s="76"/>
      <c r="Y131" s="77"/>
      <c r="Z131" s="76"/>
      <c r="AA131" s="77"/>
      <c r="AB131" s="76"/>
      <c r="AC131" s="77"/>
      <c r="AD131" s="76"/>
      <c r="AE131" s="77"/>
      <c r="AF131" s="76"/>
      <c r="AG131" s="77"/>
      <c r="AH131" s="76"/>
      <c r="AI131" s="77"/>
      <c r="AJ131" s="76" t="s">
        <v>43</v>
      </c>
      <c r="AK131" s="77">
        <v>300</v>
      </c>
      <c r="AL131" s="76"/>
      <c r="AM131" s="77"/>
      <c r="AN131" s="76"/>
      <c r="AO131" s="77"/>
      <c r="AP131" s="76"/>
      <c r="AQ131" s="77"/>
      <c r="AR131" s="76"/>
      <c r="AS131" s="77"/>
      <c r="AT131" s="76" t="s">
        <v>43</v>
      </c>
      <c r="AU131" s="77">
        <v>300</v>
      </c>
      <c r="AV131" s="76"/>
      <c r="AW131" s="77"/>
      <c r="AX131" s="76"/>
      <c r="AY131" s="77"/>
      <c r="AZ131" s="76"/>
      <c r="BA131" s="77"/>
      <c r="BB131" s="76" t="s">
        <v>48</v>
      </c>
      <c r="BC131" s="77">
        <v>325</v>
      </c>
      <c r="BD131" s="76"/>
      <c r="BE131" s="77"/>
      <c r="BF131" s="76"/>
      <c r="BG131" s="77"/>
      <c r="BH131" s="76"/>
      <c r="BI131" s="77"/>
      <c r="BJ131" s="76"/>
      <c r="BK131" s="77"/>
      <c r="BL131" s="48" t="s">
        <v>387</v>
      </c>
      <c r="BM131" s="24"/>
      <c r="BN131" s="76"/>
      <c r="BO131" s="77"/>
      <c r="BP131" s="76"/>
      <c r="BQ131" s="77"/>
      <c r="BR131" s="76"/>
      <c r="BS131" s="77"/>
      <c r="BT131" s="76"/>
      <c r="BU131" s="77"/>
      <c r="BV131" s="24"/>
      <c r="BW131" s="76"/>
      <c r="BX131" s="77"/>
      <c r="BY131" s="76"/>
      <c r="BZ131" s="77"/>
      <c r="CA131" s="96"/>
    </row>
    <row r="132" spans="1:79" outlineLevel="1" x14ac:dyDescent="0.2">
      <c r="A132" s="33"/>
      <c r="B132" s="265" t="s">
        <v>400</v>
      </c>
      <c r="C132" s="240" t="str">
        <f>_xlfn.CONCAT(Tabel3[[#This Row],[ID]],Tabel3[[#This Row],[BYGNINGSDELE]])</f>
        <v>128Elementtrapper, Beton A113, 5 (DP=Rådg.)</v>
      </c>
      <c r="D132" s="24"/>
      <c r="E132" s="24"/>
      <c r="F132" s="24"/>
      <c r="G132" s="24"/>
      <c r="H132" s="24"/>
      <c r="I132" s="24"/>
      <c r="J132" s="61">
        <v>4</v>
      </c>
      <c r="K132" s="62" t="s">
        <v>389</v>
      </c>
      <c r="L132" s="63" t="s">
        <v>384</v>
      </c>
      <c r="M132" s="61" t="str">
        <f>IFERROR(VLOOKUP(Tabel3[[#This Row],[ID-Bygningsdel]],'Data ændringslog'!A:G,7,FALSE),"P")</f>
        <v/>
      </c>
      <c r="N132" s="64" t="s">
        <v>189</v>
      </c>
      <c r="O132" s="188" t="str">
        <f>VLOOKUP(Tabel3[[#This Row],[ID-Bygningsdel]],'Data aktør'!A:H,2,FALSE)</f>
        <v>X</v>
      </c>
      <c r="P132" s="189" t="str">
        <f>VLOOKUP(Tabel3[[#This Row],[ID-Bygningsdel]],'Data aktør'!A:H,3,FALSE)</f>
        <v/>
      </c>
      <c r="Q132" s="190" t="str">
        <f>VLOOKUP(Tabel3[[#This Row],[ID-Bygningsdel]],'Data aktør'!A:H,4,FALSE)</f>
        <v/>
      </c>
      <c r="R132" s="191" t="str">
        <f>VLOOKUP(Tabel3[[#This Row],[ID-Bygningsdel]],'Data aktør'!A:H,5,FALSE)</f>
        <v/>
      </c>
      <c r="S132" s="192" t="str">
        <f>VLOOKUP(Tabel3[[#This Row],[ID-Bygningsdel]],'Data aktør'!A:H,6,FALSE)</f>
        <v/>
      </c>
      <c r="T132" s="193" t="str">
        <f>VLOOKUP(Tabel3[[#This Row],[ID-Bygningsdel]],'Data aktør'!A:H,7,FALSE)</f>
        <v/>
      </c>
      <c r="U132" s="194" t="str">
        <f>VLOOKUP(Tabel3[[#This Row],[ID-Bygningsdel]],'Data aktør'!A:H,8,FALSE)</f>
        <v/>
      </c>
      <c r="V132" s="76"/>
      <c r="W132" s="77"/>
      <c r="X132" s="76"/>
      <c r="Y132" s="77"/>
      <c r="Z132" s="76"/>
      <c r="AA132" s="77"/>
      <c r="AB132" s="76"/>
      <c r="AC132" s="77"/>
      <c r="AD132" s="76"/>
      <c r="AE132" s="77"/>
      <c r="AF132" s="76"/>
      <c r="AG132" s="77"/>
      <c r="AH132" s="76"/>
      <c r="AI132" s="77"/>
      <c r="AJ132" s="76" t="s">
        <v>43</v>
      </c>
      <c r="AK132" s="77">
        <v>300</v>
      </c>
      <c r="AL132" s="76"/>
      <c r="AM132" s="77"/>
      <c r="AN132" s="76"/>
      <c r="AO132" s="77"/>
      <c r="AP132" s="76"/>
      <c r="AQ132" s="77"/>
      <c r="AR132" s="76"/>
      <c r="AS132" s="77"/>
      <c r="AT132" s="76" t="s">
        <v>43</v>
      </c>
      <c r="AU132" s="77">
        <v>300</v>
      </c>
      <c r="AV132" s="76"/>
      <c r="AW132" s="77"/>
      <c r="AX132" s="76"/>
      <c r="AY132" s="77"/>
      <c r="AZ132" s="76"/>
      <c r="BA132" s="77"/>
      <c r="BB132" s="76" t="s">
        <v>43</v>
      </c>
      <c r="BC132" s="77">
        <v>325</v>
      </c>
      <c r="BD132" s="76"/>
      <c r="BE132" s="77"/>
      <c r="BF132" s="76"/>
      <c r="BG132" s="77"/>
      <c r="BH132" s="76"/>
      <c r="BI132" s="77"/>
      <c r="BJ132" s="76"/>
      <c r="BK132" s="77"/>
      <c r="BL132" s="36" t="s">
        <v>390</v>
      </c>
      <c r="BM132" s="24"/>
      <c r="BN132" s="76"/>
      <c r="BO132" s="77"/>
      <c r="BP132" s="76"/>
      <c r="BQ132" s="77"/>
      <c r="BR132" s="76"/>
      <c r="BS132" s="77"/>
      <c r="BT132" s="76"/>
      <c r="BU132" s="77"/>
      <c r="BV132" s="24"/>
      <c r="BW132" s="76"/>
      <c r="BX132" s="77"/>
      <c r="BY132" s="76"/>
      <c r="BZ132" s="77"/>
      <c r="CA132" s="96"/>
    </row>
    <row r="133" spans="1:79" outlineLevel="1" x14ac:dyDescent="0.2">
      <c r="A133" s="33"/>
      <c r="B133" s="265" t="s">
        <v>403</v>
      </c>
      <c r="C133" s="240" t="str">
        <f>_xlfn.CONCAT(Tabel3[[#This Row],[ID]],Tabel3[[#This Row],[BYGNINGSDELE]])</f>
        <v>129Pladsstøbte betontrapper</v>
      </c>
      <c r="D133" s="24"/>
      <c r="E133" s="24"/>
      <c r="F133" s="24"/>
      <c r="G133" s="24"/>
      <c r="H133" s="24"/>
      <c r="I133" s="24"/>
      <c r="J133" s="61">
        <v>3</v>
      </c>
      <c r="K133" s="62" t="s">
        <v>392</v>
      </c>
      <c r="L133" s="63" t="s">
        <v>384</v>
      </c>
      <c r="M133" s="61" t="str">
        <f>IFERROR(VLOOKUP(Tabel3[[#This Row],[ID-Bygningsdel]],'Data ændringslog'!A:G,7,FALSE),"P")</f>
        <v/>
      </c>
      <c r="N133" s="64" t="s">
        <v>109</v>
      </c>
      <c r="O133" s="188" t="str">
        <f>VLOOKUP(Tabel3[[#This Row],[ID-Bygningsdel]],'Data aktør'!A:H,2,FALSE)</f>
        <v>X</v>
      </c>
      <c r="P133" s="189" t="str">
        <f>VLOOKUP(Tabel3[[#This Row],[ID-Bygningsdel]],'Data aktør'!A:H,3,FALSE)</f>
        <v>X</v>
      </c>
      <c r="Q133" s="190" t="str">
        <f>VLOOKUP(Tabel3[[#This Row],[ID-Bygningsdel]],'Data aktør'!A:H,4,FALSE)</f>
        <v/>
      </c>
      <c r="R133" s="191" t="str">
        <f>VLOOKUP(Tabel3[[#This Row],[ID-Bygningsdel]],'Data aktør'!A:H,5,FALSE)</f>
        <v/>
      </c>
      <c r="S133" s="192" t="str">
        <f>VLOOKUP(Tabel3[[#This Row],[ID-Bygningsdel]],'Data aktør'!A:H,6,FALSE)</f>
        <v/>
      </c>
      <c r="T133" s="193" t="str">
        <f>VLOOKUP(Tabel3[[#This Row],[ID-Bygningsdel]],'Data aktør'!A:H,7,FALSE)</f>
        <v/>
      </c>
      <c r="U133" s="194" t="str">
        <f>VLOOKUP(Tabel3[[#This Row],[ID-Bygningsdel]],'Data aktør'!A:H,8,FALSE)</f>
        <v/>
      </c>
      <c r="V133" s="76"/>
      <c r="W133" s="77"/>
      <c r="X133" s="76"/>
      <c r="Y133" s="77"/>
      <c r="Z133" s="76"/>
      <c r="AA133" s="77"/>
      <c r="AB133" s="76"/>
      <c r="AC133" s="77"/>
      <c r="AD133" s="76"/>
      <c r="AE133" s="77"/>
      <c r="AF133" s="76"/>
      <c r="AG133" s="77"/>
      <c r="AH133" s="76"/>
      <c r="AI133" s="77"/>
      <c r="AJ133" s="76" t="s">
        <v>43</v>
      </c>
      <c r="AK133" s="77">
        <v>300</v>
      </c>
      <c r="AL133" s="76"/>
      <c r="AM133" s="77"/>
      <c r="AN133" s="76"/>
      <c r="AO133" s="77"/>
      <c r="AP133" s="76"/>
      <c r="AQ133" s="77"/>
      <c r="AR133" s="76"/>
      <c r="AS133" s="77"/>
      <c r="AT133" s="76" t="s">
        <v>43</v>
      </c>
      <c r="AU133" s="77">
        <v>325</v>
      </c>
      <c r="AV133" s="76"/>
      <c r="AW133" s="77"/>
      <c r="AX133" s="76"/>
      <c r="AY133" s="77"/>
      <c r="AZ133" s="76"/>
      <c r="BA133" s="77"/>
      <c r="BB133" s="76" t="s">
        <v>44</v>
      </c>
      <c r="BC133" s="77">
        <v>325</v>
      </c>
      <c r="BD133" s="76"/>
      <c r="BE133" s="77"/>
      <c r="BF133" s="76"/>
      <c r="BG133" s="77"/>
      <c r="BH133" s="76"/>
      <c r="BI133" s="77"/>
      <c r="BJ133" s="76"/>
      <c r="BK133" s="77"/>
      <c r="BL133" s="36" t="s">
        <v>393</v>
      </c>
      <c r="BM133" s="24"/>
      <c r="BN133" s="76"/>
      <c r="BO133" s="77"/>
      <c r="BP133" s="76"/>
      <c r="BQ133" s="77"/>
      <c r="BR133" s="76"/>
      <c r="BS133" s="77"/>
      <c r="BT133" s="76"/>
      <c r="BU133" s="77"/>
      <c r="BV133" s="24"/>
      <c r="BW133" s="76"/>
      <c r="BX133" s="77"/>
      <c r="BY133" s="76"/>
      <c r="BZ133" s="77"/>
      <c r="CA133" s="96"/>
    </row>
    <row r="134" spans="1:79" ht="24.95" customHeight="1" outlineLevel="1" x14ac:dyDescent="0.2">
      <c r="A134" s="33"/>
      <c r="B134" s="265" t="s">
        <v>405</v>
      </c>
      <c r="C134" s="240" t="str">
        <f>_xlfn.CONCAT(Tabel3[[#This Row],[ID]],Tabel3[[#This Row],[BYGNINGSDELE]])</f>
        <v>130Ståltrapper</v>
      </c>
      <c r="D134" s="24"/>
      <c r="E134" s="24"/>
      <c r="F134" s="24"/>
      <c r="G134" s="24"/>
      <c r="H134" s="24"/>
      <c r="I134" s="24"/>
      <c r="J134" s="61">
        <v>3</v>
      </c>
      <c r="K134" s="62" t="s">
        <v>395</v>
      </c>
      <c r="L134" s="63" t="s">
        <v>384</v>
      </c>
      <c r="M134" s="61" t="str">
        <f>IFERROR(VLOOKUP(Tabel3[[#This Row],[ID-Bygningsdel]],'Data ændringslog'!A:G,7,FALSE),"P")</f>
        <v/>
      </c>
      <c r="N134" s="64" t="s">
        <v>109</v>
      </c>
      <c r="O134" s="188" t="str">
        <f>VLOOKUP(Tabel3[[#This Row],[ID-Bygningsdel]],'Data aktør'!A:H,2,FALSE)</f>
        <v>X</v>
      </c>
      <c r="P134" s="189" t="str">
        <f>VLOOKUP(Tabel3[[#This Row],[ID-Bygningsdel]],'Data aktør'!A:H,3,FALSE)</f>
        <v/>
      </c>
      <c r="Q134" s="190" t="str">
        <f>VLOOKUP(Tabel3[[#This Row],[ID-Bygningsdel]],'Data aktør'!A:H,4,FALSE)</f>
        <v/>
      </c>
      <c r="R134" s="191" t="str">
        <f>VLOOKUP(Tabel3[[#This Row],[ID-Bygningsdel]],'Data aktør'!A:H,5,FALSE)</f>
        <v/>
      </c>
      <c r="S134" s="192" t="str">
        <f>VLOOKUP(Tabel3[[#This Row],[ID-Bygningsdel]],'Data aktør'!A:H,6,FALSE)</f>
        <v/>
      </c>
      <c r="T134" s="193" t="str">
        <f>VLOOKUP(Tabel3[[#This Row],[ID-Bygningsdel]],'Data aktør'!A:H,7,FALSE)</f>
        <v/>
      </c>
      <c r="U134" s="194" t="str">
        <f>VLOOKUP(Tabel3[[#This Row],[ID-Bygningsdel]],'Data aktør'!A:H,8,FALSE)</f>
        <v/>
      </c>
      <c r="V134" s="76"/>
      <c r="W134" s="77"/>
      <c r="X134" s="76"/>
      <c r="Y134" s="77"/>
      <c r="Z134" s="76"/>
      <c r="AA134" s="77"/>
      <c r="AB134" s="76"/>
      <c r="AC134" s="77"/>
      <c r="AD134" s="76"/>
      <c r="AE134" s="77"/>
      <c r="AF134" s="76"/>
      <c r="AG134" s="77"/>
      <c r="AH134" s="76"/>
      <c r="AI134" s="77"/>
      <c r="AJ134" s="76" t="s">
        <v>43</v>
      </c>
      <c r="AK134" s="77">
        <v>300</v>
      </c>
      <c r="AL134" s="76"/>
      <c r="AM134" s="77"/>
      <c r="AN134" s="76"/>
      <c r="AO134" s="77"/>
      <c r="AP134" s="76"/>
      <c r="AQ134" s="77"/>
      <c r="AR134" s="76"/>
      <c r="AS134" s="77"/>
      <c r="AT134" s="76" t="s">
        <v>43</v>
      </c>
      <c r="AU134" s="77">
        <v>325</v>
      </c>
      <c r="AV134" s="76"/>
      <c r="AW134" s="77"/>
      <c r="AX134" s="76"/>
      <c r="AY134" s="77"/>
      <c r="AZ134" s="76"/>
      <c r="BA134" s="77"/>
      <c r="BB134" s="76" t="s">
        <v>43</v>
      </c>
      <c r="BC134" s="77">
        <v>325</v>
      </c>
      <c r="BD134" s="76"/>
      <c r="BE134" s="77"/>
      <c r="BF134" s="76"/>
      <c r="BG134" s="77"/>
      <c r="BH134" s="76"/>
      <c r="BI134" s="77"/>
      <c r="BJ134" s="76"/>
      <c r="BK134" s="77"/>
      <c r="BL134" s="36"/>
      <c r="BM134" s="24"/>
      <c r="BN134" s="76"/>
      <c r="BO134" s="77"/>
      <c r="BP134" s="76"/>
      <c r="BQ134" s="77"/>
      <c r="BR134" s="76"/>
      <c r="BS134" s="77"/>
      <c r="BT134" s="76"/>
      <c r="BU134" s="77"/>
      <c r="BV134" s="24"/>
      <c r="BW134" s="76"/>
      <c r="BX134" s="77"/>
      <c r="BY134" s="76"/>
      <c r="BZ134" s="77"/>
      <c r="CA134" s="96"/>
    </row>
    <row r="135" spans="1:79" outlineLevel="1" x14ac:dyDescent="0.2">
      <c r="A135" s="33"/>
      <c r="B135" s="265" t="s">
        <v>407</v>
      </c>
      <c r="C135" s="240" t="str">
        <f>_xlfn.CONCAT(Tabel3[[#This Row],[ID]],Tabel3[[#This Row],[BYGNINGSDELE]])</f>
        <v>131Trætrapper</v>
      </c>
      <c r="D135" s="24"/>
      <c r="E135" s="24"/>
      <c r="F135" s="24"/>
      <c r="G135" s="24"/>
      <c r="H135" s="24"/>
      <c r="I135" s="24"/>
      <c r="J135" s="61">
        <v>3</v>
      </c>
      <c r="K135" s="62" t="s">
        <v>397</v>
      </c>
      <c r="L135" s="63" t="s">
        <v>384</v>
      </c>
      <c r="M135" s="61" t="str">
        <f>IFERROR(VLOOKUP(Tabel3[[#This Row],[ID-Bygningsdel]],'Data ændringslog'!A:G,7,FALSE),"P")</f>
        <v/>
      </c>
      <c r="N135" s="64" t="s">
        <v>109</v>
      </c>
      <c r="O135" s="188" t="str">
        <f>VLOOKUP(Tabel3[[#This Row],[ID-Bygningsdel]],'Data aktør'!A:H,2,FALSE)</f>
        <v>X</v>
      </c>
      <c r="P135" s="189" t="str">
        <f>VLOOKUP(Tabel3[[#This Row],[ID-Bygningsdel]],'Data aktør'!A:H,3,FALSE)</f>
        <v/>
      </c>
      <c r="Q135" s="190" t="str">
        <f>VLOOKUP(Tabel3[[#This Row],[ID-Bygningsdel]],'Data aktør'!A:H,4,FALSE)</f>
        <v/>
      </c>
      <c r="R135" s="191" t="str">
        <f>VLOOKUP(Tabel3[[#This Row],[ID-Bygningsdel]],'Data aktør'!A:H,5,FALSE)</f>
        <v/>
      </c>
      <c r="S135" s="192" t="str">
        <f>VLOOKUP(Tabel3[[#This Row],[ID-Bygningsdel]],'Data aktør'!A:H,6,FALSE)</f>
        <v/>
      </c>
      <c r="T135" s="193" t="str">
        <f>VLOOKUP(Tabel3[[#This Row],[ID-Bygningsdel]],'Data aktør'!A:H,7,FALSE)</f>
        <v/>
      </c>
      <c r="U135" s="194" t="str">
        <f>VLOOKUP(Tabel3[[#This Row],[ID-Bygningsdel]],'Data aktør'!A:H,8,FALSE)</f>
        <v/>
      </c>
      <c r="V135" s="76"/>
      <c r="W135" s="77"/>
      <c r="X135" s="76"/>
      <c r="Y135" s="77"/>
      <c r="Z135" s="76"/>
      <c r="AA135" s="77"/>
      <c r="AB135" s="76"/>
      <c r="AC135" s="77"/>
      <c r="AD135" s="76"/>
      <c r="AE135" s="77"/>
      <c r="AF135" s="76"/>
      <c r="AG135" s="77"/>
      <c r="AH135" s="76"/>
      <c r="AI135" s="77"/>
      <c r="AJ135" s="76" t="s">
        <v>43</v>
      </c>
      <c r="AK135" s="77">
        <v>300</v>
      </c>
      <c r="AL135" s="76"/>
      <c r="AM135" s="77"/>
      <c r="AN135" s="76"/>
      <c r="AO135" s="77"/>
      <c r="AP135" s="76"/>
      <c r="AQ135" s="77"/>
      <c r="AR135" s="76"/>
      <c r="AS135" s="77"/>
      <c r="AT135" s="76" t="s">
        <v>43</v>
      </c>
      <c r="AU135" s="77">
        <v>325</v>
      </c>
      <c r="AV135" s="76"/>
      <c r="AW135" s="77"/>
      <c r="AX135" s="76"/>
      <c r="AY135" s="77"/>
      <c r="AZ135" s="76"/>
      <c r="BA135" s="77"/>
      <c r="BB135" s="76" t="s">
        <v>43</v>
      </c>
      <c r="BC135" s="77">
        <v>325</v>
      </c>
      <c r="BD135" s="76"/>
      <c r="BE135" s="77"/>
      <c r="BF135" s="76"/>
      <c r="BG135" s="77"/>
      <c r="BH135" s="76"/>
      <c r="BI135" s="77"/>
      <c r="BJ135" s="76"/>
      <c r="BK135" s="77"/>
      <c r="BL135" s="36"/>
      <c r="BM135" s="24"/>
      <c r="BN135" s="76"/>
      <c r="BO135" s="77"/>
      <c r="BP135" s="76"/>
      <c r="BQ135" s="77"/>
      <c r="BR135" s="76"/>
      <c r="BS135" s="77"/>
      <c r="BT135" s="76"/>
      <c r="BU135" s="77"/>
      <c r="BV135" s="24"/>
      <c r="BW135" s="76"/>
      <c r="BX135" s="77"/>
      <c r="BY135" s="76"/>
      <c r="BZ135" s="77"/>
      <c r="CA135" s="96"/>
    </row>
    <row r="136" spans="1:79" ht="24.95" customHeight="1" outlineLevel="1" x14ac:dyDescent="0.2">
      <c r="A136" s="33"/>
      <c r="B136" s="265" t="s">
        <v>409</v>
      </c>
      <c r="C136" s="240" t="str">
        <f>_xlfn.CONCAT(Tabel3[[#This Row],[ID]],Tabel3[[#This Row],[BYGNINGSDELE]])</f>
        <v>132Stiger og lejdere</v>
      </c>
      <c r="D136" s="24"/>
      <c r="E136" s="24"/>
      <c r="F136" s="24"/>
      <c r="G136" s="24"/>
      <c r="H136" s="24"/>
      <c r="I136" s="24"/>
      <c r="J136" s="61">
        <v>3</v>
      </c>
      <c r="K136" s="62" t="s">
        <v>399</v>
      </c>
      <c r="L136" s="63" t="s">
        <v>384</v>
      </c>
      <c r="M136" s="61" t="str">
        <f>IFERROR(VLOOKUP(Tabel3[[#This Row],[ID-Bygningsdel]],'Data ændringslog'!A:G,7,FALSE),"P")</f>
        <v/>
      </c>
      <c r="N136" s="64" t="s">
        <v>109</v>
      </c>
      <c r="O136" s="188" t="str">
        <f>VLOOKUP(Tabel3[[#This Row],[ID-Bygningsdel]],'Data aktør'!A:H,2,FALSE)</f>
        <v>X</v>
      </c>
      <c r="P136" s="189" t="str">
        <f>VLOOKUP(Tabel3[[#This Row],[ID-Bygningsdel]],'Data aktør'!A:H,3,FALSE)</f>
        <v/>
      </c>
      <c r="Q136" s="190" t="str">
        <f>VLOOKUP(Tabel3[[#This Row],[ID-Bygningsdel]],'Data aktør'!A:H,4,FALSE)</f>
        <v/>
      </c>
      <c r="R136" s="191" t="str">
        <f>VLOOKUP(Tabel3[[#This Row],[ID-Bygningsdel]],'Data aktør'!A:H,5,FALSE)</f>
        <v/>
      </c>
      <c r="S136" s="192" t="str">
        <f>VLOOKUP(Tabel3[[#This Row],[ID-Bygningsdel]],'Data aktør'!A:H,6,FALSE)</f>
        <v/>
      </c>
      <c r="T136" s="193" t="str">
        <f>VLOOKUP(Tabel3[[#This Row],[ID-Bygningsdel]],'Data aktør'!A:H,7,FALSE)</f>
        <v/>
      </c>
      <c r="U136" s="194" t="str">
        <f>VLOOKUP(Tabel3[[#This Row],[ID-Bygningsdel]],'Data aktør'!A:H,8,FALSE)</f>
        <v/>
      </c>
      <c r="V136" s="76"/>
      <c r="W136" s="77"/>
      <c r="X136" s="76"/>
      <c r="Y136" s="77"/>
      <c r="Z136" s="76"/>
      <c r="AA136" s="77"/>
      <c r="AB136" s="76"/>
      <c r="AC136" s="77"/>
      <c r="AD136" s="76"/>
      <c r="AE136" s="77"/>
      <c r="AF136" s="76"/>
      <c r="AG136" s="77"/>
      <c r="AH136" s="76"/>
      <c r="AI136" s="77"/>
      <c r="AJ136" s="76"/>
      <c r="AK136" s="77"/>
      <c r="AL136" s="76"/>
      <c r="AM136" s="77"/>
      <c r="AN136" s="76"/>
      <c r="AO136" s="77"/>
      <c r="AP136" s="76"/>
      <c r="AQ136" s="77"/>
      <c r="AR136" s="76"/>
      <c r="AS136" s="77"/>
      <c r="AT136" s="76" t="s">
        <v>43</v>
      </c>
      <c r="AU136" s="77">
        <v>325</v>
      </c>
      <c r="AV136" s="76"/>
      <c r="AW136" s="77"/>
      <c r="AX136" s="76"/>
      <c r="AY136" s="77"/>
      <c r="AZ136" s="76"/>
      <c r="BA136" s="77"/>
      <c r="BB136" s="76" t="s">
        <v>43</v>
      </c>
      <c r="BC136" s="77">
        <v>325</v>
      </c>
      <c r="BD136" s="76"/>
      <c r="BE136" s="77"/>
      <c r="BF136" s="76"/>
      <c r="BG136" s="77"/>
      <c r="BH136" s="76"/>
      <c r="BI136" s="77"/>
      <c r="BJ136" s="76"/>
      <c r="BK136" s="77"/>
      <c r="BL136" s="36"/>
      <c r="BM136" s="24"/>
      <c r="BN136" s="76"/>
      <c r="BO136" s="77"/>
      <c r="BP136" s="76"/>
      <c r="BQ136" s="77"/>
      <c r="BR136" s="76"/>
      <c r="BS136" s="77"/>
      <c r="BT136" s="76"/>
      <c r="BU136" s="77"/>
      <c r="BV136" s="24"/>
      <c r="BW136" s="76"/>
      <c r="BX136" s="77"/>
      <c r="BY136" s="76"/>
      <c r="BZ136" s="77"/>
      <c r="CA136" s="96"/>
    </row>
    <row r="137" spans="1:79" outlineLevel="1" x14ac:dyDescent="0.2">
      <c r="A137" s="33"/>
      <c r="B137" s="265" t="s">
        <v>411</v>
      </c>
      <c r="C137" s="240" t="str">
        <f>_xlfn.CONCAT(Tabel3[[#This Row],[ID]],Tabel3[[#This Row],[BYGNINGSDELE]])</f>
        <v>133Ramper, Beton, Prefabrikeret A113, 3R</v>
      </c>
      <c r="D137" s="24"/>
      <c r="E137" s="24"/>
      <c r="F137" s="24"/>
      <c r="G137" s="24"/>
      <c r="H137" s="24"/>
      <c r="I137" s="24"/>
      <c r="J137" s="61">
        <v>3</v>
      </c>
      <c r="K137" s="62" t="s">
        <v>401</v>
      </c>
      <c r="L137" s="63" t="s">
        <v>317</v>
      </c>
      <c r="M137" s="61" t="str">
        <f>IFERROR(VLOOKUP(Tabel3[[#This Row],[ID-Bygningsdel]],'Data ændringslog'!A:G,7,FALSE),"P")</f>
        <v/>
      </c>
      <c r="N137" s="64" t="s">
        <v>189</v>
      </c>
      <c r="O137" s="188" t="str">
        <f>VLOOKUP(Tabel3[[#This Row],[ID-Bygningsdel]],'Data aktør'!A:H,2,FALSE)</f>
        <v/>
      </c>
      <c r="P137" s="189" t="str">
        <f>VLOOKUP(Tabel3[[#This Row],[ID-Bygningsdel]],'Data aktør'!A:H,3,FALSE)</f>
        <v>X</v>
      </c>
      <c r="Q137" s="190" t="str">
        <f>VLOOKUP(Tabel3[[#This Row],[ID-Bygningsdel]],'Data aktør'!A:H,4,FALSE)</f>
        <v/>
      </c>
      <c r="R137" s="191" t="str">
        <f>VLOOKUP(Tabel3[[#This Row],[ID-Bygningsdel]],'Data aktør'!A:H,5,FALSE)</f>
        <v/>
      </c>
      <c r="S137" s="192" t="str">
        <f>VLOOKUP(Tabel3[[#This Row],[ID-Bygningsdel]],'Data aktør'!A:H,6,FALSE)</f>
        <v/>
      </c>
      <c r="T137" s="193" t="str">
        <f>VLOOKUP(Tabel3[[#This Row],[ID-Bygningsdel]],'Data aktør'!A:H,7,FALSE)</f>
        <v/>
      </c>
      <c r="U137" s="194" t="str">
        <f>VLOOKUP(Tabel3[[#This Row],[ID-Bygningsdel]],'Data aktør'!A:H,8,FALSE)</f>
        <v/>
      </c>
      <c r="V137" s="76"/>
      <c r="W137" s="77"/>
      <c r="X137" s="76"/>
      <c r="Y137" s="77"/>
      <c r="Z137" s="76"/>
      <c r="AA137" s="77"/>
      <c r="AB137" s="76"/>
      <c r="AC137" s="77"/>
      <c r="AD137" s="76"/>
      <c r="AE137" s="77"/>
      <c r="AF137" s="76"/>
      <c r="AG137" s="77"/>
      <c r="AH137" s="76"/>
      <c r="AI137" s="77"/>
      <c r="AJ137" s="76" t="s">
        <v>44</v>
      </c>
      <c r="AK137" s="77">
        <v>300</v>
      </c>
      <c r="AL137" s="76"/>
      <c r="AM137" s="77"/>
      <c r="AN137" s="76"/>
      <c r="AO137" s="77"/>
      <c r="AP137" s="76"/>
      <c r="AQ137" s="77"/>
      <c r="AR137" s="76"/>
      <c r="AS137" s="77"/>
      <c r="AT137" s="76" t="s">
        <v>44</v>
      </c>
      <c r="AU137" s="77">
        <v>325</v>
      </c>
      <c r="AV137" s="76"/>
      <c r="AW137" s="77"/>
      <c r="AX137" s="76"/>
      <c r="AY137" s="77"/>
      <c r="AZ137" s="76"/>
      <c r="BA137" s="77"/>
      <c r="BB137" s="76" t="s">
        <v>44</v>
      </c>
      <c r="BC137" s="77">
        <v>325</v>
      </c>
      <c r="BD137" s="76"/>
      <c r="BE137" s="77"/>
      <c r="BF137" s="76"/>
      <c r="BG137" s="77"/>
      <c r="BH137" s="76"/>
      <c r="BI137" s="77"/>
      <c r="BJ137" s="76"/>
      <c r="BK137" s="77"/>
      <c r="BL137" s="36" t="s">
        <v>402</v>
      </c>
      <c r="BM137" s="24"/>
      <c r="BN137" s="76"/>
      <c r="BO137" s="77"/>
      <c r="BP137" s="76"/>
      <c r="BQ137" s="77"/>
      <c r="BR137" s="76"/>
      <c r="BS137" s="77"/>
      <c r="BT137" s="76"/>
      <c r="BU137" s="77"/>
      <c r="BV137" s="24"/>
      <c r="BW137" s="76"/>
      <c r="BX137" s="77"/>
      <c r="BY137" s="76"/>
      <c r="BZ137" s="77"/>
      <c r="CA137" s="96"/>
    </row>
    <row r="138" spans="1:79" s="47" customFormat="1" outlineLevel="1" x14ac:dyDescent="0.2">
      <c r="A138" s="46"/>
      <c r="B138" s="265" t="s">
        <v>413</v>
      </c>
      <c r="C138" s="240" t="str">
        <f>_xlfn.CONCAT(Tabel3[[#This Row],[ID]],Tabel3[[#This Row],[BYGNINGSDELE]])</f>
        <v>134Ramper, Beton, Pladsstøbt</v>
      </c>
      <c r="D138" s="24"/>
      <c r="E138" s="24"/>
      <c r="F138" s="24"/>
      <c r="G138" s="24"/>
      <c r="H138" s="24"/>
      <c r="I138" s="24"/>
      <c r="J138" s="61">
        <v>3</v>
      </c>
      <c r="K138" s="62" t="s">
        <v>404</v>
      </c>
      <c r="L138" s="63" t="s">
        <v>317</v>
      </c>
      <c r="M138" s="61" t="str">
        <f>IFERROR(VLOOKUP(Tabel3[[#This Row],[ID-Bygningsdel]],'Data ændringslog'!A:G,7,FALSE),"P")</f>
        <v/>
      </c>
      <c r="N138" s="64" t="s">
        <v>109</v>
      </c>
      <c r="O138" s="188" t="str">
        <f>VLOOKUP(Tabel3[[#This Row],[ID-Bygningsdel]],'Data aktør'!A:H,2,FALSE)</f>
        <v/>
      </c>
      <c r="P138" s="189" t="str">
        <f>VLOOKUP(Tabel3[[#This Row],[ID-Bygningsdel]],'Data aktør'!A:H,3,FALSE)</f>
        <v>X</v>
      </c>
      <c r="Q138" s="190" t="str">
        <f>VLOOKUP(Tabel3[[#This Row],[ID-Bygningsdel]],'Data aktør'!A:H,4,FALSE)</f>
        <v/>
      </c>
      <c r="R138" s="191" t="str">
        <f>VLOOKUP(Tabel3[[#This Row],[ID-Bygningsdel]],'Data aktør'!A:H,5,FALSE)</f>
        <v/>
      </c>
      <c r="S138" s="192" t="str">
        <f>VLOOKUP(Tabel3[[#This Row],[ID-Bygningsdel]],'Data aktør'!A:H,6,FALSE)</f>
        <v/>
      </c>
      <c r="T138" s="193" t="str">
        <f>VLOOKUP(Tabel3[[#This Row],[ID-Bygningsdel]],'Data aktør'!A:H,7,FALSE)</f>
        <v/>
      </c>
      <c r="U138" s="194" t="str">
        <f>VLOOKUP(Tabel3[[#This Row],[ID-Bygningsdel]],'Data aktør'!A:H,8,FALSE)</f>
        <v/>
      </c>
      <c r="V138" s="76"/>
      <c r="W138" s="77"/>
      <c r="X138" s="76"/>
      <c r="Y138" s="77"/>
      <c r="Z138" s="76"/>
      <c r="AA138" s="77"/>
      <c r="AB138" s="76"/>
      <c r="AC138" s="77"/>
      <c r="AD138" s="76"/>
      <c r="AE138" s="77"/>
      <c r="AF138" s="76"/>
      <c r="AG138" s="77"/>
      <c r="AH138" s="76"/>
      <c r="AI138" s="77"/>
      <c r="AJ138" s="76" t="s">
        <v>44</v>
      </c>
      <c r="AK138" s="77">
        <v>300</v>
      </c>
      <c r="AL138" s="76"/>
      <c r="AM138" s="77"/>
      <c r="AN138" s="76"/>
      <c r="AO138" s="77"/>
      <c r="AP138" s="76"/>
      <c r="AQ138" s="77"/>
      <c r="AR138" s="76"/>
      <c r="AS138" s="77"/>
      <c r="AT138" s="76" t="s">
        <v>44</v>
      </c>
      <c r="AU138" s="77">
        <v>325</v>
      </c>
      <c r="AV138" s="76"/>
      <c r="AW138" s="77"/>
      <c r="AX138" s="76"/>
      <c r="AY138" s="77"/>
      <c r="AZ138" s="76"/>
      <c r="BA138" s="77"/>
      <c r="BB138" s="76" t="s">
        <v>44</v>
      </c>
      <c r="BC138" s="77">
        <v>325</v>
      </c>
      <c r="BD138" s="76"/>
      <c r="BE138" s="77"/>
      <c r="BF138" s="76"/>
      <c r="BG138" s="77"/>
      <c r="BH138" s="76"/>
      <c r="BI138" s="77"/>
      <c r="BJ138" s="76"/>
      <c r="BK138" s="77"/>
      <c r="BL138" s="36" t="s">
        <v>402</v>
      </c>
      <c r="BM138" s="24"/>
      <c r="BN138" s="76"/>
      <c r="BO138" s="77"/>
      <c r="BP138" s="76"/>
      <c r="BQ138" s="77"/>
      <c r="BR138" s="76"/>
      <c r="BS138" s="77"/>
      <c r="BT138" s="76"/>
      <c r="BU138" s="77"/>
      <c r="BV138" s="24"/>
      <c r="BW138" s="76"/>
      <c r="BX138" s="77"/>
      <c r="BY138" s="76"/>
      <c r="BZ138" s="77"/>
      <c r="CA138" s="96"/>
    </row>
    <row r="139" spans="1:79" outlineLevel="1" x14ac:dyDescent="0.2">
      <c r="A139" s="33"/>
      <c r="B139" s="265" t="s">
        <v>415</v>
      </c>
      <c r="C139" s="240" t="str">
        <f>_xlfn.CONCAT(Tabel3[[#This Row],[ID]],Tabel3[[#This Row],[BYGNINGSDELE]])</f>
        <v>135Ramper, Stål, Alu, Sammensatte</v>
      </c>
      <c r="D139" s="24"/>
      <c r="E139" s="24"/>
      <c r="F139" s="24"/>
      <c r="G139" s="24"/>
      <c r="H139" s="24"/>
      <c r="I139" s="24"/>
      <c r="J139" s="61">
        <v>3</v>
      </c>
      <c r="K139" s="62" t="s">
        <v>406</v>
      </c>
      <c r="L139" s="63" t="s">
        <v>384</v>
      </c>
      <c r="M139" s="61" t="str">
        <f>IFERROR(VLOOKUP(Tabel3[[#This Row],[ID-Bygningsdel]],'Data ændringslog'!A:G,7,FALSE),"P")</f>
        <v/>
      </c>
      <c r="N139" s="64" t="s">
        <v>109</v>
      </c>
      <c r="O139" s="188" t="str">
        <f>VLOOKUP(Tabel3[[#This Row],[ID-Bygningsdel]],'Data aktør'!A:H,2,FALSE)</f>
        <v>X</v>
      </c>
      <c r="P139" s="189" t="str">
        <f>VLOOKUP(Tabel3[[#This Row],[ID-Bygningsdel]],'Data aktør'!A:H,3,FALSE)</f>
        <v/>
      </c>
      <c r="Q139" s="190" t="str">
        <f>VLOOKUP(Tabel3[[#This Row],[ID-Bygningsdel]],'Data aktør'!A:H,4,FALSE)</f>
        <v/>
      </c>
      <c r="R139" s="191" t="str">
        <f>VLOOKUP(Tabel3[[#This Row],[ID-Bygningsdel]],'Data aktør'!A:H,5,FALSE)</f>
        <v/>
      </c>
      <c r="S139" s="192" t="str">
        <f>VLOOKUP(Tabel3[[#This Row],[ID-Bygningsdel]],'Data aktør'!A:H,6,FALSE)</f>
        <v/>
      </c>
      <c r="T139" s="193" t="str">
        <f>VLOOKUP(Tabel3[[#This Row],[ID-Bygningsdel]],'Data aktør'!A:H,7,FALSE)</f>
        <v/>
      </c>
      <c r="U139" s="194" t="str">
        <f>VLOOKUP(Tabel3[[#This Row],[ID-Bygningsdel]],'Data aktør'!A:H,8,FALSE)</f>
        <v/>
      </c>
      <c r="V139" s="76"/>
      <c r="W139" s="77"/>
      <c r="X139" s="76"/>
      <c r="Y139" s="77"/>
      <c r="Z139" s="76"/>
      <c r="AA139" s="77"/>
      <c r="AB139" s="85"/>
      <c r="AC139" s="86"/>
      <c r="AD139" s="76"/>
      <c r="AE139" s="77"/>
      <c r="AF139" s="76"/>
      <c r="AG139" s="77"/>
      <c r="AH139" s="76"/>
      <c r="AI139" s="77"/>
      <c r="AJ139" s="85" t="s">
        <v>43</v>
      </c>
      <c r="AK139" s="86">
        <v>300</v>
      </c>
      <c r="AL139" s="85"/>
      <c r="AM139" s="86"/>
      <c r="AN139" s="76"/>
      <c r="AO139" s="77"/>
      <c r="AP139" s="76"/>
      <c r="AQ139" s="77"/>
      <c r="AR139" s="76"/>
      <c r="AS139" s="77"/>
      <c r="AT139" s="85" t="s">
        <v>43</v>
      </c>
      <c r="AU139" s="86">
        <v>325</v>
      </c>
      <c r="AV139" s="76"/>
      <c r="AW139" s="77"/>
      <c r="AX139" s="76"/>
      <c r="AY139" s="77"/>
      <c r="AZ139" s="76"/>
      <c r="BA139" s="77"/>
      <c r="BB139" s="85" t="s">
        <v>43</v>
      </c>
      <c r="BC139" s="86">
        <v>325</v>
      </c>
      <c r="BD139" s="76"/>
      <c r="BE139" s="77"/>
      <c r="BF139" s="76"/>
      <c r="BG139" s="77"/>
      <c r="BH139" s="76"/>
      <c r="BI139" s="77"/>
      <c r="BJ139" s="85"/>
      <c r="BK139" s="86"/>
      <c r="BL139" s="36"/>
      <c r="BM139" s="256"/>
      <c r="BN139" s="76"/>
      <c r="BO139" s="77"/>
      <c r="BP139" s="76"/>
      <c r="BQ139" s="77"/>
      <c r="BR139" s="76"/>
      <c r="BS139" s="77"/>
      <c r="BT139" s="85"/>
      <c r="BU139" s="86"/>
      <c r="BV139" s="24"/>
      <c r="BW139" s="76"/>
      <c r="BX139" s="77"/>
      <c r="BY139" s="76"/>
      <c r="BZ139" s="77"/>
      <c r="CA139" s="96"/>
    </row>
    <row r="140" spans="1:79" ht="14.25" outlineLevel="1" x14ac:dyDescent="0.2">
      <c r="A140" s="33"/>
      <c r="B140" s="264" t="s">
        <v>417</v>
      </c>
      <c r="C140" s="239" t="str">
        <f>_xlfn.CONCAT(Tabel3[[#This Row],[ID]],Tabel3[[#This Row],[BYGNINGSDELE]])</f>
        <v>136Sammensatte bygningsdele</v>
      </c>
      <c r="D140" s="27"/>
      <c r="E140" s="27"/>
      <c r="F140" s="27"/>
      <c r="G140" s="27"/>
      <c r="H140" s="27"/>
      <c r="I140" s="24"/>
      <c r="J140" s="58">
        <v>2</v>
      </c>
      <c r="K140" s="59" t="s">
        <v>408</v>
      </c>
      <c r="L140" s="287"/>
      <c r="M140" s="290" t="str">
        <f>IFERROR(VLOOKUP(Tabel3[[#This Row],[ID-Bygningsdel]],'Data ændringslog'!A:G,7,FALSE),"P")</f>
        <v/>
      </c>
      <c r="N140" s="60"/>
      <c r="O140" s="221" t="s">
        <v>109</v>
      </c>
      <c r="P140" s="222" t="s">
        <v>109</v>
      </c>
      <c r="Q140" s="222" t="s">
        <v>109</v>
      </c>
      <c r="R140" s="222" t="s">
        <v>109</v>
      </c>
      <c r="S140" s="222" t="s">
        <v>109</v>
      </c>
      <c r="T140" s="222" t="s">
        <v>109</v>
      </c>
      <c r="U140" s="223" t="s">
        <v>109</v>
      </c>
      <c r="V140" s="78"/>
      <c r="W140" s="79"/>
      <c r="X140" s="78"/>
      <c r="Y140" s="79"/>
      <c r="Z140" s="78"/>
      <c r="AA140" s="79"/>
      <c r="AB140" s="225"/>
      <c r="AC140" s="226"/>
      <c r="AD140" s="78"/>
      <c r="AE140" s="79"/>
      <c r="AF140" s="78"/>
      <c r="AG140" s="79"/>
      <c r="AH140" s="78"/>
      <c r="AI140" s="79"/>
      <c r="AJ140" s="225"/>
      <c r="AK140" s="226"/>
      <c r="AL140" s="225"/>
      <c r="AM140" s="226"/>
      <c r="AN140" s="78"/>
      <c r="AO140" s="79"/>
      <c r="AP140" s="78"/>
      <c r="AQ140" s="79"/>
      <c r="AR140" s="78"/>
      <c r="AS140" s="79"/>
      <c r="AT140" s="225"/>
      <c r="AU140" s="226"/>
      <c r="AV140" s="78"/>
      <c r="AW140" s="79"/>
      <c r="AX140" s="78"/>
      <c r="AY140" s="79"/>
      <c r="AZ140" s="78"/>
      <c r="BA140" s="79"/>
      <c r="BB140" s="225"/>
      <c r="BC140" s="226"/>
      <c r="BD140" s="78"/>
      <c r="BE140" s="79"/>
      <c r="BF140" s="78"/>
      <c r="BG140" s="79"/>
      <c r="BH140" s="78"/>
      <c r="BI140" s="79"/>
      <c r="BJ140" s="225"/>
      <c r="BK140" s="226"/>
      <c r="BL140" s="37"/>
      <c r="BM140" s="245"/>
      <c r="BN140" s="78"/>
      <c r="BO140" s="79"/>
      <c r="BP140" s="78"/>
      <c r="BQ140" s="79"/>
      <c r="BR140" s="78"/>
      <c r="BS140" s="79"/>
      <c r="BT140" s="225"/>
      <c r="BU140" s="226"/>
      <c r="BV140" s="24"/>
      <c r="BW140" s="78"/>
      <c r="BX140" s="79"/>
      <c r="BY140" s="78"/>
      <c r="BZ140" s="79"/>
      <c r="CA140" s="97"/>
    </row>
    <row r="141" spans="1:79" outlineLevel="1" x14ac:dyDescent="0.2">
      <c r="A141" s="33"/>
      <c r="B141" s="265" t="s">
        <v>419</v>
      </c>
      <c r="C141" s="240" t="str">
        <f>_xlfn.CONCAT(Tabel3[[#This Row],[ID]],Tabel3[[#This Row],[BYGNINGSDELE]])</f>
        <v>137Badekabiner</v>
      </c>
      <c r="D141" s="24"/>
      <c r="E141" s="24"/>
      <c r="F141" s="24"/>
      <c r="G141" s="24"/>
      <c r="H141" s="24"/>
      <c r="I141" s="24"/>
      <c r="J141" s="61">
        <v>3</v>
      </c>
      <c r="K141" s="62" t="s">
        <v>410</v>
      </c>
      <c r="L141" s="63" t="s">
        <v>113</v>
      </c>
      <c r="M141" s="61" t="str">
        <f>IFERROR(VLOOKUP(Tabel3[[#This Row],[ID-Bygningsdel]],'Data ændringslog'!A:G,7,FALSE),"P")</f>
        <v/>
      </c>
      <c r="N141" s="64" t="s">
        <v>189</v>
      </c>
      <c r="O141" s="188" t="str">
        <f>VLOOKUP(Tabel3[[#This Row],[ID-Bygningsdel]],'Data aktør'!A:H,2,FALSE)</f>
        <v/>
      </c>
      <c r="P141" s="189" t="str">
        <f>VLOOKUP(Tabel3[[#This Row],[ID-Bygningsdel]],'Data aktør'!A:H,3,FALSE)</f>
        <v/>
      </c>
      <c r="Q141" s="190" t="str">
        <f>VLOOKUP(Tabel3[[#This Row],[ID-Bygningsdel]],'Data aktør'!A:H,4,FALSE)</f>
        <v/>
      </c>
      <c r="R141" s="191" t="str">
        <f>VLOOKUP(Tabel3[[#This Row],[ID-Bygningsdel]],'Data aktør'!A:H,5,FALSE)</f>
        <v/>
      </c>
      <c r="S141" s="192" t="str">
        <f>VLOOKUP(Tabel3[[#This Row],[ID-Bygningsdel]],'Data aktør'!A:H,6,FALSE)</f>
        <v/>
      </c>
      <c r="T141" s="193" t="str">
        <f>VLOOKUP(Tabel3[[#This Row],[ID-Bygningsdel]],'Data aktør'!A:H,7,FALSE)</f>
        <v/>
      </c>
      <c r="U141" s="194" t="str">
        <f>VLOOKUP(Tabel3[[#This Row],[ID-Bygningsdel]],'Data aktør'!A:H,8,FALSE)</f>
        <v/>
      </c>
      <c r="V141" s="76"/>
      <c r="W141" s="77"/>
      <c r="X141" s="76"/>
      <c r="Y141" s="77"/>
      <c r="Z141" s="76"/>
      <c r="AA141" s="77"/>
      <c r="AB141" s="80"/>
      <c r="AC141" s="81"/>
      <c r="AD141" s="76"/>
      <c r="AE141" s="77"/>
      <c r="AF141" s="76"/>
      <c r="AG141" s="77"/>
      <c r="AH141" s="76"/>
      <c r="AI141" s="77"/>
      <c r="AJ141" s="80"/>
      <c r="AK141" s="81"/>
      <c r="AL141" s="80"/>
      <c r="AM141" s="81"/>
      <c r="AN141" s="76"/>
      <c r="AO141" s="77"/>
      <c r="AP141" s="76"/>
      <c r="AQ141" s="77"/>
      <c r="AR141" s="76"/>
      <c r="AS141" s="77"/>
      <c r="AT141" s="80"/>
      <c r="AU141" s="81"/>
      <c r="AV141" s="76"/>
      <c r="AW141" s="77"/>
      <c r="AX141" s="76"/>
      <c r="AY141" s="77"/>
      <c r="AZ141" s="76"/>
      <c r="BA141" s="77"/>
      <c r="BB141" s="80"/>
      <c r="BC141" s="81"/>
      <c r="BD141" s="76"/>
      <c r="BE141" s="77"/>
      <c r="BF141" s="76"/>
      <c r="BG141" s="77"/>
      <c r="BH141" s="76"/>
      <c r="BI141" s="77"/>
      <c r="BJ141" s="80"/>
      <c r="BK141" s="81"/>
      <c r="BL141" s="36"/>
      <c r="BM141" s="113"/>
      <c r="BN141" s="76"/>
      <c r="BO141" s="77"/>
      <c r="BP141" s="76"/>
      <c r="BQ141" s="77"/>
      <c r="BR141" s="76"/>
      <c r="BS141" s="77"/>
      <c r="BT141" s="80"/>
      <c r="BU141" s="81"/>
      <c r="BV141" s="24"/>
      <c r="BW141" s="76"/>
      <c r="BX141" s="77"/>
      <c r="BY141" s="76"/>
      <c r="BZ141" s="77"/>
      <c r="CA141" s="96"/>
    </row>
    <row r="142" spans="1:79" ht="14.25" outlineLevel="1" x14ac:dyDescent="0.2">
      <c r="A142" s="33"/>
      <c r="B142" s="264" t="s">
        <v>421</v>
      </c>
      <c r="C142" s="239" t="str">
        <f>_xlfn.CONCAT(Tabel3[[#This Row],[ID]],Tabel3[[#This Row],[BYGNINGSDELE]])</f>
        <v>138Øvrige Konstruktionsobjekter</v>
      </c>
      <c r="D142" s="27"/>
      <c r="E142" s="27"/>
      <c r="F142" s="27"/>
      <c r="G142" s="27"/>
      <c r="H142" s="27"/>
      <c r="I142" s="24"/>
      <c r="J142" s="58">
        <v>2</v>
      </c>
      <c r="K142" s="59" t="s">
        <v>412</v>
      </c>
      <c r="L142" s="287"/>
      <c r="M142" s="290" t="str">
        <f>IFERROR(VLOOKUP(Tabel3[[#This Row],[ID-Bygningsdel]],'Data ændringslog'!A:G,7,FALSE),"P")</f>
        <v/>
      </c>
      <c r="N142" s="60"/>
      <c r="O142" s="221" t="s">
        <v>109</v>
      </c>
      <c r="P142" s="222" t="s">
        <v>109</v>
      </c>
      <c r="Q142" s="222" t="s">
        <v>109</v>
      </c>
      <c r="R142" s="222" t="s">
        <v>109</v>
      </c>
      <c r="S142" s="222" t="s">
        <v>109</v>
      </c>
      <c r="T142" s="222" t="s">
        <v>109</v>
      </c>
      <c r="U142" s="223" t="s">
        <v>109</v>
      </c>
      <c r="V142" s="78"/>
      <c r="W142" s="79"/>
      <c r="X142" s="78"/>
      <c r="Y142" s="79"/>
      <c r="Z142" s="78"/>
      <c r="AA142" s="79"/>
      <c r="AB142" s="78"/>
      <c r="AC142" s="88"/>
      <c r="AD142" s="78"/>
      <c r="AE142" s="79"/>
      <c r="AF142" s="78"/>
      <c r="AG142" s="79"/>
      <c r="AH142" s="78"/>
      <c r="AI142" s="79"/>
      <c r="AJ142" s="78"/>
      <c r="AK142" s="88"/>
      <c r="AL142" s="78"/>
      <c r="AM142" s="88"/>
      <c r="AN142" s="78"/>
      <c r="AO142" s="79"/>
      <c r="AP142" s="78"/>
      <c r="AQ142" s="79"/>
      <c r="AR142" s="78"/>
      <c r="AS142" s="79"/>
      <c r="AT142" s="78"/>
      <c r="AU142" s="88"/>
      <c r="AV142" s="78"/>
      <c r="AW142" s="79"/>
      <c r="AX142" s="78"/>
      <c r="AY142" s="79"/>
      <c r="AZ142" s="78"/>
      <c r="BA142" s="79"/>
      <c r="BB142" s="78"/>
      <c r="BC142" s="88"/>
      <c r="BD142" s="78"/>
      <c r="BE142" s="79"/>
      <c r="BF142" s="78"/>
      <c r="BG142" s="79"/>
      <c r="BH142" s="78"/>
      <c r="BI142" s="79"/>
      <c r="BJ142" s="78"/>
      <c r="BK142" s="88"/>
      <c r="BL142" s="37"/>
      <c r="BM142" s="245"/>
      <c r="BN142" s="78"/>
      <c r="BO142" s="79"/>
      <c r="BP142" s="78"/>
      <c r="BQ142" s="79"/>
      <c r="BR142" s="78"/>
      <c r="BS142" s="79"/>
      <c r="BT142" s="78"/>
      <c r="BU142" s="88"/>
      <c r="BV142" s="24"/>
      <c r="BW142" s="78"/>
      <c r="BX142" s="79"/>
      <c r="BY142" s="78"/>
      <c r="BZ142" s="79"/>
      <c r="CA142" s="97"/>
    </row>
    <row r="143" spans="1:79" outlineLevel="1" x14ac:dyDescent="0.2">
      <c r="A143" s="33"/>
      <c r="B143" s="267" t="s">
        <v>423</v>
      </c>
      <c r="C143" s="242" t="str">
        <f>_xlfn.CONCAT(Tabel3[[#This Row],[ID]],Tabel3[[#This Row],[BYGNINGSDELE]])</f>
        <v>139Trækforbindelser</v>
      </c>
      <c r="D143" s="23"/>
      <c r="E143" s="23"/>
      <c r="F143" s="23"/>
      <c r="G143" s="23"/>
      <c r="H143" s="23"/>
      <c r="I143" s="24"/>
      <c r="J143" s="65">
        <v>3</v>
      </c>
      <c r="K143" s="66" t="s">
        <v>414</v>
      </c>
      <c r="L143" s="67" t="s">
        <v>113</v>
      </c>
      <c r="M143" s="65" t="str">
        <f>IFERROR(VLOOKUP(Tabel3[[#This Row],[ID-Bygningsdel]],'Data ændringslog'!A:G,7,FALSE),"P")</f>
        <v/>
      </c>
      <c r="N143" s="68" t="s">
        <v>113</v>
      </c>
      <c r="O143" s="196" t="str">
        <f>VLOOKUP(Tabel3[[#This Row],[ID-Bygningsdel]],'Data aktør'!A:H,2,FALSE)</f>
        <v/>
      </c>
      <c r="P143" s="197" t="str">
        <f>VLOOKUP(Tabel3[[#This Row],[ID-Bygningsdel]],'Data aktør'!A:H,3,FALSE)</f>
        <v/>
      </c>
      <c r="Q143" s="197" t="str">
        <f>VLOOKUP(Tabel3[[#This Row],[ID-Bygningsdel]],'Data aktør'!A:H,4,FALSE)</f>
        <v/>
      </c>
      <c r="R143" s="197" t="str">
        <f>VLOOKUP(Tabel3[[#This Row],[ID-Bygningsdel]],'Data aktør'!A:H,5,FALSE)</f>
        <v/>
      </c>
      <c r="S143" s="197" t="str">
        <f>VLOOKUP(Tabel3[[#This Row],[ID-Bygningsdel]],'Data aktør'!A:H,6,FALSE)</f>
        <v/>
      </c>
      <c r="T143" s="197" t="str">
        <f>VLOOKUP(Tabel3[[#This Row],[ID-Bygningsdel]],'Data aktør'!A:H,7,FALSE)</f>
        <v/>
      </c>
      <c r="U143" s="197" t="str">
        <f>VLOOKUP(Tabel3[[#This Row],[ID-Bygningsdel]],'Data aktør'!A:H,8,FALSE)</f>
        <v/>
      </c>
      <c r="V143" s="70"/>
      <c r="W143" s="71"/>
      <c r="X143" s="70"/>
      <c r="Y143" s="71"/>
      <c r="Z143" s="70"/>
      <c r="AA143" s="71"/>
      <c r="AB143" s="70"/>
      <c r="AC143" s="69"/>
      <c r="AD143" s="70"/>
      <c r="AE143" s="71"/>
      <c r="AF143" s="70"/>
      <c r="AG143" s="71"/>
      <c r="AH143" s="70"/>
      <c r="AI143" s="71"/>
      <c r="AJ143" s="70"/>
      <c r="AK143" s="69"/>
      <c r="AL143" s="70"/>
      <c r="AM143" s="69"/>
      <c r="AN143" s="70"/>
      <c r="AO143" s="71"/>
      <c r="AP143" s="70"/>
      <c r="AQ143" s="71"/>
      <c r="AR143" s="70"/>
      <c r="AS143" s="71"/>
      <c r="AT143" s="70"/>
      <c r="AU143" s="69"/>
      <c r="AV143" s="70"/>
      <c r="AW143" s="71"/>
      <c r="AX143" s="70"/>
      <c r="AY143" s="71"/>
      <c r="AZ143" s="70"/>
      <c r="BA143" s="71"/>
      <c r="BB143" s="70"/>
      <c r="BC143" s="69"/>
      <c r="BD143" s="70"/>
      <c r="BE143" s="71"/>
      <c r="BF143" s="70"/>
      <c r="BG143" s="71"/>
      <c r="BH143" s="70"/>
      <c r="BI143" s="71"/>
      <c r="BJ143" s="70"/>
      <c r="BK143" s="69"/>
      <c r="BL143" s="38"/>
      <c r="BM143" s="24"/>
      <c r="BN143" s="70"/>
      <c r="BO143" s="71"/>
      <c r="BP143" s="70"/>
      <c r="BQ143" s="71"/>
      <c r="BR143" s="70"/>
      <c r="BS143" s="71"/>
      <c r="BT143" s="70"/>
      <c r="BU143" s="69"/>
      <c r="BV143" s="24"/>
      <c r="BW143" s="70"/>
      <c r="BX143" s="71"/>
      <c r="BY143" s="70"/>
      <c r="BZ143" s="71"/>
      <c r="CA143" s="98"/>
    </row>
    <row r="144" spans="1:79" outlineLevel="1" x14ac:dyDescent="0.2">
      <c r="A144" s="33"/>
      <c r="B144" s="265" t="s">
        <v>425</v>
      </c>
      <c r="C144" s="240" t="str">
        <f>_xlfn.CONCAT(Tabel3[[#This Row],[ID]],Tabel3[[#This Row],[BYGNINGSDELE]])</f>
        <v>140Korrugerede rør og trækforbindelser i betonelementer</v>
      </c>
      <c r="D144" s="24"/>
      <c r="E144" s="24"/>
      <c r="F144" s="24"/>
      <c r="G144" s="24"/>
      <c r="H144" s="24"/>
      <c r="I144" s="24"/>
      <c r="J144" s="61">
        <v>4</v>
      </c>
      <c r="K144" s="62" t="s">
        <v>416</v>
      </c>
      <c r="L144" s="63" t="s">
        <v>113</v>
      </c>
      <c r="M144" s="61" t="str">
        <f>IFERROR(VLOOKUP(Tabel3[[#This Row],[ID-Bygningsdel]],'Data ændringslog'!A:G,7,FALSE),"P")</f>
        <v/>
      </c>
      <c r="N144" s="64" t="s">
        <v>113</v>
      </c>
      <c r="O144" s="188" t="str">
        <f>VLOOKUP(Tabel3[[#This Row],[ID-Bygningsdel]],'Data aktør'!A:H,2,FALSE)</f>
        <v/>
      </c>
      <c r="P144" s="189" t="str">
        <f>VLOOKUP(Tabel3[[#This Row],[ID-Bygningsdel]],'Data aktør'!A:H,3,FALSE)</f>
        <v>X</v>
      </c>
      <c r="Q144" s="190" t="str">
        <f>VLOOKUP(Tabel3[[#This Row],[ID-Bygningsdel]],'Data aktør'!A:H,4,FALSE)</f>
        <v/>
      </c>
      <c r="R144" s="191" t="str">
        <f>VLOOKUP(Tabel3[[#This Row],[ID-Bygningsdel]],'Data aktør'!A:H,5,FALSE)</f>
        <v/>
      </c>
      <c r="S144" s="192" t="str">
        <f>VLOOKUP(Tabel3[[#This Row],[ID-Bygningsdel]],'Data aktør'!A:H,6,FALSE)</f>
        <v/>
      </c>
      <c r="T144" s="193" t="str">
        <f>VLOOKUP(Tabel3[[#This Row],[ID-Bygningsdel]],'Data aktør'!A:H,7,FALSE)</f>
        <v/>
      </c>
      <c r="U144" s="194" t="str">
        <f>VLOOKUP(Tabel3[[#This Row],[ID-Bygningsdel]],'Data aktør'!A:H,8,FALSE)</f>
        <v/>
      </c>
      <c r="V144" s="80"/>
      <c r="W144" s="81"/>
      <c r="X144" s="80"/>
      <c r="Y144" s="81"/>
      <c r="Z144" s="80"/>
      <c r="AA144" s="81"/>
      <c r="AB144" s="80"/>
      <c r="AC144" s="77"/>
      <c r="AD144" s="80"/>
      <c r="AE144" s="81"/>
      <c r="AF144" s="80"/>
      <c r="AG144" s="81"/>
      <c r="AH144" s="80"/>
      <c r="AI144" s="81"/>
      <c r="AJ144" s="80" t="s">
        <v>44</v>
      </c>
      <c r="AK144" s="77"/>
      <c r="AL144" s="80"/>
      <c r="AM144" s="77"/>
      <c r="AN144" s="80"/>
      <c r="AO144" s="81"/>
      <c r="AP144" s="80"/>
      <c r="AQ144" s="81"/>
      <c r="AR144" s="80"/>
      <c r="AS144" s="81"/>
      <c r="AT144" s="80" t="s">
        <v>44</v>
      </c>
      <c r="AU144" s="77"/>
      <c r="AV144" s="80"/>
      <c r="AW144" s="81"/>
      <c r="AX144" s="80"/>
      <c r="AY144" s="81"/>
      <c r="AZ144" s="80"/>
      <c r="BA144" s="81"/>
      <c r="BB144" s="80" t="s">
        <v>44</v>
      </c>
      <c r="BC144" s="77"/>
      <c r="BD144" s="80"/>
      <c r="BE144" s="81"/>
      <c r="BF144" s="80"/>
      <c r="BG144" s="81"/>
      <c r="BH144" s="80"/>
      <c r="BI144" s="81"/>
      <c r="BJ144" s="80"/>
      <c r="BK144" s="77"/>
      <c r="BL144" s="36"/>
      <c r="BM144" s="113"/>
      <c r="BN144" s="80"/>
      <c r="BO144" s="81"/>
      <c r="BP144" s="80"/>
      <c r="BQ144" s="81"/>
      <c r="BR144" s="80"/>
      <c r="BS144" s="81"/>
      <c r="BT144" s="80"/>
      <c r="BU144" s="77"/>
      <c r="BV144" s="24"/>
      <c r="BW144" s="80"/>
      <c r="BX144" s="81"/>
      <c r="BY144" s="80"/>
      <c r="BZ144" s="81"/>
      <c r="CA144" s="96"/>
    </row>
    <row r="145" spans="1:79" ht="24" outlineLevel="1" x14ac:dyDescent="0.2">
      <c r="A145" s="33"/>
      <c r="B145" s="265" t="s">
        <v>427</v>
      </c>
      <c r="C145" s="240" t="str">
        <f>_xlfn.CONCAT(Tabel3[[#This Row],[ID]],Tabel3[[#This Row],[BYGNINGSDELE]])</f>
        <v xml:space="preserve">141Korrugerede rør inkl. armering og trækforbindelser i betonelementer </v>
      </c>
      <c r="D145" s="24"/>
      <c r="E145" s="24"/>
      <c r="F145" s="24"/>
      <c r="G145" s="24"/>
      <c r="H145" s="24"/>
      <c r="I145" s="24"/>
      <c r="J145" s="61">
        <v>4</v>
      </c>
      <c r="K145" s="62" t="s">
        <v>418</v>
      </c>
      <c r="L145" s="63" t="s">
        <v>113</v>
      </c>
      <c r="M145" s="61" t="str">
        <f>IFERROR(VLOOKUP(Tabel3[[#This Row],[ID-Bygningsdel]],'Data ændringslog'!A:G,7,FALSE),"P")</f>
        <v/>
      </c>
      <c r="N145" s="64" t="s">
        <v>113</v>
      </c>
      <c r="O145" s="188" t="str">
        <f>VLOOKUP(Tabel3[[#This Row],[ID-Bygningsdel]],'Data aktør'!A:H,2,FALSE)</f>
        <v/>
      </c>
      <c r="P145" s="189" t="str">
        <f>VLOOKUP(Tabel3[[#This Row],[ID-Bygningsdel]],'Data aktør'!A:H,3,FALSE)</f>
        <v>X</v>
      </c>
      <c r="Q145" s="190" t="str">
        <f>VLOOKUP(Tabel3[[#This Row],[ID-Bygningsdel]],'Data aktør'!A:H,4,FALSE)</f>
        <v/>
      </c>
      <c r="R145" s="191" t="str">
        <f>VLOOKUP(Tabel3[[#This Row],[ID-Bygningsdel]],'Data aktør'!A:H,5,FALSE)</f>
        <v/>
      </c>
      <c r="S145" s="192" t="str">
        <f>VLOOKUP(Tabel3[[#This Row],[ID-Bygningsdel]],'Data aktør'!A:H,6,FALSE)</f>
        <v/>
      </c>
      <c r="T145" s="193" t="str">
        <f>VLOOKUP(Tabel3[[#This Row],[ID-Bygningsdel]],'Data aktør'!A:H,7,FALSE)</f>
        <v/>
      </c>
      <c r="U145" s="194" t="str">
        <f>VLOOKUP(Tabel3[[#This Row],[ID-Bygningsdel]],'Data aktør'!A:H,8,FALSE)</f>
        <v/>
      </c>
      <c r="V145" s="80"/>
      <c r="W145" s="81"/>
      <c r="X145" s="80"/>
      <c r="Y145" s="81"/>
      <c r="Z145" s="80"/>
      <c r="AA145" s="81"/>
      <c r="AB145" s="80"/>
      <c r="AC145" s="77"/>
      <c r="AD145" s="80"/>
      <c r="AE145" s="81"/>
      <c r="AF145" s="80"/>
      <c r="AG145" s="81"/>
      <c r="AH145" s="80"/>
      <c r="AI145" s="81"/>
      <c r="AJ145" s="80" t="s">
        <v>44</v>
      </c>
      <c r="AK145" s="77"/>
      <c r="AL145" s="80"/>
      <c r="AM145" s="77"/>
      <c r="AN145" s="80"/>
      <c r="AO145" s="81"/>
      <c r="AP145" s="80"/>
      <c r="AQ145" s="81"/>
      <c r="AR145" s="80"/>
      <c r="AS145" s="81"/>
      <c r="AT145" s="80" t="s">
        <v>44</v>
      </c>
      <c r="AU145" s="77"/>
      <c r="AV145" s="80"/>
      <c r="AW145" s="81"/>
      <c r="AX145" s="80"/>
      <c r="AY145" s="81"/>
      <c r="AZ145" s="80"/>
      <c r="BA145" s="81"/>
      <c r="BB145" s="80" t="s">
        <v>44</v>
      </c>
      <c r="BC145" s="77"/>
      <c r="BD145" s="80"/>
      <c r="BE145" s="81"/>
      <c r="BF145" s="80"/>
      <c r="BG145" s="81"/>
      <c r="BH145" s="80"/>
      <c r="BI145" s="81"/>
      <c r="BJ145" s="80"/>
      <c r="BK145" s="77"/>
      <c r="BL145" s="36"/>
      <c r="BM145" s="113"/>
      <c r="BN145" s="80"/>
      <c r="BO145" s="81"/>
      <c r="BP145" s="80"/>
      <c r="BQ145" s="81"/>
      <c r="BR145" s="80"/>
      <c r="BS145" s="81"/>
      <c r="BT145" s="80"/>
      <c r="BU145" s="77"/>
      <c r="BV145" s="24"/>
      <c r="BW145" s="80"/>
      <c r="BX145" s="81"/>
      <c r="BY145" s="80"/>
      <c r="BZ145" s="81"/>
      <c r="CA145" s="96"/>
    </row>
    <row r="146" spans="1:79" outlineLevel="1" x14ac:dyDescent="0.2">
      <c r="A146" s="33"/>
      <c r="B146" s="267" t="s">
        <v>429</v>
      </c>
      <c r="C146" s="242" t="str">
        <f>_xlfn.CONCAT(Tabel3[[#This Row],[ID]],Tabel3[[#This Row],[BYGNINGSDELE]])</f>
        <v>142Fugelåse</v>
      </c>
      <c r="D146" s="23"/>
      <c r="E146" s="23"/>
      <c r="F146" s="23"/>
      <c r="G146" s="23"/>
      <c r="H146" s="23"/>
      <c r="I146" s="24"/>
      <c r="J146" s="65">
        <v>3</v>
      </c>
      <c r="K146" s="66" t="s">
        <v>420</v>
      </c>
      <c r="L146" s="67" t="s">
        <v>113</v>
      </c>
      <c r="M146" s="65" t="str">
        <f>IFERROR(VLOOKUP(Tabel3[[#This Row],[ID-Bygningsdel]],'Data ændringslog'!A:G,7,FALSE),"P")</f>
        <v/>
      </c>
      <c r="N146" s="68" t="s">
        <v>113</v>
      </c>
      <c r="O146" s="196" t="str">
        <f>VLOOKUP(Tabel3[[#This Row],[ID-Bygningsdel]],'Data aktør'!A:H,2,FALSE)</f>
        <v/>
      </c>
      <c r="P146" s="197" t="str">
        <f>VLOOKUP(Tabel3[[#This Row],[ID-Bygningsdel]],'Data aktør'!A:H,3,FALSE)</f>
        <v/>
      </c>
      <c r="Q146" s="197" t="str">
        <f>VLOOKUP(Tabel3[[#This Row],[ID-Bygningsdel]],'Data aktør'!A:H,4,FALSE)</f>
        <v/>
      </c>
      <c r="R146" s="197" t="str">
        <f>VLOOKUP(Tabel3[[#This Row],[ID-Bygningsdel]],'Data aktør'!A:H,5,FALSE)</f>
        <v/>
      </c>
      <c r="S146" s="197" t="str">
        <f>VLOOKUP(Tabel3[[#This Row],[ID-Bygningsdel]],'Data aktør'!A:H,6,FALSE)</f>
        <v/>
      </c>
      <c r="T146" s="197" t="str">
        <f>VLOOKUP(Tabel3[[#This Row],[ID-Bygningsdel]],'Data aktør'!A:H,7,FALSE)</f>
        <v/>
      </c>
      <c r="U146" s="197" t="str">
        <f>VLOOKUP(Tabel3[[#This Row],[ID-Bygningsdel]],'Data aktør'!A:H,8,FALSE)</f>
        <v/>
      </c>
      <c r="V146" s="84"/>
      <c r="W146" s="69"/>
      <c r="X146" s="84"/>
      <c r="Y146" s="69"/>
      <c r="Z146" s="84"/>
      <c r="AA146" s="69"/>
      <c r="AB146" s="84"/>
      <c r="AC146" s="69"/>
      <c r="AD146" s="84"/>
      <c r="AE146" s="69"/>
      <c r="AF146" s="84"/>
      <c r="AG146" s="69"/>
      <c r="AH146" s="84"/>
      <c r="AI146" s="69"/>
      <c r="AJ146" s="84"/>
      <c r="AK146" s="69"/>
      <c r="AL146" s="84"/>
      <c r="AM146" s="69"/>
      <c r="AN146" s="84"/>
      <c r="AO146" s="69"/>
      <c r="AP146" s="84"/>
      <c r="AQ146" s="69"/>
      <c r="AR146" s="84"/>
      <c r="AS146" s="69"/>
      <c r="AT146" s="84"/>
      <c r="AU146" s="69"/>
      <c r="AV146" s="84"/>
      <c r="AW146" s="69"/>
      <c r="AX146" s="84"/>
      <c r="AY146" s="69"/>
      <c r="AZ146" s="84"/>
      <c r="BA146" s="69"/>
      <c r="BB146" s="84"/>
      <c r="BC146" s="69"/>
      <c r="BD146" s="84"/>
      <c r="BE146" s="69"/>
      <c r="BF146" s="84"/>
      <c r="BG146" s="69"/>
      <c r="BH146" s="84"/>
      <c r="BI146" s="69"/>
      <c r="BJ146" s="84"/>
      <c r="BK146" s="69"/>
      <c r="BL146" s="38"/>
      <c r="BM146" s="24"/>
      <c r="BN146" s="84"/>
      <c r="BO146" s="69"/>
      <c r="BP146" s="84"/>
      <c r="BQ146" s="69"/>
      <c r="BR146" s="84"/>
      <c r="BS146" s="69"/>
      <c r="BT146" s="84"/>
      <c r="BU146" s="69"/>
      <c r="BV146" s="24"/>
      <c r="BW146" s="84"/>
      <c r="BX146" s="69"/>
      <c r="BY146" s="84"/>
      <c r="BZ146" s="69"/>
      <c r="CA146" s="98"/>
    </row>
    <row r="147" spans="1:79" ht="24" outlineLevel="1" x14ac:dyDescent="0.2">
      <c r="A147" s="33"/>
      <c r="B147" s="265" t="s">
        <v>431</v>
      </c>
      <c r="C147" s="240" t="str">
        <f>_xlfn.CONCAT(Tabel3[[#This Row],[ID]],Tabel3[[#This Row],[BYGNINGSDELE]])</f>
        <v>143Fugelåse - Hovedgeometri med udsparinger og fugebredder</v>
      </c>
      <c r="D147" s="24"/>
      <c r="E147" s="24"/>
      <c r="F147" s="24"/>
      <c r="G147" s="24"/>
      <c r="H147" s="24"/>
      <c r="I147" s="24"/>
      <c r="J147" s="61">
        <v>4</v>
      </c>
      <c r="K147" s="62" t="s">
        <v>422</v>
      </c>
      <c r="L147" s="63" t="s">
        <v>113</v>
      </c>
      <c r="M147" s="61" t="str">
        <f>IFERROR(VLOOKUP(Tabel3[[#This Row],[ID-Bygningsdel]],'Data ændringslog'!A:G,7,FALSE),"P")</f>
        <v/>
      </c>
      <c r="N147" s="64" t="s">
        <v>113</v>
      </c>
      <c r="O147" s="188" t="str">
        <f>VLOOKUP(Tabel3[[#This Row],[ID-Bygningsdel]],'Data aktør'!A:H,2,FALSE)</f>
        <v/>
      </c>
      <c r="P147" s="189" t="str">
        <f>VLOOKUP(Tabel3[[#This Row],[ID-Bygningsdel]],'Data aktør'!A:H,3,FALSE)</f>
        <v>X</v>
      </c>
      <c r="Q147" s="190" t="str">
        <f>VLOOKUP(Tabel3[[#This Row],[ID-Bygningsdel]],'Data aktør'!A:H,4,FALSE)</f>
        <v/>
      </c>
      <c r="R147" s="191" t="str">
        <f>VLOOKUP(Tabel3[[#This Row],[ID-Bygningsdel]],'Data aktør'!A:H,5,FALSE)</f>
        <v/>
      </c>
      <c r="S147" s="192" t="str">
        <f>VLOOKUP(Tabel3[[#This Row],[ID-Bygningsdel]],'Data aktør'!A:H,6,FALSE)</f>
        <v/>
      </c>
      <c r="T147" s="193" t="str">
        <f>VLOOKUP(Tabel3[[#This Row],[ID-Bygningsdel]],'Data aktør'!A:H,7,FALSE)</f>
        <v/>
      </c>
      <c r="U147" s="194" t="str">
        <f>VLOOKUP(Tabel3[[#This Row],[ID-Bygningsdel]],'Data aktør'!A:H,8,FALSE)</f>
        <v/>
      </c>
      <c r="V147" s="80"/>
      <c r="W147" s="81"/>
      <c r="X147" s="80"/>
      <c r="Y147" s="81"/>
      <c r="Z147" s="80"/>
      <c r="AA147" s="81"/>
      <c r="AB147" s="80"/>
      <c r="AC147" s="77"/>
      <c r="AD147" s="80"/>
      <c r="AE147" s="81"/>
      <c r="AF147" s="80"/>
      <c r="AG147" s="81"/>
      <c r="AH147" s="80"/>
      <c r="AI147" s="81"/>
      <c r="AJ147" s="80" t="s">
        <v>44</v>
      </c>
      <c r="AK147" s="77"/>
      <c r="AL147" s="80"/>
      <c r="AM147" s="77"/>
      <c r="AN147" s="80"/>
      <c r="AO147" s="81"/>
      <c r="AP147" s="80"/>
      <c r="AQ147" s="81"/>
      <c r="AR147" s="80"/>
      <c r="AS147" s="81"/>
      <c r="AT147" s="80" t="s">
        <v>44</v>
      </c>
      <c r="AU147" s="77"/>
      <c r="AV147" s="80"/>
      <c r="AW147" s="81"/>
      <c r="AX147" s="80"/>
      <c r="AY147" s="81"/>
      <c r="AZ147" s="80"/>
      <c r="BA147" s="81"/>
      <c r="BB147" s="80" t="s">
        <v>44</v>
      </c>
      <c r="BC147" s="77"/>
      <c r="BD147" s="80"/>
      <c r="BE147" s="81"/>
      <c r="BF147" s="80"/>
      <c r="BG147" s="81"/>
      <c r="BH147" s="80"/>
      <c r="BI147" s="81"/>
      <c r="BJ147" s="80"/>
      <c r="BK147" s="77"/>
      <c r="BL147" s="36"/>
      <c r="BM147" s="113"/>
      <c r="BN147" s="80"/>
      <c r="BO147" s="81"/>
      <c r="BP147" s="80"/>
      <c r="BQ147" s="81"/>
      <c r="BR147" s="80"/>
      <c r="BS147" s="81"/>
      <c r="BT147" s="80"/>
      <c r="BU147" s="77"/>
      <c r="BV147" s="24"/>
      <c r="BW147" s="80"/>
      <c r="BX147" s="81"/>
      <c r="BY147" s="80"/>
      <c r="BZ147" s="81"/>
      <c r="CA147" s="96"/>
    </row>
    <row r="148" spans="1:79" s="108" customFormat="1" ht="27.95" customHeight="1" x14ac:dyDescent="0.2">
      <c r="A148" s="33"/>
      <c r="B148" s="265" t="s">
        <v>433</v>
      </c>
      <c r="C148" s="240" t="str">
        <f>_xlfn.CONCAT(Tabel3[[#This Row],[ID]],Tabel3[[#This Row],[BYGNINGSDELE]])</f>
        <v xml:space="preserve">144Fugelåse - Hovedgeometri med udsparinger og fugebredder inkl. wirebokse, wireløkker og U-bøjler </v>
      </c>
      <c r="D148" s="24"/>
      <c r="E148" s="24"/>
      <c r="F148" s="24"/>
      <c r="G148" s="24"/>
      <c r="H148" s="24"/>
      <c r="I148" s="24"/>
      <c r="J148" s="61">
        <v>4</v>
      </c>
      <c r="K148" s="62" t="s">
        <v>424</v>
      </c>
      <c r="L148" s="63" t="s">
        <v>113</v>
      </c>
      <c r="M148" s="61" t="str">
        <f>IFERROR(VLOOKUP(Tabel3[[#This Row],[ID-Bygningsdel]],'Data ændringslog'!A:G,7,FALSE),"P")</f>
        <v/>
      </c>
      <c r="N148" s="64" t="s">
        <v>113</v>
      </c>
      <c r="O148" s="188" t="str">
        <f>VLOOKUP(Tabel3[[#This Row],[ID-Bygningsdel]],'Data aktør'!A:H,2,FALSE)</f>
        <v/>
      </c>
      <c r="P148" s="189" t="str">
        <f>VLOOKUP(Tabel3[[#This Row],[ID-Bygningsdel]],'Data aktør'!A:H,3,FALSE)</f>
        <v>X</v>
      </c>
      <c r="Q148" s="190" t="str">
        <f>VLOOKUP(Tabel3[[#This Row],[ID-Bygningsdel]],'Data aktør'!A:H,4,FALSE)</f>
        <v/>
      </c>
      <c r="R148" s="191" t="str">
        <f>VLOOKUP(Tabel3[[#This Row],[ID-Bygningsdel]],'Data aktør'!A:H,5,FALSE)</f>
        <v/>
      </c>
      <c r="S148" s="192" t="str">
        <f>VLOOKUP(Tabel3[[#This Row],[ID-Bygningsdel]],'Data aktør'!A:H,6,FALSE)</f>
        <v/>
      </c>
      <c r="T148" s="193" t="str">
        <f>VLOOKUP(Tabel3[[#This Row],[ID-Bygningsdel]],'Data aktør'!A:H,7,FALSE)</f>
        <v/>
      </c>
      <c r="U148" s="194" t="str">
        <f>VLOOKUP(Tabel3[[#This Row],[ID-Bygningsdel]],'Data aktør'!A:H,8,FALSE)</f>
        <v/>
      </c>
      <c r="V148" s="80"/>
      <c r="W148" s="81"/>
      <c r="X148" s="80"/>
      <c r="Y148" s="81"/>
      <c r="Z148" s="80"/>
      <c r="AA148" s="81"/>
      <c r="AB148" s="80"/>
      <c r="AC148" s="77"/>
      <c r="AD148" s="80"/>
      <c r="AE148" s="81"/>
      <c r="AF148" s="80"/>
      <c r="AG148" s="81"/>
      <c r="AH148" s="80"/>
      <c r="AI148" s="81"/>
      <c r="AJ148" s="80" t="s">
        <v>44</v>
      </c>
      <c r="AK148" s="77"/>
      <c r="AL148" s="80"/>
      <c r="AM148" s="77"/>
      <c r="AN148" s="80"/>
      <c r="AO148" s="81"/>
      <c r="AP148" s="80"/>
      <c r="AQ148" s="81"/>
      <c r="AR148" s="80"/>
      <c r="AS148" s="81"/>
      <c r="AT148" s="80" t="s">
        <v>44</v>
      </c>
      <c r="AU148" s="77"/>
      <c r="AV148" s="80"/>
      <c r="AW148" s="81"/>
      <c r="AX148" s="80"/>
      <c r="AY148" s="81"/>
      <c r="AZ148" s="80"/>
      <c r="BA148" s="81"/>
      <c r="BB148" s="80" t="s">
        <v>44</v>
      </c>
      <c r="BC148" s="77"/>
      <c r="BD148" s="80"/>
      <c r="BE148" s="81"/>
      <c r="BF148" s="80"/>
      <c r="BG148" s="81"/>
      <c r="BH148" s="80"/>
      <c r="BI148" s="81"/>
      <c r="BJ148" s="80"/>
      <c r="BK148" s="77"/>
      <c r="BL148" s="36"/>
      <c r="BM148" s="113"/>
      <c r="BN148" s="80"/>
      <c r="BO148" s="81"/>
      <c r="BP148" s="80"/>
      <c r="BQ148" s="81"/>
      <c r="BR148" s="80"/>
      <c r="BS148" s="81"/>
      <c r="BT148" s="80"/>
      <c r="BU148" s="77"/>
      <c r="BV148" s="24"/>
      <c r="BW148" s="80"/>
      <c r="BX148" s="81"/>
      <c r="BY148" s="80"/>
      <c r="BZ148" s="81"/>
      <c r="CA148" s="96"/>
    </row>
    <row r="149" spans="1:79" ht="24.95" customHeight="1" outlineLevel="1" x14ac:dyDescent="0.2">
      <c r="A149" s="33"/>
      <c r="B149" s="265" t="s">
        <v>435</v>
      </c>
      <c r="C149" s="240" t="str">
        <f>_xlfn.CONCAT(Tabel3[[#This Row],[ID]],Tabel3[[#This Row],[BYGNINGSDELE]])</f>
        <v>145Understøbninger under betonelementer</v>
      </c>
      <c r="D149" s="24"/>
      <c r="E149" s="24"/>
      <c r="F149" s="24"/>
      <c r="G149" s="24"/>
      <c r="H149" s="24"/>
      <c r="I149" s="24"/>
      <c r="J149" s="61">
        <v>3</v>
      </c>
      <c r="K149" s="62" t="s">
        <v>426</v>
      </c>
      <c r="L149" s="63" t="s">
        <v>113</v>
      </c>
      <c r="M149" s="61" t="str">
        <f>IFERROR(VLOOKUP(Tabel3[[#This Row],[ID-Bygningsdel]],'Data ændringslog'!A:G,7,FALSE),"P")</f>
        <v/>
      </c>
      <c r="N149" s="64" t="s">
        <v>113</v>
      </c>
      <c r="O149" s="188" t="str">
        <f>VLOOKUP(Tabel3[[#This Row],[ID-Bygningsdel]],'Data aktør'!A:H,2,FALSE)</f>
        <v/>
      </c>
      <c r="P149" s="189" t="str">
        <f>VLOOKUP(Tabel3[[#This Row],[ID-Bygningsdel]],'Data aktør'!A:H,3,FALSE)</f>
        <v>X</v>
      </c>
      <c r="Q149" s="190" t="str">
        <f>VLOOKUP(Tabel3[[#This Row],[ID-Bygningsdel]],'Data aktør'!A:H,4,FALSE)</f>
        <v/>
      </c>
      <c r="R149" s="191" t="str">
        <f>VLOOKUP(Tabel3[[#This Row],[ID-Bygningsdel]],'Data aktør'!A:H,5,FALSE)</f>
        <v/>
      </c>
      <c r="S149" s="192" t="str">
        <f>VLOOKUP(Tabel3[[#This Row],[ID-Bygningsdel]],'Data aktør'!A:H,6,FALSE)</f>
        <v/>
      </c>
      <c r="T149" s="193" t="str">
        <f>VLOOKUP(Tabel3[[#This Row],[ID-Bygningsdel]],'Data aktør'!A:H,7,FALSE)</f>
        <v/>
      </c>
      <c r="U149" s="194" t="str">
        <f>VLOOKUP(Tabel3[[#This Row],[ID-Bygningsdel]],'Data aktør'!A:H,8,FALSE)</f>
        <v/>
      </c>
      <c r="V149" s="80"/>
      <c r="W149" s="81"/>
      <c r="X149" s="80"/>
      <c r="Y149" s="81"/>
      <c r="Z149" s="80"/>
      <c r="AA149" s="81"/>
      <c r="AB149" s="80"/>
      <c r="AC149" s="77"/>
      <c r="AD149" s="80"/>
      <c r="AE149" s="81"/>
      <c r="AF149" s="80"/>
      <c r="AG149" s="81"/>
      <c r="AH149" s="80"/>
      <c r="AI149" s="81"/>
      <c r="AJ149" s="80" t="s">
        <v>44</v>
      </c>
      <c r="AK149" s="77"/>
      <c r="AL149" s="80"/>
      <c r="AM149" s="77"/>
      <c r="AN149" s="80"/>
      <c r="AO149" s="81"/>
      <c r="AP149" s="80"/>
      <c r="AQ149" s="81"/>
      <c r="AR149" s="80"/>
      <c r="AS149" s="81"/>
      <c r="AT149" s="80" t="s">
        <v>44</v>
      </c>
      <c r="AU149" s="77"/>
      <c r="AV149" s="80"/>
      <c r="AW149" s="81"/>
      <c r="AX149" s="80"/>
      <c r="AY149" s="81"/>
      <c r="AZ149" s="80"/>
      <c r="BA149" s="81"/>
      <c r="BB149" s="80" t="s">
        <v>44</v>
      </c>
      <c r="BC149" s="77"/>
      <c r="BD149" s="80"/>
      <c r="BE149" s="81"/>
      <c r="BF149" s="80"/>
      <c r="BG149" s="81"/>
      <c r="BH149" s="80"/>
      <c r="BI149" s="81"/>
      <c r="BJ149" s="80"/>
      <c r="BK149" s="77"/>
      <c r="BL149" s="36"/>
      <c r="BM149" s="113"/>
      <c r="BN149" s="80"/>
      <c r="BO149" s="81"/>
      <c r="BP149" s="80"/>
      <c r="BQ149" s="81"/>
      <c r="BR149" s="80"/>
      <c r="BS149" s="81"/>
      <c r="BT149" s="80"/>
      <c r="BU149" s="77"/>
      <c r="BV149" s="24"/>
      <c r="BW149" s="80"/>
      <c r="BX149" s="81"/>
      <c r="BY149" s="80"/>
      <c r="BZ149" s="81"/>
      <c r="CA149" s="96"/>
    </row>
    <row r="150" spans="1:79" outlineLevel="1" x14ac:dyDescent="0.2">
      <c r="A150" s="33"/>
      <c r="B150" s="265" t="s">
        <v>437</v>
      </c>
      <c r="C150" s="240" t="str">
        <f>_xlfn.CONCAT(Tabel3[[#This Row],[ID]],Tabel3[[#This Row],[BYGNINGSDELE]])</f>
        <v>146Kant- og dækudstøbninger</v>
      </c>
      <c r="D150" s="24"/>
      <c r="E150" s="24"/>
      <c r="F150" s="24"/>
      <c r="G150" s="24"/>
      <c r="H150" s="24"/>
      <c r="I150" s="24"/>
      <c r="J150" s="61">
        <v>3</v>
      </c>
      <c r="K150" s="62" t="s">
        <v>428</v>
      </c>
      <c r="L150" s="63" t="s">
        <v>113</v>
      </c>
      <c r="M150" s="61" t="str">
        <f>IFERROR(VLOOKUP(Tabel3[[#This Row],[ID-Bygningsdel]],'Data ændringslog'!A:G,7,FALSE),"P")</f>
        <v/>
      </c>
      <c r="N150" s="64" t="s">
        <v>113</v>
      </c>
      <c r="O150" s="188" t="str">
        <f>VLOOKUP(Tabel3[[#This Row],[ID-Bygningsdel]],'Data aktør'!A:H,2,FALSE)</f>
        <v/>
      </c>
      <c r="P150" s="189" t="str">
        <f>VLOOKUP(Tabel3[[#This Row],[ID-Bygningsdel]],'Data aktør'!A:H,3,FALSE)</f>
        <v>X</v>
      </c>
      <c r="Q150" s="190" t="str">
        <f>VLOOKUP(Tabel3[[#This Row],[ID-Bygningsdel]],'Data aktør'!A:H,4,FALSE)</f>
        <v/>
      </c>
      <c r="R150" s="191" t="str">
        <f>VLOOKUP(Tabel3[[#This Row],[ID-Bygningsdel]],'Data aktør'!A:H,5,FALSE)</f>
        <v/>
      </c>
      <c r="S150" s="192" t="str">
        <f>VLOOKUP(Tabel3[[#This Row],[ID-Bygningsdel]],'Data aktør'!A:H,6,FALSE)</f>
        <v/>
      </c>
      <c r="T150" s="193" t="str">
        <f>VLOOKUP(Tabel3[[#This Row],[ID-Bygningsdel]],'Data aktør'!A:H,7,FALSE)</f>
        <v/>
      </c>
      <c r="U150" s="194" t="str">
        <f>VLOOKUP(Tabel3[[#This Row],[ID-Bygningsdel]],'Data aktør'!A:H,8,FALSE)</f>
        <v/>
      </c>
      <c r="V150" s="80"/>
      <c r="W150" s="81"/>
      <c r="X150" s="80"/>
      <c r="Y150" s="81"/>
      <c r="Z150" s="80"/>
      <c r="AA150" s="81"/>
      <c r="AB150" s="80"/>
      <c r="AC150" s="77"/>
      <c r="AD150" s="80"/>
      <c r="AE150" s="81"/>
      <c r="AF150" s="80"/>
      <c r="AG150" s="81"/>
      <c r="AH150" s="80"/>
      <c r="AI150" s="81"/>
      <c r="AJ150" s="80" t="s">
        <v>44</v>
      </c>
      <c r="AK150" s="77"/>
      <c r="AL150" s="80"/>
      <c r="AM150" s="77"/>
      <c r="AN150" s="80"/>
      <c r="AO150" s="81"/>
      <c r="AP150" s="80"/>
      <c r="AQ150" s="81"/>
      <c r="AR150" s="80"/>
      <c r="AS150" s="81"/>
      <c r="AT150" s="80" t="s">
        <v>44</v>
      </c>
      <c r="AU150" s="77"/>
      <c r="AV150" s="80"/>
      <c r="AW150" s="81"/>
      <c r="AX150" s="80"/>
      <c r="AY150" s="81"/>
      <c r="AZ150" s="80"/>
      <c r="BA150" s="81"/>
      <c r="BB150" s="80" t="s">
        <v>44</v>
      </c>
      <c r="BC150" s="77"/>
      <c r="BD150" s="80"/>
      <c r="BE150" s="81"/>
      <c r="BF150" s="80"/>
      <c r="BG150" s="81"/>
      <c r="BH150" s="80"/>
      <c r="BI150" s="81"/>
      <c r="BJ150" s="80"/>
      <c r="BK150" s="77"/>
      <c r="BL150" s="36"/>
      <c r="BM150" s="113"/>
      <c r="BN150" s="80"/>
      <c r="BO150" s="81"/>
      <c r="BP150" s="80"/>
      <c r="BQ150" s="81"/>
      <c r="BR150" s="80"/>
      <c r="BS150" s="81"/>
      <c r="BT150" s="80"/>
      <c r="BU150" s="77"/>
      <c r="BV150" s="24"/>
      <c r="BW150" s="80"/>
      <c r="BX150" s="81"/>
      <c r="BY150" s="80"/>
      <c r="BZ150" s="81"/>
      <c r="CA150" s="96"/>
    </row>
    <row r="151" spans="1:79" outlineLevel="1" x14ac:dyDescent="0.2">
      <c r="A151" s="33"/>
      <c r="B151" s="265" t="s">
        <v>439</v>
      </c>
      <c r="C151" s="240" t="str">
        <f>_xlfn.CONCAT(Tabel3[[#This Row],[ID]],Tabel3[[#This Row],[BYGNINGSDELE]])</f>
        <v>147Dorne til trapper, reposser og ramper</v>
      </c>
      <c r="D151" s="24"/>
      <c r="E151" s="24"/>
      <c r="F151" s="24"/>
      <c r="G151" s="24"/>
      <c r="H151" s="24"/>
      <c r="I151" s="24"/>
      <c r="J151" s="61">
        <v>3</v>
      </c>
      <c r="K151" s="62" t="s">
        <v>430</v>
      </c>
      <c r="L151" s="63" t="s">
        <v>384</v>
      </c>
      <c r="M151" s="61" t="str">
        <f>IFERROR(VLOOKUP(Tabel3[[#This Row],[ID-Bygningsdel]],'Data ændringslog'!A:G,7,FALSE),"P")</f>
        <v/>
      </c>
      <c r="N151" s="64" t="s">
        <v>113</v>
      </c>
      <c r="O151" s="188" t="str">
        <f>VLOOKUP(Tabel3[[#This Row],[ID-Bygningsdel]],'Data aktør'!A:H,2,FALSE)</f>
        <v/>
      </c>
      <c r="P151" s="189" t="str">
        <f>VLOOKUP(Tabel3[[#This Row],[ID-Bygningsdel]],'Data aktør'!A:H,3,FALSE)</f>
        <v>X</v>
      </c>
      <c r="Q151" s="190" t="str">
        <f>VLOOKUP(Tabel3[[#This Row],[ID-Bygningsdel]],'Data aktør'!A:H,4,FALSE)</f>
        <v/>
      </c>
      <c r="R151" s="191" t="str">
        <f>VLOOKUP(Tabel3[[#This Row],[ID-Bygningsdel]],'Data aktør'!A:H,5,FALSE)</f>
        <v/>
      </c>
      <c r="S151" s="192" t="str">
        <f>VLOOKUP(Tabel3[[#This Row],[ID-Bygningsdel]],'Data aktør'!A:H,6,FALSE)</f>
        <v/>
      </c>
      <c r="T151" s="193" t="str">
        <f>VLOOKUP(Tabel3[[#This Row],[ID-Bygningsdel]],'Data aktør'!A:H,7,FALSE)</f>
        <v/>
      </c>
      <c r="U151" s="194" t="str">
        <f>VLOOKUP(Tabel3[[#This Row],[ID-Bygningsdel]],'Data aktør'!A:H,8,FALSE)</f>
        <v/>
      </c>
      <c r="V151" s="80"/>
      <c r="W151" s="81"/>
      <c r="X151" s="80"/>
      <c r="Y151" s="81"/>
      <c r="Z151" s="80"/>
      <c r="AA151" s="81"/>
      <c r="AB151" s="80"/>
      <c r="AC151" s="77"/>
      <c r="AD151" s="80"/>
      <c r="AE151" s="81"/>
      <c r="AF151" s="80"/>
      <c r="AG151" s="81"/>
      <c r="AH151" s="80"/>
      <c r="AI151" s="81"/>
      <c r="AJ151" s="80" t="s">
        <v>44</v>
      </c>
      <c r="AK151" s="77"/>
      <c r="AL151" s="80"/>
      <c r="AM151" s="77"/>
      <c r="AN151" s="80"/>
      <c r="AO151" s="81"/>
      <c r="AP151" s="80"/>
      <c r="AQ151" s="81"/>
      <c r="AR151" s="80"/>
      <c r="AS151" s="81"/>
      <c r="AT151" s="80" t="s">
        <v>44</v>
      </c>
      <c r="AU151" s="77"/>
      <c r="AV151" s="80"/>
      <c r="AW151" s="81"/>
      <c r="AX151" s="80"/>
      <c r="AY151" s="81"/>
      <c r="AZ151" s="80"/>
      <c r="BA151" s="81"/>
      <c r="BB151" s="80" t="s">
        <v>44</v>
      </c>
      <c r="BC151" s="77"/>
      <c r="BD151" s="80"/>
      <c r="BE151" s="81"/>
      <c r="BF151" s="80"/>
      <c r="BG151" s="81"/>
      <c r="BH151" s="80"/>
      <c r="BI151" s="81"/>
      <c r="BJ151" s="80"/>
      <c r="BK151" s="77"/>
      <c r="BL151" s="36"/>
      <c r="BM151" s="113"/>
      <c r="BN151" s="80"/>
      <c r="BO151" s="81"/>
      <c r="BP151" s="80"/>
      <c r="BQ151" s="81"/>
      <c r="BR151" s="80"/>
      <c r="BS151" s="81"/>
      <c r="BT151" s="80"/>
      <c r="BU151" s="77"/>
      <c r="BV151" s="24"/>
      <c r="BW151" s="80"/>
      <c r="BX151" s="81"/>
      <c r="BY151" s="80"/>
      <c r="BZ151" s="81"/>
      <c r="CA151" s="96"/>
    </row>
    <row r="152" spans="1:79" outlineLevel="1" x14ac:dyDescent="0.2">
      <c r="A152" s="33"/>
      <c r="B152" s="265" t="s">
        <v>443</v>
      </c>
      <c r="C152" s="240" t="str">
        <f>_xlfn.CONCAT(Tabel3[[#This Row],[ID]],Tabel3[[#This Row],[BYGNINGSDELE]])</f>
        <v>148Dilatationsfuger i dæk og vægge</v>
      </c>
      <c r="D152" s="24"/>
      <c r="E152" s="24"/>
      <c r="F152" s="24"/>
      <c r="G152" s="24"/>
      <c r="H152" s="24"/>
      <c r="I152" s="24"/>
      <c r="J152" s="61">
        <v>3</v>
      </c>
      <c r="K152" s="62" t="s">
        <v>432</v>
      </c>
      <c r="L152" s="63" t="s">
        <v>186</v>
      </c>
      <c r="M152" s="61" t="str">
        <f>IFERROR(VLOOKUP(Tabel3[[#This Row],[ID-Bygningsdel]],'Data ændringslog'!A:G,7,FALSE),"P")</f>
        <v/>
      </c>
      <c r="N152" s="64" t="s">
        <v>113</v>
      </c>
      <c r="O152" s="188" t="str">
        <f>VLOOKUP(Tabel3[[#This Row],[ID-Bygningsdel]],'Data aktør'!A:H,2,FALSE)</f>
        <v/>
      </c>
      <c r="P152" s="189" t="str">
        <f>VLOOKUP(Tabel3[[#This Row],[ID-Bygningsdel]],'Data aktør'!A:H,3,FALSE)</f>
        <v>X</v>
      </c>
      <c r="Q152" s="190" t="str">
        <f>VLOOKUP(Tabel3[[#This Row],[ID-Bygningsdel]],'Data aktør'!A:H,4,FALSE)</f>
        <v/>
      </c>
      <c r="R152" s="191" t="str">
        <f>VLOOKUP(Tabel3[[#This Row],[ID-Bygningsdel]],'Data aktør'!A:H,5,FALSE)</f>
        <v/>
      </c>
      <c r="S152" s="192" t="str">
        <f>VLOOKUP(Tabel3[[#This Row],[ID-Bygningsdel]],'Data aktør'!A:H,6,FALSE)</f>
        <v/>
      </c>
      <c r="T152" s="193" t="str">
        <f>VLOOKUP(Tabel3[[#This Row],[ID-Bygningsdel]],'Data aktør'!A:H,7,FALSE)</f>
        <v/>
      </c>
      <c r="U152" s="194" t="str">
        <f>VLOOKUP(Tabel3[[#This Row],[ID-Bygningsdel]],'Data aktør'!A:H,8,FALSE)</f>
        <v/>
      </c>
      <c r="V152" s="80"/>
      <c r="W152" s="81"/>
      <c r="X152" s="80"/>
      <c r="Y152" s="81"/>
      <c r="Z152" s="80"/>
      <c r="AA152" s="81"/>
      <c r="AB152" s="80"/>
      <c r="AC152" s="77"/>
      <c r="AD152" s="80"/>
      <c r="AE152" s="81"/>
      <c r="AF152" s="80"/>
      <c r="AG152" s="81"/>
      <c r="AH152" s="80"/>
      <c r="AI152" s="81"/>
      <c r="AJ152" s="80" t="s">
        <v>44</v>
      </c>
      <c r="AK152" s="77"/>
      <c r="AL152" s="80"/>
      <c r="AM152" s="77"/>
      <c r="AN152" s="80"/>
      <c r="AO152" s="81"/>
      <c r="AP152" s="80"/>
      <c r="AQ152" s="81"/>
      <c r="AR152" s="80"/>
      <c r="AS152" s="81"/>
      <c r="AT152" s="80" t="s">
        <v>44</v>
      </c>
      <c r="AU152" s="77"/>
      <c r="AV152" s="80"/>
      <c r="AW152" s="81"/>
      <c r="AX152" s="80"/>
      <c r="AY152" s="81"/>
      <c r="AZ152" s="80"/>
      <c r="BA152" s="81"/>
      <c r="BB152" s="80" t="s">
        <v>44</v>
      </c>
      <c r="BC152" s="77"/>
      <c r="BD152" s="80"/>
      <c r="BE152" s="81"/>
      <c r="BF152" s="80"/>
      <c r="BG152" s="81"/>
      <c r="BH152" s="80"/>
      <c r="BI152" s="81"/>
      <c r="BJ152" s="80"/>
      <c r="BK152" s="77"/>
      <c r="BL152" s="36"/>
      <c r="BM152" s="113"/>
      <c r="BN152" s="80"/>
      <c r="BO152" s="81"/>
      <c r="BP152" s="80"/>
      <c r="BQ152" s="81"/>
      <c r="BR152" s="80"/>
      <c r="BS152" s="81"/>
      <c r="BT152" s="80"/>
      <c r="BU152" s="77"/>
      <c r="BV152" s="24"/>
      <c r="BW152" s="80"/>
      <c r="BX152" s="81"/>
      <c r="BY152" s="80"/>
      <c r="BZ152" s="81"/>
      <c r="CA152" s="96"/>
    </row>
    <row r="153" spans="1:79" outlineLevel="1" x14ac:dyDescent="0.2">
      <c r="A153" s="33"/>
      <c r="B153" s="265" t="s">
        <v>445</v>
      </c>
      <c r="C153" s="240" t="str">
        <f>_xlfn.CONCAT(Tabel3[[#This Row],[ID]],Tabel3[[#This Row],[BYGNINGSDELE]])</f>
        <v>149Lejer- og lejeplader</v>
      </c>
      <c r="D153" s="24"/>
      <c r="E153" s="24"/>
      <c r="F153" s="24"/>
      <c r="G153" s="24"/>
      <c r="H153" s="24"/>
      <c r="I153" s="24"/>
      <c r="J153" s="61">
        <v>3</v>
      </c>
      <c r="K153" s="62" t="s">
        <v>434</v>
      </c>
      <c r="L153" s="63" t="s">
        <v>113</v>
      </c>
      <c r="M153" s="61" t="str">
        <f>IFERROR(VLOOKUP(Tabel3[[#This Row],[ID-Bygningsdel]],'Data ændringslog'!A:G,7,FALSE),"P")</f>
        <v/>
      </c>
      <c r="N153" s="64" t="s">
        <v>113</v>
      </c>
      <c r="O153" s="202" t="str">
        <f>VLOOKUP(Tabel3[[#This Row],[ID-Bygningsdel]],'Data aktør'!A:H,2,FALSE)</f>
        <v/>
      </c>
      <c r="P153" s="203" t="str">
        <f>VLOOKUP(Tabel3[[#This Row],[ID-Bygningsdel]],'Data aktør'!A:H,3,FALSE)</f>
        <v>X</v>
      </c>
      <c r="Q153" s="204" t="str">
        <f>VLOOKUP(Tabel3[[#This Row],[ID-Bygningsdel]],'Data aktør'!A:H,4,FALSE)</f>
        <v/>
      </c>
      <c r="R153" s="205" t="str">
        <f>VLOOKUP(Tabel3[[#This Row],[ID-Bygningsdel]],'Data aktør'!A:H,5,FALSE)</f>
        <v/>
      </c>
      <c r="S153" s="206" t="str">
        <f>VLOOKUP(Tabel3[[#This Row],[ID-Bygningsdel]],'Data aktør'!A:H,6,FALSE)</f>
        <v/>
      </c>
      <c r="T153" s="207" t="str">
        <f>VLOOKUP(Tabel3[[#This Row],[ID-Bygningsdel]],'Data aktør'!A:H,7,FALSE)</f>
        <v/>
      </c>
      <c r="U153" s="208" t="str">
        <f>VLOOKUP(Tabel3[[#This Row],[ID-Bygningsdel]],'Data aktør'!A:H,8,FALSE)</f>
        <v/>
      </c>
      <c r="V153" s="80"/>
      <c r="W153" s="81"/>
      <c r="X153" s="80"/>
      <c r="Y153" s="81"/>
      <c r="Z153" s="80"/>
      <c r="AA153" s="81"/>
      <c r="AB153" s="80"/>
      <c r="AC153" s="77"/>
      <c r="AD153" s="80"/>
      <c r="AE153" s="81"/>
      <c r="AF153" s="80"/>
      <c r="AG153" s="81"/>
      <c r="AH153" s="80"/>
      <c r="AI153" s="81"/>
      <c r="AJ153" s="80" t="s">
        <v>44</v>
      </c>
      <c r="AK153" s="77"/>
      <c r="AL153" s="80"/>
      <c r="AM153" s="77"/>
      <c r="AN153" s="80"/>
      <c r="AO153" s="81"/>
      <c r="AP153" s="80"/>
      <c r="AQ153" s="81"/>
      <c r="AR153" s="80"/>
      <c r="AS153" s="81"/>
      <c r="AT153" s="80" t="s">
        <v>44</v>
      </c>
      <c r="AU153" s="77"/>
      <c r="AV153" s="80"/>
      <c r="AW153" s="81"/>
      <c r="AX153" s="80"/>
      <c r="AY153" s="81"/>
      <c r="AZ153" s="80"/>
      <c r="BA153" s="81"/>
      <c r="BB153" s="80" t="s">
        <v>44</v>
      </c>
      <c r="BC153" s="77"/>
      <c r="BD153" s="80"/>
      <c r="BE153" s="81"/>
      <c r="BF153" s="80"/>
      <c r="BG153" s="81"/>
      <c r="BH153" s="80"/>
      <c r="BI153" s="81"/>
      <c r="BJ153" s="80"/>
      <c r="BK153" s="77"/>
      <c r="BL153" s="36"/>
      <c r="BM153" s="113"/>
      <c r="BN153" s="80"/>
      <c r="BO153" s="81"/>
      <c r="BP153" s="80"/>
      <c r="BQ153" s="81"/>
      <c r="BR153" s="80"/>
      <c r="BS153" s="81"/>
      <c r="BT153" s="80"/>
      <c r="BU153" s="77"/>
      <c r="BV153" s="24"/>
      <c r="BW153" s="80"/>
      <c r="BX153" s="81"/>
      <c r="BY153" s="80"/>
      <c r="BZ153" s="81"/>
      <c r="CA153" s="96"/>
    </row>
    <row r="154" spans="1:79" ht="15.75" outlineLevel="1" x14ac:dyDescent="0.2">
      <c r="A154" s="33"/>
      <c r="B154" s="266" t="s">
        <v>448</v>
      </c>
      <c r="C154" s="241" t="str">
        <f>_xlfn.CONCAT(Tabel3[[#This Row],[ID]],Tabel3[[#This Row],[BYGNINGSDELE]])</f>
        <v>150Komplettering</v>
      </c>
      <c r="D154" s="103"/>
      <c r="E154" s="103"/>
      <c r="F154" s="103"/>
      <c r="G154" s="103"/>
      <c r="H154" s="103"/>
      <c r="I154" s="33"/>
      <c r="J154" s="55">
        <v>1</v>
      </c>
      <c r="K154" s="56" t="s">
        <v>436</v>
      </c>
      <c r="L154" s="286"/>
      <c r="M154" s="104" t="str">
        <f>IFERROR(VLOOKUP(Tabel3[[#This Row],[ID-Bygningsdel]],'Data ændringslog'!A:G,7,FALSE),"P")</f>
        <v/>
      </c>
      <c r="N154" s="57"/>
      <c r="O154" s="218" t="s">
        <v>109</v>
      </c>
      <c r="P154" s="219" t="s">
        <v>109</v>
      </c>
      <c r="Q154" s="219" t="s">
        <v>109</v>
      </c>
      <c r="R154" s="219" t="s">
        <v>109</v>
      </c>
      <c r="S154" s="219" t="s">
        <v>109</v>
      </c>
      <c r="T154" s="219" t="s">
        <v>109</v>
      </c>
      <c r="U154" s="220" t="s">
        <v>109</v>
      </c>
      <c r="V154" s="82"/>
      <c r="W154" s="83"/>
      <c r="X154" s="82"/>
      <c r="Y154" s="83"/>
      <c r="Z154" s="82"/>
      <c r="AA154" s="83"/>
      <c r="AB154" s="82"/>
      <c r="AC154" s="232"/>
      <c r="AD154" s="82"/>
      <c r="AE154" s="83"/>
      <c r="AF154" s="82"/>
      <c r="AG154" s="83"/>
      <c r="AH154" s="82"/>
      <c r="AI154" s="83"/>
      <c r="AJ154" s="82"/>
      <c r="AK154" s="232"/>
      <c r="AL154" s="82"/>
      <c r="AM154" s="232"/>
      <c r="AN154" s="82"/>
      <c r="AO154" s="83"/>
      <c r="AP154" s="82"/>
      <c r="AQ154" s="83"/>
      <c r="AR154" s="82"/>
      <c r="AS154" s="83"/>
      <c r="AT154" s="82"/>
      <c r="AU154" s="232"/>
      <c r="AV154" s="82"/>
      <c r="AW154" s="83"/>
      <c r="AX154" s="82"/>
      <c r="AY154" s="83"/>
      <c r="AZ154" s="82"/>
      <c r="BA154" s="83"/>
      <c r="BB154" s="82"/>
      <c r="BC154" s="232"/>
      <c r="BD154" s="82"/>
      <c r="BE154" s="83"/>
      <c r="BF154" s="82"/>
      <c r="BG154" s="83"/>
      <c r="BH154" s="82"/>
      <c r="BI154" s="83"/>
      <c r="BJ154" s="82"/>
      <c r="BK154" s="232"/>
      <c r="BL154" s="106"/>
      <c r="BM154" s="257"/>
      <c r="BN154" s="82"/>
      <c r="BO154" s="83"/>
      <c r="BP154" s="82"/>
      <c r="BQ154" s="83"/>
      <c r="BR154" s="82"/>
      <c r="BS154" s="83"/>
      <c r="BT154" s="82"/>
      <c r="BU154" s="232"/>
      <c r="BV154" s="33"/>
      <c r="BW154" s="82"/>
      <c r="BX154" s="83"/>
      <c r="BY154" s="82"/>
      <c r="BZ154" s="83"/>
      <c r="CA154" s="107"/>
    </row>
    <row r="155" spans="1:79" ht="14.25" outlineLevel="1" x14ac:dyDescent="0.2">
      <c r="A155" s="33"/>
      <c r="B155" s="264" t="s">
        <v>450</v>
      </c>
      <c r="C155" s="239" t="str">
        <f>_xlfn.CONCAT(Tabel3[[#This Row],[ID]],Tabel3[[#This Row],[BYGNINGSDELE]])</f>
        <v>151Døre, vinduer og Porte</v>
      </c>
      <c r="D155" s="27"/>
      <c r="E155" s="27"/>
      <c r="F155" s="27"/>
      <c r="G155" s="27"/>
      <c r="H155" s="27"/>
      <c r="I155" s="24"/>
      <c r="J155" s="58">
        <v>2</v>
      </c>
      <c r="K155" s="59" t="s">
        <v>438</v>
      </c>
      <c r="L155" s="287"/>
      <c r="M155" s="290" t="str">
        <f>IFERROR(VLOOKUP(Tabel3[[#This Row],[ID-Bygningsdel]],'Data ændringslog'!A:G,7,FALSE),"P")</f>
        <v/>
      </c>
      <c r="N155" s="60"/>
      <c r="O155" s="221" t="s">
        <v>109</v>
      </c>
      <c r="P155" s="222" t="s">
        <v>109</v>
      </c>
      <c r="Q155" s="222" t="s">
        <v>109</v>
      </c>
      <c r="R155" s="222" t="s">
        <v>109</v>
      </c>
      <c r="S155" s="222" t="s">
        <v>109</v>
      </c>
      <c r="T155" s="222" t="s">
        <v>109</v>
      </c>
      <c r="U155" s="223" t="s">
        <v>109</v>
      </c>
      <c r="V155" s="78"/>
      <c r="W155" s="79"/>
      <c r="X155" s="78"/>
      <c r="Y155" s="79"/>
      <c r="Z155" s="78"/>
      <c r="AA155" s="79"/>
      <c r="AB155" s="225"/>
      <c r="AC155" s="226"/>
      <c r="AD155" s="78"/>
      <c r="AE155" s="79"/>
      <c r="AF155" s="78"/>
      <c r="AG155" s="79"/>
      <c r="AH155" s="78"/>
      <c r="AI155" s="79"/>
      <c r="AJ155" s="225"/>
      <c r="AK155" s="226"/>
      <c r="AL155" s="225"/>
      <c r="AM155" s="226"/>
      <c r="AN155" s="78"/>
      <c r="AO155" s="79"/>
      <c r="AP155" s="78"/>
      <c r="AQ155" s="79"/>
      <c r="AR155" s="78"/>
      <c r="AS155" s="79"/>
      <c r="AT155" s="225"/>
      <c r="AU155" s="226"/>
      <c r="AV155" s="78"/>
      <c r="AW155" s="79"/>
      <c r="AX155" s="78"/>
      <c r="AY155" s="79"/>
      <c r="AZ155" s="78"/>
      <c r="BA155" s="79"/>
      <c r="BB155" s="225"/>
      <c r="BC155" s="226"/>
      <c r="BD155" s="78"/>
      <c r="BE155" s="79"/>
      <c r="BF155" s="78"/>
      <c r="BG155" s="79"/>
      <c r="BH155" s="78"/>
      <c r="BI155" s="79"/>
      <c r="BJ155" s="225"/>
      <c r="BK155" s="226"/>
      <c r="BL155" s="37"/>
      <c r="BM155" s="245"/>
      <c r="BN155" s="78"/>
      <c r="BO155" s="79"/>
      <c r="BP155" s="78"/>
      <c r="BQ155" s="79"/>
      <c r="BR155" s="78"/>
      <c r="BS155" s="79"/>
      <c r="BT155" s="225"/>
      <c r="BU155" s="226"/>
      <c r="BV155" s="24"/>
      <c r="BW155" s="78"/>
      <c r="BX155" s="79"/>
      <c r="BY155" s="78"/>
      <c r="BZ155" s="79"/>
      <c r="CA155" s="97"/>
    </row>
    <row r="156" spans="1:79" ht="24.95" customHeight="1" outlineLevel="1" x14ac:dyDescent="0.2">
      <c r="A156" s="33"/>
      <c r="B156" s="265" t="s">
        <v>452</v>
      </c>
      <c r="C156" s="240" t="str">
        <f>_xlfn.CONCAT(Tabel3[[#This Row],[ID]],Tabel3[[#This Row],[BYGNINGSDELE]])</f>
        <v>152Vinduer</v>
      </c>
      <c r="D156" s="24"/>
      <c r="E156" s="24"/>
      <c r="F156" s="24"/>
      <c r="G156" s="24"/>
      <c r="H156" s="24"/>
      <c r="I156" s="24"/>
      <c r="J156" s="61">
        <v>3</v>
      </c>
      <c r="K156" s="62" t="s">
        <v>440</v>
      </c>
      <c r="L156" s="63" t="s">
        <v>441</v>
      </c>
      <c r="M156" s="61" t="str">
        <f>IFERROR(VLOOKUP(Tabel3[[#This Row],[ID-Bygningsdel]],'Data ændringslog'!A:G,7,FALSE),"P")</f>
        <v/>
      </c>
      <c r="N156" s="64" t="s">
        <v>109</v>
      </c>
      <c r="O156" s="188" t="str">
        <f>VLOOKUP(Tabel3[[#This Row],[ID-Bygningsdel]],'Data aktør'!A:H,2,FALSE)</f>
        <v>X</v>
      </c>
      <c r="P156" s="189" t="str">
        <f>VLOOKUP(Tabel3[[#This Row],[ID-Bygningsdel]],'Data aktør'!A:H,3,FALSE)</f>
        <v/>
      </c>
      <c r="Q156" s="190" t="str">
        <f>VLOOKUP(Tabel3[[#This Row],[ID-Bygningsdel]],'Data aktør'!A:H,4,FALSE)</f>
        <v/>
      </c>
      <c r="R156" s="191" t="str">
        <f>VLOOKUP(Tabel3[[#This Row],[ID-Bygningsdel]],'Data aktør'!A:H,5,FALSE)</f>
        <v/>
      </c>
      <c r="S156" s="192" t="str">
        <f>VLOOKUP(Tabel3[[#This Row],[ID-Bygningsdel]],'Data aktør'!A:H,6,FALSE)</f>
        <v/>
      </c>
      <c r="T156" s="193" t="str">
        <f>VLOOKUP(Tabel3[[#This Row],[ID-Bygningsdel]],'Data aktør'!A:H,7,FALSE)</f>
        <v/>
      </c>
      <c r="U156" s="194" t="str">
        <f>VLOOKUP(Tabel3[[#This Row],[ID-Bygningsdel]],'Data aktør'!A:H,8,FALSE)</f>
        <v/>
      </c>
      <c r="V156" s="76"/>
      <c r="W156" s="77"/>
      <c r="X156" s="76"/>
      <c r="Y156" s="77"/>
      <c r="Z156" s="76"/>
      <c r="AA156" s="77"/>
      <c r="AB156" s="80" t="s">
        <v>43</v>
      </c>
      <c r="AC156" s="81">
        <v>200</v>
      </c>
      <c r="AD156" s="76"/>
      <c r="AE156" s="77"/>
      <c r="AF156" s="76"/>
      <c r="AG156" s="77"/>
      <c r="AH156" s="76"/>
      <c r="AI156" s="77"/>
      <c r="AJ156" s="80" t="s">
        <v>43</v>
      </c>
      <c r="AK156" s="81">
        <v>300</v>
      </c>
      <c r="AL156" s="80"/>
      <c r="AM156" s="81"/>
      <c r="AN156" s="76"/>
      <c r="AO156" s="77"/>
      <c r="AP156" s="76"/>
      <c r="AQ156" s="77"/>
      <c r="AR156" s="76"/>
      <c r="AS156" s="77"/>
      <c r="AT156" s="80" t="s">
        <v>43</v>
      </c>
      <c r="AU156" s="81">
        <v>325</v>
      </c>
      <c r="AV156" s="76"/>
      <c r="AW156" s="77"/>
      <c r="AX156" s="76"/>
      <c r="AY156" s="77"/>
      <c r="AZ156" s="76"/>
      <c r="BA156" s="77"/>
      <c r="BB156" s="80" t="s">
        <v>43</v>
      </c>
      <c r="BC156" s="81">
        <v>325</v>
      </c>
      <c r="BD156" s="76"/>
      <c r="BE156" s="77"/>
      <c r="BF156" s="76"/>
      <c r="BG156" s="77"/>
      <c r="BH156" s="76"/>
      <c r="BI156" s="77"/>
      <c r="BJ156" s="80"/>
      <c r="BK156" s="81"/>
      <c r="BL156" s="36" t="s">
        <v>442</v>
      </c>
      <c r="BM156" s="113"/>
      <c r="BN156" s="76"/>
      <c r="BO156" s="77"/>
      <c r="BP156" s="76"/>
      <c r="BQ156" s="77"/>
      <c r="BR156" s="76"/>
      <c r="BS156" s="77"/>
      <c r="BT156" s="80"/>
      <c r="BU156" s="81"/>
      <c r="BV156" s="24"/>
      <c r="BW156" s="76"/>
      <c r="BX156" s="77"/>
      <c r="BY156" s="76"/>
      <c r="BZ156" s="77"/>
      <c r="CA156" s="96"/>
    </row>
    <row r="157" spans="1:79" outlineLevel="1" x14ac:dyDescent="0.2">
      <c r="A157" s="33"/>
      <c r="B157" s="265" t="s">
        <v>454</v>
      </c>
      <c r="C157" s="240" t="str">
        <f>_xlfn.CONCAT(Tabel3[[#This Row],[ID]],Tabel3[[#This Row],[BYGNINGSDELE]])</f>
        <v>153Ovenlys, røg- og taglemme</v>
      </c>
      <c r="D157" s="24"/>
      <c r="E157" s="24"/>
      <c r="F157" s="24"/>
      <c r="G157" s="24"/>
      <c r="H157" s="24"/>
      <c r="I157" s="24"/>
      <c r="J157" s="61">
        <v>3</v>
      </c>
      <c r="K157" s="62" t="s">
        <v>444</v>
      </c>
      <c r="L157" s="63" t="s">
        <v>441</v>
      </c>
      <c r="M157" s="61" t="str">
        <f>IFERROR(VLOOKUP(Tabel3[[#This Row],[ID-Bygningsdel]],'Data ændringslog'!A:G,7,FALSE),"P")</f>
        <v/>
      </c>
      <c r="N157" s="64" t="s">
        <v>109</v>
      </c>
      <c r="O157" s="188" t="str">
        <f>VLOOKUP(Tabel3[[#This Row],[ID-Bygningsdel]],'Data aktør'!A:H,2,FALSE)</f>
        <v>X</v>
      </c>
      <c r="P157" s="189" t="str">
        <f>VLOOKUP(Tabel3[[#This Row],[ID-Bygningsdel]],'Data aktør'!A:H,3,FALSE)</f>
        <v/>
      </c>
      <c r="Q157" s="190" t="str">
        <f>VLOOKUP(Tabel3[[#This Row],[ID-Bygningsdel]],'Data aktør'!A:H,4,FALSE)</f>
        <v/>
      </c>
      <c r="R157" s="191" t="str">
        <f>VLOOKUP(Tabel3[[#This Row],[ID-Bygningsdel]],'Data aktør'!A:H,5,FALSE)</f>
        <v/>
      </c>
      <c r="S157" s="192" t="str">
        <f>VLOOKUP(Tabel3[[#This Row],[ID-Bygningsdel]],'Data aktør'!A:H,6,FALSE)</f>
        <v/>
      </c>
      <c r="T157" s="193" t="str">
        <f>VLOOKUP(Tabel3[[#This Row],[ID-Bygningsdel]],'Data aktør'!A:H,7,FALSE)</f>
        <v/>
      </c>
      <c r="U157" s="194" t="str">
        <f>VLOOKUP(Tabel3[[#This Row],[ID-Bygningsdel]],'Data aktør'!A:H,8,FALSE)</f>
        <v/>
      </c>
      <c r="V157" s="76"/>
      <c r="W157" s="77"/>
      <c r="X157" s="76"/>
      <c r="Y157" s="77"/>
      <c r="Z157" s="76"/>
      <c r="AA157" s="77"/>
      <c r="AB157" s="76"/>
      <c r="AC157" s="77"/>
      <c r="AD157" s="76"/>
      <c r="AE157" s="77"/>
      <c r="AF157" s="76"/>
      <c r="AG157" s="77"/>
      <c r="AH157" s="76"/>
      <c r="AI157" s="77"/>
      <c r="AJ157" s="76" t="s">
        <v>43</v>
      </c>
      <c r="AK157" s="77">
        <v>300</v>
      </c>
      <c r="AL157" s="76"/>
      <c r="AM157" s="77"/>
      <c r="AN157" s="76"/>
      <c r="AO157" s="77"/>
      <c r="AP157" s="76"/>
      <c r="AQ157" s="77"/>
      <c r="AR157" s="76"/>
      <c r="AS157" s="77"/>
      <c r="AT157" s="76" t="s">
        <v>43</v>
      </c>
      <c r="AU157" s="77">
        <v>325</v>
      </c>
      <c r="AV157" s="76"/>
      <c r="AW157" s="77"/>
      <c r="AX157" s="76"/>
      <c r="AY157" s="77"/>
      <c r="AZ157" s="76"/>
      <c r="BA157" s="77"/>
      <c r="BB157" s="76" t="s">
        <v>43</v>
      </c>
      <c r="BC157" s="77">
        <v>325</v>
      </c>
      <c r="BD157" s="76"/>
      <c r="BE157" s="77"/>
      <c r="BF157" s="76"/>
      <c r="BG157" s="77"/>
      <c r="BH157" s="76"/>
      <c r="BI157" s="77"/>
      <c r="BJ157" s="76"/>
      <c r="BK157" s="77"/>
      <c r="BL157" s="36"/>
      <c r="BM157" s="24"/>
      <c r="BN157" s="76"/>
      <c r="BO157" s="77"/>
      <c r="BP157" s="76"/>
      <c r="BQ157" s="77"/>
      <c r="BR157" s="76"/>
      <c r="BS157" s="77"/>
      <c r="BT157" s="76"/>
      <c r="BU157" s="77"/>
      <c r="BV157" s="24"/>
      <c r="BW157" s="76"/>
      <c r="BX157" s="77"/>
      <c r="BY157" s="76"/>
      <c r="BZ157" s="77"/>
      <c r="CA157" s="96"/>
    </row>
    <row r="158" spans="1:79" outlineLevel="1" x14ac:dyDescent="0.2">
      <c r="A158" s="33"/>
      <c r="B158" s="265" t="s">
        <v>456</v>
      </c>
      <c r="C158" s="240" t="str">
        <f>_xlfn.CONCAT(Tabel3[[#This Row],[ID]],Tabel3[[#This Row],[BYGNINGSDELE]])</f>
        <v>154Døre</v>
      </c>
      <c r="D158" s="24"/>
      <c r="E158" s="24"/>
      <c r="F158" s="24"/>
      <c r="G158" s="24"/>
      <c r="H158" s="24"/>
      <c r="I158" s="24"/>
      <c r="J158" s="61">
        <v>3</v>
      </c>
      <c r="K158" s="62" t="s">
        <v>446</v>
      </c>
      <c r="L158" s="63" t="s">
        <v>447</v>
      </c>
      <c r="M158" s="61" t="str">
        <f>IFERROR(VLOOKUP(Tabel3[[#This Row],[ID-Bygningsdel]],'Data ændringslog'!A:G,7,FALSE),"P")</f>
        <v/>
      </c>
      <c r="N158" s="64" t="s">
        <v>109</v>
      </c>
      <c r="O158" s="188" t="str">
        <f>VLOOKUP(Tabel3[[#This Row],[ID-Bygningsdel]],'Data aktør'!A:H,2,FALSE)</f>
        <v>X</v>
      </c>
      <c r="P158" s="189" t="str">
        <f>VLOOKUP(Tabel3[[#This Row],[ID-Bygningsdel]],'Data aktør'!A:H,3,FALSE)</f>
        <v/>
      </c>
      <c r="Q158" s="190" t="str">
        <f>VLOOKUP(Tabel3[[#This Row],[ID-Bygningsdel]],'Data aktør'!A:H,4,FALSE)</f>
        <v/>
      </c>
      <c r="R158" s="191" t="str">
        <f>VLOOKUP(Tabel3[[#This Row],[ID-Bygningsdel]],'Data aktør'!A:H,5,FALSE)</f>
        <v/>
      </c>
      <c r="S158" s="192" t="str">
        <f>VLOOKUP(Tabel3[[#This Row],[ID-Bygningsdel]],'Data aktør'!A:H,6,FALSE)</f>
        <v/>
      </c>
      <c r="T158" s="193" t="str">
        <f>VLOOKUP(Tabel3[[#This Row],[ID-Bygningsdel]],'Data aktør'!A:H,7,FALSE)</f>
        <v/>
      </c>
      <c r="U158" s="194" t="str">
        <f>VLOOKUP(Tabel3[[#This Row],[ID-Bygningsdel]],'Data aktør'!A:H,8,FALSE)</f>
        <v/>
      </c>
      <c r="V158" s="76"/>
      <c r="W158" s="77"/>
      <c r="X158" s="76"/>
      <c r="Y158" s="77"/>
      <c r="Z158" s="76"/>
      <c r="AA158" s="77"/>
      <c r="AB158" s="76" t="s">
        <v>43</v>
      </c>
      <c r="AC158" s="77">
        <v>200</v>
      </c>
      <c r="AD158" s="76"/>
      <c r="AE158" s="77"/>
      <c r="AF158" s="76"/>
      <c r="AG158" s="77"/>
      <c r="AH158" s="76"/>
      <c r="AI158" s="77"/>
      <c r="AJ158" s="76" t="s">
        <v>43</v>
      </c>
      <c r="AK158" s="77">
        <v>300</v>
      </c>
      <c r="AL158" s="76"/>
      <c r="AM158" s="77"/>
      <c r="AN158" s="76"/>
      <c r="AO158" s="77"/>
      <c r="AP158" s="76"/>
      <c r="AQ158" s="77"/>
      <c r="AR158" s="76"/>
      <c r="AS158" s="77"/>
      <c r="AT158" s="76" t="s">
        <v>43</v>
      </c>
      <c r="AU158" s="77">
        <v>325</v>
      </c>
      <c r="AV158" s="76"/>
      <c r="AW158" s="77"/>
      <c r="AX158" s="76"/>
      <c r="AY158" s="77"/>
      <c r="AZ158" s="76"/>
      <c r="BA158" s="77"/>
      <c r="BB158" s="76" t="s">
        <v>43</v>
      </c>
      <c r="BC158" s="77">
        <v>325</v>
      </c>
      <c r="BD158" s="76"/>
      <c r="BE158" s="77"/>
      <c r="BF158" s="76"/>
      <c r="BG158" s="77"/>
      <c r="BH158" s="76"/>
      <c r="BI158" s="77"/>
      <c r="BJ158" s="76"/>
      <c r="BK158" s="77"/>
      <c r="BL158" s="36"/>
      <c r="BM158" s="24"/>
      <c r="BN158" s="76"/>
      <c r="BO158" s="77"/>
      <c r="BP158" s="76"/>
      <c r="BQ158" s="77"/>
      <c r="BR158" s="76"/>
      <c r="BS158" s="77"/>
      <c r="BT158" s="76"/>
      <c r="BU158" s="77"/>
      <c r="BV158" s="24"/>
      <c r="BW158" s="76"/>
      <c r="BX158" s="77"/>
      <c r="BY158" s="76"/>
      <c r="BZ158" s="77"/>
      <c r="CA158" s="96"/>
    </row>
    <row r="159" spans="1:79" ht="24.95" customHeight="1" outlineLevel="1" x14ac:dyDescent="0.2">
      <c r="A159" s="33"/>
      <c r="B159" s="265" t="s">
        <v>458</v>
      </c>
      <c r="C159" s="240" t="str">
        <f>_xlfn.CONCAT(Tabel3[[#This Row],[ID]],Tabel3[[#This Row],[BYGNINGSDELE]])</f>
        <v>155Karruseldøre</v>
      </c>
      <c r="D159" s="24"/>
      <c r="E159" s="24"/>
      <c r="F159" s="24"/>
      <c r="G159" s="24"/>
      <c r="H159" s="24"/>
      <c r="I159" s="24"/>
      <c r="J159" s="61">
        <v>3</v>
      </c>
      <c r="K159" s="62" t="s">
        <v>449</v>
      </c>
      <c r="L159" s="63" t="s">
        <v>447</v>
      </c>
      <c r="M159" s="61" t="str">
        <f>IFERROR(VLOOKUP(Tabel3[[#This Row],[ID-Bygningsdel]],'Data ændringslog'!A:G,7,FALSE),"P")</f>
        <v/>
      </c>
      <c r="N159" s="64" t="s">
        <v>109</v>
      </c>
      <c r="O159" s="188" t="str">
        <f>VLOOKUP(Tabel3[[#This Row],[ID-Bygningsdel]],'Data aktør'!A:H,2,FALSE)</f>
        <v>X</v>
      </c>
      <c r="P159" s="189" t="str">
        <f>VLOOKUP(Tabel3[[#This Row],[ID-Bygningsdel]],'Data aktør'!A:H,3,FALSE)</f>
        <v/>
      </c>
      <c r="Q159" s="190" t="str">
        <f>VLOOKUP(Tabel3[[#This Row],[ID-Bygningsdel]],'Data aktør'!A:H,4,FALSE)</f>
        <v/>
      </c>
      <c r="R159" s="191" t="str">
        <f>VLOOKUP(Tabel3[[#This Row],[ID-Bygningsdel]],'Data aktør'!A:H,5,FALSE)</f>
        <v/>
      </c>
      <c r="S159" s="192" t="str">
        <f>VLOOKUP(Tabel3[[#This Row],[ID-Bygningsdel]],'Data aktør'!A:H,6,FALSE)</f>
        <v/>
      </c>
      <c r="T159" s="193" t="str">
        <f>VLOOKUP(Tabel3[[#This Row],[ID-Bygningsdel]],'Data aktør'!A:H,7,FALSE)</f>
        <v/>
      </c>
      <c r="U159" s="194" t="str">
        <f>VLOOKUP(Tabel3[[#This Row],[ID-Bygningsdel]],'Data aktør'!A:H,8,FALSE)</f>
        <v/>
      </c>
      <c r="V159" s="76"/>
      <c r="W159" s="77"/>
      <c r="X159" s="76"/>
      <c r="Y159" s="77"/>
      <c r="Z159" s="76"/>
      <c r="AA159" s="77"/>
      <c r="AB159" s="76"/>
      <c r="AC159" s="77"/>
      <c r="AD159" s="76"/>
      <c r="AE159" s="77"/>
      <c r="AF159" s="76"/>
      <c r="AG159" s="77"/>
      <c r="AH159" s="76"/>
      <c r="AI159" s="77"/>
      <c r="AJ159" s="76" t="s">
        <v>43</v>
      </c>
      <c r="AK159" s="77">
        <v>300</v>
      </c>
      <c r="AL159" s="76"/>
      <c r="AM159" s="77"/>
      <c r="AN159" s="76"/>
      <c r="AO159" s="77"/>
      <c r="AP159" s="76"/>
      <c r="AQ159" s="77"/>
      <c r="AR159" s="76"/>
      <c r="AS159" s="77"/>
      <c r="AT159" s="76" t="s">
        <v>43</v>
      </c>
      <c r="AU159" s="77">
        <v>325</v>
      </c>
      <c r="AV159" s="76"/>
      <c r="AW159" s="77"/>
      <c r="AX159" s="76"/>
      <c r="AY159" s="77"/>
      <c r="AZ159" s="76"/>
      <c r="BA159" s="77"/>
      <c r="BB159" s="76" t="s">
        <v>43</v>
      </c>
      <c r="BC159" s="77">
        <v>325</v>
      </c>
      <c r="BD159" s="76"/>
      <c r="BE159" s="77"/>
      <c r="BF159" s="76"/>
      <c r="BG159" s="77"/>
      <c r="BH159" s="76"/>
      <c r="BI159" s="77"/>
      <c r="BJ159" s="76"/>
      <c r="BK159" s="77"/>
      <c r="BL159" s="36"/>
      <c r="BM159" s="24"/>
      <c r="BN159" s="76"/>
      <c r="BO159" s="77"/>
      <c r="BP159" s="76"/>
      <c r="BQ159" s="77"/>
      <c r="BR159" s="76"/>
      <c r="BS159" s="77"/>
      <c r="BT159" s="76"/>
      <c r="BU159" s="77"/>
      <c r="BV159" s="24"/>
      <c r="BW159" s="76"/>
      <c r="BX159" s="77"/>
      <c r="BY159" s="76"/>
      <c r="BZ159" s="77"/>
      <c r="CA159" s="96"/>
    </row>
    <row r="160" spans="1:79" outlineLevel="1" x14ac:dyDescent="0.2">
      <c r="A160" s="33"/>
      <c r="B160" s="265" t="s">
        <v>460</v>
      </c>
      <c r="C160" s="240" t="str">
        <f>_xlfn.CONCAT(Tabel3[[#This Row],[ID]],Tabel3[[#This Row],[BYGNINGSDELE]])</f>
        <v>156Porte</v>
      </c>
      <c r="D160" s="24"/>
      <c r="E160" s="24"/>
      <c r="F160" s="24"/>
      <c r="G160" s="24"/>
      <c r="H160" s="24"/>
      <c r="I160" s="24"/>
      <c r="J160" s="61">
        <v>3</v>
      </c>
      <c r="K160" s="62" t="s">
        <v>451</v>
      </c>
      <c r="L160" s="63" t="s">
        <v>447</v>
      </c>
      <c r="M160" s="61" t="str">
        <f>IFERROR(VLOOKUP(Tabel3[[#This Row],[ID-Bygningsdel]],'Data ændringslog'!A:G,7,FALSE),"P")</f>
        <v/>
      </c>
      <c r="N160" s="64" t="s">
        <v>109</v>
      </c>
      <c r="O160" s="188" t="str">
        <f>VLOOKUP(Tabel3[[#This Row],[ID-Bygningsdel]],'Data aktør'!A:H,2,FALSE)</f>
        <v>X</v>
      </c>
      <c r="P160" s="189" t="str">
        <f>VLOOKUP(Tabel3[[#This Row],[ID-Bygningsdel]],'Data aktør'!A:H,3,FALSE)</f>
        <v/>
      </c>
      <c r="Q160" s="190" t="str">
        <f>VLOOKUP(Tabel3[[#This Row],[ID-Bygningsdel]],'Data aktør'!A:H,4,FALSE)</f>
        <v/>
      </c>
      <c r="R160" s="191" t="str">
        <f>VLOOKUP(Tabel3[[#This Row],[ID-Bygningsdel]],'Data aktør'!A:H,5,FALSE)</f>
        <v/>
      </c>
      <c r="S160" s="192" t="str">
        <f>VLOOKUP(Tabel3[[#This Row],[ID-Bygningsdel]],'Data aktør'!A:H,6,FALSE)</f>
        <v/>
      </c>
      <c r="T160" s="193" t="str">
        <f>VLOOKUP(Tabel3[[#This Row],[ID-Bygningsdel]],'Data aktør'!A:H,7,FALSE)</f>
        <v/>
      </c>
      <c r="U160" s="194" t="str">
        <f>VLOOKUP(Tabel3[[#This Row],[ID-Bygningsdel]],'Data aktør'!A:H,8,FALSE)</f>
        <v/>
      </c>
      <c r="V160" s="76"/>
      <c r="W160" s="77"/>
      <c r="X160" s="76"/>
      <c r="Y160" s="77"/>
      <c r="Z160" s="76"/>
      <c r="AA160" s="77"/>
      <c r="AB160" s="76"/>
      <c r="AC160" s="77"/>
      <c r="AD160" s="76"/>
      <c r="AE160" s="77"/>
      <c r="AF160" s="76"/>
      <c r="AG160" s="77"/>
      <c r="AH160" s="76"/>
      <c r="AI160" s="77"/>
      <c r="AJ160" s="76" t="s">
        <v>43</v>
      </c>
      <c r="AK160" s="77">
        <v>300</v>
      </c>
      <c r="AL160" s="76"/>
      <c r="AM160" s="77"/>
      <c r="AN160" s="76"/>
      <c r="AO160" s="77"/>
      <c r="AP160" s="76"/>
      <c r="AQ160" s="77"/>
      <c r="AR160" s="76"/>
      <c r="AS160" s="77"/>
      <c r="AT160" s="76" t="s">
        <v>43</v>
      </c>
      <c r="AU160" s="77">
        <v>325</v>
      </c>
      <c r="AV160" s="76"/>
      <c r="AW160" s="77"/>
      <c r="AX160" s="76"/>
      <c r="AY160" s="77"/>
      <c r="AZ160" s="76"/>
      <c r="BA160" s="77"/>
      <c r="BB160" s="76" t="s">
        <v>43</v>
      </c>
      <c r="BC160" s="77">
        <v>325</v>
      </c>
      <c r="BD160" s="76"/>
      <c r="BE160" s="77"/>
      <c r="BF160" s="76"/>
      <c r="BG160" s="77"/>
      <c r="BH160" s="76"/>
      <c r="BI160" s="77"/>
      <c r="BJ160" s="76"/>
      <c r="BK160" s="77"/>
      <c r="BL160" s="36"/>
      <c r="BM160" s="24"/>
      <c r="BN160" s="76"/>
      <c r="BO160" s="77"/>
      <c r="BP160" s="76"/>
      <c r="BQ160" s="77"/>
      <c r="BR160" s="76"/>
      <c r="BS160" s="77"/>
      <c r="BT160" s="76"/>
      <c r="BU160" s="77"/>
      <c r="BV160" s="24"/>
      <c r="BW160" s="76"/>
      <c r="BX160" s="77"/>
      <c r="BY160" s="76"/>
      <c r="BZ160" s="77"/>
      <c r="CA160" s="96"/>
    </row>
    <row r="161" spans="1:79" outlineLevel="1" x14ac:dyDescent="0.2">
      <c r="A161" s="33"/>
      <c r="B161" s="265" t="s">
        <v>462</v>
      </c>
      <c r="C161" s="240" t="str">
        <f>_xlfn.CONCAT(Tabel3[[#This Row],[ID]],Tabel3[[#This Row],[BYGNINGSDELE]])</f>
        <v>157Jalousier og gitre</v>
      </c>
      <c r="D161" s="24"/>
      <c r="E161" s="24"/>
      <c r="F161" s="24"/>
      <c r="G161" s="24"/>
      <c r="H161" s="24"/>
      <c r="I161" s="24"/>
      <c r="J161" s="61">
        <v>3</v>
      </c>
      <c r="K161" s="62" t="s">
        <v>453</v>
      </c>
      <c r="L161" s="63" t="s">
        <v>447</v>
      </c>
      <c r="M161" s="61" t="str">
        <f>IFERROR(VLOOKUP(Tabel3[[#This Row],[ID-Bygningsdel]],'Data ændringslog'!A:G,7,FALSE),"P")</f>
        <v/>
      </c>
      <c r="N161" s="64" t="s">
        <v>109</v>
      </c>
      <c r="O161" s="188" t="str">
        <f>VLOOKUP(Tabel3[[#This Row],[ID-Bygningsdel]],'Data aktør'!A:H,2,FALSE)</f>
        <v>X</v>
      </c>
      <c r="P161" s="189" t="str">
        <f>VLOOKUP(Tabel3[[#This Row],[ID-Bygningsdel]],'Data aktør'!A:H,3,FALSE)</f>
        <v/>
      </c>
      <c r="Q161" s="190" t="str">
        <f>VLOOKUP(Tabel3[[#This Row],[ID-Bygningsdel]],'Data aktør'!A:H,4,FALSE)</f>
        <v/>
      </c>
      <c r="R161" s="191" t="str">
        <f>VLOOKUP(Tabel3[[#This Row],[ID-Bygningsdel]],'Data aktør'!A:H,5,FALSE)</f>
        <v/>
      </c>
      <c r="S161" s="192" t="str">
        <f>VLOOKUP(Tabel3[[#This Row],[ID-Bygningsdel]],'Data aktør'!A:H,6,FALSE)</f>
        <v/>
      </c>
      <c r="T161" s="193" t="str">
        <f>VLOOKUP(Tabel3[[#This Row],[ID-Bygningsdel]],'Data aktør'!A:H,7,FALSE)</f>
        <v/>
      </c>
      <c r="U161" s="194" t="str">
        <f>VLOOKUP(Tabel3[[#This Row],[ID-Bygningsdel]],'Data aktør'!A:H,8,FALSE)</f>
        <v/>
      </c>
      <c r="V161" s="76"/>
      <c r="W161" s="77"/>
      <c r="X161" s="76"/>
      <c r="Y161" s="77"/>
      <c r="Z161" s="76"/>
      <c r="AA161" s="77"/>
      <c r="AB161" s="76"/>
      <c r="AC161" s="77"/>
      <c r="AD161" s="76"/>
      <c r="AE161" s="77"/>
      <c r="AF161" s="76"/>
      <c r="AG161" s="77"/>
      <c r="AH161" s="76"/>
      <c r="AI161" s="77"/>
      <c r="AJ161" s="76" t="s">
        <v>43</v>
      </c>
      <c r="AK161" s="77">
        <v>300</v>
      </c>
      <c r="AL161" s="76"/>
      <c r="AM161" s="77"/>
      <c r="AN161" s="76"/>
      <c r="AO161" s="77"/>
      <c r="AP161" s="76"/>
      <c r="AQ161" s="77"/>
      <c r="AR161" s="76"/>
      <c r="AS161" s="77"/>
      <c r="AT161" s="76" t="s">
        <v>43</v>
      </c>
      <c r="AU161" s="77">
        <v>325</v>
      </c>
      <c r="AV161" s="76"/>
      <c r="AW161" s="77"/>
      <c r="AX161" s="76"/>
      <c r="AY161" s="77"/>
      <c r="AZ161" s="76"/>
      <c r="BA161" s="77"/>
      <c r="BB161" s="76" t="s">
        <v>43</v>
      </c>
      <c r="BC161" s="77">
        <v>325</v>
      </c>
      <c r="BD161" s="76"/>
      <c r="BE161" s="77"/>
      <c r="BF161" s="76"/>
      <c r="BG161" s="77"/>
      <c r="BH161" s="76"/>
      <c r="BI161" s="77"/>
      <c r="BJ161" s="76"/>
      <c r="BK161" s="77"/>
      <c r="BL161" s="36"/>
      <c r="BM161" s="24"/>
      <c r="BN161" s="76"/>
      <c r="BO161" s="77"/>
      <c r="BP161" s="76"/>
      <c r="BQ161" s="77"/>
      <c r="BR161" s="76"/>
      <c r="BS161" s="77"/>
      <c r="BT161" s="76"/>
      <c r="BU161" s="77"/>
      <c r="BV161" s="24"/>
      <c r="BW161" s="76"/>
      <c r="BX161" s="77"/>
      <c r="BY161" s="76"/>
      <c r="BZ161" s="77"/>
      <c r="CA161" s="96"/>
    </row>
    <row r="162" spans="1:79" ht="14.25" outlineLevel="1" x14ac:dyDescent="0.2">
      <c r="A162" s="33"/>
      <c r="B162" s="264" t="s">
        <v>464</v>
      </c>
      <c r="C162" s="239" t="str">
        <f>_xlfn.CONCAT(Tabel3[[#This Row],[ID]],Tabel3[[#This Row],[BYGNINGSDELE]])</f>
        <v>158Facadekomplettering</v>
      </c>
      <c r="D162" s="27"/>
      <c r="E162" s="27"/>
      <c r="F162" s="27"/>
      <c r="G162" s="27"/>
      <c r="H162" s="27"/>
      <c r="I162" s="24"/>
      <c r="J162" s="58">
        <v>2</v>
      </c>
      <c r="K162" s="59" t="s">
        <v>455</v>
      </c>
      <c r="L162" s="287"/>
      <c r="M162" s="290" t="str">
        <f>IFERROR(VLOOKUP(Tabel3[[#This Row],[ID-Bygningsdel]],'Data ændringslog'!A:G,7,FALSE),"P")</f>
        <v/>
      </c>
      <c r="N162" s="60"/>
      <c r="O162" s="221" t="s">
        <v>109</v>
      </c>
      <c r="P162" s="222" t="s">
        <v>109</v>
      </c>
      <c r="Q162" s="222" t="s">
        <v>109</v>
      </c>
      <c r="R162" s="222" t="s">
        <v>109</v>
      </c>
      <c r="S162" s="222" t="s">
        <v>109</v>
      </c>
      <c r="T162" s="222" t="s">
        <v>109</v>
      </c>
      <c r="U162" s="223" t="s">
        <v>109</v>
      </c>
      <c r="V162" s="78"/>
      <c r="W162" s="79"/>
      <c r="X162" s="78"/>
      <c r="Y162" s="79"/>
      <c r="Z162" s="78"/>
      <c r="AA162" s="79"/>
      <c r="AB162" s="78"/>
      <c r="AC162" s="88"/>
      <c r="AD162" s="78"/>
      <c r="AE162" s="79"/>
      <c r="AF162" s="78"/>
      <c r="AG162" s="79"/>
      <c r="AH162" s="78"/>
      <c r="AI162" s="79"/>
      <c r="AJ162" s="78"/>
      <c r="AK162" s="88"/>
      <c r="AL162" s="78"/>
      <c r="AM162" s="88"/>
      <c r="AN162" s="78"/>
      <c r="AO162" s="79"/>
      <c r="AP162" s="78"/>
      <c r="AQ162" s="79"/>
      <c r="AR162" s="78"/>
      <c r="AS162" s="79"/>
      <c r="AT162" s="78"/>
      <c r="AU162" s="88"/>
      <c r="AV162" s="78"/>
      <c r="AW162" s="79"/>
      <c r="AX162" s="78"/>
      <c r="AY162" s="79"/>
      <c r="AZ162" s="78"/>
      <c r="BA162" s="79"/>
      <c r="BB162" s="78"/>
      <c r="BC162" s="88"/>
      <c r="BD162" s="78"/>
      <c r="BE162" s="79"/>
      <c r="BF162" s="78"/>
      <c r="BG162" s="79"/>
      <c r="BH162" s="78"/>
      <c r="BI162" s="79"/>
      <c r="BJ162" s="78"/>
      <c r="BK162" s="88"/>
      <c r="BL162" s="37"/>
      <c r="BM162" s="245"/>
      <c r="BN162" s="78"/>
      <c r="BO162" s="79"/>
      <c r="BP162" s="78"/>
      <c r="BQ162" s="79"/>
      <c r="BR162" s="78"/>
      <c r="BS162" s="79"/>
      <c r="BT162" s="78"/>
      <c r="BU162" s="88"/>
      <c r="BV162" s="24"/>
      <c r="BW162" s="78"/>
      <c r="BX162" s="79"/>
      <c r="BY162" s="78"/>
      <c r="BZ162" s="79"/>
      <c r="CA162" s="97"/>
    </row>
    <row r="163" spans="1:79" outlineLevel="1" x14ac:dyDescent="0.2">
      <c r="A163" s="33"/>
      <c r="B163" s="265" t="s">
        <v>466</v>
      </c>
      <c r="C163" s="240" t="str">
        <f>_xlfn.CONCAT(Tabel3[[#This Row],[ID]],Tabel3[[#This Row],[BYGNINGSDELE]])</f>
        <v>159Solafkærmning</v>
      </c>
      <c r="D163" s="24"/>
      <c r="E163" s="24"/>
      <c r="F163" s="24"/>
      <c r="G163" s="24"/>
      <c r="H163" s="24"/>
      <c r="I163" s="24"/>
      <c r="J163" s="61">
        <v>3</v>
      </c>
      <c r="K163" s="62" t="s">
        <v>457</v>
      </c>
      <c r="L163" s="63" t="s">
        <v>113</v>
      </c>
      <c r="M163" s="61" t="str">
        <f>IFERROR(VLOOKUP(Tabel3[[#This Row],[ID-Bygningsdel]],'Data ændringslog'!A:G,7,FALSE),"P")</f>
        <v/>
      </c>
      <c r="N163" s="64" t="s">
        <v>109</v>
      </c>
      <c r="O163" s="188" t="str">
        <f>VLOOKUP(Tabel3[[#This Row],[ID-Bygningsdel]],'Data aktør'!A:H,2,FALSE)</f>
        <v>X</v>
      </c>
      <c r="P163" s="189" t="str">
        <f>VLOOKUP(Tabel3[[#This Row],[ID-Bygningsdel]],'Data aktør'!A:H,3,FALSE)</f>
        <v/>
      </c>
      <c r="Q163" s="190" t="str">
        <f>VLOOKUP(Tabel3[[#This Row],[ID-Bygningsdel]],'Data aktør'!A:H,4,FALSE)</f>
        <v/>
      </c>
      <c r="R163" s="191" t="str">
        <f>VLOOKUP(Tabel3[[#This Row],[ID-Bygningsdel]],'Data aktør'!A:H,5,FALSE)</f>
        <v/>
      </c>
      <c r="S163" s="192" t="str">
        <f>VLOOKUP(Tabel3[[#This Row],[ID-Bygningsdel]],'Data aktør'!A:H,6,FALSE)</f>
        <v/>
      </c>
      <c r="T163" s="193" t="str">
        <f>VLOOKUP(Tabel3[[#This Row],[ID-Bygningsdel]],'Data aktør'!A:H,7,FALSE)</f>
        <v/>
      </c>
      <c r="U163" s="194" t="str">
        <f>VLOOKUP(Tabel3[[#This Row],[ID-Bygningsdel]],'Data aktør'!A:H,8,FALSE)</f>
        <v/>
      </c>
      <c r="V163" s="76"/>
      <c r="W163" s="77"/>
      <c r="X163" s="76"/>
      <c r="Y163" s="77"/>
      <c r="Z163" s="76"/>
      <c r="AA163" s="77"/>
      <c r="AB163" s="76"/>
      <c r="AC163" s="77"/>
      <c r="AD163" s="76"/>
      <c r="AE163" s="77"/>
      <c r="AF163" s="76"/>
      <c r="AG163" s="77"/>
      <c r="AH163" s="76"/>
      <c r="AI163" s="77"/>
      <c r="AJ163" s="76" t="s">
        <v>43</v>
      </c>
      <c r="AK163" s="77">
        <v>300</v>
      </c>
      <c r="AL163" s="76"/>
      <c r="AM163" s="77"/>
      <c r="AN163" s="76"/>
      <c r="AO163" s="77"/>
      <c r="AP163" s="76"/>
      <c r="AQ163" s="77"/>
      <c r="AR163" s="76"/>
      <c r="AS163" s="77"/>
      <c r="AT163" s="76" t="s">
        <v>43</v>
      </c>
      <c r="AU163" s="77">
        <v>325</v>
      </c>
      <c r="AV163" s="76"/>
      <c r="AW163" s="77"/>
      <c r="AX163" s="76"/>
      <c r="AY163" s="77"/>
      <c r="AZ163" s="76"/>
      <c r="BA163" s="77"/>
      <c r="BB163" s="76" t="s">
        <v>43</v>
      </c>
      <c r="BC163" s="77">
        <v>325</v>
      </c>
      <c r="BD163" s="76"/>
      <c r="BE163" s="77"/>
      <c r="BF163" s="76"/>
      <c r="BG163" s="77"/>
      <c r="BH163" s="76"/>
      <c r="BI163" s="77"/>
      <c r="BJ163" s="76"/>
      <c r="BK163" s="77"/>
      <c r="BL163" s="36"/>
      <c r="BM163" s="24"/>
      <c r="BN163" s="76"/>
      <c r="BO163" s="77"/>
      <c r="BP163" s="76"/>
      <c r="BQ163" s="77"/>
      <c r="BR163" s="76"/>
      <c r="BS163" s="77"/>
      <c r="BT163" s="76"/>
      <c r="BU163" s="77"/>
      <c r="BV163" s="24"/>
      <c r="BW163" s="76"/>
      <c r="BX163" s="77"/>
      <c r="BY163" s="76"/>
      <c r="BZ163" s="77"/>
      <c r="CA163" s="96"/>
    </row>
    <row r="164" spans="1:79" ht="24.95" customHeight="1" outlineLevel="1" x14ac:dyDescent="0.2">
      <c r="A164" s="33"/>
      <c r="B164" s="265" t="s">
        <v>468</v>
      </c>
      <c r="C164" s="240" t="str">
        <f>_xlfn.CONCAT(Tabel3[[#This Row],[ID]],Tabel3[[#This Row],[BYGNINGSDELE]])</f>
        <v>160Staffage som Rammer, absorbenter, effekter.</v>
      </c>
      <c r="D164" s="24"/>
      <c r="E164" s="24"/>
      <c r="F164" s="24"/>
      <c r="G164" s="24"/>
      <c r="H164" s="24"/>
      <c r="I164" s="24"/>
      <c r="J164" s="61">
        <v>3</v>
      </c>
      <c r="K164" s="62" t="s">
        <v>459</v>
      </c>
      <c r="L164" s="63" t="s">
        <v>113</v>
      </c>
      <c r="M164" s="61" t="str">
        <f>IFERROR(VLOOKUP(Tabel3[[#This Row],[ID-Bygningsdel]],'Data ændringslog'!A:G,7,FALSE),"P")</f>
        <v/>
      </c>
      <c r="N164" s="64" t="s">
        <v>109</v>
      </c>
      <c r="O164" s="188" t="str">
        <f>VLOOKUP(Tabel3[[#This Row],[ID-Bygningsdel]],'Data aktør'!A:H,2,FALSE)</f>
        <v>X</v>
      </c>
      <c r="P164" s="189" t="str">
        <f>VLOOKUP(Tabel3[[#This Row],[ID-Bygningsdel]],'Data aktør'!A:H,3,FALSE)</f>
        <v/>
      </c>
      <c r="Q164" s="190" t="str">
        <f>VLOOKUP(Tabel3[[#This Row],[ID-Bygningsdel]],'Data aktør'!A:H,4,FALSE)</f>
        <v/>
      </c>
      <c r="R164" s="191" t="str">
        <f>VLOOKUP(Tabel3[[#This Row],[ID-Bygningsdel]],'Data aktør'!A:H,5,FALSE)</f>
        <v/>
      </c>
      <c r="S164" s="192" t="str">
        <f>VLOOKUP(Tabel3[[#This Row],[ID-Bygningsdel]],'Data aktør'!A:H,6,FALSE)</f>
        <v/>
      </c>
      <c r="T164" s="193" t="str">
        <f>VLOOKUP(Tabel3[[#This Row],[ID-Bygningsdel]],'Data aktør'!A:H,7,FALSE)</f>
        <v/>
      </c>
      <c r="U164" s="194" t="str">
        <f>VLOOKUP(Tabel3[[#This Row],[ID-Bygningsdel]],'Data aktør'!A:H,8,FALSE)</f>
        <v/>
      </c>
      <c r="V164" s="76"/>
      <c r="W164" s="77"/>
      <c r="X164" s="76"/>
      <c r="Y164" s="77"/>
      <c r="Z164" s="76"/>
      <c r="AA164" s="77"/>
      <c r="AB164" s="85"/>
      <c r="AC164" s="86"/>
      <c r="AD164" s="76"/>
      <c r="AE164" s="77"/>
      <c r="AF164" s="76"/>
      <c r="AG164" s="77"/>
      <c r="AH164" s="76"/>
      <c r="AI164" s="77"/>
      <c r="AJ164" s="85" t="s">
        <v>43</v>
      </c>
      <c r="AK164" s="86">
        <v>300</v>
      </c>
      <c r="AL164" s="85"/>
      <c r="AM164" s="86"/>
      <c r="AN164" s="76"/>
      <c r="AO164" s="77"/>
      <c r="AP164" s="76"/>
      <c r="AQ164" s="77"/>
      <c r="AR164" s="76"/>
      <c r="AS164" s="77"/>
      <c r="AT164" s="85" t="s">
        <v>43</v>
      </c>
      <c r="AU164" s="86">
        <v>300</v>
      </c>
      <c r="AV164" s="76"/>
      <c r="AW164" s="77"/>
      <c r="AX164" s="76"/>
      <c r="AY164" s="77"/>
      <c r="AZ164" s="76"/>
      <c r="BA164" s="77"/>
      <c r="BB164" s="85" t="s">
        <v>43</v>
      </c>
      <c r="BC164" s="86">
        <v>300</v>
      </c>
      <c r="BD164" s="76"/>
      <c r="BE164" s="77"/>
      <c r="BF164" s="76"/>
      <c r="BG164" s="77"/>
      <c r="BH164" s="76"/>
      <c r="BI164" s="77"/>
      <c r="BJ164" s="85"/>
      <c r="BK164" s="86"/>
      <c r="BL164" s="36"/>
      <c r="BM164" s="256"/>
      <c r="BN164" s="76"/>
      <c r="BO164" s="77"/>
      <c r="BP164" s="76"/>
      <c r="BQ164" s="77"/>
      <c r="BR164" s="76"/>
      <c r="BS164" s="77"/>
      <c r="BT164" s="85"/>
      <c r="BU164" s="86"/>
      <c r="BV164" s="24"/>
      <c r="BW164" s="76"/>
      <c r="BX164" s="77"/>
      <c r="BY164" s="76"/>
      <c r="BZ164" s="77"/>
      <c r="CA164" s="96"/>
    </row>
    <row r="165" spans="1:79" ht="14.25" outlineLevel="1" x14ac:dyDescent="0.2">
      <c r="A165" s="33"/>
      <c r="B165" s="264" t="s">
        <v>471</v>
      </c>
      <c r="C165" s="239" t="str">
        <f>_xlfn.CONCAT(Tabel3[[#This Row],[ID]],Tabel3[[#This Row],[BYGNINGSDELE]])</f>
        <v>161Tage, komplementering</v>
      </c>
      <c r="D165" s="27"/>
      <c r="E165" s="27"/>
      <c r="F165" s="27"/>
      <c r="G165" s="27"/>
      <c r="H165" s="27"/>
      <c r="I165" s="24"/>
      <c r="J165" s="58">
        <v>2</v>
      </c>
      <c r="K165" s="59" t="s">
        <v>461</v>
      </c>
      <c r="L165" s="287"/>
      <c r="M165" s="290" t="str">
        <f>IFERROR(VLOOKUP(Tabel3[[#This Row],[ID-Bygningsdel]],'Data ændringslog'!A:G,7,FALSE),"P")</f>
        <v/>
      </c>
      <c r="N165" s="60"/>
      <c r="O165" s="221" t="s">
        <v>109</v>
      </c>
      <c r="P165" s="222" t="s">
        <v>109</v>
      </c>
      <c r="Q165" s="222" t="s">
        <v>109</v>
      </c>
      <c r="R165" s="222" t="s">
        <v>109</v>
      </c>
      <c r="S165" s="222" t="s">
        <v>109</v>
      </c>
      <c r="T165" s="222" t="s">
        <v>109</v>
      </c>
      <c r="U165" s="223" t="s">
        <v>109</v>
      </c>
      <c r="V165" s="78"/>
      <c r="W165" s="79"/>
      <c r="X165" s="78"/>
      <c r="Y165" s="79"/>
      <c r="Z165" s="78"/>
      <c r="AA165" s="79"/>
      <c r="AB165" s="225"/>
      <c r="AC165" s="226"/>
      <c r="AD165" s="78"/>
      <c r="AE165" s="79"/>
      <c r="AF165" s="78"/>
      <c r="AG165" s="79"/>
      <c r="AH165" s="78"/>
      <c r="AI165" s="79"/>
      <c r="AJ165" s="225"/>
      <c r="AK165" s="226"/>
      <c r="AL165" s="225"/>
      <c r="AM165" s="226"/>
      <c r="AN165" s="78"/>
      <c r="AO165" s="79"/>
      <c r="AP165" s="78"/>
      <c r="AQ165" s="79"/>
      <c r="AR165" s="78"/>
      <c r="AS165" s="79"/>
      <c r="AT165" s="225"/>
      <c r="AU165" s="226"/>
      <c r="AV165" s="78"/>
      <c r="AW165" s="79"/>
      <c r="AX165" s="78"/>
      <c r="AY165" s="79"/>
      <c r="AZ165" s="78"/>
      <c r="BA165" s="79"/>
      <c r="BB165" s="225"/>
      <c r="BC165" s="226"/>
      <c r="BD165" s="78"/>
      <c r="BE165" s="79"/>
      <c r="BF165" s="78"/>
      <c r="BG165" s="79"/>
      <c r="BH165" s="78"/>
      <c r="BI165" s="79"/>
      <c r="BJ165" s="225"/>
      <c r="BK165" s="226"/>
      <c r="BL165" s="37"/>
      <c r="BM165" s="245"/>
      <c r="BN165" s="78"/>
      <c r="BO165" s="79"/>
      <c r="BP165" s="78"/>
      <c r="BQ165" s="79"/>
      <c r="BR165" s="78"/>
      <c r="BS165" s="79"/>
      <c r="BT165" s="225"/>
      <c r="BU165" s="226"/>
      <c r="BV165" s="24"/>
      <c r="BW165" s="78"/>
      <c r="BX165" s="79"/>
      <c r="BY165" s="78"/>
      <c r="BZ165" s="79"/>
      <c r="CA165" s="97"/>
    </row>
    <row r="166" spans="1:79" ht="24.95" customHeight="1" outlineLevel="1" x14ac:dyDescent="0.2">
      <c r="A166" s="33"/>
      <c r="B166" s="265" t="s">
        <v>473</v>
      </c>
      <c r="C166" s="240" t="str">
        <f>_xlfn.CONCAT(Tabel3[[#This Row],[ID]],Tabel3[[#This Row],[BYGNINGSDELE]])</f>
        <v>162Kviste</v>
      </c>
      <c r="D166" s="24"/>
      <c r="E166" s="24"/>
      <c r="F166" s="24"/>
      <c r="G166" s="24"/>
      <c r="H166" s="24"/>
      <c r="I166" s="24"/>
      <c r="J166" s="61">
        <v>3</v>
      </c>
      <c r="K166" s="62" t="s">
        <v>463</v>
      </c>
      <c r="L166" s="63" t="s">
        <v>359</v>
      </c>
      <c r="M166" s="61" t="str">
        <f>IFERROR(VLOOKUP(Tabel3[[#This Row],[ID-Bygningsdel]],'Data ændringslog'!A:G,7,FALSE),"P")</f>
        <v/>
      </c>
      <c r="N166" s="64" t="s">
        <v>109</v>
      </c>
      <c r="O166" s="188" t="str">
        <f>VLOOKUP(Tabel3[[#This Row],[ID-Bygningsdel]],'Data aktør'!A:H,2,FALSE)</f>
        <v>X</v>
      </c>
      <c r="P166" s="189" t="str">
        <f>VLOOKUP(Tabel3[[#This Row],[ID-Bygningsdel]],'Data aktør'!A:H,3,FALSE)</f>
        <v/>
      </c>
      <c r="Q166" s="190" t="str">
        <f>VLOOKUP(Tabel3[[#This Row],[ID-Bygningsdel]],'Data aktør'!A:H,4,FALSE)</f>
        <v/>
      </c>
      <c r="R166" s="191" t="str">
        <f>VLOOKUP(Tabel3[[#This Row],[ID-Bygningsdel]],'Data aktør'!A:H,5,FALSE)</f>
        <v/>
      </c>
      <c r="S166" s="192" t="str">
        <f>VLOOKUP(Tabel3[[#This Row],[ID-Bygningsdel]],'Data aktør'!A:H,6,FALSE)</f>
        <v/>
      </c>
      <c r="T166" s="193" t="str">
        <f>VLOOKUP(Tabel3[[#This Row],[ID-Bygningsdel]],'Data aktør'!A:H,7,FALSE)</f>
        <v/>
      </c>
      <c r="U166" s="194" t="str">
        <f>VLOOKUP(Tabel3[[#This Row],[ID-Bygningsdel]],'Data aktør'!A:H,8,FALSE)</f>
        <v/>
      </c>
      <c r="V166" s="76"/>
      <c r="W166" s="77"/>
      <c r="X166" s="76"/>
      <c r="Y166" s="77"/>
      <c r="Z166" s="76"/>
      <c r="AA166" s="77"/>
      <c r="AB166" s="80"/>
      <c r="AC166" s="81"/>
      <c r="AD166" s="76"/>
      <c r="AE166" s="77"/>
      <c r="AF166" s="76"/>
      <c r="AG166" s="77"/>
      <c r="AH166" s="76"/>
      <c r="AI166" s="77"/>
      <c r="AJ166" s="80" t="s">
        <v>43</v>
      </c>
      <c r="AK166" s="81">
        <v>300</v>
      </c>
      <c r="AL166" s="80"/>
      <c r="AM166" s="81"/>
      <c r="AN166" s="76"/>
      <c r="AO166" s="77"/>
      <c r="AP166" s="76"/>
      <c r="AQ166" s="77"/>
      <c r="AR166" s="76"/>
      <c r="AS166" s="77"/>
      <c r="AT166" s="80" t="s">
        <v>43</v>
      </c>
      <c r="AU166" s="81">
        <v>325</v>
      </c>
      <c r="AV166" s="76"/>
      <c r="AW166" s="77"/>
      <c r="AX166" s="76"/>
      <c r="AY166" s="77"/>
      <c r="AZ166" s="76"/>
      <c r="BA166" s="77"/>
      <c r="BB166" s="80" t="s">
        <v>43</v>
      </c>
      <c r="BC166" s="81">
        <v>325</v>
      </c>
      <c r="BD166" s="76"/>
      <c r="BE166" s="77"/>
      <c r="BF166" s="76"/>
      <c r="BG166" s="77"/>
      <c r="BH166" s="76"/>
      <c r="BI166" s="77"/>
      <c r="BJ166" s="80"/>
      <c r="BK166" s="81"/>
      <c r="BL166" s="36" t="s">
        <v>1495</v>
      </c>
      <c r="BM166" s="113"/>
      <c r="BN166" s="76"/>
      <c r="BO166" s="77"/>
      <c r="BP166" s="76"/>
      <c r="BQ166" s="77"/>
      <c r="BR166" s="76"/>
      <c r="BS166" s="77"/>
      <c r="BT166" s="80"/>
      <c r="BU166" s="81"/>
      <c r="BV166" s="24"/>
      <c r="BW166" s="76"/>
      <c r="BX166" s="77"/>
      <c r="BY166" s="76"/>
      <c r="BZ166" s="77"/>
      <c r="CA166" s="96"/>
    </row>
    <row r="167" spans="1:79" outlineLevel="1" x14ac:dyDescent="0.2">
      <c r="A167" s="33"/>
      <c r="B167" s="265" t="s">
        <v>475</v>
      </c>
      <c r="C167" s="240" t="str">
        <f>_xlfn.CONCAT(Tabel3[[#This Row],[ID]],Tabel3[[#This Row],[BYGNINGSDELE]])</f>
        <v>163Faldsikring</v>
      </c>
      <c r="D167" s="24"/>
      <c r="E167" s="24"/>
      <c r="F167" s="24"/>
      <c r="G167" s="24"/>
      <c r="H167" s="24"/>
      <c r="I167" s="24"/>
      <c r="J167" s="61">
        <v>3</v>
      </c>
      <c r="K167" s="62" t="s">
        <v>465</v>
      </c>
      <c r="L167" s="63" t="s">
        <v>113</v>
      </c>
      <c r="M167" s="61" t="str">
        <f>IFERROR(VLOOKUP(Tabel3[[#This Row],[ID-Bygningsdel]],'Data ændringslog'!A:G,7,FALSE),"P")</f>
        <v/>
      </c>
      <c r="N167" s="64" t="s">
        <v>109</v>
      </c>
      <c r="O167" s="188" t="str">
        <f>VLOOKUP(Tabel3[[#This Row],[ID-Bygningsdel]],'Data aktør'!A:H,2,FALSE)</f>
        <v>X</v>
      </c>
      <c r="P167" s="189" t="str">
        <f>VLOOKUP(Tabel3[[#This Row],[ID-Bygningsdel]],'Data aktør'!A:H,3,FALSE)</f>
        <v/>
      </c>
      <c r="Q167" s="190" t="str">
        <f>VLOOKUP(Tabel3[[#This Row],[ID-Bygningsdel]],'Data aktør'!A:H,4,FALSE)</f>
        <v/>
      </c>
      <c r="R167" s="191" t="str">
        <f>VLOOKUP(Tabel3[[#This Row],[ID-Bygningsdel]],'Data aktør'!A:H,5,FALSE)</f>
        <v/>
      </c>
      <c r="S167" s="192" t="str">
        <f>VLOOKUP(Tabel3[[#This Row],[ID-Bygningsdel]],'Data aktør'!A:H,6,FALSE)</f>
        <v/>
      </c>
      <c r="T167" s="193" t="str">
        <f>VLOOKUP(Tabel3[[#This Row],[ID-Bygningsdel]],'Data aktør'!A:H,7,FALSE)</f>
        <v/>
      </c>
      <c r="U167" s="194" t="str">
        <f>VLOOKUP(Tabel3[[#This Row],[ID-Bygningsdel]],'Data aktør'!A:H,8,FALSE)</f>
        <v/>
      </c>
      <c r="V167" s="76"/>
      <c r="W167" s="77"/>
      <c r="X167" s="76"/>
      <c r="Y167" s="77"/>
      <c r="Z167" s="76"/>
      <c r="AA167" s="77"/>
      <c r="AB167" s="76"/>
      <c r="AC167" s="77"/>
      <c r="AD167" s="76"/>
      <c r="AE167" s="77"/>
      <c r="AF167" s="76"/>
      <c r="AG167" s="77"/>
      <c r="AH167" s="76"/>
      <c r="AI167" s="77"/>
      <c r="AJ167" s="76"/>
      <c r="AK167" s="77"/>
      <c r="AL167" s="76"/>
      <c r="AM167" s="77"/>
      <c r="AN167" s="76"/>
      <c r="AO167" s="77"/>
      <c r="AP167" s="76"/>
      <c r="AQ167" s="77"/>
      <c r="AR167" s="76"/>
      <c r="AS167" s="77"/>
      <c r="AT167" s="76" t="s">
        <v>43</v>
      </c>
      <c r="AU167" s="77">
        <v>325</v>
      </c>
      <c r="AV167" s="76"/>
      <c r="AW167" s="77"/>
      <c r="AX167" s="76"/>
      <c r="AY167" s="77"/>
      <c r="AZ167" s="76"/>
      <c r="BA167" s="77"/>
      <c r="BB167" s="76" t="s">
        <v>43</v>
      </c>
      <c r="BC167" s="77">
        <v>325</v>
      </c>
      <c r="BD167" s="76"/>
      <c r="BE167" s="77"/>
      <c r="BF167" s="76"/>
      <c r="BG167" s="77"/>
      <c r="BH167" s="76"/>
      <c r="BI167" s="77"/>
      <c r="BJ167" s="76"/>
      <c r="BK167" s="77"/>
      <c r="BL167" s="36"/>
      <c r="BM167" s="24"/>
      <c r="BN167" s="76"/>
      <c r="BO167" s="77"/>
      <c r="BP167" s="76"/>
      <c r="BQ167" s="77"/>
      <c r="BR167" s="76"/>
      <c r="BS167" s="77"/>
      <c r="BT167" s="76"/>
      <c r="BU167" s="77"/>
      <c r="BV167" s="24"/>
      <c r="BW167" s="76"/>
      <c r="BX167" s="77"/>
      <c r="BY167" s="76"/>
      <c r="BZ167" s="77"/>
      <c r="CA167" s="96"/>
    </row>
    <row r="168" spans="1:79" outlineLevel="1" x14ac:dyDescent="0.2">
      <c r="A168" s="33"/>
      <c r="B168" s="265" t="s">
        <v>477</v>
      </c>
      <c r="C168" s="240" t="str">
        <f>_xlfn.CONCAT(Tabel3[[#This Row],[ID]],Tabel3[[#This Row],[BYGNINGSDELE]])</f>
        <v>164Inddækninger</v>
      </c>
      <c r="D168" s="24"/>
      <c r="E168" s="24"/>
      <c r="F168" s="24"/>
      <c r="G168" s="24"/>
      <c r="H168" s="24"/>
      <c r="I168" s="24"/>
      <c r="J168" s="61">
        <v>3</v>
      </c>
      <c r="K168" s="62" t="s">
        <v>467</v>
      </c>
      <c r="L168" s="63" t="s">
        <v>113</v>
      </c>
      <c r="M168" s="61" t="str">
        <f>IFERROR(VLOOKUP(Tabel3[[#This Row],[ID-Bygningsdel]],'Data ændringslog'!A:G,7,FALSE),"P")</f>
        <v/>
      </c>
      <c r="N168" s="64" t="s">
        <v>113</v>
      </c>
      <c r="O168" s="188" t="str">
        <f>VLOOKUP(Tabel3[[#This Row],[ID-Bygningsdel]],'Data aktør'!A:H,2,FALSE)</f>
        <v/>
      </c>
      <c r="P168" s="189" t="str">
        <f>VLOOKUP(Tabel3[[#This Row],[ID-Bygningsdel]],'Data aktør'!A:H,3,FALSE)</f>
        <v/>
      </c>
      <c r="Q168" s="190" t="str">
        <f>VLOOKUP(Tabel3[[#This Row],[ID-Bygningsdel]],'Data aktør'!A:H,4,FALSE)</f>
        <v/>
      </c>
      <c r="R168" s="191" t="str">
        <f>VLOOKUP(Tabel3[[#This Row],[ID-Bygningsdel]],'Data aktør'!A:H,5,FALSE)</f>
        <v/>
      </c>
      <c r="S168" s="192" t="str">
        <f>VLOOKUP(Tabel3[[#This Row],[ID-Bygningsdel]],'Data aktør'!A:H,6,FALSE)</f>
        <v/>
      </c>
      <c r="T168" s="193" t="str">
        <f>VLOOKUP(Tabel3[[#This Row],[ID-Bygningsdel]],'Data aktør'!A:H,7,FALSE)</f>
        <v/>
      </c>
      <c r="U168" s="194" t="str">
        <f>VLOOKUP(Tabel3[[#This Row],[ID-Bygningsdel]],'Data aktør'!A:H,8,FALSE)</f>
        <v/>
      </c>
      <c r="V168" s="76"/>
      <c r="W168" s="77"/>
      <c r="X168" s="76"/>
      <c r="Y168" s="77"/>
      <c r="Z168" s="76"/>
      <c r="AA168" s="77"/>
      <c r="AB168" s="76"/>
      <c r="AC168" s="77"/>
      <c r="AD168" s="76"/>
      <c r="AE168" s="77"/>
      <c r="AF168" s="76"/>
      <c r="AG168" s="77"/>
      <c r="AH168" s="76"/>
      <c r="AI168" s="77"/>
      <c r="AJ168" s="76"/>
      <c r="AK168" s="77"/>
      <c r="AL168" s="76"/>
      <c r="AM168" s="77"/>
      <c r="AN168" s="76"/>
      <c r="AO168" s="77"/>
      <c r="AP168" s="76"/>
      <c r="AQ168" s="77"/>
      <c r="AR168" s="76"/>
      <c r="AS168" s="77"/>
      <c r="AT168" s="76"/>
      <c r="AU168" s="77"/>
      <c r="AV168" s="76"/>
      <c r="AW168" s="77"/>
      <c r="AX168" s="76"/>
      <c r="AY168" s="77"/>
      <c r="AZ168" s="76"/>
      <c r="BA168" s="77"/>
      <c r="BB168" s="76"/>
      <c r="BC168" s="77"/>
      <c r="BD168" s="76"/>
      <c r="BE168" s="77"/>
      <c r="BF168" s="76"/>
      <c r="BG168" s="77"/>
      <c r="BH168" s="76"/>
      <c r="BI168" s="77"/>
      <c r="BJ168" s="76"/>
      <c r="BK168" s="77"/>
      <c r="BL168" s="36"/>
      <c r="BM168" s="24"/>
      <c r="BN168" s="76"/>
      <c r="BO168" s="77"/>
      <c r="BP168" s="76"/>
      <c r="BQ168" s="77"/>
      <c r="BR168" s="76"/>
      <c r="BS168" s="77"/>
      <c r="BT168" s="76"/>
      <c r="BU168" s="77"/>
      <c r="BV168" s="24"/>
      <c r="BW168" s="76"/>
      <c r="BX168" s="77"/>
      <c r="BY168" s="76"/>
      <c r="BZ168" s="77"/>
      <c r="CA168" s="96"/>
    </row>
    <row r="169" spans="1:79" ht="24.95" customHeight="1" outlineLevel="1" x14ac:dyDescent="0.2">
      <c r="A169" s="33"/>
      <c r="B169" s="265" t="s">
        <v>480</v>
      </c>
      <c r="C169" s="240" t="str">
        <f>_xlfn.CONCAT(Tabel3[[#This Row],[ID]],Tabel3[[#This Row],[BYGNINGSDELE]])</f>
        <v xml:space="preserve">165Tagrender og nedløb </v>
      </c>
      <c r="D169" s="24"/>
      <c r="E169" s="24"/>
      <c r="F169" s="24"/>
      <c r="G169" s="24"/>
      <c r="H169" s="24"/>
      <c r="I169" s="24"/>
      <c r="J169" s="61">
        <v>3</v>
      </c>
      <c r="K169" s="62" t="s">
        <v>469</v>
      </c>
      <c r="L169" s="63" t="s">
        <v>113</v>
      </c>
      <c r="M169" s="61" t="str">
        <f>IFERROR(VLOOKUP(Tabel3[[#This Row],[ID-Bygningsdel]],'Data ændringslog'!A:G,7,FALSE),"P")</f>
        <v/>
      </c>
      <c r="N169" s="64" t="s">
        <v>109</v>
      </c>
      <c r="O169" s="188" t="str">
        <f>VLOOKUP(Tabel3[[#This Row],[ID-Bygningsdel]],'Data aktør'!A:H,2,FALSE)</f>
        <v>X</v>
      </c>
      <c r="P169" s="189" t="str">
        <f>VLOOKUP(Tabel3[[#This Row],[ID-Bygningsdel]],'Data aktør'!A:H,3,FALSE)</f>
        <v/>
      </c>
      <c r="Q169" s="190" t="str">
        <f>VLOOKUP(Tabel3[[#This Row],[ID-Bygningsdel]],'Data aktør'!A:H,4,FALSE)</f>
        <v/>
      </c>
      <c r="R169" s="191" t="str">
        <f>VLOOKUP(Tabel3[[#This Row],[ID-Bygningsdel]],'Data aktør'!A:H,5,FALSE)</f>
        <v/>
      </c>
      <c r="S169" s="192" t="str">
        <f>VLOOKUP(Tabel3[[#This Row],[ID-Bygningsdel]],'Data aktør'!A:H,6,FALSE)</f>
        <v/>
      </c>
      <c r="T169" s="193" t="str">
        <f>VLOOKUP(Tabel3[[#This Row],[ID-Bygningsdel]],'Data aktør'!A:H,7,FALSE)</f>
        <v/>
      </c>
      <c r="U169" s="194" t="str">
        <f>VLOOKUP(Tabel3[[#This Row],[ID-Bygningsdel]],'Data aktør'!A:H,8,FALSE)</f>
        <v/>
      </c>
      <c r="V169" s="76"/>
      <c r="W169" s="77"/>
      <c r="X169" s="76"/>
      <c r="Y169" s="77"/>
      <c r="Z169" s="76"/>
      <c r="AA169" s="77"/>
      <c r="AB169" s="76"/>
      <c r="AC169" s="77"/>
      <c r="AD169" s="76"/>
      <c r="AE169" s="77"/>
      <c r="AF169" s="76"/>
      <c r="AG169" s="77"/>
      <c r="AH169" s="76"/>
      <c r="AI169" s="77"/>
      <c r="AJ169" s="76"/>
      <c r="AK169" s="77"/>
      <c r="AL169" s="76"/>
      <c r="AM169" s="77"/>
      <c r="AN169" s="76"/>
      <c r="AO169" s="77"/>
      <c r="AP169" s="76"/>
      <c r="AQ169" s="77"/>
      <c r="AR169" s="76"/>
      <c r="AS169" s="77"/>
      <c r="AT169" s="76" t="s">
        <v>43</v>
      </c>
      <c r="AU169" s="77">
        <v>325</v>
      </c>
      <c r="AV169" s="76"/>
      <c r="AW169" s="77"/>
      <c r="AX169" s="76"/>
      <c r="AY169" s="77"/>
      <c r="AZ169" s="76"/>
      <c r="BA169" s="77"/>
      <c r="BB169" s="76" t="s">
        <v>43</v>
      </c>
      <c r="BC169" s="77">
        <v>325</v>
      </c>
      <c r="BD169" s="76"/>
      <c r="BE169" s="77"/>
      <c r="BF169" s="76"/>
      <c r="BG169" s="77"/>
      <c r="BH169" s="76"/>
      <c r="BI169" s="77"/>
      <c r="BJ169" s="76"/>
      <c r="BK169" s="77"/>
      <c r="BL169" s="36" t="s">
        <v>470</v>
      </c>
      <c r="BM169" s="24"/>
      <c r="BN169" s="76"/>
      <c r="BO169" s="77"/>
      <c r="BP169" s="76"/>
      <c r="BQ169" s="77"/>
      <c r="BR169" s="76"/>
      <c r="BS169" s="77"/>
      <c r="BT169" s="76"/>
      <c r="BU169" s="77"/>
      <c r="BV169" s="24"/>
      <c r="BW169" s="76"/>
      <c r="BX169" s="77"/>
      <c r="BY169" s="76"/>
      <c r="BZ169" s="77"/>
      <c r="CA169" s="96"/>
    </row>
    <row r="170" spans="1:79" ht="14.25" outlineLevel="1" x14ac:dyDescent="0.2">
      <c r="A170" s="33"/>
      <c r="B170" s="264" t="s">
        <v>482</v>
      </c>
      <c r="C170" s="239" t="str">
        <f>_xlfn.CONCAT(Tabel3[[#This Row],[ID]],Tabel3[[#This Row],[BYGNINGSDELE]])</f>
        <v>166Værn, afskærmninger og riste</v>
      </c>
      <c r="D170" s="27"/>
      <c r="E170" s="27"/>
      <c r="F170" s="27"/>
      <c r="G170" s="27"/>
      <c r="H170" s="27"/>
      <c r="I170" s="24"/>
      <c r="J170" s="58">
        <v>2</v>
      </c>
      <c r="K170" s="59" t="s">
        <v>472</v>
      </c>
      <c r="L170" s="287"/>
      <c r="M170" s="290" t="str">
        <f>IFERROR(VLOOKUP(Tabel3[[#This Row],[ID-Bygningsdel]],'Data ændringslog'!A:G,7,FALSE),"P")</f>
        <v/>
      </c>
      <c r="N170" s="60"/>
      <c r="O170" s="221" t="s">
        <v>109</v>
      </c>
      <c r="P170" s="222" t="s">
        <v>109</v>
      </c>
      <c r="Q170" s="222" t="s">
        <v>109</v>
      </c>
      <c r="R170" s="222" t="s">
        <v>109</v>
      </c>
      <c r="S170" s="222" t="s">
        <v>109</v>
      </c>
      <c r="T170" s="222" t="s">
        <v>109</v>
      </c>
      <c r="U170" s="223" t="s">
        <v>109</v>
      </c>
      <c r="V170" s="78"/>
      <c r="W170" s="79"/>
      <c r="X170" s="78"/>
      <c r="Y170" s="79"/>
      <c r="Z170" s="78"/>
      <c r="AA170" s="79"/>
      <c r="AB170" s="78"/>
      <c r="AC170" s="88"/>
      <c r="AD170" s="78"/>
      <c r="AE170" s="79"/>
      <c r="AF170" s="78"/>
      <c r="AG170" s="79"/>
      <c r="AH170" s="78"/>
      <c r="AI170" s="79"/>
      <c r="AJ170" s="78"/>
      <c r="AK170" s="88"/>
      <c r="AL170" s="78"/>
      <c r="AM170" s="88"/>
      <c r="AN170" s="78"/>
      <c r="AO170" s="79"/>
      <c r="AP170" s="78"/>
      <c r="AQ170" s="79"/>
      <c r="AR170" s="78"/>
      <c r="AS170" s="79"/>
      <c r="AT170" s="78"/>
      <c r="AU170" s="88"/>
      <c r="AV170" s="78"/>
      <c r="AW170" s="79"/>
      <c r="AX170" s="78"/>
      <c r="AY170" s="79"/>
      <c r="AZ170" s="78"/>
      <c r="BA170" s="79"/>
      <c r="BB170" s="78"/>
      <c r="BC170" s="88"/>
      <c r="BD170" s="78"/>
      <c r="BE170" s="79"/>
      <c r="BF170" s="78"/>
      <c r="BG170" s="79"/>
      <c r="BH170" s="78"/>
      <c r="BI170" s="79"/>
      <c r="BJ170" s="78"/>
      <c r="BK170" s="88"/>
      <c r="BL170" s="37"/>
      <c r="BM170" s="245"/>
      <c r="BN170" s="78"/>
      <c r="BO170" s="79"/>
      <c r="BP170" s="78"/>
      <c r="BQ170" s="79"/>
      <c r="BR170" s="78"/>
      <c r="BS170" s="79"/>
      <c r="BT170" s="78"/>
      <c r="BU170" s="88"/>
      <c r="BV170" s="24"/>
      <c r="BW170" s="78"/>
      <c r="BX170" s="79"/>
      <c r="BY170" s="78"/>
      <c r="BZ170" s="79"/>
      <c r="CA170" s="97"/>
    </row>
    <row r="171" spans="1:79" outlineLevel="1" x14ac:dyDescent="0.2">
      <c r="A171" s="33"/>
      <c r="B171" s="265" t="s">
        <v>484</v>
      </c>
      <c r="C171" s="240" t="str">
        <f>_xlfn.CONCAT(Tabel3[[#This Row],[ID]],Tabel3[[#This Row],[BYGNINGSDELE]])</f>
        <v xml:space="preserve">167Værn og håndlister </v>
      </c>
      <c r="D171" s="24"/>
      <c r="E171" s="24"/>
      <c r="F171" s="24"/>
      <c r="G171" s="24"/>
      <c r="H171" s="24"/>
      <c r="I171" s="24"/>
      <c r="J171" s="61">
        <v>3</v>
      </c>
      <c r="K171" s="62" t="s">
        <v>474</v>
      </c>
      <c r="L171" s="63" t="s">
        <v>384</v>
      </c>
      <c r="M171" s="61" t="str">
        <f>IFERROR(VLOOKUP(Tabel3[[#This Row],[ID-Bygningsdel]],'Data ændringslog'!A:G,7,FALSE),"P")</f>
        <v/>
      </c>
      <c r="N171" s="64" t="s">
        <v>109</v>
      </c>
      <c r="O171" s="188" t="str">
        <f>VLOOKUP(Tabel3[[#This Row],[ID-Bygningsdel]],'Data aktør'!A:H,2,FALSE)</f>
        <v>X</v>
      </c>
      <c r="P171" s="189" t="str">
        <f>VLOOKUP(Tabel3[[#This Row],[ID-Bygningsdel]],'Data aktør'!A:H,3,FALSE)</f>
        <v/>
      </c>
      <c r="Q171" s="190" t="str">
        <f>VLOOKUP(Tabel3[[#This Row],[ID-Bygningsdel]],'Data aktør'!A:H,4,FALSE)</f>
        <v/>
      </c>
      <c r="R171" s="191" t="str">
        <f>VLOOKUP(Tabel3[[#This Row],[ID-Bygningsdel]],'Data aktør'!A:H,5,FALSE)</f>
        <v/>
      </c>
      <c r="S171" s="192" t="str">
        <f>VLOOKUP(Tabel3[[#This Row],[ID-Bygningsdel]],'Data aktør'!A:H,6,FALSE)</f>
        <v/>
      </c>
      <c r="T171" s="193" t="str">
        <f>VLOOKUP(Tabel3[[#This Row],[ID-Bygningsdel]],'Data aktør'!A:H,7,FALSE)</f>
        <v/>
      </c>
      <c r="U171" s="194" t="str">
        <f>VLOOKUP(Tabel3[[#This Row],[ID-Bygningsdel]],'Data aktør'!A:H,8,FALSE)</f>
        <v/>
      </c>
      <c r="V171" s="76"/>
      <c r="W171" s="77"/>
      <c r="X171" s="76"/>
      <c r="Y171" s="77"/>
      <c r="Z171" s="76"/>
      <c r="AA171" s="77"/>
      <c r="AB171" s="85"/>
      <c r="AC171" s="86"/>
      <c r="AD171" s="76"/>
      <c r="AE171" s="77"/>
      <c r="AF171" s="76"/>
      <c r="AG171" s="77"/>
      <c r="AH171" s="76"/>
      <c r="AI171" s="77"/>
      <c r="AJ171" s="85" t="s">
        <v>43</v>
      </c>
      <c r="AK171" s="86">
        <v>300</v>
      </c>
      <c r="AL171" s="85"/>
      <c r="AM171" s="86"/>
      <c r="AN171" s="76"/>
      <c r="AO171" s="77"/>
      <c r="AP171" s="76"/>
      <c r="AQ171" s="77"/>
      <c r="AR171" s="76"/>
      <c r="AS171" s="77"/>
      <c r="AT171" s="85" t="s">
        <v>43</v>
      </c>
      <c r="AU171" s="86">
        <v>325</v>
      </c>
      <c r="AV171" s="76"/>
      <c r="AW171" s="77"/>
      <c r="AX171" s="76"/>
      <c r="AY171" s="77"/>
      <c r="AZ171" s="76"/>
      <c r="BA171" s="77"/>
      <c r="BB171" s="85" t="s">
        <v>43</v>
      </c>
      <c r="BC171" s="86">
        <v>325</v>
      </c>
      <c r="BD171" s="76"/>
      <c r="BE171" s="77"/>
      <c r="BF171" s="76"/>
      <c r="BG171" s="77"/>
      <c r="BH171" s="76"/>
      <c r="BI171" s="77"/>
      <c r="BJ171" s="85"/>
      <c r="BK171" s="86"/>
      <c r="BL171" s="36"/>
      <c r="BM171" s="256"/>
      <c r="BN171" s="76"/>
      <c r="BO171" s="77"/>
      <c r="BP171" s="76"/>
      <c r="BQ171" s="77"/>
      <c r="BR171" s="76"/>
      <c r="BS171" s="77"/>
      <c r="BT171" s="85"/>
      <c r="BU171" s="86"/>
      <c r="BV171" s="24"/>
      <c r="BW171" s="76"/>
      <c r="BX171" s="77"/>
      <c r="BY171" s="76"/>
      <c r="BZ171" s="77"/>
      <c r="CA171" s="96"/>
    </row>
    <row r="172" spans="1:79" ht="14.25" outlineLevel="1" x14ac:dyDescent="0.2">
      <c r="A172" s="33"/>
      <c r="B172" s="264" t="s">
        <v>486</v>
      </c>
      <c r="C172" s="239" t="str">
        <f>_xlfn.CONCAT(Tabel3[[#This Row],[ID]],Tabel3[[#This Row],[BYGNINGSDELE]])</f>
        <v>168Lofter</v>
      </c>
      <c r="D172" s="27"/>
      <c r="E172" s="27"/>
      <c r="F172" s="27"/>
      <c r="G172" s="27"/>
      <c r="H172" s="27"/>
      <c r="I172" s="24"/>
      <c r="J172" s="58">
        <v>2</v>
      </c>
      <c r="K172" s="59" t="s">
        <v>476</v>
      </c>
      <c r="L172" s="287"/>
      <c r="M172" s="290" t="str">
        <f>IFERROR(VLOOKUP(Tabel3[[#This Row],[ID-Bygningsdel]],'Data ændringslog'!A:G,7,FALSE),"P")</f>
        <v/>
      </c>
      <c r="N172" s="60"/>
      <c r="O172" s="221" t="s">
        <v>109</v>
      </c>
      <c r="P172" s="222" t="s">
        <v>109</v>
      </c>
      <c r="Q172" s="222" t="s">
        <v>109</v>
      </c>
      <c r="R172" s="222" t="s">
        <v>109</v>
      </c>
      <c r="S172" s="222" t="s">
        <v>109</v>
      </c>
      <c r="T172" s="222" t="s">
        <v>109</v>
      </c>
      <c r="U172" s="223" t="s">
        <v>109</v>
      </c>
      <c r="V172" s="78"/>
      <c r="W172" s="79"/>
      <c r="X172" s="78"/>
      <c r="Y172" s="79"/>
      <c r="Z172" s="78"/>
      <c r="AA172" s="79"/>
      <c r="AB172" s="225"/>
      <c r="AC172" s="226"/>
      <c r="AD172" s="78"/>
      <c r="AE172" s="79"/>
      <c r="AF172" s="78"/>
      <c r="AG172" s="79"/>
      <c r="AH172" s="78"/>
      <c r="AI172" s="79"/>
      <c r="AJ172" s="225"/>
      <c r="AK172" s="226"/>
      <c r="AL172" s="225"/>
      <c r="AM172" s="226"/>
      <c r="AN172" s="78"/>
      <c r="AO172" s="79"/>
      <c r="AP172" s="78"/>
      <c r="AQ172" s="79"/>
      <c r="AR172" s="78"/>
      <c r="AS172" s="79"/>
      <c r="AT172" s="225"/>
      <c r="AU172" s="226"/>
      <c r="AV172" s="78"/>
      <c r="AW172" s="79"/>
      <c r="AX172" s="78"/>
      <c r="AY172" s="79"/>
      <c r="AZ172" s="78"/>
      <c r="BA172" s="79"/>
      <c r="BB172" s="225"/>
      <c r="BC172" s="226"/>
      <c r="BD172" s="78"/>
      <c r="BE172" s="79"/>
      <c r="BF172" s="78"/>
      <c r="BG172" s="79"/>
      <c r="BH172" s="78"/>
      <c r="BI172" s="79"/>
      <c r="BJ172" s="225"/>
      <c r="BK172" s="226"/>
      <c r="BL172" s="37"/>
      <c r="BM172" s="245"/>
      <c r="BN172" s="78"/>
      <c r="BO172" s="79"/>
      <c r="BP172" s="78"/>
      <c r="BQ172" s="79"/>
      <c r="BR172" s="78"/>
      <c r="BS172" s="79"/>
      <c r="BT172" s="225"/>
      <c r="BU172" s="226"/>
      <c r="BV172" s="24"/>
      <c r="BW172" s="78"/>
      <c r="BX172" s="79"/>
      <c r="BY172" s="78"/>
      <c r="BZ172" s="79"/>
      <c r="CA172" s="97"/>
    </row>
    <row r="173" spans="1:79" outlineLevel="1" x14ac:dyDescent="0.2">
      <c r="A173" s="33"/>
      <c r="B173" s="265" t="s">
        <v>488</v>
      </c>
      <c r="C173" s="240" t="str">
        <f>_xlfn.CONCAT(Tabel3[[#This Row],[ID]],Tabel3[[#This Row],[BYGNINGSDELE]])</f>
        <v>169Faste lofter</v>
      </c>
      <c r="D173" s="24"/>
      <c r="E173" s="24"/>
      <c r="F173" s="24"/>
      <c r="G173" s="24"/>
      <c r="H173" s="24"/>
      <c r="I173" s="24"/>
      <c r="J173" s="61">
        <v>3</v>
      </c>
      <c r="K173" s="62" t="s">
        <v>478</v>
      </c>
      <c r="L173" s="63" t="s">
        <v>479</v>
      </c>
      <c r="M173" s="61" t="str">
        <f>IFERROR(VLOOKUP(Tabel3[[#This Row],[ID-Bygningsdel]],'Data ændringslog'!A:G,7,FALSE),"P")</f>
        <v/>
      </c>
      <c r="N173" s="64" t="s">
        <v>109</v>
      </c>
      <c r="O173" s="188" t="str">
        <f>VLOOKUP(Tabel3[[#This Row],[ID-Bygningsdel]],'Data aktør'!A:H,2,FALSE)</f>
        <v>X</v>
      </c>
      <c r="P173" s="189" t="str">
        <f>VLOOKUP(Tabel3[[#This Row],[ID-Bygningsdel]],'Data aktør'!A:H,3,FALSE)</f>
        <v/>
      </c>
      <c r="Q173" s="190" t="str">
        <f>VLOOKUP(Tabel3[[#This Row],[ID-Bygningsdel]],'Data aktør'!A:H,4,FALSE)</f>
        <v/>
      </c>
      <c r="R173" s="191" t="str">
        <f>VLOOKUP(Tabel3[[#This Row],[ID-Bygningsdel]],'Data aktør'!A:H,5,FALSE)</f>
        <v/>
      </c>
      <c r="S173" s="192" t="str">
        <f>VLOOKUP(Tabel3[[#This Row],[ID-Bygningsdel]],'Data aktør'!A:H,6,FALSE)</f>
        <v/>
      </c>
      <c r="T173" s="193" t="str">
        <f>VLOOKUP(Tabel3[[#This Row],[ID-Bygningsdel]],'Data aktør'!A:H,7,FALSE)</f>
        <v/>
      </c>
      <c r="U173" s="194" t="str">
        <f>VLOOKUP(Tabel3[[#This Row],[ID-Bygningsdel]],'Data aktør'!A:H,8,FALSE)</f>
        <v/>
      </c>
      <c r="V173" s="76"/>
      <c r="W173" s="77"/>
      <c r="X173" s="76"/>
      <c r="Y173" s="77"/>
      <c r="Z173" s="76"/>
      <c r="AA173" s="77"/>
      <c r="AB173" s="80"/>
      <c r="AC173" s="81"/>
      <c r="AD173" s="76"/>
      <c r="AE173" s="77"/>
      <c r="AF173" s="76"/>
      <c r="AG173" s="77"/>
      <c r="AH173" s="76"/>
      <c r="AI173" s="77"/>
      <c r="AJ173" s="80" t="s">
        <v>43</v>
      </c>
      <c r="AK173" s="81">
        <v>300</v>
      </c>
      <c r="AL173" s="80"/>
      <c r="AM173" s="81"/>
      <c r="AN173" s="76"/>
      <c r="AO173" s="77"/>
      <c r="AP173" s="76"/>
      <c r="AQ173" s="77"/>
      <c r="AR173" s="76"/>
      <c r="AS173" s="77"/>
      <c r="AT173" s="80" t="s">
        <v>43</v>
      </c>
      <c r="AU173" s="81">
        <v>325</v>
      </c>
      <c r="AV173" s="76"/>
      <c r="AW173" s="77"/>
      <c r="AX173" s="76"/>
      <c r="AY173" s="77"/>
      <c r="AZ173" s="76"/>
      <c r="BA173" s="77"/>
      <c r="BB173" s="80" t="s">
        <v>43</v>
      </c>
      <c r="BC173" s="81">
        <v>325</v>
      </c>
      <c r="BD173" s="76"/>
      <c r="BE173" s="77"/>
      <c r="BF173" s="76"/>
      <c r="BG173" s="77"/>
      <c r="BH173" s="76"/>
      <c r="BI173" s="77"/>
      <c r="BJ173" s="80"/>
      <c r="BK173" s="81"/>
      <c r="BL173" s="36"/>
      <c r="BM173" s="113"/>
      <c r="BN173" s="76"/>
      <c r="BO173" s="77"/>
      <c r="BP173" s="76"/>
      <c r="BQ173" s="77"/>
      <c r="BR173" s="76"/>
      <c r="BS173" s="77"/>
      <c r="BT173" s="80"/>
      <c r="BU173" s="81"/>
      <c r="BV173" s="24"/>
      <c r="BW173" s="76"/>
      <c r="BX173" s="77"/>
      <c r="BY173" s="76"/>
      <c r="BZ173" s="77"/>
      <c r="CA173" s="96"/>
    </row>
    <row r="174" spans="1:79" outlineLevel="1" x14ac:dyDescent="0.2">
      <c r="A174" s="33"/>
      <c r="B174" s="265" t="s">
        <v>490</v>
      </c>
      <c r="C174" s="240" t="str">
        <f>_xlfn.CONCAT(Tabel3[[#This Row],[ID]],Tabel3[[#This Row],[BYGNINGSDELE]])</f>
        <v>170Nedhængte lofter</v>
      </c>
      <c r="D174" s="24"/>
      <c r="E174" s="24"/>
      <c r="F174" s="24"/>
      <c r="G174" s="24"/>
      <c r="H174" s="24"/>
      <c r="I174" s="24"/>
      <c r="J174" s="61">
        <v>3</v>
      </c>
      <c r="K174" s="62" t="s">
        <v>481</v>
      </c>
      <c r="L174" s="63" t="s">
        <v>479</v>
      </c>
      <c r="M174" s="61" t="str">
        <f>IFERROR(VLOOKUP(Tabel3[[#This Row],[ID-Bygningsdel]],'Data ændringslog'!A:G,7,FALSE),"P")</f>
        <v/>
      </c>
      <c r="N174" s="64" t="s">
        <v>109</v>
      </c>
      <c r="O174" s="188" t="str">
        <f>VLOOKUP(Tabel3[[#This Row],[ID-Bygningsdel]],'Data aktør'!A:H,2,FALSE)</f>
        <v>X</v>
      </c>
      <c r="P174" s="189" t="str">
        <f>VLOOKUP(Tabel3[[#This Row],[ID-Bygningsdel]],'Data aktør'!A:H,3,FALSE)</f>
        <v/>
      </c>
      <c r="Q174" s="190" t="str">
        <f>VLOOKUP(Tabel3[[#This Row],[ID-Bygningsdel]],'Data aktør'!A:H,4,FALSE)</f>
        <v/>
      </c>
      <c r="R174" s="191" t="str">
        <f>VLOOKUP(Tabel3[[#This Row],[ID-Bygningsdel]],'Data aktør'!A:H,5,FALSE)</f>
        <v/>
      </c>
      <c r="S174" s="192" t="str">
        <f>VLOOKUP(Tabel3[[#This Row],[ID-Bygningsdel]],'Data aktør'!A:H,6,FALSE)</f>
        <v/>
      </c>
      <c r="T174" s="193" t="str">
        <f>VLOOKUP(Tabel3[[#This Row],[ID-Bygningsdel]],'Data aktør'!A:H,7,FALSE)</f>
        <v/>
      </c>
      <c r="U174" s="194" t="str">
        <f>VLOOKUP(Tabel3[[#This Row],[ID-Bygningsdel]],'Data aktør'!A:H,8,FALSE)</f>
        <v/>
      </c>
      <c r="V174" s="76"/>
      <c r="W174" s="77"/>
      <c r="X174" s="76"/>
      <c r="Y174" s="77"/>
      <c r="Z174" s="76"/>
      <c r="AA174" s="77"/>
      <c r="AB174" s="76"/>
      <c r="AC174" s="77"/>
      <c r="AD174" s="76"/>
      <c r="AE174" s="77"/>
      <c r="AF174" s="76"/>
      <c r="AG174" s="77"/>
      <c r="AH174" s="76"/>
      <c r="AI174" s="77"/>
      <c r="AJ174" s="76" t="s">
        <v>43</v>
      </c>
      <c r="AK174" s="77">
        <v>300</v>
      </c>
      <c r="AL174" s="76"/>
      <c r="AM174" s="77"/>
      <c r="AN174" s="76"/>
      <c r="AO174" s="77"/>
      <c r="AP174" s="76"/>
      <c r="AQ174" s="77"/>
      <c r="AR174" s="76"/>
      <c r="AS174" s="77"/>
      <c r="AT174" s="76" t="s">
        <v>43</v>
      </c>
      <c r="AU174" s="77">
        <v>325</v>
      </c>
      <c r="AV174" s="76"/>
      <c r="AW174" s="77"/>
      <c r="AX174" s="76"/>
      <c r="AY174" s="77"/>
      <c r="AZ174" s="76"/>
      <c r="BA174" s="77"/>
      <c r="BB174" s="76" t="s">
        <v>43</v>
      </c>
      <c r="BC174" s="77">
        <v>325</v>
      </c>
      <c r="BD174" s="76"/>
      <c r="BE174" s="77"/>
      <c r="BF174" s="76"/>
      <c r="BG174" s="77"/>
      <c r="BH174" s="76"/>
      <c r="BI174" s="77"/>
      <c r="BJ174" s="76"/>
      <c r="BK174" s="77"/>
      <c r="BL174" s="36"/>
      <c r="BM174" s="24"/>
      <c r="BN174" s="76"/>
      <c r="BO174" s="77"/>
      <c r="BP174" s="76"/>
      <c r="BQ174" s="77"/>
      <c r="BR174" s="76"/>
      <c r="BS174" s="77"/>
      <c r="BT174" s="76"/>
      <c r="BU174" s="77"/>
      <c r="BV174" s="24"/>
      <c r="BW174" s="76"/>
      <c r="BX174" s="77"/>
      <c r="BY174" s="76"/>
      <c r="BZ174" s="77"/>
      <c r="CA174" s="96"/>
    </row>
    <row r="175" spans="1:79" ht="24.95" customHeight="1" outlineLevel="1" x14ac:dyDescent="0.2">
      <c r="A175" s="33"/>
      <c r="B175" s="264" t="s">
        <v>492</v>
      </c>
      <c r="C175" s="239" t="str">
        <f>_xlfn.CONCAT(Tabel3[[#This Row],[ID]],Tabel3[[#This Row],[BYGNINGSDELE]])</f>
        <v>171Gulve</v>
      </c>
      <c r="D175" s="27"/>
      <c r="E175" s="27"/>
      <c r="F175" s="27"/>
      <c r="G175" s="27"/>
      <c r="H175" s="27"/>
      <c r="I175" s="24"/>
      <c r="J175" s="58">
        <v>2</v>
      </c>
      <c r="K175" s="59" t="s">
        <v>483</v>
      </c>
      <c r="L175" s="287"/>
      <c r="M175" s="290" t="str">
        <f>IFERROR(VLOOKUP(Tabel3[[#This Row],[ID-Bygningsdel]],'Data ændringslog'!A:G,7,FALSE),"P")</f>
        <v/>
      </c>
      <c r="N175" s="60"/>
      <c r="O175" s="221" t="s">
        <v>109</v>
      </c>
      <c r="P175" s="222" t="s">
        <v>109</v>
      </c>
      <c r="Q175" s="222" t="s">
        <v>109</v>
      </c>
      <c r="R175" s="222" t="s">
        <v>109</v>
      </c>
      <c r="S175" s="222" t="s">
        <v>109</v>
      </c>
      <c r="T175" s="222" t="s">
        <v>109</v>
      </c>
      <c r="U175" s="223" t="s">
        <v>109</v>
      </c>
      <c r="V175" s="78"/>
      <c r="W175" s="79"/>
      <c r="X175" s="78"/>
      <c r="Y175" s="79"/>
      <c r="Z175" s="78"/>
      <c r="AA175" s="79"/>
      <c r="AB175" s="78"/>
      <c r="AC175" s="88"/>
      <c r="AD175" s="78"/>
      <c r="AE175" s="79"/>
      <c r="AF175" s="78"/>
      <c r="AG175" s="79"/>
      <c r="AH175" s="78"/>
      <c r="AI175" s="79"/>
      <c r="AJ175" s="78"/>
      <c r="AK175" s="88"/>
      <c r="AL175" s="78"/>
      <c r="AM175" s="88"/>
      <c r="AN175" s="78"/>
      <c r="AO175" s="79"/>
      <c r="AP175" s="78"/>
      <c r="AQ175" s="79"/>
      <c r="AR175" s="78"/>
      <c r="AS175" s="79"/>
      <c r="AT175" s="78"/>
      <c r="AU175" s="88"/>
      <c r="AV175" s="78"/>
      <c r="AW175" s="79"/>
      <c r="AX175" s="78"/>
      <c r="AY175" s="79"/>
      <c r="AZ175" s="78"/>
      <c r="BA175" s="79"/>
      <c r="BB175" s="78"/>
      <c r="BC175" s="88"/>
      <c r="BD175" s="78"/>
      <c r="BE175" s="79"/>
      <c r="BF175" s="78"/>
      <c r="BG175" s="79"/>
      <c r="BH175" s="78"/>
      <c r="BI175" s="79"/>
      <c r="BJ175" s="78"/>
      <c r="BK175" s="88"/>
      <c r="BL175" s="37"/>
      <c r="BM175" s="245"/>
      <c r="BN175" s="78"/>
      <c r="BO175" s="79"/>
      <c r="BP175" s="78"/>
      <c r="BQ175" s="79"/>
      <c r="BR175" s="78"/>
      <c r="BS175" s="79"/>
      <c r="BT175" s="78"/>
      <c r="BU175" s="88"/>
      <c r="BV175" s="24"/>
      <c r="BW175" s="78"/>
      <c r="BX175" s="79"/>
      <c r="BY175" s="78"/>
      <c r="BZ175" s="79"/>
      <c r="CA175" s="97"/>
    </row>
    <row r="176" spans="1:79" outlineLevel="1" x14ac:dyDescent="0.2">
      <c r="A176" s="33"/>
      <c r="B176" s="265" t="s">
        <v>494</v>
      </c>
      <c r="C176" s="240" t="str">
        <f>_xlfn.CONCAT(Tabel3[[#This Row],[ID]],Tabel3[[#This Row],[BYGNINGSDELE]])</f>
        <v>172Opbyggede gulve</v>
      </c>
      <c r="D176" s="24"/>
      <c r="E176" s="24"/>
      <c r="F176" s="24"/>
      <c r="G176" s="24"/>
      <c r="H176" s="24"/>
      <c r="I176" s="24"/>
      <c r="J176" s="61">
        <v>3</v>
      </c>
      <c r="K176" s="62" t="s">
        <v>485</v>
      </c>
      <c r="L176" s="63" t="s">
        <v>314</v>
      </c>
      <c r="M176" s="61" t="str">
        <f>IFERROR(VLOOKUP(Tabel3[[#This Row],[ID-Bygningsdel]],'Data ændringslog'!A:G,7,FALSE),"P")</f>
        <v/>
      </c>
      <c r="N176" s="64" t="s">
        <v>109</v>
      </c>
      <c r="O176" s="188" t="str">
        <f>VLOOKUP(Tabel3[[#This Row],[ID-Bygningsdel]],'Data aktør'!A:H,2,FALSE)</f>
        <v>X</v>
      </c>
      <c r="P176" s="189" t="str">
        <f>VLOOKUP(Tabel3[[#This Row],[ID-Bygningsdel]],'Data aktør'!A:H,3,FALSE)</f>
        <v/>
      </c>
      <c r="Q176" s="190" t="str">
        <f>VLOOKUP(Tabel3[[#This Row],[ID-Bygningsdel]],'Data aktør'!A:H,4,FALSE)</f>
        <v/>
      </c>
      <c r="R176" s="191" t="str">
        <f>VLOOKUP(Tabel3[[#This Row],[ID-Bygningsdel]],'Data aktør'!A:H,5,FALSE)</f>
        <v/>
      </c>
      <c r="S176" s="192" t="str">
        <f>VLOOKUP(Tabel3[[#This Row],[ID-Bygningsdel]],'Data aktør'!A:H,6,FALSE)</f>
        <v/>
      </c>
      <c r="T176" s="193" t="str">
        <f>VLOOKUP(Tabel3[[#This Row],[ID-Bygningsdel]],'Data aktør'!A:H,7,FALSE)</f>
        <v/>
      </c>
      <c r="U176" s="194" t="str">
        <f>VLOOKUP(Tabel3[[#This Row],[ID-Bygningsdel]],'Data aktør'!A:H,8,FALSE)</f>
        <v/>
      </c>
      <c r="V176" s="76"/>
      <c r="W176" s="77"/>
      <c r="X176" s="76"/>
      <c r="Y176" s="77"/>
      <c r="Z176" s="76"/>
      <c r="AA176" s="77"/>
      <c r="AB176" s="76"/>
      <c r="AC176" s="77"/>
      <c r="AD176" s="76"/>
      <c r="AE176" s="77"/>
      <c r="AF176" s="76"/>
      <c r="AG176" s="77"/>
      <c r="AH176" s="76"/>
      <c r="AI176" s="77"/>
      <c r="AJ176" s="76" t="s">
        <v>43</v>
      </c>
      <c r="AK176" s="77">
        <v>300</v>
      </c>
      <c r="AL176" s="76"/>
      <c r="AM176" s="77"/>
      <c r="AN176" s="76"/>
      <c r="AO176" s="77"/>
      <c r="AP176" s="76"/>
      <c r="AQ176" s="77"/>
      <c r="AR176" s="76"/>
      <c r="AS176" s="77"/>
      <c r="AT176" s="76" t="s">
        <v>43</v>
      </c>
      <c r="AU176" s="77">
        <v>325</v>
      </c>
      <c r="AV176" s="76"/>
      <c r="AW176" s="77"/>
      <c r="AX176" s="76"/>
      <c r="AY176" s="77"/>
      <c r="AZ176" s="76"/>
      <c r="BA176" s="77"/>
      <c r="BB176" s="76" t="s">
        <v>43</v>
      </c>
      <c r="BC176" s="77">
        <v>325</v>
      </c>
      <c r="BD176" s="76"/>
      <c r="BE176" s="77"/>
      <c r="BF176" s="76"/>
      <c r="BG176" s="77"/>
      <c r="BH176" s="76"/>
      <c r="BI176" s="77"/>
      <c r="BJ176" s="76"/>
      <c r="BK176" s="77"/>
      <c r="BL176" s="36"/>
      <c r="BM176" s="24"/>
      <c r="BN176" s="76"/>
      <c r="BO176" s="77"/>
      <c r="BP176" s="76"/>
      <c r="BQ176" s="77"/>
      <c r="BR176" s="76"/>
      <c r="BS176" s="77"/>
      <c r="BT176" s="76"/>
      <c r="BU176" s="77"/>
      <c r="BV176" s="24"/>
      <c r="BW176" s="76"/>
      <c r="BX176" s="77"/>
      <c r="BY176" s="76"/>
      <c r="BZ176" s="77"/>
      <c r="CA176" s="96"/>
    </row>
    <row r="177" spans="1:79" outlineLevel="1" x14ac:dyDescent="0.2">
      <c r="A177" s="33"/>
      <c r="B177" s="265" t="s">
        <v>496</v>
      </c>
      <c r="C177" s="240" t="str">
        <f>_xlfn.CONCAT(Tabel3[[#This Row],[ID]],Tabel3[[#This Row],[BYGNINGSDELE]])</f>
        <v>173Svømmende gulve</v>
      </c>
      <c r="D177" s="24"/>
      <c r="E177" s="24"/>
      <c r="F177" s="24"/>
      <c r="G177" s="24"/>
      <c r="H177" s="24"/>
      <c r="I177" s="24"/>
      <c r="J177" s="61">
        <v>3</v>
      </c>
      <c r="K177" s="62" t="s">
        <v>487</v>
      </c>
      <c r="L177" s="63" t="s">
        <v>314</v>
      </c>
      <c r="M177" s="61" t="str">
        <f>IFERROR(VLOOKUP(Tabel3[[#This Row],[ID-Bygningsdel]],'Data ændringslog'!A:G,7,FALSE),"P")</f>
        <v/>
      </c>
      <c r="N177" s="64" t="s">
        <v>109</v>
      </c>
      <c r="O177" s="188" t="str">
        <f>VLOOKUP(Tabel3[[#This Row],[ID-Bygningsdel]],'Data aktør'!A:H,2,FALSE)</f>
        <v>X</v>
      </c>
      <c r="P177" s="189" t="str">
        <f>VLOOKUP(Tabel3[[#This Row],[ID-Bygningsdel]],'Data aktør'!A:H,3,FALSE)</f>
        <v/>
      </c>
      <c r="Q177" s="190" t="str">
        <f>VLOOKUP(Tabel3[[#This Row],[ID-Bygningsdel]],'Data aktør'!A:H,4,FALSE)</f>
        <v/>
      </c>
      <c r="R177" s="191" t="str">
        <f>VLOOKUP(Tabel3[[#This Row],[ID-Bygningsdel]],'Data aktør'!A:H,5,FALSE)</f>
        <v/>
      </c>
      <c r="S177" s="192" t="str">
        <f>VLOOKUP(Tabel3[[#This Row],[ID-Bygningsdel]],'Data aktør'!A:H,6,FALSE)</f>
        <v/>
      </c>
      <c r="T177" s="193" t="str">
        <f>VLOOKUP(Tabel3[[#This Row],[ID-Bygningsdel]],'Data aktør'!A:H,7,FALSE)</f>
        <v/>
      </c>
      <c r="U177" s="194" t="str">
        <f>VLOOKUP(Tabel3[[#This Row],[ID-Bygningsdel]],'Data aktør'!A:H,8,FALSE)</f>
        <v/>
      </c>
      <c r="V177" s="76"/>
      <c r="W177" s="77"/>
      <c r="X177" s="76"/>
      <c r="Y177" s="77"/>
      <c r="Z177" s="76"/>
      <c r="AA177" s="77"/>
      <c r="AB177" s="76"/>
      <c r="AC177" s="77"/>
      <c r="AD177" s="76"/>
      <c r="AE177" s="77"/>
      <c r="AF177" s="76"/>
      <c r="AG177" s="77"/>
      <c r="AH177" s="76"/>
      <c r="AI177" s="77"/>
      <c r="AJ177" s="76" t="s">
        <v>43</v>
      </c>
      <c r="AK177" s="77">
        <v>300</v>
      </c>
      <c r="AL177" s="76"/>
      <c r="AM177" s="77"/>
      <c r="AN177" s="76"/>
      <c r="AO177" s="77"/>
      <c r="AP177" s="76"/>
      <c r="AQ177" s="77"/>
      <c r="AR177" s="76"/>
      <c r="AS177" s="77"/>
      <c r="AT177" s="76" t="s">
        <v>43</v>
      </c>
      <c r="AU177" s="77">
        <v>325</v>
      </c>
      <c r="AV177" s="76"/>
      <c r="AW177" s="77"/>
      <c r="AX177" s="76"/>
      <c r="AY177" s="77"/>
      <c r="AZ177" s="76"/>
      <c r="BA177" s="77"/>
      <c r="BB177" s="76" t="s">
        <v>43</v>
      </c>
      <c r="BC177" s="77">
        <v>325</v>
      </c>
      <c r="BD177" s="76"/>
      <c r="BE177" s="77"/>
      <c r="BF177" s="76"/>
      <c r="BG177" s="77"/>
      <c r="BH177" s="76"/>
      <c r="BI177" s="77"/>
      <c r="BJ177" s="76"/>
      <c r="BK177" s="77"/>
      <c r="BL177" s="36"/>
      <c r="BM177" s="24"/>
      <c r="BN177" s="76"/>
      <c r="BO177" s="77"/>
      <c r="BP177" s="76"/>
      <c r="BQ177" s="77"/>
      <c r="BR177" s="76"/>
      <c r="BS177" s="77"/>
      <c r="BT177" s="76"/>
      <c r="BU177" s="77"/>
      <c r="BV177" s="24"/>
      <c r="BW177" s="76"/>
      <c r="BX177" s="77"/>
      <c r="BY177" s="76"/>
      <c r="BZ177" s="77"/>
      <c r="CA177" s="96"/>
    </row>
    <row r="178" spans="1:79" s="108" customFormat="1" ht="27.95" customHeight="1" x14ac:dyDescent="0.2">
      <c r="A178" s="33"/>
      <c r="B178" s="265" t="s">
        <v>499</v>
      </c>
      <c r="C178" s="240" t="str">
        <f>_xlfn.CONCAT(Tabel3[[#This Row],[ID]],Tabel3[[#This Row],[BYGNINGSDELE]])</f>
        <v>174Riste, måtterammer</v>
      </c>
      <c r="D178" s="24"/>
      <c r="E178" s="24"/>
      <c r="F178" s="24"/>
      <c r="G178" s="24"/>
      <c r="H178" s="24"/>
      <c r="I178" s="24"/>
      <c r="J178" s="61">
        <v>3</v>
      </c>
      <c r="K178" s="62" t="s">
        <v>1545</v>
      </c>
      <c r="L178" s="63"/>
      <c r="M178" s="61" t="str">
        <f>IFERROR(VLOOKUP(Tabel3[[#This Row],[ID-Bygningsdel]],'Data ændringslog'!A:G,7,FALSE),"P")</f>
        <v/>
      </c>
      <c r="N178" s="64" t="s">
        <v>109</v>
      </c>
      <c r="O178" s="188" t="str">
        <f>VLOOKUP(Tabel3[[#This Row],[ID-Bygningsdel]],'Data aktør'!A:H,2,FALSE)</f>
        <v>X</v>
      </c>
      <c r="P178" s="189" t="str">
        <f>VLOOKUP(Tabel3[[#This Row],[ID-Bygningsdel]],'Data aktør'!A:H,3,FALSE)</f>
        <v/>
      </c>
      <c r="Q178" s="190" t="str">
        <f>VLOOKUP(Tabel3[[#This Row],[ID-Bygningsdel]],'Data aktør'!A:H,4,FALSE)</f>
        <v/>
      </c>
      <c r="R178" s="191" t="str">
        <f>VLOOKUP(Tabel3[[#This Row],[ID-Bygningsdel]],'Data aktør'!A:H,5,FALSE)</f>
        <v/>
      </c>
      <c r="S178" s="192" t="str">
        <f>VLOOKUP(Tabel3[[#This Row],[ID-Bygningsdel]],'Data aktør'!A:H,6,FALSE)</f>
        <v/>
      </c>
      <c r="T178" s="193" t="str">
        <f>VLOOKUP(Tabel3[[#This Row],[ID-Bygningsdel]],'Data aktør'!A:H,7,FALSE)</f>
        <v/>
      </c>
      <c r="U178" s="194" t="str">
        <f>VLOOKUP(Tabel3[[#This Row],[ID-Bygningsdel]],'Data aktør'!A:H,8,FALSE)</f>
        <v/>
      </c>
      <c r="V178" s="76"/>
      <c r="W178" s="77"/>
      <c r="X178" s="76"/>
      <c r="Y178" s="77"/>
      <c r="Z178" s="76"/>
      <c r="AA178" s="77"/>
      <c r="AB178" s="76"/>
      <c r="AC178" s="77"/>
      <c r="AD178" s="76"/>
      <c r="AE178" s="77"/>
      <c r="AF178" s="76"/>
      <c r="AG178" s="77"/>
      <c r="AH178" s="76"/>
      <c r="AI178" s="77"/>
      <c r="AJ178" s="76"/>
      <c r="AK178" s="77"/>
      <c r="AL178" s="76"/>
      <c r="AM178" s="77"/>
      <c r="AN178" s="76"/>
      <c r="AO178" s="77"/>
      <c r="AP178" s="76"/>
      <c r="AQ178" s="77"/>
      <c r="AR178" s="76"/>
      <c r="AS178" s="77"/>
      <c r="AT178" s="76" t="s">
        <v>43</v>
      </c>
      <c r="AU178" s="77">
        <v>325</v>
      </c>
      <c r="AV178" s="76"/>
      <c r="AW178" s="77"/>
      <c r="AX178" s="76"/>
      <c r="AY178" s="77"/>
      <c r="AZ178" s="76"/>
      <c r="BA178" s="77"/>
      <c r="BB178" s="76" t="s">
        <v>43</v>
      </c>
      <c r="BC178" s="77">
        <v>325</v>
      </c>
      <c r="BD178" s="76"/>
      <c r="BE178" s="77"/>
      <c r="BF178" s="76"/>
      <c r="BG178" s="77"/>
      <c r="BH178" s="76"/>
      <c r="BI178" s="77"/>
      <c r="BJ178" s="76"/>
      <c r="BK178" s="77"/>
      <c r="BL178" s="36" t="s">
        <v>489</v>
      </c>
      <c r="BM178" s="24"/>
      <c r="BN178" s="76"/>
      <c r="BO178" s="77"/>
      <c r="BP178" s="76"/>
      <c r="BQ178" s="77"/>
      <c r="BR178" s="76"/>
      <c r="BS178" s="77"/>
      <c r="BT178" s="76"/>
      <c r="BU178" s="77"/>
      <c r="BV178" s="24"/>
      <c r="BW178" s="76"/>
      <c r="BX178" s="77"/>
      <c r="BY178" s="76"/>
      <c r="BZ178" s="77"/>
      <c r="CA178" s="96"/>
    </row>
    <row r="179" spans="1:79" ht="24.95" customHeight="1" outlineLevel="1" x14ac:dyDescent="0.2">
      <c r="A179" s="33"/>
      <c r="B179" s="265" t="s">
        <v>502</v>
      </c>
      <c r="C179" s="240" t="str">
        <f>_xlfn.CONCAT(Tabel3[[#This Row],[ID]],Tabel3[[#This Row],[BYGNINGSDELE]])</f>
        <v>175Støbte- og flydende gulve</v>
      </c>
      <c r="D179" s="24"/>
      <c r="E179" s="24"/>
      <c r="F179" s="24"/>
      <c r="G179" s="24"/>
      <c r="H179" s="24"/>
      <c r="I179" s="24"/>
      <c r="J179" s="61">
        <v>3</v>
      </c>
      <c r="K179" s="62" t="s">
        <v>491</v>
      </c>
      <c r="L179" s="63"/>
      <c r="M179" s="61" t="str">
        <f>IFERROR(VLOOKUP(Tabel3[[#This Row],[ID-Bygningsdel]],'Data ændringslog'!A:G,7,FALSE),"P")</f>
        <v/>
      </c>
      <c r="N179" s="64" t="s">
        <v>189</v>
      </c>
      <c r="O179" s="188" t="str">
        <f>VLOOKUP(Tabel3[[#This Row],[ID-Bygningsdel]],'Data aktør'!A:H,2,FALSE)</f>
        <v/>
      </c>
      <c r="P179" s="189" t="str">
        <f>VLOOKUP(Tabel3[[#This Row],[ID-Bygningsdel]],'Data aktør'!A:H,3,FALSE)</f>
        <v/>
      </c>
      <c r="Q179" s="190" t="str">
        <f>VLOOKUP(Tabel3[[#This Row],[ID-Bygningsdel]],'Data aktør'!A:H,4,FALSE)</f>
        <v/>
      </c>
      <c r="R179" s="191" t="str">
        <f>VLOOKUP(Tabel3[[#This Row],[ID-Bygningsdel]],'Data aktør'!A:H,5,FALSE)</f>
        <v/>
      </c>
      <c r="S179" s="192" t="str">
        <f>VLOOKUP(Tabel3[[#This Row],[ID-Bygningsdel]],'Data aktør'!A:H,6,FALSE)</f>
        <v/>
      </c>
      <c r="T179" s="193" t="str">
        <f>VLOOKUP(Tabel3[[#This Row],[ID-Bygningsdel]],'Data aktør'!A:H,7,FALSE)</f>
        <v/>
      </c>
      <c r="U179" s="194" t="str">
        <f>VLOOKUP(Tabel3[[#This Row],[ID-Bygningsdel]],'Data aktør'!A:H,8,FALSE)</f>
        <v/>
      </c>
      <c r="V179" s="76"/>
      <c r="W179" s="77"/>
      <c r="X179" s="76"/>
      <c r="Y179" s="77"/>
      <c r="Z179" s="76"/>
      <c r="AA179" s="77"/>
      <c r="AB179" s="16"/>
      <c r="AC179" s="77"/>
      <c r="AD179" s="76"/>
      <c r="AE179" s="77"/>
      <c r="AF179" s="76"/>
      <c r="AG179" s="77"/>
      <c r="AH179" s="76"/>
      <c r="AI179" s="77"/>
      <c r="AJ179" s="76"/>
      <c r="AK179" s="77"/>
      <c r="AL179" s="76"/>
      <c r="AM179" s="77"/>
      <c r="AN179" s="76"/>
      <c r="AO179" s="77"/>
      <c r="AP179" s="76"/>
      <c r="AQ179" s="77"/>
      <c r="AR179" s="76"/>
      <c r="AS179" s="77"/>
      <c r="AT179" s="76"/>
      <c r="AU179" s="77"/>
      <c r="AV179" s="76"/>
      <c r="AW179" s="77"/>
      <c r="AX179" s="76"/>
      <c r="AY179" s="77"/>
      <c r="AZ179" s="76"/>
      <c r="BA179" s="77"/>
      <c r="BB179" s="76"/>
      <c r="BC179" s="77"/>
      <c r="BD179" s="76"/>
      <c r="BE179" s="77"/>
      <c r="BF179" s="76"/>
      <c r="BG179" s="77"/>
      <c r="BH179" s="76"/>
      <c r="BI179" s="77"/>
      <c r="BJ179" s="76"/>
      <c r="BK179" s="77"/>
      <c r="BL179" s="36"/>
      <c r="BM179" s="24"/>
      <c r="BN179" s="76"/>
      <c r="BO179" s="77"/>
      <c r="BP179" s="76"/>
      <c r="BQ179" s="77"/>
      <c r="BR179" s="76"/>
      <c r="BS179" s="77"/>
      <c r="BT179" s="76"/>
      <c r="BU179" s="77"/>
      <c r="BV179" s="24"/>
      <c r="BW179" s="76"/>
      <c r="BX179" s="77"/>
      <c r="BY179" s="76"/>
      <c r="BZ179" s="77"/>
      <c r="CA179" s="96"/>
    </row>
    <row r="180" spans="1:79" outlineLevel="1" x14ac:dyDescent="0.2">
      <c r="A180" s="33"/>
      <c r="B180" s="265" t="s">
        <v>504</v>
      </c>
      <c r="C180" s="240" t="str">
        <f>_xlfn.CONCAT(Tabel3[[#This Row],[ID]],Tabel3[[#This Row],[BYGNINGSDELE]])</f>
        <v>176Systemgulve</v>
      </c>
      <c r="D180" s="24"/>
      <c r="E180" s="24"/>
      <c r="F180" s="24"/>
      <c r="G180" s="24"/>
      <c r="H180" s="24"/>
      <c r="I180" s="24"/>
      <c r="J180" s="61">
        <v>3</v>
      </c>
      <c r="K180" s="62" t="s">
        <v>493</v>
      </c>
      <c r="L180" s="63" t="s">
        <v>314</v>
      </c>
      <c r="M180" s="61" t="str">
        <f>IFERROR(VLOOKUP(Tabel3[[#This Row],[ID-Bygningsdel]],'Data ændringslog'!A:G,7,FALSE),"P")</f>
        <v/>
      </c>
      <c r="N180" s="64" t="s">
        <v>109</v>
      </c>
      <c r="O180" s="188" t="str">
        <f>VLOOKUP(Tabel3[[#This Row],[ID-Bygningsdel]],'Data aktør'!A:H,2,FALSE)</f>
        <v>X</v>
      </c>
      <c r="P180" s="189" t="str">
        <f>VLOOKUP(Tabel3[[#This Row],[ID-Bygningsdel]],'Data aktør'!A:H,3,FALSE)</f>
        <v/>
      </c>
      <c r="Q180" s="190" t="str">
        <f>VLOOKUP(Tabel3[[#This Row],[ID-Bygningsdel]],'Data aktør'!A:H,4,FALSE)</f>
        <v/>
      </c>
      <c r="R180" s="191" t="str">
        <f>VLOOKUP(Tabel3[[#This Row],[ID-Bygningsdel]],'Data aktør'!A:H,5,FALSE)</f>
        <v/>
      </c>
      <c r="S180" s="192" t="str">
        <f>VLOOKUP(Tabel3[[#This Row],[ID-Bygningsdel]],'Data aktør'!A:H,6,FALSE)</f>
        <v/>
      </c>
      <c r="T180" s="193" t="str">
        <f>VLOOKUP(Tabel3[[#This Row],[ID-Bygningsdel]],'Data aktør'!A:H,7,FALSE)</f>
        <v/>
      </c>
      <c r="U180" s="194" t="str">
        <f>VLOOKUP(Tabel3[[#This Row],[ID-Bygningsdel]],'Data aktør'!A:H,8,FALSE)</f>
        <v/>
      </c>
      <c r="V180" s="76"/>
      <c r="W180" s="77"/>
      <c r="X180" s="76"/>
      <c r="Y180" s="77"/>
      <c r="Z180" s="76"/>
      <c r="AA180" s="77"/>
      <c r="AB180" s="85"/>
      <c r="AC180" s="86"/>
      <c r="AD180" s="76"/>
      <c r="AE180" s="77"/>
      <c r="AF180" s="76"/>
      <c r="AG180" s="77"/>
      <c r="AH180" s="76"/>
      <c r="AI180" s="77"/>
      <c r="AJ180" s="85" t="s">
        <v>43</v>
      </c>
      <c r="AK180" s="86">
        <v>300</v>
      </c>
      <c r="AL180" s="85"/>
      <c r="AM180" s="86"/>
      <c r="AN180" s="76"/>
      <c r="AO180" s="77"/>
      <c r="AP180" s="76"/>
      <c r="AQ180" s="77"/>
      <c r="AR180" s="76"/>
      <c r="AS180" s="77"/>
      <c r="AT180" s="85" t="s">
        <v>43</v>
      </c>
      <c r="AU180" s="86">
        <v>325</v>
      </c>
      <c r="AV180" s="76"/>
      <c r="AW180" s="77"/>
      <c r="AX180" s="76"/>
      <c r="AY180" s="77"/>
      <c r="AZ180" s="76"/>
      <c r="BA180" s="77"/>
      <c r="BB180" s="85" t="s">
        <v>43</v>
      </c>
      <c r="BC180" s="86">
        <v>325</v>
      </c>
      <c r="BD180" s="76"/>
      <c r="BE180" s="77"/>
      <c r="BF180" s="76"/>
      <c r="BG180" s="77"/>
      <c r="BH180" s="76"/>
      <c r="BI180" s="77"/>
      <c r="BJ180" s="85"/>
      <c r="BK180" s="86"/>
      <c r="BL180" s="36"/>
      <c r="BM180" s="256"/>
      <c r="BN180" s="76"/>
      <c r="BO180" s="77"/>
      <c r="BP180" s="76"/>
      <c r="BQ180" s="77"/>
      <c r="BR180" s="76"/>
      <c r="BS180" s="77"/>
      <c r="BT180" s="85"/>
      <c r="BU180" s="86"/>
      <c r="BV180" s="24"/>
      <c r="BW180" s="76"/>
      <c r="BX180" s="77"/>
      <c r="BY180" s="76"/>
      <c r="BZ180" s="77"/>
      <c r="CA180" s="96"/>
    </row>
    <row r="181" spans="1:79" ht="14.25" outlineLevel="1" x14ac:dyDescent="0.2">
      <c r="A181" s="33"/>
      <c r="B181" s="264" t="s">
        <v>505</v>
      </c>
      <c r="C181" s="239" t="str">
        <f>_xlfn.CONCAT(Tabel3[[#This Row],[ID]],Tabel3[[#This Row],[BYGNINGSDELE]])</f>
        <v>177Overflader</v>
      </c>
      <c r="D181" s="27"/>
      <c r="E181" s="27"/>
      <c r="F181" s="27"/>
      <c r="G181" s="27"/>
      <c r="H181" s="27"/>
      <c r="I181" s="24"/>
      <c r="J181" s="58">
        <v>2</v>
      </c>
      <c r="K181" s="59" t="s">
        <v>495</v>
      </c>
      <c r="L181" s="287"/>
      <c r="M181" s="290" t="str">
        <f>IFERROR(VLOOKUP(Tabel3[[#This Row],[ID-Bygningsdel]],'Data ændringslog'!A:G,7,FALSE),"P")</f>
        <v/>
      </c>
      <c r="N181" s="60"/>
      <c r="O181" s="221" t="s">
        <v>109</v>
      </c>
      <c r="P181" s="222" t="s">
        <v>109</v>
      </c>
      <c r="Q181" s="222" t="s">
        <v>109</v>
      </c>
      <c r="R181" s="222" t="s">
        <v>109</v>
      </c>
      <c r="S181" s="222" t="s">
        <v>109</v>
      </c>
      <c r="T181" s="222" t="s">
        <v>109</v>
      </c>
      <c r="U181" s="223" t="s">
        <v>109</v>
      </c>
      <c r="V181" s="78"/>
      <c r="W181" s="79"/>
      <c r="X181" s="78"/>
      <c r="Y181" s="79"/>
      <c r="Z181" s="78"/>
      <c r="AA181" s="79"/>
      <c r="AB181" s="225"/>
      <c r="AC181" s="226"/>
      <c r="AD181" s="78"/>
      <c r="AE181" s="79"/>
      <c r="AF181" s="78"/>
      <c r="AG181" s="79"/>
      <c r="AH181" s="78"/>
      <c r="AI181" s="79"/>
      <c r="AJ181" s="225"/>
      <c r="AK181" s="226"/>
      <c r="AL181" s="225"/>
      <c r="AM181" s="226"/>
      <c r="AN181" s="78"/>
      <c r="AO181" s="79"/>
      <c r="AP181" s="78"/>
      <c r="AQ181" s="79"/>
      <c r="AR181" s="78"/>
      <c r="AS181" s="79"/>
      <c r="AT181" s="225"/>
      <c r="AU181" s="226"/>
      <c r="AV181" s="78"/>
      <c r="AW181" s="79"/>
      <c r="AX181" s="78"/>
      <c r="AY181" s="79"/>
      <c r="AZ181" s="78"/>
      <c r="BA181" s="79"/>
      <c r="BB181" s="225"/>
      <c r="BC181" s="226"/>
      <c r="BD181" s="78"/>
      <c r="BE181" s="79"/>
      <c r="BF181" s="78"/>
      <c r="BG181" s="79"/>
      <c r="BH181" s="78"/>
      <c r="BI181" s="79"/>
      <c r="BJ181" s="225"/>
      <c r="BK181" s="226"/>
      <c r="BL181" s="37"/>
      <c r="BM181" s="245"/>
      <c r="BN181" s="78"/>
      <c r="BO181" s="79"/>
      <c r="BP181" s="78"/>
      <c r="BQ181" s="79"/>
      <c r="BR181" s="78"/>
      <c r="BS181" s="79"/>
      <c r="BT181" s="225"/>
      <c r="BU181" s="226"/>
      <c r="BV181" s="24"/>
      <c r="BW181" s="78"/>
      <c r="BX181" s="79"/>
      <c r="BY181" s="78"/>
      <c r="BZ181" s="79"/>
      <c r="CA181" s="97"/>
    </row>
    <row r="182" spans="1:79" outlineLevel="1" x14ac:dyDescent="0.2">
      <c r="A182" s="33"/>
      <c r="B182" s="265" t="s">
        <v>507</v>
      </c>
      <c r="C182" s="240" t="str">
        <f>_xlfn.CONCAT(Tabel3[[#This Row],[ID]],Tabel3[[#This Row],[BYGNINGSDELE]])</f>
        <v>178Påmurede/påklædte overflader</v>
      </c>
      <c r="D182" s="24"/>
      <c r="E182" s="24"/>
      <c r="F182" s="24"/>
      <c r="G182" s="24"/>
      <c r="H182" s="24"/>
      <c r="I182" s="24"/>
      <c r="J182" s="61">
        <v>3</v>
      </c>
      <c r="K182" s="62" t="s">
        <v>497</v>
      </c>
      <c r="L182" s="63" t="s">
        <v>113</v>
      </c>
      <c r="M182" s="61" t="str">
        <f>IFERROR(VLOOKUP(Tabel3[[#This Row],[ID-Bygningsdel]],'Data ændringslog'!A:G,7,FALSE),"P")</f>
        <v/>
      </c>
      <c r="N182" s="64" t="s">
        <v>109</v>
      </c>
      <c r="O182" s="188" t="str">
        <f>VLOOKUP(Tabel3[[#This Row],[ID-Bygningsdel]],'Data aktør'!A:H,2,FALSE)</f>
        <v>X</v>
      </c>
      <c r="P182" s="189" t="str">
        <f>VLOOKUP(Tabel3[[#This Row],[ID-Bygningsdel]],'Data aktør'!A:H,3,FALSE)</f>
        <v/>
      </c>
      <c r="Q182" s="190" t="str">
        <f>VLOOKUP(Tabel3[[#This Row],[ID-Bygningsdel]],'Data aktør'!A:H,4,FALSE)</f>
        <v/>
      </c>
      <c r="R182" s="191" t="str">
        <f>VLOOKUP(Tabel3[[#This Row],[ID-Bygningsdel]],'Data aktør'!A:H,5,FALSE)</f>
        <v/>
      </c>
      <c r="S182" s="192" t="str">
        <f>VLOOKUP(Tabel3[[#This Row],[ID-Bygningsdel]],'Data aktør'!A:H,6,FALSE)</f>
        <v/>
      </c>
      <c r="T182" s="193" t="str">
        <f>VLOOKUP(Tabel3[[#This Row],[ID-Bygningsdel]],'Data aktør'!A:H,7,FALSE)</f>
        <v/>
      </c>
      <c r="U182" s="194" t="str">
        <f>VLOOKUP(Tabel3[[#This Row],[ID-Bygningsdel]],'Data aktør'!A:H,8,FALSE)</f>
        <v/>
      </c>
      <c r="V182" s="76"/>
      <c r="W182" s="77"/>
      <c r="X182" s="76"/>
      <c r="Y182" s="77"/>
      <c r="Z182" s="76"/>
      <c r="AA182" s="77"/>
      <c r="AB182" s="80"/>
      <c r="AC182" s="81"/>
      <c r="AD182" s="76"/>
      <c r="AE182" s="77"/>
      <c r="AF182" s="76"/>
      <c r="AG182" s="77"/>
      <c r="AH182" s="76"/>
      <c r="AI182" s="77"/>
      <c r="AJ182" s="80" t="s">
        <v>43</v>
      </c>
      <c r="AK182" s="81">
        <v>300</v>
      </c>
      <c r="AL182" s="80"/>
      <c r="AM182" s="81"/>
      <c r="AN182" s="76"/>
      <c r="AO182" s="77"/>
      <c r="AP182" s="76"/>
      <c r="AQ182" s="77"/>
      <c r="AR182" s="76"/>
      <c r="AS182" s="77"/>
      <c r="AT182" s="80" t="s">
        <v>43</v>
      </c>
      <c r="AU182" s="81">
        <v>325</v>
      </c>
      <c r="AV182" s="76"/>
      <c r="AW182" s="77"/>
      <c r="AX182" s="76"/>
      <c r="AY182" s="77"/>
      <c r="AZ182" s="76"/>
      <c r="BA182" s="77"/>
      <c r="BB182" s="80" t="s">
        <v>43</v>
      </c>
      <c r="BC182" s="81">
        <v>325</v>
      </c>
      <c r="BD182" s="76"/>
      <c r="BE182" s="77"/>
      <c r="BF182" s="76"/>
      <c r="BG182" s="77"/>
      <c r="BH182" s="76"/>
      <c r="BI182" s="77"/>
      <c r="BJ182" s="80"/>
      <c r="BK182" s="81"/>
      <c r="BL182" s="36" t="s">
        <v>498</v>
      </c>
      <c r="BM182" s="113"/>
      <c r="BN182" s="76"/>
      <c r="BO182" s="77"/>
      <c r="BP182" s="76"/>
      <c r="BQ182" s="77"/>
      <c r="BR182" s="76"/>
      <c r="BS182" s="77"/>
      <c r="BT182" s="80"/>
      <c r="BU182" s="81"/>
      <c r="BV182" s="24"/>
      <c r="BW182" s="76"/>
      <c r="BX182" s="77"/>
      <c r="BY182" s="76"/>
      <c r="BZ182" s="77"/>
      <c r="CA182" s="96"/>
    </row>
    <row r="183" spans="1:79" outlineLevel="1" x14ac:dyDescent="0.2">
      <c r="A183" s="33"/>
      <c r="B183" s="265" t="s">
        <v>509</v>
      </c>
      <c r="C183" s="240" t="str">
        <f>_xlfn.CONCAT(Tabel3[[#This Row],[ID]],Tabel3[[#This Row],[BYGNINGSDELE]])</f>
        <v>179Beklædninger, monteret</v>
      </c>
      <c r="D183" s="24"/>
      <c r="E183" s="24"/>
      <c r="F183" s="24"/>
      <c r="G183" s="24"/>
      <c r="H183" s="24"/>
      <c r="I183" s="24"/>
      <c r="J183" s="61">
        <v>3</v>
      </c>
      <c r="K183" s="62" t="s">
        <v>500</v>
      </c>
      <c r="L183" s="63" t="s">
        <v>113</v>
      </c>
      <c r="M183" s="61" t="str">
        <f>IFERROR(VLOOKUP(Tabel3[[#This Row],[ID-Bygningsdel]],'Data ændringslog'!A:G,7,FALSE),"P")</f>
        <v/>
      </c>
      <c r="N183" s="64" t="s">
        <v>109</v>
      </c>
      <c r="O183" s="202" t="str">
        <f>VLOOKUP(Tabel3[[#This Row],[ID-Bygningsdel]],'Data aktør'!A:H,2,FALSE)</f>
        <v>X</v>
      </c>
      <c r="P183" s="203" t="str">
        <f>VLOOKUP(Tabel3[[#This Row],[ID-Bygningsdel]],'Data aktør'!A:H,3,FALSE)</f>
        <v/>
      </c>
      <c r="Q183" s="204" t="str">
        <f>VLOOKUP(Tabel3[[#This Row],[ID-Bygningsdel]],'Data aktør'!A:H,4,FALSE)</f>
        <v/>
      </c>
      <c r="R183" s="205" t="str">
        <f>VLOOKUP(Tabel3[[#This Row],[ID-Bygningsdel]],'Data aktør'!A:H,5,FALSE)</f>
        <v/>
      </c>
      <c r="S183" s="206" t="str">
        <f>VLOOKUP(Tabel3[[#This Row],[ID-Bygningsdel]],'Data aktør'!A:H,6,FALSE)</f>
        <v/>
      </c>
      <c r="T183" s="207" t="str">
        <f>VLOOKUP(Tabel3[[#This Row],[ID-Bygningsdel]],'Data aktør'!A:H,7,FALSE)</f>
        <v/>
      </c>
      <c r="U183" s="208" t="str">
        <f>VLOOKUP(Tabel3[[#This Row],[ID-Bygningsdel]],'Data aktør'!A:H,8,FALSE)</f>
        <v/>
      </c>
      <c r="V183" s="76"/>
      <c r="W183" s="77"/>
      <c r="X183" s="76"/>
      <c r="Y183" s="77"/>
      <c r="Z183" s="76"/>
      <c r="AA183" s="77"/>
      <c r="AB183" s="76"/>
      <c r="AC183" s="77"/>
      <c r="AD183" s="76"/>
      <c r="AE183" s="77"/>
      <c r="AF183" s="76"/>
      <c r="AG183" s="77"/>
      <c r="AH183" s="76"/>
      <c r="AI183" s="77"/>
      <c r="AJ183" s="76" t="s">
        <v>43</v>
      </c>
      <c r="AK183" s="77">
        <v>300</v>
      </c>
      <c r="AL183" s="76"/>
      <c r="AM183" s="77"/>
      <c r="AN183" s="76"/>
      <c r="AO183" s="77"/>
      <c r="AP183" s="76"/>
      <c r="AQ183" s="77"/>
      <c r="AR183" s="76"/>
      <c r="AS183" s="77"/>
      <c r="AT183" s="76" t="s">
        <v>43</v>
      </c>
      <c r="AU183" s="77">
        <v>325</v>
      </c>
      <c r="AV183" s="76"/>
      <c r="AW183" s="77"/>
      <c r="AX183" s="76"/>
      <c r="AY183" s="77"/>
      <c r="AZ183" s="76"/>
      <c r="BA183" s="77"/>
      <c r="BB183" s="76" t="s">
        <v>43</v>
      </c>
      <c r="BC183" s="77">
        <v>325</v>
      </c>
      <c r="BD183" s="76"/>
      <c r="BE183" s="77"/>
      <c r="BF183" s="76"/>
      <c r="BG183" s="77"/>
      <c r="BH183" s="76"/>
      <c r="BI183" s="77"/>
      <c r="BJ183" s="76"/>
      <c r="BK183" s="77"/>
      <c r="BL183" s="36" t="s">
        <v>501</v>
      </c>
      <c r="BM183" s="24"/>
      <c r="BN183" s="76"/>
      <c r="BO183" s="77"/>
      <c r="BP183" s="76"/>
      <c r="BQ183" s="77"/>
      <c r="BR183" s="76"/>
      <c r="BS183" s="77"/>
      <c r="BT183" s="76"/>
      <c r="BU183" s="77"/>
      <c r="BV183" s="24"/>
      <c r="BW183" s="76"/>
      <c r="BX183" s="77"/>
      <c r="BY183" s="76"/>
      <c r="BZ183" s="77"/>
      <c r="CA183" s="96"/>
    </row>
    <row r="184" spans="1:79" ht="15.75" outlineLevel="1" x14ac:dyDescent="0.2">
      <c r="A184" s="33"/>
      <c r="B184" s="266" t="s">
        <v>510</v>
      </c>
      <c r="C184" s="241" t="str">
        <f>_xlfn.CONCAT(Tabel3[[#This Row],[ID]],Tabel3[[#This Row],[BYGNINGSDELE]])</f>
        <v>180Landskab</v>
      </c>
      <c r="D184" s="103"/>
      <c r="E184" s="103"/>
      <c r="F184" s="103"/>
      <c r="G184" s="103"/>
      <c r="H184" s="103"/>
      <c r="I184" s="33"/>
      <c r="J184" s="55">
        <v>1</v>
      </c>
      <c r="K184" s="56" t="s">
        <v>503</v>
      </c>
      <c r="L184" s="286"/>
      <c r="M184" s="104" t="str">
        <f>IFERROR(VLOOKUP(Tabel3[[#This Row],[ID-Bygningsdel]],'Data ændringslog'!A:G,7,FALSE),"P")</f>
        <v/>
      </c>
      <c r="N184" s="57"/>
      <c r="O184" s="218" t="s">
        <v>109</v>
      </c>
      <c r="P184" s="219" t="s">
        <v>109</v>
      </c>
      <c r="Q184" s="219" t="s">
        <v>109</v>
      </c>
      <c r="R184" s="219" t="s">
        <v>109</v>
      </c>
      <c r="S184" s="219" t="s">
        <v>109</v>
      </c>
      <c r="T184" s="219" t="s">
        <v>109</v>
      </c>
      <c r="U184" s="220" t="s">
        <v>109</v>
      </c>
      <c r="V184" s="82"/>
      <c r="W184" s="83"/>
      <c r="X184" s="82"/>
      <c r="Y184" s="83"/>
      <c r="Z184" s="82"/>
      <c r="AA184" s="83"/>
      <c r="AB184" s="82"/>
      <c r="AC184" s="105"/>
      <c r="AD184" s="82"/>
      <c r="AE184" s="83"/>
      <c r="AF184" s="82"/>
      <c r="AG184" s="83"/>
      <c r="AH184" s="82"/>
      <c r="AI184" s="83"/>
      <c r="AJ184" s="82"/>
      <c r="AK184" s="105"/>
      <c r="AL184" s="82"/>
      <c r="AM184" s="105"/>
      <c r="AN184" s="82"/>
      <c r="AO184" s="83"/>
      <c r="AP184" s="82"/>
      <c r="AQ184" s="83"/>
      <c r="AR184" s="82"/>
      <c r="AS184" s="83"/>
      <c r="AT184" s="82"/>
      <c r="AU184" s="105"/>
      <c r="AV184" s="82"/>
      <c r="AW184" s="83"/>
      <c r="AX184" s="82"/>
      <c r="AY184" s="83"/>
      <c r="AZ184" s="82"/>
      <c r="BA184" s="83"/>
      <c r="BB184" s="82"/>
      <c r="BC184" s="105"/>
      <c r="BD184" s="82"/>
      <c r="BE184" s="83"/>
      <c r="BF184" s="82"/>
      <c r="BG184" s="83"/>
      <c r="BH184" s="82"/>
      <c r="BI184" s="83"/>
      <c r="BJ184" s="82"/>
      <c r="BK184" s="105"/>
      <c r="BL184" s="106"/>
      <c r="BM184" s="257"/>
      <c r="BN184" s="82"/>
      <c r="BO184" s="83"/>
      <c r="BP184" s="82"/>
      <c r="BQ184" s="83"/>
      <c r="BR184" s="82"/>
      <c r="BS184" s="83"/>
      <c r="BT184" s="82"/>
      <c r="BU184" s="105"/>
      <c r="BV184" s="33"/>
      <c r="BW184" s="82"/>
      <c r="BX184" s="83"/>
      <c r="BY184" s="82"/>
      <c r="BZ184" s="83"/>
      <c r="CA184" s="107"/>
    </row>
    <row r="185" spans="1:79" ht="14.25" outlineLevel="1" x14ac:dyDescent="0.2">
      <c r="A185" s="33"/>
      <c r="B185" s="264" t="s">
        <v>512</v>
      </c>
      <c r="C185" s="239" t="str">
        <f>_xlfn.CONCAT(Tabel3[[#This Row],[ID]],Tabel3[[#This Row],[BYGNINGSDELE]])</f>
        <v>181Overflader i terræn</v>
      </c>
      <c r="D185" s="27"/>
      <c r="E185" s="27"/>
      <c r="F185" s="27"/>
      <c r="G185" s="27"/>
      <c r="H185" s="27"/>
      <c r="I185" s="24"/>
      <c r="J185" s="58">
        <v>2</v>
      </c>
      <c r="K185" s="59" t="s">
        <v>549</v>
      </c>
      <c r="L185" s="287"/>
      <c r="M185" s="290" t="str">
        <f>IFERROR(VLOOKUP(Tabel3[[#This Row],[ID-Bygningsdel]],'Data ændringslog'!A:G,7,FALSE),"P")</f>
        <v/>
      </c>
      <c r="N185" s="60" t="s">
        <v>109</v>
      </c>
      <c r="O185" s="221" t="s">
        <v>109</v>
      </c>
      <c r="P185" s="222" t="s">
        <v>109</v>
      </c>
      <c r="Q185" s="222" t="s">
        <v>109</v>
      </c>
      <c r="R185" s="222" t="s">
        <v>109</v>
      </c>
      <c r="S185" s="222" t="s">
        <v>109</v>
      </c>
      <c r="T185" s="222" t="s">
        <v>109</v>
      </c>
      <c r="U185" s="223" t="s">
        <v>109</v>
      </c>
      <c r="V185" s="78"/>
      <c r="W185" s="79"/>
      <c r="X185" s="78"/>
      <c r="Y185" s="79"/>
      <c r="Z185" s="78"/>
      <c r="AA185" s="79"/>
      <c r="AB185" s="78"/>
      <c r="AC185" s="88"/>
      <c r="AD185" s="78"/>
      <c r="AE185" s="79"/>
      <c r="AF185" s="78"/>
      <c r="AG185" s="79"/>
      <c r="AH185" s="78"/>
      <c r="AI185" s="79"/>
      <c r="AJ185" s="78"/>
      <c r="AK185" s="88"/>
      <c r="AL185" s="78"/>
      <c r="AM185" s="88"/>
      <c r="AN185" s="78"/>
      <c r="AO185" s="79"/>
      <c r="AP185" s="78"/>
      <c r="AQ185" s="79"/>
      <c r="AR185" s="78"/>
      <c r="AS185" s="79"/>
      <c r="AT185" s="78"/>
      <c r="AU185" s="88"/>
      <c r="AV185" s="78"/>
      <c r="AW185" s="79"/>
      <c r="AX185" s="78"/>
      <c r="AY185" s="79"/>
      <c r="AZ185" s="78"/>
      <c r="BA185" s="79"/>
      <c r="BB185" s="78"/>
      <c r="BC185" s="88"/>
      <c r="BD185" s="78"/>
      <c r="BE185" s="79"/>
      <c r="BF185" s="78"/>
      <c r="BG185" s="79"/>
      <c r="BH185" s="78"/>
      <c r="BI185" s="79"/>
      <c r="BJ185" s="78"/>
      <c r="BK185" s="88"/>
      <c r="BL185" s="37"/>
      <c r="BM185" s="245"/>
      <c r="BN185" s="78"/>
      <c r="BO185" s="79"/>
      <c r="BP185" s="78"/>
      <c r="BQ185" s="79"/>
      <c r="BR185" s="78"/>
      <c r="BS185" s="79"/>
      <c r="BT185" s="78"/>
      <c r="BU185" s="88"/>
      <c r="BV185" s="24"/>
      <c r="BW185" s="78"/>
      <c r="BX185" s="79"/>
      <c r="BY185" s="78"/>
      <c r="BZ185" s="79"/>
      <c r="CA185" s="97"/>
    </row>
    <row r="186" spans="1:79" outlineLevel="1" x14ac:dyDescent="0.2">
      <c r="A186" s="33"/>
      <c r="B186" s="265" t="s">
        <v>514</v>
      </c>
      <c r="C186" s="240" t="str">
        <f>_xlfn.CONCAT(Tabel3[[#This Row],[ID]],Tabel3[[#This Row],[BYGNINGSDELE]])</f>
        <v>182Generiske overflader</v>
      </c>
      <c r="D186" s="24"/>
      <c r="E186" s="24"/>
      <c r="F186" s="24"/>
      <c r="G186" s="24"/>
      <c r="H186" s="24"/>
      <c r="I186" s="24"/>
      <c r="J186" s="61">
        <v>3</v>
      </c>
      <c r="K186" s="62" t="s">
        <v>1567</v>
      </c>
      <c r="L186" s="63" t="s">
        <v>549</v>
      </c>
      <c r="M186" s="61" t="str">
        <f>IFERROR(VLOOKUP(Tabel3[[#This Row],[ID-Bygningsdel]],'Data ændringslog'!A:G,7,FALSE),"P")</f>
        <v/>
      </c>
      <c r="N186" s="64" t="s">
        <v>109</v>
      </c>
      <c r="O186" s="188" t="str">
        <f>VLOOKUP(Tabel3[[#This Row],[ID-Bygningsdel]],'Data aktør'!A:H,2,FALSE)</f>
        <v/>
      </c>
      <c r="P186" s="189" t="str">
        <f>VLOOKUP(Tabel3[[#This Row],[ID-Bygningsdel]],'Data aktør'!A:H,3,FALSE)</f>
        <v/>
      </c>
      <c r="Q186" s="190" t="str">
        <f>VLOOKUP(Tabel3[[#This Row],[ID-Bygningsdel]],'Data aktør'!A:H,4,FALSE)</f>
        <v/>
      </c>
      <c r="R186" s="191" t="str">
        <f>VLOOKUP(Tabel3[[#This Row],[ID-Bygningsdel]],'Data aktør'!A:H,5,FALSE)</f>
        <v/>
      </c>
      <c r="S186" s="192" t="str">
        <f>VLOOKUP(Tabel3[[#This Row],[ID-Bygningsdel]],'Data aktør'!A:H,6,FALSE)</f>
        <v/>
      </c>
      <c r="T186" s="193" t="str">
        <f>VLOOKUP(Tabel3[[#This Row],[ID-Bygningsdel]],'Data aktør'!A:H,7,FALSE)</f>
        <v/>
      </c>
      <c r="U186" s="194" t="str">
        <f>VLOOKUP(Tabel3[[#This Row],[ID-Bygningsdel]],'Data aktør'!A:H,8,FALSE)</f>
        <v>X</v>
      </c>
      <c r="V186" s="76"/>
      <c r="W186" s="77"/>
      <c r="X186" s="76"/>
      <c r="Y186" s="77"/>
      <c r="Z186" s="76"/>
      <c r="AA186" s="77"/>
      <c r="AB186" s="76" t="s">
        <v>1516</v>
      </c>
      <c r="AC186" s="77">
        <v>200</v>
      </c>
      <c r="AD186" s="76"/>
      <c r="AE186" s="77"/>
      <c r="AF186" s="76"/>
      <c r="AG186" s="77"/>
      <c r="AH186" s="76"/>
      <c r="AI186" s="77"/>
      <c r="AJ186" s="76"/>
      <c r="AK186" s="77"/>
      <c r="AL186" s="76"/>
      <c r="AM186" s="77"/>
      <c r="AN186" s="76"/>
      <c r="AO186" s="77"/>
      <c r="AP186" s="76"/>
      <c r="AQ186" s="77"/>
      <c r="AR186" s="76"/>
      <c r="AS186" s="77"/>
      <c r="AT186" s="76"/>
      <c r="AU186" s="77"/>
      <c r="AV186" s="76"/>
      <c r="AW186" s="77"/>
      <c r="AX186" s="76"/>
      <c r="AY186" s="77"/>
      <c r="AZ186" s="76"/>
      <c r="BA186" s="77"/>
      <c r="BB186" s="76"/>
      <c r="BC186" s="77"/>
      <c r="BD186" s="76"/>
      <c r="BE186" s="77"/>
      <c r="BF186" s="76"/>
      <c r="BG186" s="77"/>
      <c r="BH186" s="76"/>
      <c r="BI186" s="77"/>
      <c r="BJ186" s="76"/>
      <c r="BK186" s="77"/>
      <c r="BL186" s="36"/>
      <c r="BM186" s="24"/>
      <c r="BN186" s="76"/>
      <c r="BO186" s="77"/>
      <c r="BP186" s="76"/>
      <c r="BQ186" s="77"/>
      <c r="BR186" s="76"/>
      <c r="BS186" s="77"/>
      <c r="BT186" s="76"/>
      <c r="BU186" s="77"/>
      <c r="BV186" s="24"/>
      <c r="BW186" s="76"/>
      <c r="BX186" s="77"/>
      <c r="BY186" s="76"/>
      <c r="BZ186" s="77"/>
      <c r="CA186" s="96"/>
    </row>
    <row r="187" spans="1:79" outlineLevel="1" x14ac:dyDescent="0.2">
      <c r="A187" s="33"/>
      <c r="B187" s="265" t="s">
        <v>516</v>
      </c>
      <c r="C187" s="240" t="str">
        <f>_xlfn.CONCAT(Tabel3[[#This Row],[ID]],Tabel3[[#This Row],[BYGNINGSDELE]])</f>
        <v>183Asfalt belægninger</v>
      </c>
      <c r="D187" s="24"/>
      <c r="E187" s="24"/>
      <c r="F187" s="24"/>
      <c r="G187" s="24"/>
      <c r="H187" s="24"/>
      <c r="I187" s="24"/>
      <c r="J187" s="61">
        <v>3</v>
      </c>
      <c r="K187" s="62" t="s">
        <v>506</v>
      </c>
      <c r="L187" s="63" t="s">
        <v>549</v>
      </c>
      <c r="M187" s="61" t="str">
        <f>IFERROR(VLOOKUP(Tabel3[[#This Row],[ID-Bygningsdel]],'Data ændringslog'!A:G,7,FALSE),"P")</f>
        <v/>
      </c>
      <c r="N187" s="64" t="s">
        <v>109</v>
      </c>
      <c r="O187" s="188" t="str">
        <f>VLOOKUP(Tabel3[[#This Row],[ID-Bygningsdel]],'Data aktør'!A:H,2,FALSE)</f>
        <v/>
      </c>
      <c r="P187" s="189" t="str">
        <f>VLOOKUP(Tabel3[[#This Row],[ID-Bygningsdel]],'Data aktør'!A:H,3,FALSE)</f>
        <v/>
      </c>
      <c r="Q187" s="190" t="str">
        <f>VLOOKUP(Tabel3[[#This Row],[ID-Bygningsdel]],'Data aktør'!A:H,4,FALSE)</f>
        <v/>
      </c>
      <c r="R187" s="191" t="str">
        <f>VLOOKUP(Tabel3[[#This Row],[ID-Bygningsdel]],'Data aktør'!A:H,5,FALSE)</f>
        <v/>
      </c>
      <c r="S187" s="192" t="str">
        <f>VLOOKUP(Tabel3[[#This Row],[ID-Bygningsdel]],'Data aktør'!A:H,6,FALSE)</f>
        <v/>
      </c>
      <c r="T187" s="193" t="str">
        <f>VLOOKUP(Tabel3[[#This Row],[ID-Bygningsdel]],'Data aktør'!A:H,7,FALSE)</f>
        <v/>
      </c>
      <c r="U187" s="194" t="str">
        <f>VLOOKUP(Tabel3[[#This Row],[ID-Bygningsdel]],'Data aktør'!A:H,8,FALSE)</f>
        <v>X</v>
      </c>
      <c r="V187" s="76"/>
      <c r="W187" s="77"/>
      <c r="X187" s="76"/>
      <c r="Y187" s="77"/>
      <c r="Z187" s="76"/>
      <c r="AA187" s="77"/>
      <c r="AB187" s="76"/>
      <c r="AC187" s="77"/>
      <c r="AD187" s="76"/>
      <c r="AE187" s="77"/>
      <c r="AF187" s="76"/>
      <c r="AG187" s="77"/>
      <c r="AH187" s="76"/>
      <c r="AI187" s="77"/>
      <c r="AJ187" s="76" t="s">
        <v>1516</v>
      </c>
      <c r="AK187" s="77">
        <v>300</v>
      </c>
      <c r="AL187" s="76" t="s">
        <v>1516</v>
      </c>
      <c r="AM187" s="77">
        <v>300</v>
      </c>
      <c r="AN187" s="76"/>
      <c r="AO187" s="77"/>
      <c r="AP187" s="76"/>
      <c r="AQ187" s="77"/>
      <c r="AR187" s="76"/>
      <c r="AS187" s="77"/>
      <c r="AT187" s="76" t="s">
        <v>1516</v>
      </c>
      <c r="AU187" s="77">
        <v>325</v>
      </c>
      <c r="AV187" s="76"/>
      <c r="AW187" s="77"/>
      <c r="AX187" s="76"/>
      <c r="AY187" s="77"/>
      <c r="AZ187" s="76"/>
      <c r="BA187" s="77"/>
      <c r="BB187" s="76" t="s">
        <v>1516</v>
      </c>
      <c r="BC187" s="77">
        <v>325</v>
      </c>
      <c r="BD187" s="76"/>
      <c r="BE187" s="77"/>
      <c r="BF187" s="76"/>
      <c r="BG187" s="77"/>
      <c r="BH187" s="76"/>
      <c r="BI187" s="77"/>
      <c r="BJ187" s="76"/>
      <c r="BK187" s="77"/>
      <c r="BL187" s="36" t="s">
        <v>1548</v>
      </c>
      <c r="BM187" s="24"/>
      <c r="BN187" s="76"/>
      <c r="BO187" s="77"/>
      <c r="BP187" s="76"/>
      <c r="BQ187" s="77"/>
      <c r="BR187" s="76"/>
      <c r="BS187" s="77"/>
      <c r="BT187" s="76"/>
      <c r="BU187" s="77"/>
      <c r="BV187" s="24"/>
      <c r="BW187" s="76"/>
      <c r="BX187" s="77"/>
      <c r="BY187" s="76"/>
      <c r="BZ187" s="77"/>
      <c r="CA187" s="96"/>
    </row>
    <row r="188" spans="1:79" ht="24.95" customHeight="1" outlineLevel="1" x14ac:dyDescent="0.2">
      <c r="A188" s="33"/>
      <c r="B188" s="265" t="s">
        <v>518</v>
      </c>
      <c r="C188" s="240" t="str">
        <f>_xlfn.CONCAT(Tabel3[[#This Row],[ID]],Tabel3[[#This Row],[BYGNINGSDELE]])</f>
        <v>184Betonstøbte belægninger</v>
      </c>
      <c r="D188" s="24"/>
      <c r="E188" s="24"/>
      <c r="F188" s="24"/>
      <c r="G188" s="24"/>
      <c r="H188" s="24"/>
      <c r="I188" s="24"/>
      <c r="J188" s="61">
        <v>3</v>
      </c>
      <c r="K188" s="62" t="s">
        <v>508</v>
      </c>
      <c r="L188" s="63" t="s">
        <v>549</v>
      </c>
      <c r="M188" s="61" t="str">
        <f>IFERROR(VLOOKUP(Tabel3[[#This Row],[ID-Bygningsdel]],'Data ændringslog'!A:G,7,FALSE),"P")</f>
        <v/>
      </c>
      <c r="N188" s="64" t="s">
        <v>109</v>
      </c>
      <c r="O188" s="188" t="str">
        <f>VLOOKUP(Tabel3[[#This Row],[ID-Bygningsdel]],'Data aktør'!A:H,2,FALSE)</f>
        <v/>
      </c>
      <c r="P188" s="189" t="str">
        <f>VLOOKUP(Tabel3[[#This Row],[ID-Bygningsdel]],'Data aktør'!A:H,3,FALSE)</f>
        <v/>
      </c>
      <c r="Q188" s="190" t="str">
        <f>VLOOKUP(Tabel3[[#This Row],[ID-Bygningsdel]],'Data aktør'!A:H,4,FALSE)</f>
        <v/>
      </c>
      <c r="R188" s="191" t="str">
        <f>VLOOKUP(Tabel3[[#This Row],[ID-Bygningsdel]],'Data aktør'!A:H,5,FALSE)</f>
        <v/>
      </c>
      <c r="S188" s="192" t="str">
        <f>VLOOKUP(Tabel3[[#This Row],[ID-Bygningsdel]],'Data aktør'!A:H,6,FALSE)</f>
        <v/>
      </c>
      <c r="T188" s="193" t="str">
        <f>VLOOKUP(Tabel3[[#This Row],[ID-Bygningsdel]],'Data aktør'!A:H,7,FALSE)</f>
        <v/>
      </c>
      <c r="U188" s="194" t="str">
        <f>VLOOKUP(Tabel3[[#This Row],[ID-Bygningsdel]],'Data aktør'!A:H,8,FALSE)</f>
        <v>X</v>
      </c>
      <c r="V188" s="76"/>
      <c r="W188" s="77"/>
      <c r="X188" s="76"/>
      <c r="Y188" s="77"/>
      <c r="Z188" s="76"/>
      <c r="AA188" s="77"/>
      <c r="AB188" s="76"/>
      <c r="AC188" s="77"/>
      <c r="AD188" s="76"/>
      <c r="AE188" s="77"/>
      <c r="AF188" s="76"/>
      <c r="AG188" s="77"/>
      <c r="AH188" s="76"/>
      <c r="AI188" s="77"/>
      <c r="AJ188" s="76" t="s">
        <v>1516</v>
      </c>
      <c r="AK188" s="77">
        <v>300</v>
      </c>
      <c r="AL188" s="76" t="s">
        <v>1516</v>
      </c>
      <c r="AM188" s="77">
        <v>300</v>
      </c>
      <c r="AN188" s="76"/>
      <c r="AO188" s="77"/>
      <c r="AP188" s="76"/>
      <c r="AQ188" s="77"/>
      <c r="AR188" s="76"/>
      <c r="AS188" s="77"/>
      <c r="AT188" s="76" t="s">
        <v>1516</v>
      </c>
      <c r="AU188" s="77">
        <v>325</v>
      </c>
      <c r="AV188" s="76"/>
      <c r="AW188" s="77"/>
      <c r="AX188" s="76"/>
      <c r="AY188" s="77"/>
      <c r="AZ188" s="76"/>
      <c r="BA188" s="77"/>
      <c r="BB188" s="76" t="s">
        <v>1516</v>
      </c>
      <c r="BC188" s="77">
        <v>325</v>
      </c>
      <c r="BD188" s="76"/>
      <c r="BE188" s="77"/>
      <c r="BF188" s="76"/>
      <c r="BG188" s="77"/>
      <c r="BH188" s="76"/>
      <c r="BI188" s="77"/>
      <c r="BJ188" s="76"/>
      <c r="BK188" s="77"/>
      <c r="BL188" s="36" t="s">
        <v>1549</v>
      </c>
      <c r="BM188" s="24"/>
      <c r="BN188" s="76"/>
      <c r="BO188" s="77"/>
      <c r="BP188" s="76"/>
      <c r="BQ188" s="77"/>
      <c r="BR188" s="76"/>
      <c r="BS188" s="77"/>
      <c r="BT188" s="76"/>
      <c r="BU188" s="77"/>
      <c r="BV188" s="24"/>
      <c r="BW188" s="76"/>
      <c r="BX188" s="77"/>
      <c r="BY188" s="76"/>
      <c r="BZ188" s="77"/>
      <c r="CA188" s="96"/>
    </row>
    <row r="189" spans="1:79" outlineLevel="1" x14ac:dyDescent="0.2">
      <c r="A189" s="33"/>
      <c r="B189" s="265" t="s">
        <v>519</v>
      </c>
      <c r="C189" s="240" t="str">
        <f>_xlfn.CONCAT(Tabel3[[#This Row],[ID]],Tabel3[[#This Row],[BYGNINGSDELE]])</f>
        <v>185Belægninger på dæk inkl opbygning</v>
      </c>
      <c r="D189" s="24"/>
      <c r="E189" s="24"/>
      <c r="F189" s="24"/>
      <c r="G189" s="24"/>
      <c r="H189" s="24"/>
      <c r="I189" s="24"/>
      <c r="J189" s="61">
        <v>3</v>
      </c>
      <c r="K189" s="62" t="s">
        <v>1517</v>
      </c>
      <c r="L189" s="63" t="s">
        <v>549</v>
      </c>
      <c r="M189" s="61" t="str">
        <f>IFERROR(VLOOKUP(Tabel3[[#This Row],[ID-Bygningsdel]],'Data ændringslog'!A:G,7,FALSE),"P")</f>
        <v/>
      </c>
      <c r="N189" s="64" t="s">
        <v>109</v>
      </c>
      <c r="O189" s="188" t="str">
        <f>VLOOKUP(Tabel3[[#This Row],[ID-Bygningsdel]],'Data aktør'!A:H,2,FALSE)</f>
        <v/>
      </c>
      <c r="P189" s="189" t="str">
        <f>VLOOKUP(Tabel3[[#This Row],[ID-Bygningsdel]],'Data aktør'!A:H,3,FALSE)</f>
        <v/>
      </c>
      <c r="Q189" s="190" t="str">
        <f>VLOOKUP(Tabel3[[#This Row],[ID-Bygningsdel]],'Data aktør'!A:H,4,FALSE)</f>
        <v/>
      </c>
      <c r="R189" s="191" t="str">
        <f>VLOOKUP(Tabel3[[#This Row],[ID-Bygningsdel]],'Data aktør'!A:H,5,FALSE)</f>
        <v/>
      </c>
      <c r="S189" s="192" t="str">
        <f>VLOOKUP(Tabel3[[#This Row],[ID-Bygningsdel]],'Data aktør'!A:H,6,FALSE)</f>
        <v/>
      </c>
      <c r="T189" s="193" t="str">
        <f>VLOOKUP(Tabel3[[#This Row],[ID-Bygningsdel]],'Data aktør'!A:H,7,FALSE)</f>
        <v/>
      </c>
      <c r="U189" s="194" t="str">
        <f>VLOOKUP(Tabel3[[#This Row],[ID-Bygningsdel]],'Data aktør'!A:H,8,FALSE)</f>
        <v>X</v>
      </c>
      <c r="V189" s="76"/>
      <c r="W189" s="77"/>
      <c r="X189" s="76"/>
      <c r="Y189" s="77"/>
      <c r="Z189" s="76"/>
      <c r="AA189" s="77"/>
      <c r="AB189" s="76"/>
      <c r="AC189" s="77"/>
      <c r="AD189" s="76"/>
      <c r="AE189" s="77"/>
      <c r="AF189" s="76"/>
      <c r="AG189" s="77"/>
      <c r="AH189" s="76"/>
      <c r="AI189" s="77"/>
      <c r="AJ189" s="76" t="s">
        <v>1516</v>
      </c>
      <c r="AK189" s="77">
        <v>300</v>
      </c>
      <c r="AL189" s="76" t="s">
        <v>1516</v>
      </c>
      <c r="AM189" s="77">
        <v>300</v>
      </c>
      <c r="AN189" s="76"/>
      <c r="AO189" s="77"/>
      <c r="AP189" s="76"/>
      <c r="AQ189" s="77"/>
      <c r="AR189" s="76"/>
      <c r="AS189" s="77"/>
      <c r="AT189" s="76" t="s">
        <v>1516</v>
      </c>
      <c r="AU189" s="77">
        <v>325</v>
      </c>
      <c r="AV189" s="76"/>
      <c r="AW189" s="77"/>
      <c r="AX189" s="76"/>
      <c r="AY189" s="77"/>
      <c r="AZ189" s="76"/>
      <c r="BA189" s="77"/>
      <c r="BB189" s="76" t="s">
        <v>1516</v>
      </c>
      <c r="BC189" s="77">
        <v>325</v>
      </c>
      <c r="BD189" s="76"/>
      <c r="BE189" s="77"/>
      <c r="BF189" s="76"/>
      <c r="BG189" s="77"/>
      <c r="BH189" s="76"/>
      <c r="BI189" s="77"/>
      <c r="BJ189" s="76"/>
      <c r="BK189" s="77"/>
      <c r="BL189" s="36" t="s">
        <v>1550</v>
      </c>
      <c r="BM189" s="24"/>
      <c r="BN189" s="76"/>
      <c r="BO189" s="77"/>
      <c r="BP189" s="76"/>
      <c r="BQ189" s="77"/>
      <c r="BR189" s="76"/>
      <c r="BS189" s="77"/>
      <c r="BT189" s="76"/>
      <c r="BU189" s="77"/>
      <c r="BV189" s="24"/>
      <c r="BW189" s="76"/>
      <c r="BX189" s="77"/>
      <c r="BY189" s="76"/>
      <c r="BZ189" s="77"/>
      <c r="CA189" s="96"/>
    </row>
    <row r="190" spans="1:79" outlineLevel="1" x14ac:dyDescent="0.2">
      <c r="A190" s="33"/>
      <c r="B190" s="265" t="s">
        <v>520</v>
      </c>
      <c r="C190" s="240" t="str">
        <f>_xlfn.CONCAT(Tabel3[[#This Row],[ID]],Tabel3[[#This Row],[BYGNINGSDELE]])</f>
        <v>186Øvrige belægninger</v>
      </c>
      <c r="D190" s="24"/>
      <c r="E190" s="24"/>
      <c r="F190" s="24"/>
      <c r="G190" s="24"/>
      <c r="H190" s="24"/>
      <c r="I190" s="24"/>
      <c r="J190" s="61">
        <v>3</v>
      </c>
      <c r="K190" s="62" t="s">
        <v>1518</v>
      </c>
      <c r="L190" s="63" t="s">
        <v>549</v>
      </c>
      <c r="M190" s="61" t="str">
        <f>IFERROR(VLOOKUP(Tabel3[[#This Row],[ID-Bygningsdel]],'Data ændringslog'!A:G,7,FALSE),"P")</f>
        <v/>
      </c>
      <c r="N190" s="64" t="s">
        <v>109</v>
      </c>
      <c r="O190" s="188" t="str">
        <f>VLOOKUP(Tabel3[[#This Row],[ID-Bygningsdel]],'Data aktør'!A:H,2,FALSE)</f>
        <v/>
      </c>
      <c r="P190" s="189" t="str">
        <f>VLOOKUP(Tabel3[[#This Row],[ID-Bygningsdel]],'Data aktør'!A:H,3,FALSE)</f>
        <v/>
      </c>
      <c r="Q190" s="190" t="str">
        <f>VLOOKUP(Tabel3[[#This Row],[ID-Bygningsdel]],'Data aktør'!A:H,4,FALSE)</f>
        <v/>
      </c>
      <c r="R190" s="191" t="str">
        <f>VLOOKUP(Tabel3[[#This Row],[ID-Bygningsdel]],'Data aktør'!A:H,5,FALSE)</f>
        <v/>
      </c>
      <c r="S190" s="192" t="str">
        <f>VLOOKUP(Tabel3[[#This Row],[ID-Bygningsdel]],'Data aktør'!A:H,6,FALSE)</f>
        <v/>
      </c>
      <c r="T190" s="193" t="str">
        <f>VLOOKUP(Tabel3[[#This Row],[ID-Bygningsdel]],'Data aktør'!A:H,7,FALSE)</f>
        <v/>
      </c>
      <c r="U190" s="194" t="str">
        <f>VLOOKUP(Tabel3[[#This Row],[ID-Bygningsdel]],'Data aktør'!A:H,8,FALSE)</f>
        <v>X</v>
      </c>
      <c r="V190" s="76"/>
      <c r="W190" s="77"/>
      <c r="X190" s="76"/>
      <c r="Y190" s="77"/>
      <c r="Z190" s="76"/>
      <c r="AA190" s="77"/>
      <c r="AB190" s="76"/>
      <c r="AC190" s="77"/>
      <c r="AD190" s="76"/>
      <c r="AE190" s="77"/>
      <c r="AF190" s="76"/>
      <c r="AG190" s="77"/>
      <c r="AH190" s="76"/>
      <c r="AI190" s="77"/>
      <c r="AJ190" s="76" t="s">
        <v>1516</v>
      </c>
      <c r="AK190" s="77">
        <v>200</v>
      </c>
      <c r="AL190" s="76" t="s">
        <v>1516</v>
      </c>
      <c r="AM190" s="77">
        <v>300</v>
      </c>
      <c r="AN190" s="76"/>
      <c r="AO190" s="77"/>
      <c r="AP190" s="76"/>
      <c r="AQ190" s="77"/>
      <c r="AR190" s="76"/>
      <c r="AS190" s="77"/>
      <c r="AT190" s="76" t="s">
        <v>1516</v>
      </c>
      <c r="AU190" s="77">
        <v>325</v>
      </c>
      <c r="AV190" s="76"/>
      <c r="AW190" s="77"/>
      <c r="AX190" s="76"/>
      <c r="AY190" s="77"/>
      <c r="AZ190" s="76"/>
      <c r="BA190" s="77"/>
      <c r="BB190" s="76" t="s">
        <v>1516</v>
      </c>
      <c r="BC190" s="77">
        <v>325</v>
      </c>
      <c r="BD190" s="76"/>
      <c r="BE190" s="77"/>
      <c r="BF190" s="76"/>
      <c r="BG190" s="77"/>
      <c r="BH190" s="76"/>
      <c r="BI190" s="77"/>
      <c r="BJ190" s="76"/>
      <c r="BK190" s="77"/>
      <c r="BL190" s="36"/>
      <c r="BM190" s="24"/>
      <c r="BN190" s="76"/>
      <c r="BO190" s="77"/>
      <c r="BP190" s="76"/>
      <c r="BQ190" s="77"/>
      <c r="BR190" s="76"/>
      <c r="BS190" s="77"/>
      <c r="BT190" s="76"/>
      <c r="BU190" s="77"/>
      <c r="BV190" s="24"/>
      <c r="BW190" s="76"/>
      <c r="BX190" s="77"/>
      <c r="BY190" s="76"/>
      <c r="BZ190" s="77"/>
      <c r="CA190" s="96"/>
    </row>
    <row r="191" spans="1:79" outlineLevel="1" x14ac:dyDescent="0.2">
      <c r="A191" s="33"/>
      <c r="B191" s="265" t="s">
        <v>522</v>
      </c>
      <c r="C191" s="240" t="str">
        <f>_xlfn.CONCAT(Tabel3[[#This Row],[ID]],Tabel3[[#This Row],[BYGNINGSDELE]])</f>
        <v>187Flise -og stenbelægninger</v>
      </c>
      <c r="D191" s="24"/>
      <c r="E191" s="24"/>
      <c r="F191" s="24"/>
      <c r="G191" s="24"/>
      <c r="H191" s="24"/>
      <c r="I191" s="24"/>
      <c r="J191" s="61">
        <v>3</v>
      </c>
      <c r="K191" s="62" t="s">
        <v>511</v>
      </c>
      <c r="L191" s="63" t="s">
        <v>549</v>
      </c>
      <c r="M191" s="61" t="str">
        <f>IFERROR(VLOOKUP(Tabel3[[#This Row],[ID-Bygningsdel]],'Data ændringslog'!A:G,7,FALSE),"P")</f>
        <v/>
      </c>
      <c r="N191" s="64" t="s">
        <v>109</v>
      </c>
      <c r="O191" s="188" t="str">
        <f>VLOOKUP(Tabel3[[#This Row],[ID-Bygningsdel]],'Data aktør'!A:H,2,FALSE)</f>
        <v/>
      </c>
      <c r="P191" s="189" t="str">
        <f>VLOOKUP(Tabel3[[#This Row],[ID-Bygningsdel]],'Data aktør'!A:H,3,FALSE)</f>
        <v/>
      </c>
      <c r="Q191" s="190" t="str">
        <f>VLOOKUP(Tabel3[[#This Row],[ID-Bygningsdel]],'Data aktør'!A:H,4,FALSE)</f>
        <v/>
      </c>
      <c r="R191" s="191" t="str">
        <f>VLOOKUP(Tabel3[[#This Row],[ID-Bygningsdel]],'Data aktør'!A:H,5,FALSE)</f>
        <v/>
      </c>
      <c r="S191" s="192" t="str">
        <f>VLOOKUP(Tabel3[[#This Row],[ID-Bygningsdel]],'Data aktør'!A:H,6,FALSE)</f>
        <v/>
      </c>
      <c r="T191" s="193" t="str">
        <f>VLOOKUP(Tabel3[[#This Row],[ID-Bygningsdel]],'Data aktør'!A:H,7,FALSE)</f>
        <v/>
      </c>
      <c r="U191" s="194" t="str">
        <f>VLOOKUP(Tabel3[[#This Row],[ID-Bygningsdel]],'Data aktør'!A:H,8,FALSE)</f>
        <v>X</v>
      </c>
      <c r="V191" s="76"/>
      <c r="W191" s="77"/>
      <c r="X191" s="76"/>
      <c r="Y191" s="77"/>
      <c r="Z191" s="76"/>
      <c r="AA191" s="77"/>
      <c r="AB191" s="76"/>
      <c r="AC191" s="77"/>
      <c r="AD191" s="76"/>
      <c r="AE191" s="77"/>
      <c r="AF191" s="76"/>
      <c r="AG191" s="77"/>
      <c r="AH191" s="76"/>
      <c r="AI191" s="77"/>
      <c r="AJ191" s="76" t="s">
        <v>1516</v>
      </c>
      <c r="AK191" s="77">
        <v>300</v>
      </c>
      <c r="AL191" s="76" t="s">
        <v>1516</v>
      </c>
      <c r="AM191" s="77">
        <v>300</v>
      </c>
      <c r="AN191" s="76"/>
      <c r="AO191" s="77"/>
      <c r="AP191" s="76"/>
      <c r="AQ191" s="77"/>
      <c r="AR191" s="76"/>
      <c r="AS191" s="77"/>
      <c r="AT191" s="76" t="s">
        <v>1516</v>
      </c>
      <c r="AU191" s="77">
        <v>325</v>
      </c>
      <c r="AV191" s="76"/>
      <c r="AW191" s="77"/>
      <c r="AX191" s="76"/>
      <c r="AY191" s="77"/>
      <c r="AZ191" s="76"/>
      <c r="BA191" s="77"/>
      <c r="BB191" s="76" t="s">
        <v>1516</v>
      </c>
      <c r="BC191" s="77">
        <v>325</v>
      </c>
      <c r="BD191" s="76"/>
      <c r="BE191" s="77"/>
      <c r="BF191" s="76"/>
      <c r="BG191" s="77"/>
      <c r="BH191" s="76"/>
      <c r="BI191" s="77"/>
      <c r="BJ191" s="76"/>
      <c r="BK191" s="77"/>
      <c r="BL191" s="36"/>
      <c r="BM191" s="24"/>
      <c r="BN191" s="76"/>
      <c r="BO191" s="77"/>
      <c r="BP191" s="76"/>
      <c r="BQ191" s="77"/>
      <c r="BR191" s="76"/>
      <c r="BS191" s="77"/>
      <c r="BT191" s="76"/>
      <c r="BU191" s="77"/>
      <c r="BV191" s="24"/>
      <c r="BW191" s="76"/>
      <c r="BX191" s="77"/>
      <c r="BY191" s="76"/>
      <c r="BZ191" s="77"/>
      <c r="CA191" s="96"/>
    </row>
    <row r="192" spans="1:79" outlineLevel="1" x14ac:dyDescent="0.2">
      <c r="A192" s="33"/>
      <c r="B192" s="265" t="s">
        <v>524</v>
      </c>
      <c r="C192" s="240" t="str">
        <f>_xlfn.CONCAT(Tabel3[[#This Row],[ID]],Tabel3[[#This Row],[BYGNINGSDELE]])</f>
        <v>188Skærver og grus</v>
      </c>
      <c r="D192" s="24"/>
      <c r="E192" s="24"/>
      <c r="F192" s="24"/>
      <c r="G192" s="24"/>
      <c r="H192" s="24"/>
      <c r="I192" s="24"/>
      <c r="J192" s="61">
        <v>3</v>
      </c>
      <c r="K192" s="62" t="s">
        <v>513</v>
      </c>
      <c r="L192" s="63" t="s">
        <v>549</v>
      </c>
      <c r="M192" s="61" t="str">
        <f>IFERROR(VLOOKUP(Tabel3[[#This Row],[ID-Bygningsdel]],'Data ændringslog'!A:G,7,FALSE),"P")</f>
        <v/>
      </c>
      <c r="N192" s="64" t="s">
        <v>109</v>
      </c>
      <c r="O192" s="188" t="str">
        <f>VLOOKUP(Tabel3[[#This Row],[ID-Bygningsdel]],'Data aktør'!A:H,2,FALSE)</f>
        <v/>
      </c>
      <c r="P192" s="189" t="str">
        <f>VLOOKUP(Tabel3[[#This Row],[ID-Bygningsdel]],'Data aktør'!A:H,3,FALSE)</f>
        <v/>
      </c>
      <c r="Q192" s="190" t="str">
        <f>VLOOKUP(Tabel3[[#This Row],[ID-Bygningsdel]],'Data aktør'!A:H,4,FALSE)</f>
        <v/>
      </c>
      <c r="R192" s="191" t="str">
        <f>VLOOKUP(Tabel3[[#This Row],[ID-Bygningsdel]],'Data aktør'!A:H,5,FALSE)</f>
        <v/>
      </c>
      <c r="S192" s="192" t="str">
        <f>VLOOKUP(Tabel3[[#This Row],[ID-Bygningsdel]],'Data aktør'!A:H,6,FALSE)</f>
        <v/>
      </c>
      <c r="T192" s="193" t="str">
        <f>VLOOKUP(Tabel3[[#This Row],[ID-Bygningsdel]],'Data aktør'!A:H,7,FALSE)</f>
        <v/>
      </c>
      <c r="U192" s="194" t="str">
        <f>VLOOKUP(Tabel3[[#This Row],[ID-Bygningsdel]],'Data aktør'!A:H,8,FALSE)</f>
        <v>X</v>
      </c>
      <c r="V192" s="76"/>
      <c r="W192" s="77"/>
      <c r="X192" s="76"/>
      <c r="Y192" s="77"/>
      <c r="Z192" s="76"/>
      <c r="AA192" s="77"/>
      <c r="AB192" s="76"/>
      <c r="AC192" s="77"/>
      <c r="AD192" s="76"/>
      <c r="AE192" s="77"/>
      <c r="AF192" s="76"/>
      <c r="AG192" s="77"/>
      <c r="AH192" s="76"/>
      <c r="AI192" s="77"/>
      <c r="AJ192" s="76" t="s">
        <v>1516</v>
      </c>
      <c r="AK192" s="77">
        <v>300</v>
      </c>
      <c r="AL192" s="76" t="s">
        <v>1516</v>
      </c>
      <c r="AM192" s="77">
        <v>300</v>
      </c>
      <c r="AN192" s="76"/>
      <c r="AO192" s="77"/>
      <c r="AP192" s="76"/>
      <c r="AQ192" s="77"/>
      <c r="AR192" s="76"/>
      <c r="AS192" s="77"/>
      <c r="AT192" s="76" t="s">
        <v>1516</v>
      </c>
      <c r="AU192" s="77">
        <v>325</v>
      </c>
      <c r="AV192" s="76"/>
      <c r="AW192" s="77"/>
      <c r="AX192" s="76"/>
      <c r="AY192" s="77"/>
      <c r="AZ192" s="76"/>
      <c r="BA192" s="77"/>
      <c r="BB192" s="76" t="s">
        <v>1516</v>
      </c>
      <c r="BC192" s="77">
        <v>325</v>
      </c>
      <c r="BD192" s="76"/>
      <c r="BE192" s="77"/>
      <c r="BF192" s="76"/>
      <c r="BG192" s="77"/>
      <c r="BH192" s="76"/>
      <c r="BI192" s="77"/>
      <c r="BJ192" s="76"/>
      <c r="BK192" s="77"/>
      <c r="BL192" s="36"/>
      <c r="BM192" s="24"/>
      <c r="BN192" s="76"/>
      <c r="BO192" s="77"/>
      <c r="BP192" s="76"/>
      <c r="BQ192" s="77"/>
      <c r="BR192" s="76"/>
      <c r="BS192" s="77"/>
      <c r="BT192" s="76"/>
      <c r="BU192" s="77"/>
      <c r="BV192" s="24"/>
      <c r="BW192" s="76"/>
      <c r="BX192" s="77"/>
      <c r="BY192" s="76"/>
      <c r="BZ192" s="77"/>
      <c r="CA192" s="96"/>
    </row>
    <row r="193" spans="1:79" outlineLevel="1" x14ac:dyDescent="0.2">
      <c r="A193" s="33"/>
      <c r="B193" s="265" t="s">
        <v>525</v>
      </c>
      <c r="C193" s="240" t="str">
        <f>_xlfn.CONCAT(Tabel3[[#This Row],[ID]],Tabel3[[#This Row],[BYGNINGSDELE]])</f>
        <v>189Vandelementer i terræn</v>
      </c>
      <c r="D193" s="24"/>
      <c r="E193" s="24"/>
      <c r="F193" s="24"/>
      <c r="G193" s="24"/>
      <c r="H193" s="24"/>
      <c r="I193" s="24"/>
      <c r="J193" s="61">
        <v>3</v>
      </c>
      <c r="K193" s="62" t="s">
        <v>1519</v>
      </c>
      <c r="L193" s="63" t="s">
        <v>549</v>
      </c>
      <c r="M193" s="61" t="str">
        <f>IFERROR(VLOOKUP(Tabel3[[#This Row],[ID-Bygningsdel]],'Data ændringslog'!A:G,7,FALSE),"P")</f>
        <v/>
      </c>
      <c r="N193" s="64" t="s">
        <v>109</v>
      </c>
      <c r="O193" s="188" t="str">
        <f>VLOOKUP(Tabel3[[#This Row],[ID-Bygningsdel]],'Data aktør'!A:H,2,FALSE)</f>
        <v/>
      </c>
      <c r="P193" s="189" t="str">
        <f>VLOOKUP(Tabel3[[#This Row],[ID-Bygningsdel]],'Data aktør'!A:H,3,FALSE)</f>
        <v/>
      </c>
      <c r="Q193" s="190" t="str">
        <f>VLOOKUP(Tabel3[[#This Row],[ID-Bygningsdel]],'Data aktør'!A:H,4,FALSE)</f>
        <v/>
      </c>
      <c r="R193" s="191" t="str">
        <f>VLOOKUP(Tabel3[[#This Row],[ID-Bygningsdel]],'Data aktør'!A:H,5,FALSE)</f>
        <v/>
      </c>
      <c r="S193" s="192" t="str">
        <f>VLOOKUP(Tabel3[[#This Row],[ID-Bygningsdel]],'Data aktør'!A:H,6,FALSE)</f>
        <v/>
      </c>
      <c r="T193" s="193" t="str">
        <f>VLOOKUP(Tabel3[[#This Row],[ID-Bygningsdel]],'Data aktør'!A:H,7,FALSE)</f>
        <v/>
      </c>
      <c r="U193" s="194" t="str">
        <f>VLOOKUP(Tabel3[[#This Row],[ID-Bygningsdel]],'Data aktør'!A:H,8,FALSE)</f>
        <v>X</v>
      </c>
      <c r="V193" s="76"/>
      <c r="W193" s="77"/>
      <c r="X193" s="76"/>
      <c r="Y193" s="77"/>
      <c r="Z193" s="76"/>
      <c r="AA193" s="77"/>
      <c r="AB193" s="76"/>
      <c r="AC193" s="77"/>
      <c r="AD193" s="76"/>
      <c r="AE193" s="77"/>
      <c r="AF193" s="76"/>
      <c r="AG193" s="77"/>
      <c r="AH193" s="76"/>
      <c r="AI193" s="77"/>
      <c r="AJ193" s="76" t="s">
        <v>1516</v>
      </c>
      <c r="AK193" s="77">
        <v>200</v>
      </c>
      <c r="AL193" s="76" t="s">
        <v>1516</v>
      </c>
      <c r="AM193" s="77">
        <v>300</v>
      </c>
      <c r="AN193" s="76"/>
      <c r="AO193" s="77"/>
      <c r="AP193" s="76"/>
      <c r="AQ193" s="77"/>
      <c r="AR193" s="76"/>
      <c r="AS193" s="77"/>
      <c r="AT193" s="76" t="s">
        <v>1516</v>
      </c>
      <c r="AU193" s="77">
        <v>325</v>
      </c>
      <c r="AV193" s="76"/>
      <c r="AW193" s="77"/>
      <c r="AX193" s="76"/>
      <c r="AY193" s="77"/>
      <c r="AZ193" s="76"/>
      <c r="BA193" s="77"/>
      <c r="BB193" s="76" t="s">
        <v>1516</v>
      </c>
      <c r="BC193" s="77">
        <v>325</v>
      </c>
      <c r="BD193" s="76"/>
      <c r="BE193" s="77"/>
      <c r="BF193" s="76"/>
      <c r="BG193" s="77"/>
      <c r="BH193" s="76"/>
      <c r="BI193" s="77"/>
      <c r="BJ193" s="76"/>
      <c r="BK193" s="77"/>
      <c r="BL193" s="36" t="s">
        <v>1551</v>
      </c>
      <c r="BM193" s="24"/>
      <c r="BN193" s="76"/>
      <c r="BO193" s="77"/>
      <c r="BP193" s="76"/>
      <c r="BQ193" s="77"/>
      <c r="BR193" s="76"/>
      <c r="BS193" s="77"/>
      <c r="BT193" s="76"/>
      <c r="BU193" s="77"/>
      <c r="BV193" s="24"/>
      <c r="BW193" s="76"/>
      <c r="BX193" s="77"/>
      <c r="BY193" s="76"/>
      <c r="BZ193" s="77"/>
      <c r="CA193" s="96"/>
    </row>
    <row r="194" spans="1:79" outlineLevel="1" x14ac:dyDescent="0.2">
      <c r="A194" s="33"/>
      <c r="B194" s="265" t="s">
        <v>527</v>
      </c>
      <c r="C194" s="240" t="str">
        <f>_xlfn.CONCAT(Tabel3[[#This Row],[ID]],Tabel3[[#This Row],[BYGNINGSDELE]])</f>
        <v>190Bundopbygning / bundsikring og bærelag</v>
      </c>
      <c r="D194" s="24"/>
      <c r="E194" s="24"/>
      <c r="F194" s="24"/>
      <c r="G194" s="24"/>
      <c r="H194" s="24"/>
      <c r="I194" s="24"/>
      <c r="J194" s="61">
        <v>3</v>
      </c>
      <c r="K194" s="62" t="s">
        <v>1520</v>
      </c>
      <c r="L194" s="63" t="s">
        <v>549</v>
      </c>
      <c r="M194" s="61" t="str">
        <f>IFERROR(VLOOKUP(Tabel3[[#This Row],[ID-Bygningsdel]],'Data ændringslog'!A:G,7,FALSE),"P")</f>
        <v/>
      </c>
      <c r="N194" s="64" t="s">
        <v>109</v>
      </c>
      <c r="O194" s="188" t="str">
        <f>VLOOKUP(Tabel3[[#This Row],[ID-Bygningsdel]],'Data aktør'!A:H,2,FALSE)</f>
        <v/>
      </c>
      <c r="P194" s="189" t="str">
        <f>VLOOKUP(Tabel3[[#This Row],[ID-Bygningsdel]],'Data aktør'!A:H,3,FALSE)</f>
        <v/>
      </c>
      <c r="Q194" s="190" t="str">
        <f>VLOOKUP(Tabel3[[#This Row],[ID-Bygningsdel]],'Data aktør'!A:H,4,FALSE)</f>
        <v/>
      </c>
      <c r="R194" s="191" t="str">
        <f>VLOOKUP(Tabel3[[#This Row],[ID-Bygningsdel]],'Data aktør'!A:H,5,FALSE)</f>
        <v/>
      </c>
      <c r="S194" s="192" t="str">
        <f>VLOOKUP(Tabel3[[#This Row],[ID-Bygningsdel]],'Data aktør'!A:H,6,FALSE)</f>
        <v/>
      </c>
      <c r="T194" s="193" t="str">
        <f>VLOOKUP(Tabel3[[#This Row],[ID-Bygningsdel]],'Data aktør'!A:H,7,FALSE)</f>
        <v/>
      </c>
      <c r="U194" s="194" t="str">
        <f>VLOOKUP(Tabel3[[#This Row],[ID-Bygningsdel]],'Data aktør'!A:H,8,FALSE)</f>
        <v>X</v>
      </c>
      <c r="V194" s="76"/>
      <c r="W194" s="77"/>
      <c r="X194" s="76"/>
      <c r="Y194" s="77"/>
      <c r="Z194" s="76"/>
      <c r="AA194" s="77"/>
      <c r="AB194" s="76"/>
      <c r="AC194" s="77"/>
      <c r="AD194" s="76"/>
      <c r="AE194" s="77"/>
      <c r="AF194" s="76"/>
      <c r="AG194" s="77"/>
      <c r="AH194" s="76"/>
      <c r="AI194" s="77"/>
      <c r="AJ194" s="76" t="s">
        <v>1516</v>
      </c>
      <c r="AK194" s="77">
        <v>300</v>
      </c>
      <c r="AL194" s="76" t="s">
        <v>1516</v>
      </c>
      <c r="AM194" s="77">
        <v>300</v>
      </c>
      <c r="AN194" s="76"/>
      <c r="AO194" s="77"/>
      <c r="AP194" s="76"/>
      <c r="AQ194" s="77"/>
      <c r="AR194" s="76"/>
      <c r="AS194" s="77"/>
      <c r="AT194" s="76" t="s">
        <v>1516</v>
      </c>
      <c r="AU194" s="77">
        <v>325</v>
      </c>
      <c r="AV194" s="76"/>
      <c r="AW194" s="77"/>
      <c r="AX194" s="76"/>
      <c r="AY194" s="77"/>
      <c r="AZ194" s="76"/>
      <c r="BA194" s="77"/>
      <c r="BB194" s="76" t="s">
        <v>1516</v>
      </c>
      <c r="BC194" s="77">
        <v>325</v>
      </c>
      <c r="BD194" s="76"/>
      <c r="BE194" s="77"/>
      <c r="BF194" s="76"/>
      <c r="BG194" s="77"/>
      <c r="BH194" s="76"/>
      <c r="BI194" s="77"/>
      <c r="BJ194" s="76"/>
      <c r="BK194" s="77"/>
      <c r="BL194" s="36" t="s">
        <v>1552</v>
      </c>
      <c r="BM194" s="24"/>
      <c r="BN194" s="76"/>
      <c r="BO194" s="77"/>
      <c r="BP194" s="76"/>
      <c r="BQ194" s="77"/>
      <c r="BR194" s="76"/>
      <c r="BS194" s="77"/>
      <c r="BT194" s="76"/>
      <c r="BU194" s="77"/>
      <c r="BV194" s="24"/>
      <c r="BW194" s="76"/>
      <c r="BX194" s="77"/>
      <c r="BY194" s="76"/>
      <c r="BZ194" s="77"/>
      <c r="CA194" s="96"/>
    </row>
    <row r="195" spans="1:79" outlineLevel="1" x14ac:dyDescent="0.2">
      <c r="A195" s="33"/>
      <c r="B195" s="265" t="s">
        <v>528</v>
      </c>
      <c r="C195" s="240" t="str">
        <f>_xlfn.CONCAT(Tabel3[[#This Row],[ID]],Tabel3[[#This Row],[BYGNINGSDELE]])</f>
        <v>191Muld-,vækstlag</v>
      </c>
      <c r="D195" s="24"/>
      <c r="E195" s="24"/>
      <c r="F195" s="24"/>
      <c r="G195" s="24"/>
      <c r="H195" s="24"/>
      <c r="I195" s="24"/>
      <c r="J195" s="61">
        <v>3</v>
      </c>
      <c r="K195" s="62" t="s">
        <v>1521</v>
      </c>
      <c r="L195" s="63" t="s">
        <v>549</v>
      </c>
      <c r="M195" s="61" t="str">
        <f>IFERROR(VLOOKUP(Tabel3[[#This Row],[ID-Bygningsdel]],'Data ændringslog'!A:G,7,FALSE),"P")</f>
        <v/>
      </c>
      <c r="N195" s="64" t="s">
        <v>109</v>
      </c>
      <c r="O195" s="188" t="str">
        <f>VLOOKUP(Tabel3[[#This Row],[ID-Bygningsdel]],'Data aktør'!A:H,2,FALSE)</f>
        <v/>
      </c>
      <c r="P195" s="189" t="str">
        <f>VLOOKUP(Tabel3[[#This Row],[ID-Bygningsdel]],'Data aktør'!A:H,3,FALSE)</f>
        <v/>
      </c>
      <c r="Q195" s="190" t="str">
        <f>VLOOKUP(Tabel3[[#This Row],[ID-Bygningsdel]],'Data aktør'!A:H,4,FALSE)</f>
        <v/>
      </c>
      <c r="R195" s="191" t="str">
        <f>VLOOKUP(Tabel3[[#This Row],[ID-Bygningsdel]],'Data aktør'!A:H,5,FALSE)</f>
        <v/>
      </c>
      <c r="S195" s="192" t="str">
        <f>VLOOKUP(Tabel3[[#This Row],[ID-Bygningsdel]],'Data aktør'!A:H,6,FALSE)</f>
        <v/>
      </c>
      <c r="T195" s="193" t="str">
        <f>VLOOKUP(Tabel3[[#This Row],[ID-Bygningsdel]],'Data aktør'!A:H,7,FALSE)</f>
        <v/>
      </c>
      <c r="U195" s="194" t="str">
        <f>VLOOKUP(Tabel3[[#This Row],[ID-Bygningsdel]],'Data aktør'!A:H,8,FALSE)</f>
        <v>X</v>
      </c>
      <c r="V195" s="76"/>
      <c r="W195" s="77"/>
      <c r="X195" s="76"/>
      <c r="Y195" s="77"/>
      <c r="Z195" s="76"/>
      <c r="AA195" s="77"/>
      <c r="AB195" s="76"/>
      <c r="AC195" s="77"/>
      <c r="AD195" s="76"/>
      <c r="AE195" s="77"/>
      <c r="AF195" s="76"/>
      <c r="AG195" s="77"/>
      <c r="AH195" s="76"/>
      <c r="AI195" s="77"/>
      <c r="AJ195" s="76" t="s">
        <v>1516</v>
      </c>
      <c r="AK195" s="77">
        <v>300</v>
      </c>
      <c r="AL195" s="76" t="s">
        <v>1516</v>
      </c>
      <c r="AM195" s="77">
        <v>300</v>
      </c>
      <c r="AN195" s="76"/>
      <c r="AO195" s="77"/>
      <c r="AP195" s="76"/>
      <c r="AQ195" s="77"/>
      <c r="AR195" s="76"/>
      <c r="AS195" s="77"/>
      <c r="AT195" s="76" t="s">
        <v>1516</v>
      </c>
      <c r="AU195" s="77">
        <v>325</v>
      </c>
      <c r="AV195" s="76"/>
      <c r="AW195" s="77"/>
      <c r="AX195" s="76"/>
      <c r="AY195" s="77"/>
      <c r="AZ195" s="76"/>
      <c r="BA195" s="77"/>
      <c r="BB195" s="76" t="s">
        <v>1516</v>
      </c>
      <c r="BC195" s="77">
        <v>325</v>
      </c>
      <c r="BD195" s="76"/>
      <c r="BE195" s="77"/>
      <c r="BF195" s="76"/>
      <c r="BG195" s="77"/>
      <c r="BH195" s="76"/>
      <c r="BI195" s="77"/>
      <c r="BJ195" s="76"/>
      <c r="BK195" s="77"/>
      <c r="BL195" s="36"/>
      <c r="BM195" s="24"/>
      <c r="BN195" s="76"/>
      <c r="BO195" s="77"/>
      <c r="BP195" s="76"/>
      <c r="BQ195" s="77"/>
      <c r="BR195" s="76"/>
      <c r="BS195" s="77"/>
      <c r="BT195" s="76"/>
      <c r="BU195" s="77"/>
      <c r="BV195" s="24"/>
      <c r="BW195" s="76"/>
      <c r="BX195" s="77"/>
      <c r="BY195" s="76"/>
      <c r="BZ195" s="77"/>
      <c r="CA195" s="96"/>
    </row>
    <row r="196" spans="1:79" ht="24.95" customHeight="1" outlineLevel="1" x14ac:dyDescent="0.2">
      <c r="A196" s="33"/>
      <c r="B196" s="265" t="s">
        <v>530</v>
      </c>
      <c r="C196" s="240" t="str">
        <f>_xlfn.CONCAT(Tabel3[[#This Row],[ID]],Tabel3[[#This Row],[BYGNINGSDELE]])</f>
        <v>192Kantbegrænsninger</v>
      </c>
      <c r="D196" s="24"/>
      <c r="E196" s="24"/>
      <c r="F196" s="24"/>
      <c r="G196" s="24"/>
      <c r="H196" s="24"/>
      <c r="I196" s="24"/>
      <c r="J196" s="61">
        <v>3</v>
      </c>
      <c r="K196" s="62" t="s">
        <v>515</v>
      </c>
      <c r="L196" s="63" t="s">
        <v>549</v>
      </c>
      <c r="M196" s="61" t="str">
        <f>IFERROR(VLOOKUP(Tabel3[[#This Row],[ID-Bygningsdel]],'Data ændringslog'!A:G,7,FALSE),"P")</f>
        <v/>
      </c>
      <c r="N196" s="64" t="s">
        <v>109</v>
      </c>
      <c r="O196" s="188" t="str">
        <f>VLOOKUP(Tabel3[[#This Row],[ID-Bygningsdel]],'Data aktør'!A:H,2,FALSE)</f>
        <v/>
      </c>
      <c r="P196" s="189" t="str">
        <f>VLOOKUP(Tabel3[[#This Row],[ID-Bygningsdel]],'Data aktør'!A:H,3,FALSE)</f>
        <v/>
      </c>
      <c r="Q196" s="190" t="str">
        <f>VLOOKUP(Tabel3[[#This Row],[ID-Bygningsdel]],'Data aktør'!A:H,4,FALSE)</f>
        <v/>
      </c>
      <c r="R196" s="191" t="str">
        <f>VLOOKUP(Tabel3[[#This Row],[ID-Bygningsdel]],'Data aktør'!A:H,5,FALSE)</f>
        <v/>
      </c>
      <c r="S196" s="192" t="str">
        <f>VLOOKUP(Tabel3[[#This Row],[ID-Bygningsdel]],'Data aktør'!A:H,6,FALSE)</f>
        <v/>
      </c>
      <c r="T196" s="193" t="str">
        <f>VLOOKUP(Tabel3[[#This Row],[ID-Bygningsdel]],'Data aktør'!A:H,7,FALSE)</f>
        <v/>
      </c>
      <c r="U196" s="194" t="str">
        <f>VLOOKUP(Tabel3[[#This Row],[ID-Bygningsdel]],'Data aktør'!A:H,8,FALSE)</f>
        <v>X</v>
      </c>
      <c r="V196" s="76"/>
      <c r="W196" s="77"/>
      <c r="X196" s="76"/>
      <c r="Y196" s="77"/>
      <c r="Z196" s="76"/>
      <c r="AA196" s="77"/>
      <c r="AB196" s="76"/>
      <c r="AC196" s="77"/>
      <c r="AD196" s="76"/>
      <c r="AE196" s="77"/>
      <c r="AF196" s="76"/>
      <c r="AG196" s="77"/>
      <c r="AH196" s="76"/>
      <c r="AI196" s="77"/>
      <c r="AJ196" s="76" t="s">
        <v>1516</v>
      </c>
      <c r="AK196" s="77">
        <v>200</v>
      </c>
      <c r="AL196" s="76" t="s">
        <v>1516</v>
      </c>
      <c r="AM196" s="77">
        <v>200</v>
      </c>
      <c r="AN196" s="76"/>
      <c r="AO196" s="77"/>
      <c r="AP196" s="76"/>
      <c r="AQ196" s="77"/>
      <c r="AR196" s="76"/>
      <c r="AS196" s="77"/>
      <c r="AT196" s="76" t="s">
        <v>1516</v>
      </c>
      <c r="AU196" s="77">
        <v>325</v>
      </c>
      <c r="AV196" s="76"/>
      <c r="AW196" s="77"/>
      <c r="AX196" s="76"/>
      <c r="AY196" s="77"/>
      <c r="AZ196" s="76"/>
      <c r="BA196" s="77"/>
      <c r="BB196" s="76" t="s">
        <v>1516</v>
      </c>
      <c r="BC196" s="77">
        <v>325</v>
      </c>
      <c r="BD196" s="76"/>
      <c r="BE196" s="77"/>
      <c r="BF196" s="76"/>
      <c r="BG196" s="77"/>
      <c r="BH196" s="76"/>
      <c r="BI196" s="77"/>
      <c r="BJ196" s="76"/>
      <c r="BK196" s="77"/>
      <c r="BL196" s="36"/>
      <c r="BM196" s="24"/>
      <c r="BN196" s="76"/>
      <c r="BO196" s="77"/>
      <c r="BP196" s="76"/>
      <c r="BQ196" s="77"/>
      <c r="BR196" s="76"/>
      <c r="BS196" s="77"/>
      <c r="BT196" s="76"/>
      <c r="BU196" s="77"/>
      <c r="BV196" s="24"/>
      <c r="BW196" s="76"/>
      <c r="BX196" s="77"/>
      <c r="BY196" s="76"/>
      <c r="BZ196" s="77"/>
      <c r="CA196" s="96"/>
    </row>
    <row r="197" spans="1:79" outlineLevel="1" x14ac:dyDescent="0.2">
      <c r="A197" s="33"/>
      <c r="B197" s="265" t="s">
        <v>532</v>
      </c>
      <c r="C197" s="240" t="str">
        <f>_xlfn.CONCAT(Tabel3[[#This Row],[ID]],Tabel3[[#This Row],[BYGNINGSDELE]])</f>
        <v>193Afstribninger og markeringer</v>
      </c>
      <c r="D197" s="24"/>
      <c r="E197" s="24"/>
      <c r="F197" s="24"/>
      <c r="G197" s="24"/>
      <c r="H197" s="24"/>
      <c r="I197" s="24"/>
      <c r="J197" s="61">
        <v>3</v>
      </c>
      <c r="K197" s="62" t="s">
        <v>517</v>
      </c>
      <c r="L197" s="63" t="s">
        <v>549</v>
      </c>
      <c r="M197" s="61" t="str">
        <f>IFERROR(VLOOKUP(Tabel3[[#This Row],[ID-Bygningsdel]],'Data ændringslog'!A:G,7,FALSE),"P")</f>
        <v/>
      </c>
      <c r="N197" s="64" t="s">
        <v>113</v>
      </c>
      <c r="O197" s="188" t="str">
        <f>VLOOKUP(Tabel3[[#This Row],[ID-Bygningsdel]],'Data aktør'!A:H,2,FALSE)</f>
        <v/>
      </c>
      <c r="P197" s="189" t="str">
        <f>VLOOKUP(Tabel3[[#This Row],[ID-Bygningsdel]],'Data aktør'!A:H,3,FALSE)</f>
        <v/>
      </c>
      <c r="Q197" s="190" t="str">
        <f>VLOOKUP(Tabel3[[#This Row],[ID-Bygningsdel]],'Data aktør'!A:H,4,FALSE)</f>
        <v/>
      </c>
      <c r="R197" s="191" t="str">
        <f>VLOOKUP(Tabel3[[#This Row],[ID-Bygningsdel]],'Data aktør'!A:H,5,FALSE)</f>
        <v/>
      </c>
      <c r="S197" s="192" t="str">
        <f>VLOOKUP(Tabel3[[#This Row],[ID-Bygningsdel]],'Data aktør'!A:H,6,FALSE)</f>
        <v/>
      </c>
      <c r="T197" s="193" t="str">
        <f>VLOOKUP(Tabel3[[#This Row],[ID-Bygningsdel]],'Data aktør'!A:H,7,FALSE)</f>
        <v/>
      </c>
      <c r="U197" s="194" t="str">
        <f>VLOOKUP(Tabel3[[#This Row],[ID-Bygningsdel]],'Data aktør'!A:H,8,FALSE)</f>
        <v>X</v>
      </c>
      <c r="V197" s="76"/>
      <c r="W197" s="77"/>
      <c r="X197" s="76"/>
      <c r="Y197" s="77"/>
      <c r="Z197" s="76"/>
      <c r="AA197" s="77"/>
      <c r="AB197" s="76"/>
      <c r="AC197" s="77"/>
      <c r="AD197" s="76"/>
      <c r="AE197" s="77"/>
      <c r="AF197" s="76"/>
      <c r="AG197" s="77"/>
      <c r="AH197" s="76"/>
      <c r="AI197" s="77"/>
      <c r="AJ197" s="76" t="s">
        <v>1516</v>
      </c>
      <c r="AK197" s="77">
        <v>200</v>
      </c>
      <c r="AL197" s="76" t="s">
        <v>1516</v>
      </c>
      <c r="AM197" s="77">
        <v>200</v>
      </c>
      <c r="AN197" s="76"/>
      <c r="AO197" s="77"/>
      <c r="AP197" s="76"/>
      <c r="AQ197" s="77"/>
      <c r="AR197" s="76"/>
      <c r="AS197" s="77"/>
      <c r="AT197" s="76" t="s">
        <v>1516</v>
      </c>
      <c r="AU197" s="77">
        <v>325</v>
      </c>
      <c r="AV197" s="76"/>
      <c r="AW197" s="77"/>
      <c r="AX197" s="76"/>
      <c r="AY197" s="77"/>
      <c r="AZ197" s="76"/>
      <c r="BA197" s="77"/>
      <c r="BB197" s="76" t="s">
        <v>1516</v>
      </c>
      <c r="BC197" s="77">
        <v>325</v>
      </c>
      <c r="BD197" s="76"/>
      <c r="BE197" s="77"/>
      <c r="BF197" s="76"/>
      <c r="BG197" s="77"/>
      <c r="BH197" s="76"/>
      <c r="BI197" s="77"/>
      <c r="BJ197" s="76"/>
      <c r="BK197" s="77"/>
      <c r="BL197" s="36" t="s">
        <v>1552</v>
      </c>
      <c r="BM197" s="24"/>
      <c r="BN197" s="76"/>
      <c r="BO197" s="77"/>
      <c r="BP197" s="76"/>
      <c r="BQ197" s="77"/>
      <c r="BR197" s="76"/>
      <c r="BS197" s="77"/>
      <c r="BT197" s="76"/>
      <c r="BU197" s="77"/>
      <c r="BV197" s="24"/>
      <c r="BW197" s="76"/>
      <c r="BX197" s="77"/>
      <c r="BY197" s="76"/>
      <c r="BZ197" s="77"/>
      <c r="CA197" s="96"/>
    </row>
    <row r="198" spans="1:79" outlineLevel="1" x14ac:dyDescent="0.2">
      <c r="A198" s="33"/>
      <c r="B198" s="265" t="s">
        <v>533</v>
      </c>
      <c r="C198" s="240" t="str">
        <f>_xlfn.CONCAT(Tabel3[[#This Row],[ID]],Tabel3[[#This Row],[BYGNINGSDELE]])</f>
        <v>194Riste/Liniedræn/Sokkelaffugter med tilslutning</v>
      </c>
      <c r="D198" s="24"/>
      <c r="E198" s="24"/>
      <c r="F198" s="24"/>
      <c r="G198" s="24"/>
      <c r="H198" s="24"/>
      <c r="I198" s="24"/>
      <c r="J198" s="61">
        <v>3</v>
      </c>
      <c r="K198" s="62" t="s">
        <v>1522</v>
      </c>
      <c r="L198" s="63" t="s">
        <v>549</v>
      </c>
      <c r="M198" s="61" t="str">
        <f>IFERROR(VLOOKUP(Tabel3[[#This Row],[ID-Bygningsdel]],'Data ændringslog'!A:G,7,FALSE),"P")</f>
        <v/>
      </c>
      <c r="N198" s="64" t="s">
        <v>109</v>
      </c>
      <c r="O198" s="188" t="str">
        <f>VLOOKUP(Tabel3[[#This Row],[ID-Bygningsdel]],'Data aktør'!A:H,2,FALSE)</f>
        <v/>
      </c>
      <c r="P198" s="189" t="str">
        <f>VLOOKUP(Tabel3[[#This Row],[ID-Bygningsdel]],'Data aktør'!A:H,3,FALSE)</f>
        <v/>
      </c>
      <c r="Q198" s="190" t="str">
        <f>VLOOKUP(Tabel3[[#This Row],[ID-Bygningsdel]],'Data aktør'!A:H,4,FALSE)</f>
        <v/>
      </c>
      <c r="R198" s="191" t="str">
        <f>VLOOKUP(Tabel3[[#This Row],[ID-Bygningsdel]],'Data aktør'!A:H,5,FALSE)</f>
        <v/>
      </c>
      <c r="S198" s="192" t="str">
        <f>VLOOKUP(Tabel3[[#This Row],[ID-Bygningsdel]],'Data aktør'!A:H,6,FALSE)</f>
        <v/>
      </c>
      <c r="T198" s="193" t="str">
        <f>VLOOKUP(Tabel3[[#This Row],[ID-Bygningsdel]],'Data aktør'!A:H,7,FALSE)</f>
        <v/>
      </c>
      <c r="U198" s="194" t="str">
        <f>VLOOKUP(Tabel3[[#This Row],[ID-Bygningsdel]],'Data aktør'!A:H,8,FALSE)</f>
        <v>X</v>
      </c>
      <c r="V198" s="76"/>
      <c r="W198" s="77"/>
      <c r="X198" s="76"/>
      <c r="Y198" s="77"/>
      <c r="Z198" s="76"/>
      <c r="AA198" s="77"/>
      <c r="AB198" s="76"/>
      <c r="AC198" s="77"/>
      <c r="AD198" s="76"/>
      <c r="AE198" s="77"/>
      <c r="AF198" s="76"/>
      <c r="AG198" s="77"/>
      <c r="AH198" s="76"/>
      <c r="AI198" s="77"/>
      <c r="AJ198" s="76" t="s">
        <v>1516</v>
      </c>
      <c r="AK198" s="77">
        <v>200</v>
      </c>
      <c r="AL198" s="76" t="s">
        <v>1516</v>
      </c>
      <c r="AM198" s="77">
        <v>300</v>
      </c>
      <c r="AN198" s="76"/>
      <c r="AO198" s="77"/>
      <c r="AP198" s="76"/>
      <c r="AQ198" s="77"/>
      <c r="AR198" s="76"/>
      <c r="AS198" s="77"/>
      <c r="AT198" s="76" t="s">
        <v>1516</v>
      </c>
      <c r="AU198" s="77">
        <v>325</v>
      </c>
      <c r="AV198" s="76"/>
      <c r="AW198" s="77"/>
      <c r="AX198" s="76"/>
      <c r="AY198" s="77"/>
      <c r="AZ198" s="76"/>
      <c r="BA198" s="77"/>
      <c r="BB198" s="76" t="s">
        <v>1516</v>
      </c>
      <c r="BC198" s="77">
        <v>325</v>
      </c>
      <c r="BD198" s="76"/>
      <c r="BE198" s="77"/>
      <c r="BF198" s="76"/>
      <c r="BG198" s="77"/>
      <c r="BH198" s="76"/>
      <c r="BI198" s="77"/>
      <c r="BJ198" s="76"/>
      <c r="BK198" s="77"/>
      <c r="BL198" s="36"/>
      <c r="BM198" s="24"/>
      <c r="BN198" s="76"/>
      <c r="BO198" s="77"/>
      <c r="BP198" s="76"/>
      <c r="BQ198" s="77"/>
      <c r="BR198" s="76"/>
      <c r="BS198" s="77"/>
      <c r="BT198" s="76"/>
      <c r="BU198" s="77"/>
      <c r="BV198" s="24"/>
      <c r="BW198" s="76"/>
      <c r="BX198" s="77"/>
      <c r="BY198" s="76"/>
      <c r="BZ198" s="77"/>
      <c r="CA198" s="96"/>
    </row>
    <row r="199" spans="1:79" outlineLevel="1" x14ac:dyDescent="0.2">
      <c r="A199" s="33"/>
      <c r="B199" s="265" t="s">
        <v>534</v>
      </c>
      <c r="C199" s="240" t="str">
        <f>_xlfn.CONCAT(Tabel3[[#This Row],[ID]],Tabel3[[#This Row],[BYGNINGSDELE]])</f>
        <v>195Riste/Liniedræn/Sokkelaffugter uden tilslutning</v>
      </c>
      <c r="D199" s="24"/>
      <c r="E199" s="24"/>
      <c r="F199" s="24"/>
      <c r="G199" s="24"/>
      <c r="H199" s="24"/>
      <c r="I199" s="24"/>
      <c r="J199" s="61">
        <v>3</v>
      </c>
      <c r="K199" s="62" t="s">
        <v>1523</v>
      </c>
      <c r="L199" s="63" t="s">
        <v>549</v>
      </c>
      <c r="M199" s="61" t="str">
        <f>IFERROR(VLOOKUP(Tabel3[[#This Row],[ID-Bygningsdel]],'Data ændringslog'!A:G,7,FALSE),"P")</f>
        <v/>
      </c>
      <c r="N199" s="64" t="s">
        <v>109</v>
      </c>
      <c r="O199" s="188" t="str">
        <f>VLOOKUP(Tabel3[[#This Row],[ID-Bygningsdel]],'Data aktør'!A:H,2,FALSE)</f>
        <v/>
      </c>
      <c r="P199" s="189" t="str">
        <f>VLOOKUP(Tabel3[[#This Row],[ID-Bygningsdel]],'Data aktør'!A:H,3,FALSE)</f>
        <v/>
      </c>
      <c r="Q199" s="190" t="str">
        <f>VLOOKUP(Tabel3[[#This Row],[ID-Bygningsdel]],'Data aktør'!A:H,4,FALSE)</f>
        <v/>
      </c>
      <c r="R199" s="191" t="str">
        <f>VLOOKUP(Tabel3[[#This Row],[ID-Bygningsdel]],'Data aktør'!A:H,5,FALSE)</f>
        <v/>
      </c>
      <c r="S199" s="192" t="str">
        <f>VLOOKUP(Tabel3[[#This Row],[ID-Bygningsdel]],'Data aktør'!A:H,6,FALSE)</f>
        <v/>
      </c>
      <c r="T199" s="193" t="str">
        <f>VLOOKUP(Tabel3[[#This Row],[ID-Bygningsdel]],'Data aktør'!A:H,7,FALSE)</f>
        <v/>
      </c>
      <c r="U199" s="194" t="str">
        <f>VLOOKUP(Tabel3[[#This Row],[ID-Bygningsdel]],'Data aktør'!A:H,8,FALSE)</f>
        <v>X</v>
      </c>
      <c r="V199" s="76"/>
      <c r="W199" s="77"/>
      <c r="X199" s="76"/>
      <c r="Y199" s="77"/>
      <c r="Z199" s="76"/>
      <c r="AA199" s="77"/>
      <c r="AB199" s="76"/>
      <c r="AC199" s="77"/>
      <c r="AD199" s="76"/>
      <c r="AE199" s="77"/>
      <c r="AF199" s="76"/>
      <c r="AG199" s="77"/>
      <c r="AH199" s="76"/>
      <c r="AI199" s="77"/>
      <c r="AJ199" s="76" t="s">
        <v>1516</v>
      </c>
      <c r="AK199" s="77">
        <v>200</v>
      </c>
      <c r="AL199" s="76" t="s">
        <v>1516</v>
      </c>
      <c r="AM199" s="77">
        <v>300</v>
      </c>
      <c r="AN199" s="76"/>
      <c r="AO199" s="77"/>
      <c r="AP199" s="76"/>
      <c r="AQ199" s="77"/>
      <c r="AR199" s="76"/>
      <c r="AS199" s="77"/>
      <c r="AT199" s="76" t="s">
        <v>1516</v>
      </c>
      <c r="AU199" s="77">
        <v>325</v>
      </c>
      <c r="AV199" s="76"/>
      <c r="AW199" s="77"/>
      <c r="AX199" s="76"/>
      <c r="AY199" s="77"/>
      <c r="AZ199" s="76"/>
      <c r="BA199" s="77"/>
      <c r="BB199" s="76" t="s">
        <v>1516</v>
      </c>
      <c r="BC199" s="77">
        <v>325</v>
      </c>
      <c r="BD199" s="76"/>
      <c r="BE199" s="77"/>
      <c r="BF199" s="76"/>
      <c r="BG199" s="77"/>
      <c r="BH199" s="76"/>
      <c r="BI199" s="77"/>
      <c r="BJ199" s="76"/>
      <c r="BK199" s="77"/>
      <c r="BL199" s="36"/>
      <c r="BM199" s="24"/>
      <c r="BN199" s="76"/>
      <c r="BO199" s="77"/>
      <c r="BP199" s="76"/>
      <c r="BQ199" s="77"/>
      <c r="BR199" s="76"/>
      <c r="BS199" s="77"/>
      <c r="BT199" s="76"/>
      <c r="BU199" s="77"/>
      <c r="BV199" s="24"/>
      <c r="BW199" s="76"/>
      <c r="BX199" s="77"/>
      <c r="BY199" s="76"/>
      <c r="BZ199" s="77"/>
      <c r="CA199" s="96"/>
    </row>
    <row r="200" spans="1:79" ht="14.25" outlineLevel="1" x14ac:dyDescent="0.2">
      <c r="A200" s="33"/>
      <c r="B200" s="264" t="s">
        <v>535</v>
      </c>
      <c r="C200" s="239" t="str">
        <f>_xlfn.CONCAT(Tabel3[[#This Row],[ID]],Tabel3[[#This Row],[BYGNINGSDELE]])</f>
        <v>196Solitær beplantning</v>
      </c>
      <c r="D200" s="27"/>
      <c r="E200" s="27"/>
      <c r="F200" s="27"/>
      <c r="G200" s="27"/>
      <c r="H200" s="27"/>
      <c r="I200" s="24"/>
      <c r="J200" s="58">
        <v>2</v>
      </c>
      <c r="K200" s="59" t="s">
        <v>1512</v>
      </c>
      <c r="L200" s="287"/>
      <c r="M200" s="290" t="str">
        <f>IFERROR(VLOOKUP(Tabel3[[#This Row],[ID-Bygningsdel]],'Data ændringslog'!A:G,7,FALSE),"P")</f>
        <v/>
      </c>
      <c r="N200" s="60" t="s">
        <v>109</v>
      </c>
      <c r="O200" s="221" t="s">
        <v>109</v>
      </c>
      <c r="P200" s="222" t="s">
        <v>109</v>
      </c>
      <c r="Q200" s="222" t="s">
        <v>109</v>
      </c>
      <c r="R200" s="222" t="s">
        <v>109</v>
      </c>
      <c r="S200" s="222" t="s">
        <v>109</v>
      </c>
      <c r="T200" s="222" t="s">
        <v>109</v>
      </c>
      <c r="U200" s="223" t="s">
        <v>109</v>
      </c>
      <c r="V200" s="78"/>
      <c r="W200" s="79"/>
      <c r="X200" s="78"/>
      <c r="Y200" s="79"/>
      <c r="Z200" s="78"/>
      <c r="AA200" s="79"/>
      <c r="AB200" s="225"/>
      <c r="AC200" s="226"/>
      <c r="AD200" s="78"/>
      <c r="AE200" s="79"/>
      <c r="AF200" s="78"/>
      <c r="AG200" s="79"/>
      <c r="AH200" s="78"/>
      <c r="AI200" s="79"/>
      <c r="AJ200" s="225"/>
      <c r="AK200" s="226"/>
      <c r="AL200" s="225"/>
      <c r="AM200" s="226"/>
      <c r="AN200" s="78"/>
      <c r="AO200" s="79"/>
      <c r="AP200" s="78"/>
      <c r="AQ200" s="79"/>
      <c r="AR200" s="78"/>
      <c r="AS200" s="79"/>
      <c r="AT200" s="225"/>
      <c r="AU200" s="226"/>
      <c r="AV200" s="78"/>
      <c r="AW200" s="79"/>
      <c r="AX200" s="78"/>
      <c r="AY200" s="79"/>
      <c r="AZ200" s="78"/>
      <c r="BA200" s="79"/>
      <c r="BB200" s="225"/>
      <c r="BC200" s="226"/>
      <c r="BD200" s="78"/>
      <c r="BE200" s="79"/>
      <c r="BF200" s="78"/>
      <c r="BG200" s="79"/>
      <c r="BH200" s="78"/>
      <c r="BI200" s="79"/>
      <c r="BJ200" s="225"/>
      <c r="BK200" s="226"/>
      <c r="BL200" s="37"/>
      <c r="BM200" s="245"/>
      <c r="BN200" s="78"/>
      <c r="BO200" s="79"/>
      <c r="BP200" s="78"/>
      <c r="BQ200" s="79"/>
      <c r="BR200" s="78"/>
      <c r="BS200" s="79"/>
      <c r="BT200" s="225"/>
      <c r="BU200" s="226"/>
      <c r="BV200" s="24"/>
      <c r="BW200" s="78"/>
      <c r="BX200" s="79"/>
      <c r="BY200" s="78"/>
      <c r="BZ200" s="79"/>
      <c r="CA200" s="97"/>
    </row>
    <row r="201" spans="1:79" outlineLevel="1" x14ac:dyDescent="0.2">
      <c r="A201" s="33"/>
      <c r="B201" s="265" t="s">
        <v>536</v>
      </c>
      <c r="C201" s="240" t="str">
        <f>_xlfn.CONCAT(Tabel3[[#This Row],[ID]],Tabel3[[#This Row],[BYGNINGSDELE]])</f>
        <v>197Træer</v>
      </c>
      <c r="D201" s="24"/>
      <c r="E201" s="24"/>
      <c r="F201" s="24"/>
      <c r="G201" s="24"/>
      <c r="H201" s="24"/>
      <c r="I201" s="24"/>
      <c r="J201" s="61">
        <v>3</v>
      </c>
      <c r="K201" s="62" t="s">
        <v>521</v>
      </c>
      <c r="L201" s="63" t="s">
        <v>1512</v>
      </c>
      <c r="M201" s="61" t="str">
        <f>IFERROR(VLOOKUP(Tabel3[[#This Row],[ID-Bygningsdel]],'Data ændringslog'!A:G,7,FALSE),"P")</f>
        <v/>
      </c>
      <c r="N201" s="64" t="s">
        <v>109</v>
      </c>
      <c r="O201" s="188" t="str">
        <f>VLOOKUP(Tabel3[[#This Row],[ID-Bygningsdel]],'Data aktør'!A:H,2,FALSE)</f>
        <v/>
      </c>
      <c r="P201" s="189" t="str">
        <f>VLOOKUP(Tabel3[[#This Row],[ID-Bygningsdel]],'Data aktør'!A:H,3,FALSE)</f>
        <v/>
      </c>
      <c r="Q201" s="190" t="str">
        <f>VLOOKUP(Tabel3[[#This Row],[ID-Bygningsdel]],'Data aktør'!A:H,4,FALSE)</f>
        <v/>
      </c>
      <c r="R201" s="191" t="str">
        <f>VLOOKUP(Tabel3[[#This Row],[ID-Bygningsdel]],'Data aktør'!A:H,5,FALSE)</f>
        <v/>
      </c>
      <c r="S201" s="192" t="str">
        <f>VLOOKUP(Tabel3[[#This Row],[ID-Bygningsdel]],'Data aktør'!A:H,6,FALSE)</f>
        <v/>
      </c>
      <c r="T201" s="193" t="str">
        <f>VLOOKUP(Tabel3[[#This Row],[ID-Bygningsdel]],'Data aktør'!A:H,7,FALSE)</f>
        <v/>
      </c>
      <c r="U201" s="194" t="str">
        <f>VLOOKUP(Tabel3[[#This Row],[ID-Bygningsdel]],'Data aktør'!A:H,8,FALSE)</f>
        <v>X</v>
      </c>
      <c r="V201" s="76"/>
      <c r="W201" s="77"/>
      <c r="X201" s="76"/>
      <c r="Y201" s="77"/>
      <c r="Z201" s="76"/>
      <c r="AA201" s="77"/>
      <c r="AB201" s="80" t="s">
        <v>1516</v>
      </c>
      <c r="AC201" s="81">
        <v>200</v>
      </c>
      <c r="AD201" s="76"/>
      <c r="AE201" s="77"/>
      <c r="AF201" s="76"/>
      <c r="AG201" s="77"/>
      <c r="AH201" s="76"/>
      <c r="AI201" s="77"/>
      <c r="AJ201" s="80" t="s">
        <v>1516</v>
      </c>
      <c r="AK201" s="81">
        <v>300</v>
      </c>
      <c r="AL201" s="80" t="s">
        <v>1516</v>
      </c>
      <c r="AM201" s="81">
        <v>300</v>
      </c>
      <c r="AN201" s="76"/>
      <c r="AO201" s="77"/>
      <c r="AP201" s="76"/>
      <c r="AQ201" s="77"/>
      <c r="AR201" s="76"/>
      <c r="AS201" s="77"/>
      <c r="AT201" s="80" t="s">
        <v>1516</v>
      </c>
      <c r="AU201" s="81">
        <v>325</v>
      </c>
      <c r="AV201" s="76"/>
      <c r="AW201" s="77"/>
      <c r="AX201" s="76"/>
      <c r="AY201" s="77"/>
      <c r="AZ201" s="76"/>
      <c r="BA201" s="77"/>
      <c r="BB201" s="80" t="s">
        <v>1516</v>
      </c>
      <c r="BC201" s="81">
        <v>325</v>
      </c>
      <c r="BD201" s="76"/>
      <c r="BE201" s="77"/>
      <c r="BF201" s="76"/>
      <c r="BG201" s="77"/>
      <c r="BH201" s="76"/>
      <c r="BI201" s="77"/>
      <c r="BJ201" s="80"/>
      <c r="BK201" s="81"/>
      <c r="BL201" s="36"/>
      <c r="BM201" s="113"/>
      <c r="BN201" s="76"/>
      <c r="BO201" s="77"/>
      <c r="BP201" s="76"/>
      <c r="BQ201" s="77"/>
      <c r="BR201" s="76"/>
      <c r="BS201" s="77"/>
      <c r="BT201" s="80"/>
      <c r="BU201" s="81"/>
      <c r="BV201" s="24"/>
      <c r="BW201" s="76"/>
      <c r="BX201" s="77"/>
      <c r="BY201" s="76"/>
      <c r="BZ201" s="77"/>
      <c r="CA201" s="96"/>
    </row>
    <row r="202" spans="1:79" outlineLevel="1" x14ac:dyDescent="0.2">
      <c r="A202" s="33"/>
      <c r="B202" s="265" t="s">
        <v>537</v>
      </c>
      <c r="C202" s="240" t="str">
        <f>_xlfn.CONCAT(Tabel3[[#This Row],[ID]],Tabel3[[#This Row],[BYGNINGSDELE]])</f>
        <v>198Buske og hække</v>
      </c>
      <c r="D202" s="24"/>
      <c r="E202" s="24"/>
      <c r="F202" s="24"/>
      <c r="G202" s="24"/>
      <c r="H202" s="24"/>
      <c r="I202" s="24"/>
      <c r="J202" s="61">
        <v>3</v>
      </c>
      <c r="K202" s="62" t="s">
        <v>523</v>
      </c>
      <c r="L202" s="63" t="s">
        <v>1512</v>
      </c>
      <c r="M202" s="61" t="str">
        <f>IFERROR(VLOOKUP(Tabel3[[#This Row],[ID-Bygningsdel]],'Data ændringslog'!A:G,7,FALSE),"P")</f>
        <v/>
      </c>
      <c r="N202" s="64" t="s">
        <v>109</v>
      </c>
      <c r="O202" s="188" t="str">
        <f>VLOOKUP(Tabel3[[#This Row],[ID-Bygningsdel]],'Data aktør'!A:H,2,FALSE)</f>
        <v/>
      </c>
      <c r="P202" s="189" t="str">
        <f>VLOOKUP(Tabel3[[#This Row],[ID-Bygningsdel]],'Data aktør'!A:H,3,FALSE)</f>
        <v/>
      </c>
      <c r="Q202" s="190" t="str">
        <f>VLOOKUP(Tabel3[[#This Row],[ID-Bygningsdel]],'Data aktør'!A:H,4,FALSE)</f>
        <v/>
      </c>
      <c r="R202" s="191" t="str">
        <f>VLOOKUP(Tabel3[[#This Row],[ID-Bygningsdel]],'Data aktør'!A:H,5,FALSE)</f>
        <v/>
      </c>
      <c r="S202" s="192" t="str">
        <f>VLOOKUP(Tabel3[[#This Row],[ID-Bygningsdel]],'Data aktør'!A:H,6,FALSE)</f>
        <v/>
      </c>
      <c r="T202" s="193" t="str">
        <f>VLOOKUP(Tabel3[[#This Row],[ID-Bygningsdel]],'Data aktør'!A:H,7,FALSE)</f>
        <v/>
      </c>
      <c r="U202" s="194" t="str">
        <f>VLOOKUP(Tabel3[[#This Row],[ID-Bygningsdel]],'Data aktør'!A:H,8,FALSE)</f>
        <v>X</v>
      </c>
      <c r="V202" s="76"/>
      <c r="W202" s="77"/>
      <c r="X202" s="76"/>
      <c r="Y202" s="77"/>
      <c r="Z202" s="76"/>
      <c r="AA202" s="77"/>
      <c r="AB202" s="76"/>
      <c r="AC202" s="77"/>
      <c r="AD202" s="76"/>
      <c r="AE202" s="77"/>
      <c r="AF202" s="76"/>
      <c r="AG202" s="77"/>
      <c r="AH202" s="76"/>
      <c r="AI202" s="77"/>
      <c r="AJ202" s="76" t="s">
        <v>1516</v>
      </c>
      <c r="AK202" s="77">
        <v>200</v>
      </c>
      <c r="AL202" s="76" t="s">
        <v>1516</v>
      </c>
      <c r="AM202" s="77">
        <v>300</v>
      </c>
      <c r="AN202" s="76"/>
      <c r="AO202" s="77"/>
      <c r="AP202" s="76"/>
      <c r="AQ202" s="77"/>
      <c r="AR202" s="76"/>
      <c r="AS202" s="77"/>
      <c r="AT202" s="76" t="s">
        <v>1516</v>
      </c>
      <c r="AU202" s="77">
        <v>325</v>
      </c>
      <c r="AV202" s="76"/>
      <c r="AW202" s="77"/>
      <c r="AX202" s="76"/>
      <c r="AY202" s="77"/>
      <c r="AZ202" s="76"/>
      <c r="BA202" s="77"/>
      <c r="BB202" s="76" t="s">
        <v>1516</v>
      </c>
      <c r="BC202" s="77">
        <v>325</v>
      </c>
      <c r="BD202" s="76"/>
      <c r="BE202" s="77"/>
      <c r="BF202" s="76"/>
      <c r="BG202" s="77"/>
      <c r="BH202" s="76"/>
      <c r="BI202" s="77"/>
      <c r="BJ202" s="76"/>
      <c r="BK202" s="77"/>
      <c r="BL202" s="36"/>
      <c r="BM202" s="24"/>
      <c r="BN202" s="76"/>
      <c r="BO202" s="77"/>
      <c r="BP202" s="76"/>
      <c r="BQ202" s="77"/>
      <c r="BR202" s="76"/>
      <c r="BS202" s="77"/>
      <c r="BT202" s="76"/>
      <c r="BU202" s="77"/>
      <c r="BV202" s="24"/>
      <c r="BW202" s="76"/>
      <c r="BX202" s="77"/>
      <c r="BY202" s="76"/>
      <c r="BZ202" s="77"/>
      <c r="CA202" s="96"/>
    </row>
    <row r="203" spans="1:79" ht="14.25" outlineLevel="1" x14ac:dyDescent="0.2">
      <c r="A203" s="33"/>
      <c r="B203" s="264" t="s">
        <v>538</v>
      </c>
      <c r="C203" s="239" t="str">
        <f>_xlfn.CONCAT(Tabel3[[#This Row],[ID]],Tabel3[[#This Row],[BYGNINGSDELE]])</f>
        <v>199Beplantningstypologier</v>
      </c>
      <c r="D203" s="27"/>
      <c r="E203" s="27"/>
      <c r="F203" s="27"/>
      <c r="G203" s="27"/>
      <c r="H203" s="27"/>
      <c r="I203" s="24"/>
      <c r="J203" s="58">
        <v>2</v>
      </c>
      <c r="K203" s="59" t="s">
        <v>1524</v>
      </c>
      <c r="L203" s="287"/>
      <c r="M203" s="290" t="str">
        <f>IFERROR(VLOOKUP(Tabel3[[#This Row],[ID-Bygningsdel]],'Data ændringslog'!A:G,7,FALSE),"P")</f>
        <v/>
      </c>
      <c r="N203" s="60"/>
      <c r="O203" s="221" t="s">
        <v>109</v>
      </c>
      <c r="P203" s="222" t="s">
        <v>109</v>
      </c>
      <c r="Q203" s="222" t="s">
        <v>109</v>
      </c>
      <c r="R203" s="222" t="s">
        <v>109</v>
      </c>
      <c r="S203" s="222" t="s">
        <v>109</v>
      </c>
      <c r="T203" s="222" t="s">
        <v>109</v>
      </c>
      <c r="U203" s="223" t="s">
        <v>109</v>
      </c>
      <c r="V203" s="78"/>
      <c r="W203" s="79"/>
      <c r="X203" s="78"/>
      <c r="Y203" s="79"/>
      <c r="Z203" s="78"/>
      <c r="AA203" s="79"/>
      <c r="AB203" s="78"/>
      <c r="AC203" s="88"/>
      <c r="AD203" s="78"/>
      <c r="AE203" s="79"/>
      <c r="AF203" s="78"/>
      <c r="AG203" s="79"/>
      <c r="AH203" s="78"/>
      <c r="AI203" s="79"/>
      <c r="AJ203" s="78"/>
      <c r="AK203" s="88"/>
      <c r="AL203" s="78"/>
      <c r="AM203" s="88"/>
      <c r="AN203" s="78"/>
      <c r="AO203" s="79"/>
      <c r="AP203" s="78"/>
      <c r="AQ203" s="79"/>
      <c r="AR203" s="78"/>
      <c r="AS203" s="79"/>
      <c r="AT203" s="78"/>
      <c r="AU203" s="88"/>
      <c r="AV203" s="78"/>
      <c r="AW203" s="79"/>
      <c r="AX203" s="78"/>
      <c r="AY203" s="79"/>
      <c r="AZ203" s="78"/>
      <c r="BA203" s="79"/>
      <c r="BB203" s="78"/>
      <c r="BC203" s="88"/>
      <c r="BD203" s="78"/>
      <c r="BE203" s="79"/>
      <c r="BF203" s="78"/>
      <c r="BG203" s="79"/>
      <c r="BH203" s="78"/>
      <c r="BI203" s="79"/>
      <c r="BJ203" s="78"/>
      <c r="BK203" s="88"/>
      <c r="BL203" s="37"/>
      <c r="BM203" s="245"/>
      <c r="BN203" s="78"/>
      <c r="BO203" s="79"/>
      <c r="BP203" s="78"/>
      <c r="BQ203" s="79"/>
      <c r="BR203" s="78"/>
      <c r="BS203" s="79"/>
      <c r="BT203" s="78"/>
      <c r="BU203" s="88"/>
      <c r="BV203" s="24"/>
      <c r="BW203" s="78"/>
      <c r="BX203" s="79"/>
      <c r="BY203" s="78"/>
      <c r="BZ203" s="79"/>
      <c r="CA203" s="97"/>
    </row>
    <row r="204" spans="1:79" outlineLevel="1" x14ac:dyDescent="0.2">
      <c r="A204" s="33"/>
      <c r="B204" s="265" t="s">
        <v>540</v>
      </c>
      <c r="C204" s="240" t="str">
        <f>_xlfn.CONCAT(Tabel3[[#This Row],[ID]],Tabel3[[#This Row],[BYGNINGSDELE]])</f>
        <v>200Skovrejsning</v>
      </c>
      <c r="D204" s="24"/>
      <c r="E204" s="24"/>
      <c r="F204" s="24"/>
      <c r="G204" s="24"/>
      <c r="H204" s="24"/>
      <c r="I204" s="24"/>
      <c r="J204" s="61">
        <v>3</v>
      </c>
      <c r="K204" s="62" t="s">
        <v>1525</v>
      </c>
      <c r="L204" s="63" t="s">
        <v>1515</v>
      </c>
      <c r="M204" s="61" t="str">
        <f>IFERROR(VLOOKUP(Tabel3[[#This Row],[ID-Bygningsdel]],'Data ændringslog'!A:G,7,FALSE),"P")</f>
        <v/>
      </c>
      <c r="N204" s="64" t="s">
        <v>113</v>
      </c>
      <c r="O204" s="188" t="str">
        <f>VLOOKUP(Tabel3[[#This Row],[ID-Bygningsdel]],'Data aktør'!A:H,2,FALSE)</f>
        <v/>
      </c>
      <c r="P204" s="189" t="str">
        <f>VLOOKUP(Tabel3[[#This Row],[ID-Bygningsdel]],'Data aktør'!A:H,3,FALSE)</f>
        <v/>
      </c>
      <c r="Q204" s="190" t="str">
        <f>VLOOKUP(Tabel3[[#This Row],[ID-Bygningsdel]],'Data aktør'!A:H,4,FALSE)</f>
        <v/>
      </c>
      <c r="R204" s="191" t="str">
        <f>VLOOKUP(Tabel3[[#This Row],[ID-Bygningsdel]],'Data aktør'!A:H,5,FALSE)</f>
        <v/>
      </c>
      <c r="S204" s="192" t="str">
        <f>VLOOKUP(Tabel3[[#This Row],[ID-Bygningsdel]],'Data aktør'!A:H,6,FALSE)</f>
        <v/>
      </c>
      <c r="T204" s="193" t="str">
        <f>VLOOKUP(Tabel3[[#This Row],[ID-Bygningsdel]],'Data aktør'!A:H,7,FALSE)</f>
        <v/>
      </c>
      <c r="U204" s="194" t="str">
        <f>VLOOKUP(Tabel3[[#This Row],[ID-Bygningsdel]],'Data aktør'!A:H,8,FALSE)</f>
        <v>X</v>
      </c>
      <c r="V204" s="76"/>
      <c r="W204" s="77"/>
      <c r="X204" s="76"/>
      <c r="Y204" s="77"/>
      <c r="Z204" s="76"/>
      <c r="AA204" s="77"/>
      <c r="AB204" s="76"/>
      <c r="AC204" s="77"/>
      <c r="AD204" s="76"/>
      <c r="AE204" s="77"/>
      <c r="AF204" s="76"/>
      <c r="AG204" s="77"/>
      <c r="AH204" s="76"/>
      <c r="AI204" s="77"/>
      <c r="AJ204" s="76" t="s">
        <v>1516</v>
      </c>
      <c r="AK204" s="77">
        <v>300</v>
      </c>
      <c r="AL204" s="76" t="s">
        <v>1516</v>
      </c>
      <c r="AM204" s="77">
        <v>300</v>
      </c>
      <c r="AN204" s="76"/>
      <c r="AO204" s="77"/>
      <c r="AP204" s="76"/>
      <c r="AQ204" s="77"/>
      <c r="AR204" s="76"/>
      <c r="AS204" s="77"/>
      <c r="AT204" s="76" t="s">
        <v>1516</v>
      </c>
      <c r="AU204" s="77">
        <v>325</v>
      </c>
      <c r="AV204" s="76"/>
      <c r="AW204" s="77"/>
      <c r="AX204" s="76"/>
      <c r="AY204" s="77"/>
      <c r="AZ204" s="76"/>
      <c r="BA204" s="77"/>
      <c r="BB204" s="76" t="s">
        <v>1516</v>
      </c>
      <c r="BC204" s="77">
        <v>325</v>
      </c>
      <c r="BD204" s="76"/>
      <c r="BE204" s="77"/>
      <c r="BF204" s="76"/>
      <c r="BG204" s="77"/>
      <c r="BH204" s="76"/>
      <c r="BI204" s="77"/>
      <c r="BJ204" s="76"/>
      <c r="BK204" s="77"/>
      <c r="BL204" s="36"/>
      <c r="BM204" s="24"/>
      <c r="BN204" s="76"/>
      <c r="BO204" s="77"/>
      <c r="BP204" s="76"/>
      <c r="BQ204" s="77"/>
      <c r="BR204" s="76"/>
      <c r="BS204" s="77"/>
      <c r="BT204" s="76"/>
      <c r="BU204" s="77"/>
      <c r="BV204" s="24"/>
      <c r="BW204" s="76"/>
      <c r="BX204" s="77"/>
      <c r="BY204" s="76"/>
      <c r="BZ204" s="77"/>
      <c r="CA204" s="96"/>
    </row>
    <row r="205" spans="1:79" outlineLevel="1" x14ac:dyDescent="0.2">
      <c r="A205" s="33"/>
      <c r="B205" s="265" t="s">
        <v>542</v>
      </c>
      <c r="C205" s="240" t="str">
        <f>_xlfn.CONCAT(Tabel3[[#This Row],[ID]],Tabel3[[#This Row],[BYGNINGSDELE]])</f>
        <v>201Bunddække og stauder</v>
      </c>
      <c r="D205" s="24"/>
      <c r="E205" s="24"/>
      <c r="F205" s="24"/>
      <c r="G205" s="24"/>
      <c r="H205" s="24"/>
      <c r="I205" s="24"/>
      <c r="J205" s="61">
        <v>3</v>
      </c>
      <c r="K205" s="62" t="s">
        <v>526</v>
      </c>
      <c r="L205" s="63" t="s">
        <v>1515</v>
      </c>
      <c r="M205" s="61" t="str">
        <f>IFERROR(VLOOKUP(Tabel3[[#This Row],[ID-Bygningsdel]],'Data ændringslog'!A:G,7,FALSE),"P")</f>
        <v/>
      </c>
      <c r="N205" s="64" t="s">
        <v>113</v>
      </c>
      <c r="O205" s="188" t="str">
        <f>VLOOKUP(Tabel3[[#This Row],[ID-Bygningsdel]],'Data aktør'!A:H,2,FALSE)</f>
        <v/>
      </c>
      <c r="P205" s="189" t="str">
        <f>VLOOKUP(Tabel3[[#This Row],[ID-Bygningsdel]],'Data aktør'!A:H,3,FALSE)</f>
        <v/>
      </c>
      <c r="Q205" s="190" t="str">
        <f>VLOOKUP(Tabel3[[#This Row],[ID-Bygningsdel]],'Data aktør'!A:H,4,FALSE)</f>
        <v/>
      </c>
      <c r="R205" s="191" t="str">
        <f>VLOOKUP(Tabel3[[#This Row],[ID-Bygningsdel]],'Data aktør'!A:H,5,FALSE)</f>
        <v/>
      </c>
      <c r="S205" s="192" t="str">
        <f>VLOOKUP(Tabel3[[#This Row],[ID-Bygningsdel]],'Data aktør'!A:H,6,FALSE)</f>
        <v/>
      </c>
      <c r="T205" s="193" t="str">
        <f>VLOOKUP(Tabel3[[#This Row],[ID-Bygningsdel]],'Data aktør'!A:H,7,FALSE)</f>
        <v/>
      </c>
      <c r="U205" s="194" t="str">
        <f>VLOOKUP(Tabel3[[#This Row],[ID-Bygningsdel]],'Data aktør'!A:H,8,FALSE)</f>
        <v>X</v>
      </c>
      <c r="V205" s="76"/>
      <c r="W205" s="77"/>
      <c r="X205" s="76"/>
      <c r="Y205" s="77"/>
      <c r="Z205" s="76"/>
      <c r="AA205" s="77"/>
      <c r="AB205" s="76"/>
      <c r="AC205" s="77"/>
      <c r="AD205" s="76"/>
      <c r="AE205" s="77"/>
      <c r="AF205" s="76"/>
      <c r="AG205" s="77"/>
      <c r="AH205" s="76"/>
      <c r="AI205" s="77"/>
      <c r="AJ205" s="76" t="s">
        <v>1516</v>
      </c>
      <c r="AK205" s="77">
        <v>200</v>
      </c>
      <c r="AL205" s="76" t="s">
        <v>1516</v>
      </c>
      <c r="AM205" s="77">
        <v>300</v>
      </c>
      <c r="AN205" s="76"/>
      <c r="AO205" s="77"/>
      <c r="AP205" s="76"/>
      <c r="AQ205" s="77"/>
      <c r="AR205" s="76"/>
      <c r="AS205" s="77"/>
      <c r="AT205" s="76" t="s">
        <v>1516</v>
      </c>
      <c r="AU205" s="77">
        <v>325</v>
      </c>
      <c r="AV205" s="76"/>
      <c r="AW205" s="77"/>
      <c r="AX205" s="76"/>
      <c r="AY205" s="77"/>
      <c r="AZ205" s="76"/>
      <c r="BA205" s="77"/>
      <c r="BB205" s="76" t="s">
        <v>1516</v>
      </c>
      <c r="BC205" s="77">
        <v>325</v>
      </c>
      <c r="BD205" s="76"/>
      <c r="BE205" s="77"/>
      <c r="BF205" s="76"/>
      <c r="BG205" s="77"/>
      <c r="BH205" s="76"/>
      <c r="BI205" s="77"/>
      <c r="BJ205" s="76"/>
      <c r="BK205" s="77"/>
      <c r="BL205" s="36"/>
      <c r="BM205" s="24"/>
      <c r="BN205" s="76"/>
      <c r="BO205" s="77"/>
      <c r="BP205" s="76"/>
      <c r="BQ205" s="77"/>
      <c r="BR205" s="76"/>
      <c r="BS205" s="77"/>
      <c r="BT205" s="76"/>
      <c r="BU205" s="77"/>
      <c r="BV205" s="24"/>
      <c r="BW205" s="76"/>
      <c r="BX205" s="77"/>
      <c r="BY205" s="76"/>
      <c r="BZ205" s="77"/>
      <c r="CA205" s="96"/>
    </row>
    <row r="206" spans="1:79" ht="24.95" customHeight="1" outlineLevel="1" x14ac:dyDescent="0.2">
      <c r="A206" s="33"/>
      <c r="B206" s="265" t="s">
        <v>544</v>
      </c>
      <c r="C206" s="240" t="str">
        <f>_xlfn.CONCAT(Tabel3[[#This Row],[ID]],Tabel3[[#This Row],[BYGNINGSDELE]])</f>
        <v>202Frøblandinger</v>
      </c>
      <c r="D206" s="24"/>
      <c r="E206" s="24"/>
      <c r="F206" s="24"/>
      <c r="G206" s="24"/>
      <c r="H206" s="24"/>
      <c r="I206" s="24"/>
      <c r="J206" s="61">
        <v>3</v>
      </c>
      <c r="K206" s="62" t="s">
        <v>1526</v>
      </c>
      <c r="L206" s="63" t="s">
        <v>1515</v>
      </c>
      <c r="M206" s="61" t="str">
        <f>IFERROR(VLOOKUP(Tabel3[[#This Row],[ID-Bygningsdel]],'Data ændringslog'!A:G,7,FALSE),"P")</f>
        <v/>
      </c>
      <c r="N206" s="64" t="s">
        <v>113</v>
      </c>
      <c r="O206" s="188" t="str">
        <f>VLOOKUP(Tabel3[[#This Row],[ID-Bygningsdel]],'Data aktør'!A:H,2,FALSE)</f>
        <v/>
      </c>
      <c r="P206" s="189" t="str">
        <f>VLOOKUP(Tabel3[[#This Row],[ID-Bygningsdel]],'Data aktør'!A:H,3,FALSE)</f>
        <v/>
      </c>
      <c r="Q206" s="190" t="str">
        <f>VLOOKUP(Tabel3[[#This Row],[ID-Bygningsdel]],'Data aktør'!A:H,4,FALSE)</f>
        <v/>
      </c>
      <c r="R206" s="191" t="str">
        <f>VLOOKUP(Tabel3[[#This Row],[ID-Bygningsdel]],'Data aktør'!A:H,5,FALSE)</f>
        <v/>
      </c>
      <c r="S206" s="192" t="str">
        <f>VLOOKUP(Tabel3[[#This Row],[ID-Bygningsdel]],'Data aktør'!A:H,6,FALSE)</f>
        <v/>
      </c>
      <c r="T206" s="193" t="str">
        <f>VLOOKUP(Tabel3[[#This Row],[ID-Bygningsdel]],'Data aktør'!A:H,7,FALSE)</f>
        <v/>
      </c>
      <c r="U206" s="194" t="str">
        <f>VLOOKUP(Tabel3[[#This Row],[ID-Bygningsdel]],'Data aktør'!A:H,8,FALSE)</f>
        <v>X</v>
      </c>
      <c r="V206" s="76"/>
      <c r="W206" s="77"/>
      <c r="X206" s="76"/>
      <c r="Y206" s="77"/>
      <c r="Z206" s="76"/>
      <c r="AA206" s="77"/>
      <c r="AB206" s="76"/>
      <c r="AC206" s="77"/>
      <c r="AD206" s="76"/>
      <c r="AE206" s="77"/>
      <c r="AF206" s="76"/>
      <c r="AG206" s="77"/>
      <c r="AH206" s="76"/>
      <c r="AI206" s="77"/>
      <c r="AJ206" s="76" t="s">
        <v>1516</v>
      </c>
      <c r="AK206" s="77">
        <v>200</v>
      </c>
      <c r="AL206" s="76" t="s">
        <v>1516</v>
      </c>
      <c r="AM206" s="77">
        <v>300</v>
      </c>
      <c r="AN206" s="76"/>
      <c r="AO206" s="77"/>
      <c r="AP206" s="76"/>
      <c r="AQ206" s="77"/>
      <c r="AR206" s="76"/>
      <c r="AS206" s="77"/>
      <c r="AT206" s="76" t="s">
        <v>1516</v>
      </c>
      <c r="AU206" s="77">
        <v>325</v>
      </c>
      <c r="AV206" s="76"/>
      <c r="AW206" s="77"/>
      <c r="AX206" s="76"/>
      <c r="AY206" s="77"/>
      <c r="AZ206" s="76"/>
      <c r="BA206" s="77"/>
      <c r="BB206" s="76" t="s">
        <v>1516</v>
      </c>
      <c r="BC206" s="77">
        <v>325</v>
      </c>
      <c r="BD206" s="76"/>
      <c r="BE206" s="77"/>
      <c r="BF206" s="76"/>
      <c r="BG206" s="77"/>
      <c r="BH206" s="76"/>
      <c r="BI206" s="77"/>
      <c r="BJ206" s="76"/>
      <c r="BK206" s="77"/>
      <c r="BL206" s="36"/>
      <c r="BM206" s="24"/>
      <c r="BN206" s="76"/>
      <c r="BO206" s="77"/>
      <c r="BP206" s="76"/>
      <c r="BQ206" s="77"/>
      <c r="BR206" s="76"/>
      <c r="BS206" s="77"/>
      <c r="BT206" s="76"/>
      <c r="BU206" s="77"/>
      <c r="BV206" s="24"/>
      <c r="BW206" s="76"/>
      <c r="BX206" s="77"/>
      <c r="BY206" s="76"/>
      <c r="BZ206" s="77"/>
      <c r="CA206" s="96"/>
    </row>
    <row r="207" spans="1:79" outlineLevel="1" x14ac:dyDescent="0.2">
      <c r="A207" s="33"/>
      <c r="B207" s="265" t="s">
        <v>545</v>
      </c>
      <c r="C207" s="240" t="str">
        <f>_xlfn.CONCAT(Tabel3[[#This Row],[ID]],Tabel3[[#This Row],[BYGNINGSDELE]])</f>
        <v>203Ekstensive beplantningssystemer</v>
      </c>
      <c r="D207" s="24"/>
      <c r="E207" s="24"/>
      <c r="F207" s="24"/>
      <c r="G207" s="24"/>
      <c r="H207" s="24"/>
      <c r="I207" s="24"/>
      <c r="J207" s="61">
        <v>3</v>
      </c>
      <c r="K207" s="62" t="s">
        <v>529</v>
      </c>
      <c r="L207" s="63" t="s">
        <v>1515</v>
      </c>
      <c r="M207" s="61" t="str">
        <f>IFERROR(VLOOKUP(Tabel3[[#This Row],[ID-Bygningsdel]],'Data ændringslog'!A:G,7,FALSE),"P")</f>
        <v/>
      </c>
      <c r="N207" s="64" t="s">
        <v>113</v>
      </c>
      <c r="O207" s="188" t="str">
        <f>VLOOKUP(Tabel3[[#This Row],[ID-Bygningsdel]],'Data aktør'!A:H,2,FALSE)</f>
        <v/>
      </c>
      <c r="P207" s="189" t="str">
        <f>VLOOKUP(Tabel3[[#This Row],[ID-Bygningsdel]],'Data aktør'!A:H,3,FALSE)</f>
        <v/>
      </c>
      <c r="Q207" s="190" t="str">
        <f>VLOOKUP(Tabel3[[#This Row],[ID-Bygningsdel]],'Data aktør'!A:H,4,FALSE)</f>
        <v/>
      </c>
      <c r="R207" s="191" t="str">
        <f>VLOOKUP(Tabel3[[#This Row],[ID-Bygningsdel]],'Data aktør'!A:H,5,FALSE)</f>
        <v/>
      </c>
      <c r="S207" s="192" t="str">
        <f>VLOOKUP(Tabel3[[#This Row],[ID-Bygningsdel]],'Data aktør'!A:H,6,FALSE)</f>
        <v/>
      </c>
      <c r="T207" s="193" t="str">
        <f>VLOOKUP(Tabel3[[#This Row],[ID-Bygningsdel]],'Data aktør'!A:H,7,FALSE)</f>
        <v/>
      </c>
      <c r="U207" s="194" t="str">
        <f>VLOOKUP(Tabel3[[#This Row],[ID-Bygningsdel]],'Data aktør'!A:H,8,FALSE)</f>
        <v>X</v>
      </c>
      <c r="V207" s="76"/>
      <c r="W207" s="77"/>
      <c r="X207" s="76"/>
      <c r="Y207" s="77"/>
      <c r="Z207" s="76"/>
      <c r="AA207" s="77"/>
      <c r="AB207" s="76"/>
      <c r="AC207" s="77"/>
      <c r="AD207" s="76"/>
      <c r="AE207" s="77"/>
      <c r="AF207" s="76"/>
      <c r="AG207" s="77"/>
      <c r="AH207" s="76"/>
      <c r="AI207" s="77"/>
      <c r="AJ207" s="76" t="s">
        <v>1516</v>
      </c>
      <c r="AK207" s="77">
        <v>200</v>
      </c>
      <c r="AL207" s="76" t="s">
        <v>1516</v>
      </c>
      <c r="AM207" s="77">
        <v>300</v>
      </c>
      <c r="AN207" s="76"/>
      <c r="AO207" s="77"/>
      <c r="AP207" s="76"/>
      <c r="AQ207" s="77"/>
      <c r="AR207" s="76"/>
      <c r="AS207" s="77"/>
      <c r="AT207" s="76" t="s">
        <v>1516</v>
      </c>
      <c r="AU207" s="77">
        <v>325</v>
      </c>
      <c r="AV207" s="76"/>
      <c r="AW207" s="77"/>
      <c r="AX207" s="76"/>
      <c r="AY207" s="77"/>
      <c r="AZ207" s="76"/>
      <c r="BA207" s="77"/>
      <c r="BB207" s="76" t="s">
        <v>1516</v>
      </c>
      <c r="BC207" s="77">
        <v>325</v>
      </c>
      <c r="BD207" s="76"/>
      <c r="BE207" s="77"/>
      <c r="BF207" s="76"/>
      <c r="BG207" s="77"/>
      <c r="BH207" s="76"/>
      <c r="BI207" s="77"/>
      <c r="BJ207" s="76"/>
      <c r="BK207" s="77"/>
      <c r="BL207" s="36"/>
      <c r="BM207" s="24"/>
      <c r="BN207" s="76"/>
      <c r="BO207" s="77"/>
      <c r="BP207" s="76"/>
      <c r="BQ207" s="77"/>
      <c r="BR207" s="76"/>
      <c r="BS207" s="77"/>
      <c r="BT207" s="76"/>
      <c r="BU207" s="77"/>
      <c r="BV207" s="24"/>
      <c r="BW207" s="76"/>
      <c r="BX207" s="77"/>
      <c r="BY207" s="76"/>
      <c r="BZ207" s="77"/>
      <c r="CA207" s="96"/>
    </row>
    <row r="208" spans="1:79" outlineLevel="1" x14ac:dyDescent="0.2">
      <c r="A208" s="33"/>
      <c r="B208" s="265" t="s">
        <v>546</v>
      </c>
      <c r="C208" s="240" t="str">
        <f>_xlfn.CONCAT(Tabel3[[#This Row],[ID]],Tabel3[[#This Row],[BYGNINGSDELE]])</f>
        <v>204Intensive opbygninger på tage</v>
      </c>
      <c r="D208" s="24"/>
      <c r="E208" s="24"/>
      <c r="F208" s="24"/>
      <c r="G208" s="24"/>
      <c r="H208" s="24"/>
      <c r="I208" s="24"/>
      <c r="J208" s="61">
        <v>3</v>
      </c>
      <c r="K208" s="62" t="s">
        <v>531</v>
      </c>
      <c r="L208" s="63" t="s">
        <v>1515</v>
      </c>
      <c r="M208" s="61" t="str">
        <f>IFERROR(VLOOKUP(Tabel3[[#This Row],[ID-Bygningsdel]],'Data ændringslog'!A:G,7,FALSE),"P")</f>
        <v/>
      </c>
      <c r="N208" s="64" t="s">
        <v>113</v>
      </c>
      <c r="O208" s="188" t="str">
        <f>VLOOKUP(Tabel3[[#This Row],[ID-Bygningsdel]],'Data aktør'!A:H,2,FALSE)</f>
        <v/>
      </c>
      <c r="P208" s="189" t="str">
        <f>VLOOKUP(Tabel3[[#This Row],[ID-Bygningsdel]],'Data aktør'!A:H,3,FALSE)</f>
        <v/>
      </c>
      <c r="Q208" s="190" t="str">
        <f>VLOOKUP(Tabel3[[#This Row],[ID-Bygningsdel]],'Data aktør'!A:H,4,FALSE)</f>
        <v/>
      </c>
      <c r="R208" s="191" t="str">
        <f>VLOOKUP(Tabel3[[#This Row],[ID-Bygningsdel]],'Data aktør'!A:H,5,FALSE)</f>
        <v/>
      </c>
      <c r="S208" s="192" t="str">
        <f>VLOOKUP(Tabel3[[#This Row],[ID-Bygningsdel]],'Data aktør'!A:H,6,FALSE)</f>
        <v/>
      </c>
      <c r="T208" s="193" t="str">
        <f>VLOOKUP(Tabel3[[#This Row],[ID-Bygningsdel]],'Data aktør'!A:H,7,FALSE)</f>
        <v/>
      </c>
      <c r="U208" s="194" t="str">
        <f>VLOOKUP(Tabel3[[#This Row],[ID-Bygningsdel]],'Data aktør'!A:H,8,FALSE)</f>
        <v>X</v>
      </c>
      <c r="V208" s="76"/>
      <c r="W208" s="77"/>
      <c r="X208" s="76"/>
      <c r="Y208" s="77"/>
      <c r="Z208" s="76"/>
      <c r="AA208" s="77"/>
      <c r="AB208" s="76"/>
      <c r="AC208" s="77"/>
      <c r="AD208" s="76"/>
      <c r="AE208" s="77"/>
      <c r="AF208" s="76"/>
      <c r="AG208" s="77"/>
      <c r="AH208" s="76"/>
      <c r="AI208" s="77"/>
      <c r="AJ208" s="76" t="s">
        <v>1516</v>
      </c>
      <c r="AK208" s="77">
        <v>200</v>
      </c>
      <c r="AL208" s="76" t="s">
        <v>1516</v>
      </c>
      <c r="AM208" s="77">
        <v>300</v>
      </c>
      <c r="AN208" s="76"/>
      <c r="AO208" s="77"/>
      <c r="AP208" s="76"/>
      <c r="AQ208" s="77"/>
      <c r="AR208" s="76"/>
      <c r="AS208" s="77"/>
      <c r="AT208" s="76" t="s">
        <v>1516</v>
      </c>
      <c r="AU208" s="77">
        <v>325</v>
      </c>
      <c r="AV208" s="76"/>
      <c r="AW208" s="77"/>
      <c r="AX208" s="76"/>
      <c r="AY208" s="77"/>
      <c r="AZ208" s="76"/>
      <c r="BA208" s="77"/>
      <c r="BB208" s="76" t="s">
        <v>1516</v>
      </c>
      <c r="BC208" s="77">
        <v>325</v>
      </c>
      <c r="BD208" s="76"/>
      <c r="BE208" s="77"/>
      <c r="BF208" s="76"/>
      <c r="BG208" s="77"/>
      <c r="BH208" s="76"/>
      <c r="BI208" s="77"/>
      <c r="BJ208" s="76"/>
      <c r="BK208" s="77"/>
      <c r="BL208" s="36"/>
      <c r="BM208" s="24"/>
      <c r="BN208" s="76"/>
      <c r="BO208" s="77"/>
      <c r="BP208" s="76"/>
      <c r="BQ208" s="77"/>
      <c r="BR208" s="76"/>
      <c r="BS208" s="77"/>
      <c r="BT208" s="76"/>
      <c r="BU208" s="77"/>
      <c r="BV208" s="24"/>
      <c r="BW208" s="76"/>
      <c r="BX208" s="77"/>
      <c r="BY208" s="76"/>
      <c r="BZ208" s="77"/>
      <c r="CA208" s="96"/>
    </row>
    <row r="209" spans="1:79" ht="24.95" customHeight="1" outlineLevel="1" x14ac:dyDescent="0.2">
      <c r="A209" s="33"/>
      <c r="B209" s="264" t="s">
        <v>547</v>
      </c>
      <c r="C209" s="239" t="str">
        <f>_xlfn.CONCAT(Tabel3[[#This Row],[ID]],Tabel3[[#This Row],[BYGNINGSDELE]])</f>
        <v>205Konstruktionselementer i terræn</v>
      </c>
      <c r="D209" s="27"/>
      <c r="E209" s="27"/>
      <c r="F209" s="27"/>
      <c r="G209" s="27"/>
      <c r="H209" s="27"/>
      <c r="I209" s="24"/>
      <c r="J209" s="58">
        <v>2</v>
      </c>
      <c r="K209" s="59" t="s">
        <v>1513</v>
      </c>
      <c r="L209" s="287"/>
      <c r="M209" s="290" t="str">
        <f>IFERROR(VLOOKUP(Tabel3[[#This Row],[ID-Bygningsdel]],'Data ændringslog'!A:G,7,FALSE),"P")</f>
        <v/>
      </c>
      <c r="N209" s="60" t="s">
        <v>109</v>
      </c>
      <c r="O209" s="221" t="s">
        <v>109</v>
      </c>
      <c r="P209" s="222" t="s">
        <v>109</v>
      </c>
      <c r="Q209" s="222" t="s">
        <v>109</v>
      </c>
      <c r="R209" s="222" t="s">
        <v>109</v>
      </c>
      <c r="S209" s="222" t="s">
        <v>109</v>
      </c>
      <c r="T209" s="222" t="s">
        <v>109</v>
      </c>
      <c r="U209" s="223" t="s">
        <v>109</v>
      </c>
      <c r="V209" s="78"/>
      <c r="W209" s="79"/>
      <c r="X209" s="78"/>
      <c r="Y209" s="79"/>
      <c r="Z209" s="78"/>
      <c r="AA209" s="79"/>
      <c r="AB209" s="225"/>
      <c r="AC209" s="226"/>
      <c r="AD209" s="78"/>
      <c r="AE209" s="79"/>
      <c r="AF209" s="78"/>
      <c r="AG209" s="79"/>
      <c r="AH209" s="78"/>
      <c r="AI209" s="79"/>
      <c r="AJ209" s="225"/>
      <c r="AK209" s="226"/>
      <c r="AL209" s="225"/>
      <c r="AM209" s="226"/>
      <c r="AN209" s="78"/>
      <c r="AO209" s="79"/>
      <c r="AP209" s="78"/>
      <c r="AQ209" s="79"/>
      <c r="AR209" s="78"/>
      <c r="AS209" s="79"/>
      <c r="AT209" s="225"/>
      <c r="AU209" s="226"/>
      <c r="AV209" s="78"/>
      <c r="AW209" s="79"/>
      <c r="AX209" s="78"/>
      <c r="AY209" s="79"/>
      <c r="AZ209" s="78"/>
      <c r="BA209" s="79"/>
      <c r="BB209" s="225"/>
      <c r="BC209" s="226"/>
      <c r="BD209" s="78"/>
      <c r="BE209" s="79"/>
      <c r="BF209" s="78"/>
      <c r="BG209" s="79"/>
      <c r="BH209" s="78"/>
      <c r="BI209" s="79"/>
      <c r="BJ209" s="225"/>
      <c r="BK209" s="226"/>
      <c r="BL209" s="37"/>
      <c r="BM209" s="245"/>
      <c r="BN209" s="78"/>
      <c r="BO209" s="79"/>
      <c r="BP209" s="78"/>
      <c r="BQ209" s="79"/>
      <c r="BR209" s="78"/>
      <c r="BS209" s="79"/>
      <c r="BT209" s="225"/>
      <c r="BU209" s="226"/>
      <c r="BV209" s="24"/>
      <c r="BW209" s="78"/>
      <c r="BX209" s="79"/>
      <c r="BY209" s="78"/>
      <c r="BZ209" s="79"/>
      <c r="CA209" s="97"/>
    </row>
    <row r="210" spans="1:79" s="108" customFormat="1" ht="27.95" customHeight="1" x14ac:dyDescent="0.2">
      <c r="A210" s="33"/>
      <c r="B210" s="265" t="s">
        <v>548</v>
      </c>
      <c r="C210" s="240" t="str">
        <f>_xlfn.CONCAT(Tabel3[[#This Row],[ID]],Tabel3[[#This Row],[BYGNINGSDELE]])</f>
        <v>206Støttemure &gt; 1meter</v>
      </c>
      <c r="D210" s="24"/>
      <c r="E210" s="24"/>
      <c r="F210" s="24"/>
      <c r="G210" s="24"/>
      <c r="H210" s="24"/>
      <c r="I210" s="24"/>
      <c r="J210" s="61">
        <v>3</v>
      </c>
      <c r="K210" s="62" t="s">
        <v>1527</v>
      </c>
      <c r="L210" s="63" t="s">
        <v>1513</v>
      </c>
      <c r="M210" s="61" t="str">
        <f>IFERROR(VLOOKUP(Tabel3[[#This Row],[ID-Bygningsdel]],'Data ændringslog'!A:G,7,FALSE),"P")</f>
        <v/>
      </c>
      <c r="N210" s="64" t="s">
        <v>109</v>
      </c>
      <c r="O210" s="188" t="str">
        <f>VLOOKUP(Tabel3[[#This Row],[ID-Bygningsdel]],'Data aktør'!A:H,2,FALSE)</f>
        <v/>
      </c>
      <c r="P210" s="189" t="str">
        <f>VLOOKUP(Tabel3[[#This Row],[ID-Bygningsdel]],'Data aktør'!A:H,3,FALSE)</f>
        <v>X</v>
      </c>
      <c r="Q210" s="190" t="str">
        <f>VLOOKUP(Tabel3[[#This Row],[ID-Bygningsdel]],'Data aktør'!A:H,4,FALSE)</f>
        <v/>
      </c>
      <c r="R210" s="191" t="str">
        <f>VLOOKUP(Tabel3[[#This Row],[ID-Bygningsdel]],'Data aktør'!A:H,5,FALSE)</f>
        <v/>
      </c>
      <c r="S210" s="192" t="str">
        <f>VLOOKUP(Tabel3[[#This Row],[ID-Bygningsdel]],'Data aktør'!A:H,6,FALSE)</f>
        <v/>
      </c>
      <c r="T210" s="193" t="str">
        <f>VLOOKUP(Tabel3[[#This Row],[ID-Bygningsdel]],'Data aktør'!A:H,7,FALSE)</f>
        <v/>
      </c>
      <c r="U210" s="194" t="str">
        <f>VLOOKUP(Tabel3[[#This Row],[ID-Bygningsdel]],'Data aktør'!A:H,8,FALSE)</f>
        <v>X</v>
      </c>
      <c r="V210" s="76"/>
      <c r="W210" s="77"/>
      <c r="X210" s="76"/>
      <c r="Y210" s="77"/>
      <c r="Z210" s="76"/>
      <c r="AA210" s="77"/>
      <c r="AB210" s="80"/>
      <c r="AC210" s="81"/>
      <c r="AD210" s="76"/>
      <c r="AE210" s="77"/>
      <c r="AF210" s="76"/>
      <c r="AG210" s="77"/>
      <c r="AH210" s="76"/>
      <c r="AI210" s="77"/>
      <c r="AJ210" s="80" t="s">
        <v>1516</v>
      </c>
      <c r="AK210" s="81">
        <v>300</v>
      </c>
      <c r="AL210" s="80" t="s">
        <v>44</v>
      </c>
      <c r="AM210" s="81">
        <v>300</v>
      </c>
      <c r="AN210" s="76"/>
      <c r="AO210" s="77"/>
      <c r="AP210" s="76"/>
      <c r="AQ210" s="77"/>
      <c r="AR210" s="76"/>
      <c r="AS210" s="77"/>
      <c r="AT210" s="80" t="s">
        <v>44</v>
      </c>
      <c r="AU210" s="81">
        <v>325</v>
      </c>
      <c r="AV210" s="76"/>
      <c r="AW210" s="77"/>
      <c r="AX210" s="76"/>
      <c r="AY210" s="77"/>
      <c r="AZ210" s="76"/>
      <c r="BA210" s="77"/>
      <c r="BB210" s="80" t="s">
        <v>44</v>
      </c>
      <c r="BC210" s="81">
        <v>325</v>
      </c>
      <c r="BD210" s="76"/>
      <c r="BE210" s="77"/>
      <c r="BF210" s="76"/>
      <c r="BG210" s="77"/>
      <c r="BH210" s="76"/>
      <c r="BI210" s="77"/>
      <c r="BJ210" s="80"/>
      <c r="BK210" s="81"/>
      <c r="BL210" s="36" t="s">
        <v>1553</v>
      </c>
      <c r="BM210" s="113"/>
      <c r="BN210" s="76"/>
      <c r="BO210" s="77"/>
      <c r="BP210" s="76"/>
      <c r="BQ210" s="77"/>
      <c r="BR210" s="76"/>
      <c r="BS210" s="77"/>
      <c r="BT210" s="80"/>
      <c r="BU210" s="81"/>
      <c r="BV210" s="24"/>
      <c r="BW210" s="76"/>
      <c r="BX210" s="77"/>
      <c r="BY210" s="76"/>
      <c r="BZ210" s="77"/>
      <c r="CA210" s="96"/>
    </row>
    <row r="211" spans="1:79" ht="24.95" customHeight="1" outlineLevel="1" x14ac:dyDescent="0.2">
      <c r="A211" s="33"/>
      <c r="B211" s="265" t="s">
        <v>550</v>
      </c>
      <c r="C211" s="240" t="str">
        <f>_xlfn.CONCAT(Tabel3[[#This Row],[ID]],Tabel3[[#This Row],[BYGNINGSDELE]])</f>
        <v>207Støttemure &lt; 1meter</v>
      </c>
      <c r="D211" s="24"/>
      <c r="E211" s="24"/>
      <c r="F211" s="24"/>
      <c r="G211" s="24"/>
      <c r="H211" s="24"/>
      <c r="I211" s="24"/>
      <c r="J211" s="61">
        <v>3</v>
      </c>
      <c r="K211" s="62" t="s">
        <v>1528</v>
      </c>
      <c r="L211" s="63" t="s">
        <v>1513</v>
      </c>
      <c r="M211" s="61" t="str">
        <f>IFERROR(VLOOKUP(Tabel3[[#This Row],[ID-Bygningsdel]],'Data ændringslog'!A:G,7,FALSE),"P")</f>
        <v/>
      </c>
      <c r="N211" s="64" t="s">
        <v>109</v>
      </c>
      <c r="O211" s="188" t="str">
        <f>VLOOKUP(Tabel3[[#This Row],[ID-Bygningsdel]],'Data aktør'!A:H,2,FALSE)</f>
        <v/>
      </c>
      <c r="P211" s="189" t="str">
        <f>VLOOKUP(Tabel3[[#This Row],[ID-Bygningsdel]],'Data aktør'!A:H,3,FALSE)</f>
        <v/>
      </c>
      <c r="Q211" s="190" t="str">
        <f>VLOOKUP(Tabel3[[#This Row],[ID-Bygningsdel]],'Data aktør'!A:H,4,FALSE)</f>
        <v/>
      </c>
      <c r="R211" s="191" t="str">
        <f>VLOOKUP(Tabel3[[#This Row],[ID-Bygningsdel]],'Data aktør'!A:H,5,FALSE)</f>
        <v/>
      </c>
      <c r="S211" s="192" t="str">
        <f>VLOOKUP(Tabel3[[#This Row],[ID-Bygningsdel]],'Data aktør'!A:H,6,FALSE)</f>
        <v/>
      </c>
      <c r="T211" s="193" t="str">
        <f>VLOOKUP(Tabel3[[#This Row],[ID-Bygningsdel]],'Data aktør'!A:H,7,FALSE)</f>
        <v/>
      </c>
      <c r="U211" s="194" t="str">
        <f>VLOOKUP(Tabel3[[#This Row],[ID-Bygningsdel]],'Data aktør'!A:H,8,FALSE)</f>
        <v>X</v>
      </c>
      <c r="V211" s="76"/>
      <c r="W211" s="77"/>
      <c r="X211" s="76"/>
      <c r="Y211" s="77"/>
      <c r="Z211" s="76"/>
      <c r="AA211" s="77"/>
      <c r="AB211" s="80"/>
      <c r="AC211" s="81"/>
      <c r="AD211" s="76"/>
      <c r="AE211" s="77"/>
      <c r="AF211" s="76"/>
      <c r="AG211" s="77"/>
      <c r="AH211" s="76"/>
      <c r="AI211" s="77"/>
      <c r="AJ211" s="80" t="s">
        <v>1516</v>
      </c>
      <c r="AK211" s="81">
        <v>300</v>
      </c>
      <c r="AL211" s="80" t="s">
        <v>1516</v>
      </c>
      <c r="AM211" s="81">
        <v>300</v>
      </c>
      <c r="AN211" s="76"/>
      <c r="AO211" s="77"/>
      <c r="AP211" s="76"/>
      <c r="AQ211" s="77"/>
      <c r="AR211" s="76"/>
      <c r="AS211" s="77"/>
      <c r="AT211" s="80" t="s">
        <v>1516</v>
      </c>
      <c r="AU211" s="81">
        <v>325</v>
      </c>
      <c r="AV211" s="76"/>
      <c r="AW211" s="77"/>
      <c r="AX211" s="76"/>
      <c r="AY211" s="77"/>
      <c r="AZ211" s="76"/>
      <c r="BA211" s="77"/>
      <c r="BB211" s="80" t="s">
        <v>1516</v>
      </c>
      <c r="BC211" s="81">
        <v>325</v>
      </c>
      <c r="BD211" s="76"/>
      <c r="BE211" s="77"/>
      <c r="BF211" s="76"/>
      <c r="BG211" s="77"/>
      <c r="BH211" s="76"/>
      <c r="BI211" s="77"/>
      <c r="BJ211" s="80"/>
      <c r="BK211" s="81"/>
      <c r="BL211" s="36" t="s">
        <v>1553</v>
      </c>
      <c r="BM211" s="113"/>
      <c r="BN211" s="76"/>
      <c r="BO211" s="77"/>
      <c r="BP211" s="76"/>
      <c r="BQ211" s="77"/>
      <c r="BR211" s="76"/>
      <c r="BS211" s="77"/>
      <c r="BT211" s="80"/>
      <c r="BU211" s="81"/>
      <c r="BV211" s="24"/>
      <c r="BW211" s="76"/>
      <c r="BX211" s="77"/>
      <c r="BY211" s="76"/>
      <c r="BZ211" s="77"/>
      <c r="CA211" s="96"/>
    </row>
    <row r="212" spans="1:79" outlineLevel="1" x14ac:dyDescent="0.2">
      <c r="A212" s="33"/>
      <c r="B212" s="265" t="s">
        <v>552</v>
      </c>
      <c r="C212" s="240" t="str">
        <f>_xlfn.CONCAT(Tabel3[[#This Row],[ID]],Tabel3[[#This Row],[BYGNINGSDELE]])</f>
        <v>208Opmurede elementer</v>
      </c>
      <c r="D212" s="24"/>
      <c r="E212" s="24"/>
      <c r="F212" s="24"/>
      <c r="G212" s="24"/>
      <c r="H212" s="24"/>
      <c r="I212" s="24"/>
      <c r="J212" s="61">
        <v>3</v>
      </c>
      <c r="K212" s="62" t="s">
        <v>1529</v>
      </c>
      <c r="L212" s="63" t="s">
        <v>1513</v>
      </c>
      <c r="M212" s="61" t="str">
        <f>IFERROR(VLOOKUP(Tabel3[[#This Row],[ID-Bygningsdel]],'Data ændringslog'!A:G,7,FALSE),"P")</f>
        <v/>
      </c>
      <c r="N212" s="64" t="s">
        <v>109</v>
      </c>
      <c r="O212" s="188" t="str">
        <f>VLOOKUP(Tabel3[[#This Row],[ID-Bygningsdel]],'Data aktør'!A:H,2,FALSE)</f>
        <v/>
      </c>
      <c r="P212" s="189" t="str">
        <f>VLOOKUP(Tabel3[[#This Row],[ID-Bygningsdel]],'Data aktør'!A:H,3,FALSE)</f>
        <v/>
      </c>
      <c r="Q212" s="190" t="str">
        <f>VLOOKUP(Tabel3[[#This Row],[ID-Bygningsdel]],'Data aktør'!A:H,4,FALSE)</f>
        <v/>
      </c>
      <c r="R212" s="191" t="str">
        <f>VLOOKUP(Tabel3[[#This Row],[ID-Bygningsdel]],'Data aktør'!A:H,5,FALSE)</f>
        <v/>
      </c>
      <c r="S212" s="192" t="str">
        <f>VLOOKUP(Tabel3[[#This Row],[ID-Bygningsdel]],'Data aktør'!A:H,6,FALSE)</f>
        <v/>
      </c>
      <c r="T212" s="193" t="str">
        <f>VLOOKUP(Tabel3[[#This Row],[ID-Bygningsdel]],'Data aktør'!A:H,7,FALSE)</f>
        <v/>
      </c>
      <c r="U212" s="194" t="str">
        <f>VLOOKUP(Tabel3[[#This Row],[ID-Bygningsdel]],'Data aktør'!A:H,8,FALSE)</f>
        <v>X</v>
      </c>
      <c r="V212" s="76"/>
      <c r="W212" s="77"/>
      <c r="X212" s="76"/>
      <c r="Y212" s="77"/>
      <c r="Z212" s="76"/>
      <c r="AA212" s="77"/>
      <c r="AB212" s="80"/>
      <c r="AC212" s="81"/>
      <c r="AD212" s="76"/>
      <c r="AE212" s="77"/>
      <c r="AF212" s="76"/>
      <c r="AG212" s="77"/>
      <c r="AH212" s="76"/>
      <c r="AI212" s="77"/>
      <c r="AJ212" s="80" t="s">
        <v>1516</v>
      </c>
      <c r="AK212" s="81">
        <v>300</v>
      </c>
      <c r="AL212" s="80" t="s">
        <v>1516</v>
      </c>
      <c r="AM212" s="81">
        <v>300</v>
      </c>
      <c r="AN212" s="76"/>
      <c r="AO212" s="77"/>
      <c r="AP212" s="76"/>
      <c r="AQ212" s="77"/>
      <c r="AR212" s="76"/>
      <c r="AS212" s="77"/>
      <c r="AT212" s="80" t="s">
        <v>1516</v>
      </c>
      <c r="AU212" s="81">
        <v>325</v>
      </c>
      <c r="AV212" s="76"/>
      <c r="AW212" s="77"/>
      <c r="AX212" s="76"/>
      <c r="AY212" s="77"/>
      <c r="AZ212" s="76"/>
      <c r="BA212" s="77"/>
      <c r="BB212" s="80" t="s">
        <v>1516</v>
      </c>
      <c r="BC212" s="81">
        <v>325</v>
      </c>
      <c r="BD212" s="76"/>
      <c r="BE212" s="77"/>
      <c r="BF212" s="76"/>
      <c r="BG212" s="77"/>
      <c r="BH212" s="76"/>
      <c r="BI212" s="77"/>
      <c r="BJ212" s="80"/>
      <c r="BK212" s="81"/>
      <c r="BL212" s="36" t="s">
        <v>1554</v>
      </c>
      <c r="BM212" s="113"/>
      <c r="BN212" s="76"/>
      <c r="BO212" s="77"/>
      <c r="BP212" s="76"/>
      <c r="BQ212" s="77"/>
      <c r="BR212" s="76"/>
      <c r="BS212" s="77"/>
      <c r="BT212" s="80"/>
      <c r="BU212" s="81"/>
      <c r="BV212" s="24"/>
      <c r="BW212" s="76"/>
      <c r="BX212" s="77"/>
      <c r="BY212" s="76"/>
      <c r="BZ212" s="77"/>
      <c r="CA212" s="96"/>
    </row>
    <row r="213" spans="1:79" outlineLevel="1" x14ac:dyDescent="0.2">
      <c r="A213" s="33"/>
      <c r="B213" s="265" t="s">
        <v>554</v>
      </c>
      <c r="C213" s="240" t="str">
        <f>_xlfn.CONCAT(Tabel3[[#This Row],[ID]],Tabel3[[#This Row],[BYGNINGSDELE]])</f>
        <v>209Insitustøbt elementer</v>
      </c>
      <c r="D213" s="24"/>
      <c r="E213" s="24"/>
      <c r="F213" s="24"/>
      <c r="G213" s="24"/>
      <c r="H213" s="24"/>
      <c r="I213" s="24"/>
      <c r="J213" s="61">
        <v>3</v>
      </c>
      <c r="K213" s="62" t="s">
        <v>1530</v>
      </c>
      <c r="L213" s="63" t="s">
        <v>1513</v>
      </c>
      <c r="M213" s="61" t="str">
        <f>IFERROR(VLOOKUP(Tabel3[[#This Row],[ID-Bygningsdel]],'Data ændringslog'!A:G,7,FALSE),"P")</f>
        <v/>
      </c>
      <c r="N213" s="64" t="s">
        <v>109</v>
      </c>
      <c r="O213" s="188" t="str">
        <f>VLOOKUP(Tabel3[[#This Row],[ID-Bygningsdel]],'Data aktør'!A:H,2,FALSE)</f>
        <v/>
      </c>
      <c r="P213" s="189" t="str">
        <f>VLOOKUP(Tabel3[[#This Row],[ID-Bygningsdel]],'Data aktør'!A:H,3,FALSE)</f>
        <v>X</v>
      </c>
      <c r="Q213" s="190" t="str">
        <f>VLOOKUP(Tabel3[[#This Row],[ID-Bygningsdel]],'Data aktør'!A:H,4,FALSE)</f>
        <v/>
      </c>
      <c r="R213" s="191" t="str">
        <f>VLOOKUP(Tabel3[[#This Row],[ID-Bygningsdel]],'Data aktør'!A:H,5,FALSE)</f>
        <v/>
      </c>
      <c r="S213" s="192" t="str">
        <f>VLOOKUP(Tabel3[[#This Row],[ID-Bygningsdel]],'Data aktør'!A:H,6,FALSE)</f>
        <v/>
      </c>
      <c r="T213" s="193" t="str">
        <f>VLOOKUP(Tabel3[[#This Row],[ID-Bygningsdel]],'Data aktør'!A:H,7,FALSE)</f>
        <v/>
      </c>
      <c r="U213" s="194" t="str">
        <f>VLOOKUP(Tabel3[[#This Row],[ID-Bygningsdel]],'Data aktør'!A:H,8,FALSE)</f>
        <v>X</v>
      </c>
      <c r="V213" s="76"/>
      <c r="W213" s="77"/>
      <c r="X213" s="76"/>
      <c r="Y213" s="77"/>
      <c r="Z213" s="76"/>
      <c r="AA213" s="77"/>
      <c r="AB213" s="80"/>
      <c r="AC213" s="81"/>
      <c r="AD213" s="76"/>
      <c r="AE213" s="77"/>
      <c r="AF213" s="76"/>
      <c r="AG213" s="77"/>
      <c r="AH213" s="76"/>
      <c r="AI213" s="77"/>
      <c r="AJ213" s="80" t="s">
        <v>1516</v>
      </c>
      <c r="AK213" s="81">
        <v>300</v>
      </c>
      <c r="AL213" s="80" t="s">
        <v>44</v>
      </c>
      <c r="AM213" s="81">
        <v>300</v>
      </c>
      <c r="AN213" s="76"/>
      <c r="AO213" s="77"/>
      <c r="AP213" s="76"/>
      <c r="AQ213" s="77"/>
      <c r="AR213" s="76"/>
      <c r="AS213" s="77"/>
      <c r="AT213" s="80" t="s">
        <v>44</v>
      </c>
      <c r="AU213" s="81">
        <v>325</v>
      </c>
      <c r="AV213" s="76"/>
      <c r="AW213" s="77"/>
      <c r="AX213" s="76"/>
      <c r="AY213" s="77"/>
      <c r="AZ213" s="76"/>
      <c r="BA213" s="77"/>
      <c r="BB213" s="80" t="s">
        <v>44</v>
      </c>
      <c r="BC213" s="81">
        <v>325</v>
      </c>
      <c r="BD213" s="76"/>
      <c r="BE213" s="77"/>
      <c r="BF213" s="76"/>
      <c r="BG213" s="77"/>
      <c r="BH213" s="76"/>
      <c r="BI213" s="77"/>
      <c r="BJ213" s="80"/>
      <c r="BK213" s="81"/>
      <c r="BL213" s="36" t="s">
        <v>1553</v>
      </c>
      <c r="BM213" s="113"/>
      <c r="BN213" s="76"/>
      <c r="BO213" s="77"/>
      <c r="BP213" s="76"/>
      <c r="BQ213" s="77"/>
      <c r="BR213" s="76"/>
      <c r="BS213" s="77"/>
      <c r="BT213" s="80"/>
      <c r="BU213" s="81"/>
      <c r="BV213" s="24"/>
      <c r="BW213" s="76"/>
      <c r="BX213" s="77"/>
      <c r="BY213" s="76"/>
      <c r="BZ213" s="77"/>
      <c r="CA213" s="96"/>
    </row>
    <row r="214" spans="1:79" ht="24.95" customHeight="1" outlineLevel="1" x14ac:dyDescent="0.2">
      <c r="A214" s="33"/>
      <c r="B214" s="265" t="s">
        <v>556</v>
      </c>
      <c r="C214" s="240" t="str">
        <f>_xlfn.CONCAT(Tabel3[[#This Row],[ID]],Tabel3[[#This Row],[BYGNINGSDELE]])</f>
        <v>210Hegn og afskærmninger</v>
      </c>
      <c r="D214" s="24"/>
      <c r="E214" s="24"/>
      <c r="F214" s="24"/>
      <c r="G214" s="24"/>
      <c r="H214" s="24"/>
      <c r="I214" s="24"/>
      <c r="J214" s="61">
        <v>3</v>
      </c>
      <c r="K214" s="62" t="s">
        <v>539</v>
      </c>
      <c r="L214" s="63" t="s">
        <v>1513</v>
      </c>
      <c r="M214" s="61" t="str">
        <f>IFERROR(VLOOKUP(Tabel3[[#This Row],[ID-Bygningsdel]],'Data ændringslog'!A:G,7,FALSE),"P")</f>
        <v/>
      </c>
      <c r="N214" s="64" t="s">
        <v>109</v>
      </c>
      <c r="O214" s="188" t="str">
        <f>VLOOKUP(Tabel3[[#This Row],[ID-Bygningsdel]],'Data aktør'!A:H,2,FALSE)</f>
        <v/>
      </c>
      <c r="P214" s="189" t="str">
        <f>VLOOKUP(Tabel3[[#This Row],[ID-Bygningsdel]],'Data aktør'!A:H,3,FALSE)</f>
        <v/>
      </c>
      <c r="Q214" s="190" t="str">
        <f>VLOOKUP(Tabel3[[#This Row],[ID-Bygningsdel]],'Data aktør'!A:H,4,FALSE)</f>
        <v/>
      </c>
      <c r="R214" s="191" t="str">
        <f>VLOOKUP(Tabel3[[#This Row],[ID-Bygningsdel]],'Data aktør'!A:H,5,FALSE)</f>
        <v/>
      </c>
      <c r="S214" s="192" t="str">
        <f>VLOOKUP(Tabel3[[#This Row],[ID-Bygningsdel]],'Data aktør'!A:H,6,FALSE)</f>
        <v/>
      </c>
      <c r="T214" s="193" t="str">
        <f>VLOOKUP(Tabel3[[#This Row],[ID-Bygningsdel]],'Data aktør'!A:H,7,FALSE)</f>
        <v/>
      </c>
      <c r="U214" s="194" t="str">
        <f>VLOOKUP(Tabel3[[#This Row],[ID-Bygningsdel]],'Data aktør'!A:H,8,FALSE)</f>
        <v>X</v>
      </c>
      <c r="V214" s="76"/>
      <c r="W214" s="77"/>
      <c r="X214" s="76"/>
      <c r="Y214" s="77"/>
      <c r="Z214" s="76"/>
      <c r="AA214" s="77"/>
      <c r="AB214" s="80"/>
      <c r="AC214" s="81"/>
      <c r="AD214" s="76"/>
      <c r="AE214" s="77"/>
      <c r="AF214" s="76"/>
      <c r="AG214" s="77"/>
      <c r="AH214" s="76"/>
      <c r="AI214" s="77"/>
      <c r="AJ214" s="80" t="s">
        <v>1516</v>
      </c>
      <c r="AK214" s="81">
        <v>200</v>
      </c>
      <c r="AL214" s="80" t="s">
        <v>1516</v>
      </c>
      <c r="AM214" s="81">
        <v>300</v>
      </c>
      <c r="AN214" s="76"/>
      <c r="AO214" s="77"/>
      <c r="AP214" s="76"/>
      <c r="AQ214" s="77"/>
      <c r="AR214" s="76"/>
      <c r="AS214" s="77"/>
      <c r="AT214" s="80" t="s">
        <v>1516</v>
      </c>
      <c r="AU214" s="81">
        <v>325</v>
      </c>
      <c r="AV214" s="76"/>
      <c r="AW214" s="77"/>
      <c r="AX214" s="76"/>
      <c r="AY214" s="77"/>
      <c r="AZ214" s="76"/>
      <c r="BA214" s="77"/>
      <c r="BB214" s="80" t="s">
        <v>1516</v>
      </c>
      <c r="BC214" s="81">
        <v>325</v>
      </c>
      <c r="BD214" s="76"/>
      <c r="BE214" s="77"/>
      <c r="BF214" s="76"/>
      <c r="BG214" s="77"/>
      <c r="BH214" s="76"/>
      <c r="BI214" s="77"/>
      <c r="BJ214" s="80"/>
      <c r="BK214" s="81"/>
      <c r="BL214" s="36"/>
      <c r="BM214" s="113"/>
      <c r="BN214" s="76"/>
      <c r="BO214" s="77"/>
      <c r="BP214" s="76"/>
      <c r="BQ214" s="77"/>
      <c r="BR214" s="76"/>
      <c r="BS214" s="77"/>
      <c r="BT214" s="80"/>
      <c r="BU214" s="81"/>
      <c r="BV214" s="24"/>
      <c r="BW214" s="76"/>
      <c r="BX214" s="77"/>
      <c r="BY214" s="76"/>
      <c r="BZ214" s="77"/>
      <c r="CA214" s="96"/>
    </row>
    <row r="215" spans="1:79" outlineLevel="1" x14ac:dyDescent="0.2">
      <c r="A215" s="33"/>
      <c r="B215" s="265" t="s">
        <v>557</v>
      </c>
      <c r="C215" s="240" t="str">
        <f>_xlfn.CONCAT(Tabel3[[#This Row],[ID]],Tabel3[[#This Row],[BYGNINGSDELE]])</f>
        <v>211Trapper i terræn</v>
      </c>
      <c r="D215" s="24"/>
      <c r="E215" s="24"/>
      <c r="F215" s="24"/>
      <c r="G215" s="24"/>
      <c r="H215" s="24"/>
      <c r="I215" s="24"/>
      <c r="J215" s="61">
        <v>3</v>
      </c>
      <c r="K215" s="62" t="s">
        <v>541</v>
      </c>
      <c r="L215" s="63" t="s">
        <v>1513</v>
      </c>
      <c r="M215" s="61" t="str">
        <f>IFERROR(VLOOKUP(Tabel3[[#This Row],[ID-Bygningsdel]],'Data ændringslog'!A:G,7,FALSE),"P")</f>
        <v/>
      </c>
      <c r="N215" s="64" t="s">
        <v>109</v>
      </c>
      <c r="O215" s="188" t="str">
        <f>VLOOKUP(Tabel3[[#This Row],[ID-Bygningsdel]],'Data aktør'!A:H,2,FALSE)</f>
        <v/>
      </c>
      <c r="P215" s="189" t="str">
        <f>VLOOKUP(Tabel3[[#This Row],[ID-Bygningsdel]],'Data aktør'!A:H,3,FALSE)</f>
        <v/>
      </c>
      <c r="Q215" s="190" t="str">
        <f>VLOOKUP(Tabel3[[#This Row],[ID-Bygningsdel]],'Data aktør'!A:H,4,FALSE)</f>
        <v/>
      </c>
      <c r="R215" s="191" t="str">
        <f>VLOOKUP(Tabel3[[#This Row],[ID-Bygningsdel]],'Data aktør'!A:H,5,FALSE)</f>
        <v/>
      </c>
      <c r="S215" s="192" t="str">
        <f>VLOOKUP(Tabel3[[#This Row],[ID-Bygningsdel]],'Data aktør'!A:H,6,FALSE)</f>
        <v/>
      </c>
      <c r="T215" s="193" t="str">
        <f>VLOOKUP(Tabel3[[#This Row],[ID-Bygningsdel]],'Data aktør'!A:H,7,FALSE)</f>
        <v/>
      </c>
      <c r="U215" s="194" t="str">
        <f>VLOOKUP(Tabel3[[#This Row],[ID-Bygningsdel]],'Data aktør'!A:H,8,FALSE)</f>
        <v>X</v>
      </c>
      <c r="V215" s="76"/>
      <c r="W215" s="77"/>
      <c r="X215" s="76"/>
      <c r="Y215" s="77"/>
      <c r="Z215" s="76"/>
      <c r="AA215" s="77"/>
      <c r="AB215" s="80"/>
      <c r="AC215" s="81"/>
      <c r="AD215" s="76"/>
      <c r="AE215" s="77"/>
      <c r="AF215" s="76"/>
      <c r="AG215" s="77"/>
      <c r="AH215" s="76"/>
      <c r="AI215" s="77"/>
      <c r="AJ215" s="80" t="s">
        <v>1516</v>
      </c>
      <c r="AK215" s="81">
        <v>300</v>
      </c>
      <c r="AL215" s="80" t="s">
        <v>1516</v>
      </c>
      <c r="AM215" s="81">
        <v>300</v>
      </c>
      <c r="AN215" s="76"/>
      <c r="AO215" s="77"/>
      <c r="AP215" s="76"/>
      <c r="AQ215" s="77"/>
      <c r="AR215" s="76"/>
      <c r="AS215" s="77"/>
      <c r="AT215" s="80" t="s">
        <v>1516</v>
      </c>
      <c r="AU215" s="81">
        <v>325</v>
      </c>
      <c r="AV215" s="76"/>
      <c r="AW215" s="77"/>
      <c r="AX215" s="76"/>
      <c r="AY215" s="77"/>
      <c r="AZ215" s="76"/>
      <c r="BA215" s="77"/>
      <c r="BB215" s="80" t="s">
        <v>1516</v>
      </c>
      <c r="BC215" s="81">
        <v>325</v>
      </c>
      <c r="BD215" s="76"/>
      <c r="BE215" s="77"/>
      <c r="BF215" s="76"/>
      <c r="BG215" s="77"/>
      <c r="BH215" s="76"/>
      <c r="BI215" s="77"/>
      <c r="BJ215" s="80"/>
      <c r="BK215" s="81"/>
      <c r="BL215" s="36"/>
      <c r="BM215" s="113"/>
      <c r="BN215" s="76"/>
      <c r="BO215" s="77"/>
      <c r="BP215" s="76"/>
      <c r="BQ215" s="77"/>
      <c r="BR215" s="76"/>
      <c r="BS215" s="77"/>
      <c r="BT215" s="80"/>
      <c r="BU215" s="81"/>
      <c r="BV215" s="24"/>
      <c r="BW215" s="76"/>
      <c r="BX215" s="77"/>
      <c r="BY215" s="76"/>
      <c r="BZ215" s="77"/>
      <c r="CA215" s="96"/>
    </row>
    <row r="216" spans="1:79" outlineLevel="1" x14ac:dyDescent="0.2">
      <c r="A216" s="33"/>
      <c r="B216" s="265" t="s">
        <v>559</v>
      </c>
      <c r="C216" s="240" t="str">
        <f>_xlfn.CONCAT(Tabel3[[#This Row],[ID]],Tabel3[[#This Row],[BYGNINGSDELE]])</f>
        <v>212Ramper i terræn</v>
      </c>
      <c r="D216" s="24"/>
      <c r="E216" s="24"/>
      <c r="F216" s="24"/>
      <c r="G216" s="24"/>
      <c r="H216" s="24"/>
      <c r="I216" s="24"/>
      <c r="J216" s="61">
        <v>3</v>
      </c>
      <c r="K216" s="62" t="s">
        <v>543</v>
      </c>
      <c r="L216" s="63" t="s">
        <v>1513</v>
      </c>
      <c r="M216" s="61" t="str">
        <f>IFERROR(VLOOKUP(Tabel3[[#This Row],[ID-Bygningsdel]],'Data ændringslog'!A:G,7,FALSE),"P")</f>
        <v/>
      </c>
      <c r="N216" s="64" t="s">
        <v>109</v>
      </c>
      <c r="O216" s="188" t="str">
        <f>VLOOKUP(Tabel3[[#This Row],[ID-Bygningsdel]],'Data aktør'!A:H,2,FALSE)</f>
        <v/>
      </c>
      <c r="P216" s="189" t="str">
        <f>VLOOKUP(Tabel3[[#This Row],[ID-Bygningsdel]],'Data aktør'!A:H,3,FALSE)</f>
        <v/>
      </c>
      <c r="Q216" s="190" t="str">
        <f>VLOOKUP(Tabel3[[#This Row],[ID-Bygningsdel]],'Data aktør'!A:H,4,FALSE)</f>
        <v/>
      </c>
      <c r="R216" s="191" t="str">
        <f>VLOOKUP(Tabel3[[#This Row],[ID-Bygningsdel]],'Data aktør'!A:H,5,FALSE)</f>
        <v/>
      </c>
      <c r="S216" s="192" t="str">
        <f>VLOOKUP(Tabel3[[#This Row],[ID-Bygningsdel]],'Data aktør'!A:H,6,FALSE)</f>
        <v/>
      </c>
      <c r="T216" s="193" t="str">
        <f>VLOOKUP(Tabel3[[#This Row],[ID-Bygningsdel]],'Data aktør'!A:H,7,FALSE)</f>
        <v/>
      </c>
      <c r="U216" s="194" t="str">
        <f>VLOOKUP(Tabel3[[#This Row],[ID-Bygningsdel]],'Data aktør'!A:H,8,FALSE)</f>
        <v>X</v>
      </c>
      <c r="V216" s="76"/>
      <c r="W216" s="77"/>
      <c r="X216" s="76"/>
      <c r="Y216" s="77"/>
      <c r="Z216" s="76"/>
      <c r="AA216" s="77"/>
      <c r="AB216" s="80"/>
      <c r="AC216" s="81"/>
      <c r="AD216" s="76"/>
      <c r="AE216" s="77"/>
      <c r="AF216" s="76"/>
      <c r="AG216" s="77"/>
      <c r="AH216" s="76"/>
      <c r="AI216" s="77"/>
      <c r="AJ216" s="80" t="s">
        <v>1516</v>
      </c>
      <c r="AK216" s="81">
        <v>300</v>
      </c>
      <c r="AL216" s="80" t="s">
        <v>1516</v>
      </c>
      <c r="AM216" s="81">
        <v>300</v>
      </c>
      <c r="AN216" s="76"/>
      <c r="AO216" s="77"/>
      <c r="AP216" s="76"/>
      <c r="AQ216" s="77"/>
      <c r="AR216" s="76"/>
      <c r="AS216" s="77"/>
      <c r="AT216" s="80" t="s">
        <v>1516</v>
      </c>
      <c r="AU216" s="81">
        <v>325</v>
      </c>
      <c r="AV216" s="76"/>
      <c r="AW216" s="77"/>
      <c r="AX216" s="76"/>
      <c r="AY216" s="77"/>
      <c r="AZ216" s="76"/>
      <c r="BA216" s="77"/>
      <c r="BB216" s="80" t="s">
        <v>1516</v>
      </c>
      <c r="BC216" s="81">
        <v>325</v>
      </c>
      <c r="BD216" s="76"/>
      <c r="BE216" s="77"/>
      <c r="BF216" s="76"/>
      <c r="BG216" s="77"/>
      <c r="BH216" s="76"/>
      <c r="BI216" s="77"/>
      <c r="BJ216" s="80"/>
      <c r="BK216" s="81"/>
      <c r="BL216" s="36"/>
      <c r="BM216" s="113"/>
      <c r="BN216" s="76"/>
      <c r="BO216" s="77"/>
      <c r="BP216" s="76"/>
      <c r="BQ216" s="77"/>
      <c r="BR216" s="76"/>
      <c r="BS216" s="77"/>
      <c r="BT216" s="80"/>
      <c r="BU216" s="81"/>
      <c r="BV216" s="24"/>
      <c r="BW216" s="76"/>
      <c r="BX216" s="77"/>
      <c r="BY216" s="76"/>
      <c r="BZ216" s="77"/>
      <c r="CA216" s="96"/>
    </row>
    <row r="217" spans="1:79" outlineLevel="1" x14ac:dyDescent="0.2">
      <c r="A217" s="33"/>
      <c r="B217" s="265" t="s">
        <v>561</v>
      </c>
      <c r="C217" s="240" t="str">
        <f>_xlfn.CONCAT(Tabel3[[#This Row],[ID]],Tabel3[[#This Row],[BYGNINGSDELE]])</f>
        <v>213Uisolerede bygværker i terræn</v>
      </c>
      <c r="D217" s="24"/>
      <c r="E217" s="24"/>
      <c r="F217" s="24"/>
      <c r="G217" s="24"/>
      <c r="H217" s="24"/>
      <c r="I217" s="24"/>
      <c r="J217" s="61">
        <v>3</v>
      </c>
      <c r="K217" s="62" t="s">
        <v>1531</v>
      </c>
      <c r="L217" s="63" t="s">
        <v>1513</v>
      </c>
      <c r="M217" s="61" t="str">
        <f>IFERROR(VLOOKUP(Tabel3[[#This Row],[ID-Bygningsdel]],'Data ændringslog'!A:G,7,FALSE),"P")</f>
        <v/>
      </c>
      <c r="N217" s="64" t="s">
        <v>109</v>
      </c>
      <c r="O217" s="188" t="str">
        <f>VLOOKUP(Tabel3[[#This Row],[ID-Bygningsdel]],'Data aktør'!A:H,2,FALSE)</f>
        <v/>
      </c>
      <c r="P217" s="189" t="str">
        <f>VLOOKUP(Tabel3[[#This Row],[ID-Bygningsdel]],'Data aktør'!A:H,3,FALSE)</f>
        <v/>
      </c>
      <c r="Q217" s="190" t="str">
        <f>VLOOKUP(Tabel3[[#This Row],[ID-Bygningsdel]],'Data aktør'!A:H,4,FALSE)</f>
        <v/>
      </c>
      <c r="R217" s="191" t="str">
        <f>VLOOKUP(Tabel3[[#This Row],[ID-Bygningsdel]],'Data aktør'!A:H,5,FALSE)</f>
        <v/>
      </c>
      <c r="S217" s="192" t="str">
        <f>VLOOKUP(Tabel3[[#This Row],[ID-Bygningsdel]],'Data aktør'!A:H,6,FALSE)</f>
        <v/>
      </c>
      <c r="T217" s="193" t="str">
        <f>VLOOKUP(Tabel3[[#This Row],[ID-Bygningsdel]],'Data aktør'!A:H,7,FALSE)</f>
        <v/>
      </c>
      <c r="U217" s="194" t="str">
        <f>VLOOKUP(Tabel3[[#This Row],[ID-Bygningsdel]],'Data aktør'!A:H,8,FALSE)</f>
        <v>X</v>
      </c>
      <c r="V217" s="76"/>
      <c r="W217" s="77"/>
      <c r="X217" s="76"/>
      <c r="Y217" s="77"/>
      <c r="Z217" s="76"/>
      <c r="AA217" s="77"/>
      <c r="AB217" s="80"/>
      <c r="AC217" s="81"/>
      <c r="AD217" s="76"/>
      <c r="AE217" s="77"/>
      <c r="AF217" s="76"/>
      <c r="AG217" s="77"/>
      <c r="AH217" s="76"/>
      <c r="AI217" s="77"/>
      <c r="AJ217" s="80" t="s">
        <v>1516</v>
      </c>
      <c r="AK217" s="81">
        <v>300</v>
      </c>
      <c r="AL217" s="80" t="s">
        <v>1516</v>
      </c>
      <c r="AM217" s="81">
        <v>300</v>
      </c>
      <c r="AN217" s="76"/>
      <c r="AO217" s="77"/>
      <c r="AP217" s="76"/>
      <c r="AQ217" s="77"/>
      <c r="AR217" s="76"/>
      <c r="AS217" s="77"/>
      <c r="AT217" s="80" t="s">
        <v>1516</v>
      </c>
      <c r="AU217" s="81">
        <v>325</v>
      </c>
      <c r="AV217" s="76"/>
      <c r="AW217" s="77"/>
      <c r="AX217" s="76"/>
      <c r="AY217" s="77"/>
      <c r="AZ217" s="76"/>
      <c r="BA217" s="77"/>
      <c r="BB217" s="80" t="s">
        <v>1516</v>
      </c>
      <c r="BC217" s="81">
        <v>325</v>
      </c>
      <c r="BD217" s="76"/>
      <c r="BE217" s="77"/>
      <c r="BF217" s="76"/>
      <c r="BG217" s="77"/>
      <c r="BH217" s="76"/>
      <c r="BI217" s="77"/>
      <c r="BJ217" s="80"/>
      <c r="BK217" s="81"/>
      <c r="BL217" s="36" t="s">
        <v>1555</v>
      </c>
      <c r="BM217" s="113"/>
      <c r="BN217" s="76"/>
      <c r="BO217" s="77"/>
      <c r="BP217" s="76"/>
      <c r="BQ217" s="77"/>
      <c r="BR217" s="76"/>
      <c r="BS217" s="77"/>
      <c r="BT217" s="80"/>
      <c r="BU217" s="81"/>
      <c r="BV217" s="24"/>
      <c r="BW217" s="76"/>
      <c r="BX217" s="77"/>
      <c r="BY217" s="76"/>
      <c r="BZ217" s="77"/>
      <c r="CA217" s="96"/>
    </row>
    <row r="218" spans="1:79" ht="14.25" outlineLevel="1" x14ac:dyDescent="0.2">
      <c r="A218" s="33"/>
      <c r="B218" s="264" t="s">
        <v>564</v>
      </c>
      <c r="C218" s="239" t="str">
        <f>_xlfn.CONCAT(Tabel3[[#This Row],[ID]],Tabel3[[#This Row],[BYGNINGSDELE]])</f>
        <v>214Inventar i terræn</v>
      </c>
      <c r="D218" s="27"/>
      <c r="E218" s="27"/>
      <c r="F218" s="27"/>
      <c r="G218" s="27"/>
      <c r="H218" s="27"/>
      <c r="I218" s="24"/>
      <c r="J218" s="58">
        <v>2</v>
      </c>
      <c r="K218" s="59" t="s">
        <v>1514</v>
      </c>
      <c r="L218" s="287"/>
      <c r="M218" s="290" t="str">
        <f>IFERROR(VLOOKUP(Tabel3[[#This Row],[ID-Bygningsdel]],'Data ændringslog'!A:G,7,FALSE),"P")</f>
        <v/>
      </c>
      <c r="N218" s="60" t="s">
        <v>109</v>
      </c>
      <c r="O218" s="221" t="s">
        <v>109</v>
      </c>
      <c r="P218" s="222" t="s">
        <v>109</v>
      </c>
      <c r="Q218" s="222" t="s">
        <v>109</v>
      </c>
      <c r="R218" s="222" t="s">
        <v>109</v>
      </c>
      <c r="S218" s="222" t="s">
        <v>109</v>
      </c>
      <c r="T218" s="222" t="s">
        <v>109</v>
      </c>
      <c r="U218" s="223" t="s">
        <v>109</v>
      </c>
      <c r="V218" s="78"/>
      <c r="W218" s="79"/>
      <c r="X218" s="78"/>
      <c r="Y218" s="79"/>
      <c r="Z218" s="78"/>
      <c r="AA218" s="79"/>
      <c r="AB218" s="78"/>
      <c r="AC218" s="88"/>
      <c r="AD218" s="78"/>
      <c r="AE218" s="79"/>
      <c r="AF218" s="78"/>
      <c r="AG218" s="79"/>
      <c r="AH218" s="78"/>
      <c r="AI218" s="79"/>
      <c r="AJ218" s="78"/>
      <c r="AK218" s="88"/>
      <c r="AL218" s="78"/>
      <c r="AM218" s="88"/>
      <c r="AN218" s="78"/>
      <c r="AO218" s="79"/>
      <c r="AP218" s="78"/>
      <c r="AQ218" s="79"/>
      <c r="AR218" s="78"/>
      <c r="AS218" s="79"/>
      <c r="AT218" s="78"/>
      <c r="AU218" s="88"/>
      <c r="AV218" s="78"/>
      <c r="AW218" s="79"/>
      <c r="AX218" s="78"/>
      <c r="AY218" s="79"/>
      <c r="AZ218" s="78"/>
      <c r="BA218" s="79"/>
      <c r="BB218" s="78"/>
      <c r="BC218" s="88"/>
      <c r="BD218" s="78"/>
      <c r="BE218" s="79"/>
      <c r="BF218" s="78"/>
      <c r="BG218" s="79"/>
      <c r="BH218" s="78"/>
      <c r="BI218" s="79"/>
      <c r="BJ218" s="78"/>
      <c r="BK218" s="88"/>
      <c r="BL218" s="37"/>
      <c r="BM218" s="245"/>
      <c r="BN218" s="78"/>
      <c r="BO218" s="79"/>
      <c r="BP218" s="78"/>
      <c r="BQ218" s="79"/>
      <c r="BR218" s="78"/>
      <c r="BS218" s="79"/>
      <c r="BT218" s="78"/>
      <c r="BU218" s="88"/>
      <c r="BV218" s="24"/>
      <c r="BW218" s="78"/>
      <c r="BX218" s="79"/>
      <c r="BY218" s="78"/>
      <c r="BZ218" s="79"/>
      <c r="CA218" s="97"/>
    </row>
    <row r="219" spans="1:79" outlineLevel="1" x14ac:dyDescent="0.2">
      <c r="A219" s="33"/>
      <c r="B219" s="265" t="s">
        <v>566</v>
      </c>
      <c r="C219" s="240" t="str">
        <f>_xlfn.CONCAT(Tabel3[[#This Row],[ID]],Tabel3[[#This Row],[BYGNINGSDELE]])</f>
        <v>215Installationer i terræn</v>
      </c>
      <c r="D219" s="24"/>
      <c r="E219" s="24"/>
      <c r="F219" s="24"/>
      <c r="G219" s="24"/>
      <c r="H219" s="24"/>
      <c r="I219" s="24"/>
      <c r="J219" s="61">
        <v>2</v>
      </c>
      <c r="K219" s="62" t="s">
        <v>1532</v>
      </c>
      <c r="L219" s="63" t="s">
        <v>1514</v>
      </c>
      <c r="M219" s="61" t="str">
        <f>IFERROR(VLOOKUP(Tabel3[[#This Row],[ID-Bygningsdel]],'Data ændringslog'!A:G,7,FALSE),"P")</f>
        <v/>
      </c>
      <c r="N219" s="64" t="s">
        <v>109</v>
      </c>
      <c r="O219" s="188" t="str">
        <f>VLOOKUP(Tabel3[[#This Row],[ID-Bygningsdel]],'Data aktør'!A:H,2,FALSE)</f>
        <v/>
      </c>
      <c r="P219" s="189" t="str">
        <f>VLOOKUP(Tabel3[[#This Row],[ID-Bygningsdel]],'Data aktør'!A:H,3,FALSE)</f>
        <v/>
      </c>
      <c r="Q219" s="190" t="str">
        <f>VLOOKUP(Tabel3[[#This Row],[ID-Bygningsdel]],'Data aktør'!A:H,4,FALSE)</f>
        <v/>
      </c>
      <c r="R219" s="191" t="str">
        <f>VLOOKUP(Tabel3[[#This Row],[ID-Bygningsdel]],'Data aktør'!A:H,5,FALSE)</f>
        <v/>
      </c>
      <c r="S219" s="192" t="str">
        <f>VLOOKUP(Tabel3[[#This Row],[ID-Bygningsdel]],'Data aktør'!A:H,6,FALSE)</f>
        <v/>
      </c>
      <c r="T219" s="193" t="str">
        <f>VLOOKUP(Tabel3[[#This Row],[ID-Bygningsdel]],'Data aktør'!A:H,7,FALSE)</f>
        <v/>
      </c>
      <c r="U219" s="194" t="str">
        <f>VLOOKUP(Tabel3[[#This Row],[ID-Bygningsdel]],'Data aktør'!A:H,8,FALSE)</f>
        <v>X</v>
      </c>
      <c r="V219" s="76"/>
      <c r="W219" s="77"/>
      <c r="X219" s="76"/>
      <c r="Y219" s="77"/>
      <c r="Z219" s="76"/>
      <c r="AA219" s="77"/>
      <c r="AB219" s="80"/>
      <c r="AC219" s="81"/>
      <c r="AD219" s="76"/>
      <c r="AE219" s="77"/>
      <c r="AF219" s="76"/>
      <c r="AG219" s="77"/>
      <c r="AH219" s="76"/>
      <c r="AI219" s="77"/>
      <c r="AJ219" s="80" t="s">
        <v>1516</v>
      </c>
      <c r="AK219" s="81">
        <v>300</v>
      </c>
      <c r="AL219" s="80" t="s">
        <v>1516</v>
      </c>
      <c r="AM219" s="81">
        <v>300</v>
      </c>
      <c r="AN219" s="76"/>
      <c r="AO219" s="77"/>
      <c r="AP219" s="76"/>
      <c r="AQ219" s="77"/>
      <c r="AR219" s="76"/>
      <c r="AS219" s="77"/>
      <c r="AT219" s="80" t="s">
        <v>1516</v>
      </c>
      <c r="AU219" s="81">
        <v>325</v>
      </c>
      <c r="AV219" s="76"/>
      <c r="AW219" s="77"/>
      <c r="AX219" s="76"/>
      <c r="AY219" s="77"/>
      <c r="AZ219" s="76"/>
      <c r="BA219" s="77"/>
      <c r="BB219" s="80" t="s">
        <v>1516</v>
      </c>
      <c r="BC219" s="81">
        <v>325</v>
      </c>
      <c r="BD219" s="76"/>
      <c r="BE219" s="77"/>
      <c r="BF219" s="76"/>
      <c r="BG219" s="77"/>
      <c r="BH219" s="76"/>
      <c r="BI219" s="77"/>
      <c r="BJ219" s="80"/>
      <c r="BK219" s="81"/>
      <c r="BL219" s="36" t="s">
        <v>1556</v>
      </c>
      <c r="BM219" s="113"/>
      <c r="BN219" s="76"/>
      <c r="BO219" s="77"/>
      <c r="BP219" s="76"/>
      <c r="BQ219" s="77"/>
      <c r="BR219" s="76"/>
      <c r="BS219" s="77"/>
      <c r="BT219" s="80"/>
      <c r="BU219" s="81"/>
      <c r="BV219" s="24"/>
      <c r="BW219" s="76"/>
      <c r="BX219" s="77"/>
      <c r="BY219" s="76"/>
      <c r="BZ219" s="77"/>
      <c r="CA219" s="96"/>
    </row>
    <row r="220" spans="1:79" outlineLevel="1" x14ac:dyDescent="0.2">
      <c r="A220" s="33"/>
      <c r="B220" s="265" t="s">
        <v>568</v>
      </c>
      <c r="C220" s="240" t="str">
        <f>_xlfn.CONCAT(Tabel3[[#This Row],[ID]],Tabel3[[#This Row],[BYGNINGSDELE]])</f>
        <v>216Fast inventar</v>
      </c>
      <c r="D220" s="24"/>
      <c r="E220" s="24"/>
      <c r="F220" s="24"/>
      <c r="G220" s="24"/>
      <c r="H220" s="24"/>
      <c r="I220" s="24"/>
      <c r="J220" s="61">
        <v>2</v>
      </c>
      <c r="K220" s="62" t="s">
        <v>1533</v>
      </c>
      <c r="L220" s="63" t="s">
        <v>1514</v>
      </c>
      <c r="M220" s="61" t="str">
        <f>IFERROR(VLOOKUP(Tabel3[[#This Row],[ID-Bygningsdel]],'Data ændringslog'!A:G,7,FALSE),"P")</f>
        <v/>
      </c>
      <c r="N220" s="64" t="s">
        <v>109</v>
      </c>
      <c r="O220" s="188" t="str">
        <f>VLOOKUP(Tabel3[[#This Row],[ID-Bygningsdel]],'Data aktør'!A:H,2,FALSE)</f>
        <v/>
      </c>
      <c r="P220" s="189" t="str">
        <f>VLOOKUP(Tabel3[[#This Row],[ID-Bygningsdel]],'Data aktør'!A:H,3,FALSE)</f>
        <v/>
      </c>
      <c r="Q220" s="190" t="str">
        <f>VLOOKUP(Tabel3[[#This Row],[ID-Bygningsdel]],'Data aktør'!A:H,4,FALSE)</f>
        <v/>
      </c>
      <c r="R220" s="191" t="str">
        <f>VLOOKUP(Tabel3[[#This Row],[ID-Bygningsdel]],'Data aktør'!A:H,5,FALSE)</f>
        <v/>
      </c>
      <c r="S220" s="192" t="str">
        <f>VLOOKUP(Tabel3[[#This Row],[ID-Bygningsdel]],'Data aktør'!A:H,6,FALSE)</f>
        <v/>
      </c>
      <c r="T220" s="193" t="str">
        <f>VLOOKUP(Tabel3[[#This Row],[ID-Bygningsdel]],'Data aktør'!A:H,7,FALSE)</f>
        <v/>
      </c>
      <c r="U220" s="194" t="str">
        <f>VLOOKUP(Tabel3[[#This Row],[ID-Bygningsdel]],'Data aktør'!A:H,8,FALSE)</f>
        <v>X</v>
      </c>
      <c r="V220" s="76"/>
      <c r="W220" s="77"/>
      <c r="X220" s="76"/>
      <c r="Y220" s="77"/>
      <c r="Z220" s="76"/>
      <c r="AA220" s="77"/>
      <c r="AB220" s="80"/>
      <c r="AC220" s="81"/>
      <c r="AD220" s="76"/>
      <c r="AE220" s="77"/>
      <c r="AF220" s="76"/>
      <c r="AG220" s="77"/>
      <c r="AH220" s="76"/>
      <c r="AI220" s="77"/>
      <c r="AJ220" s="80" t="s">
        <v>1516</v>
      </c>
      <c r="AK220" s="81">
        <v>300</v>
      </c>
      <c r="AL220" s="80" t="s">
        <v>1516</v>
      </c>
      <c r="AM220" s="81">
        <v>300</v>
      </c>
      <c r="AN220" s="76"/>
      <c r="AO220" s="77"/>
      <c r="AP220" s="76"/>
      <c r="AQ220" s="77"/>
      <c r="AR220" s="76"/>
      <c r="AS220" s="77"/>
      <c r="AT220" s="80" t="s">
        <v>1516</v>
      </c>
      <c r="AU220" s="81">
        <v>325</v>
      </c>
      <c r="AV220" s="76"/>
      <c r="AW220" s="77"/>
      <c r="AX220" s="76"/>
      <c r="AY220" s="77"/>
      <c r="AZ220" s="76"/>
      <c r="BA220" s="77"/>
      <c r="BB220" s="80" t="s">
        <v>1516</v>
      </c>
      <c r="BC220" s="81">
        <v>325</v>
      </c>
      <c r="BD220" s="76"/>
      <c r="BE220" s="77"/>
      <c r="BF220" s="76"/>
      <c r="BG220" s="77"/>
      <c r="BH220" s="76"/>
      <c r="BI220" s="77"/>
      <c r="BJ220" s="80"/>
      <c r="BK220" s="81"/>
      <c r="BL220" s="36" t="s">
        <v>1557</v>
      </c>
      <c r="BM220" s="113"/>
      <c r="BN220" s="76"/>
      <c r="BO220" s="77"/>
      <c r="BP220" s="76"/>
      <c r="BQ220" s="77"/>
      <c r="BR220" s="76"/>
      <c r="BS220" s="77"/>
      <c r="BT220" s="80"/>
      <c r="BU220" s="81"/>
      <c r="BV220" s="24"/>
      <c r="BW220" s="76"/>
      <c r="BX220" s="77"/>
      <c r="BY220" s="76"/>
      <c r="BZ220" s="77"/>
      <c r="CA220" s="96"/>
    </row>
    <row r="221" spans="1:79" outlineLevel="1" x14ac:dyDescent="0.2">
      <c r="A221" s="33"/>
      <c r="B221" s="265" t="s">
        <v>570</v>
      </c>
      <c r="C221" s="240" t="str">
        <f>_xlfn.CONCAT(Tabel3[[#This Row],[ID]],Tabel3[[#This Row],[BYGNINGSDELE]])</f>
        <v>217Løst inventar</v>
      </c>
      <c r="D221" s="24"/>
      <c r="E221" s="24"/>
      <c r="F221" s="24"/>
      <c r="G221" s="24"/>
      <c r="H221" s="24"/>
      <c r="I221" s="24"/>
      <c r="J221" s="61">
        <v>2</v>
      </c>
      <c r="K221" s="62" t="s">
        <v>1534</v>
      </c>
      <c r="L221" s="63" t="s">
        <v>1514</v>
      </c>
      <c r="M221" s="61" t="str">
        <f>IFERROR(VLOOKUP(Tabel3[[#This Row],[ID-Bygningsdel]],'Data ændringslog'!A:G,7,FALSE),"P")</f>
        <v/>
      </c>
      <c r="N221" s="64" t="s">
        <v>109</v>
      </c>
      <c r="O221" s="188" t="str">
        <f>VLOOKUP(Tabel3[[#This Row],[ID-Bygningsdel]],'Data aktør'!A:H,2,FALSE)</f>
        <v/>
      </c>
      <c r="P221" s="189" t="str">
        <f>VLOOKUP(Tabel3[[#This Row],[ID-Bygningsdel]],'Data aktør'!A:H,3,FALSE)</f>
        <v/>
      </c>
      <c r="Q221" s="190" t="str">
        <f>VLOOKUP(Tabel3[[#This Row],[ID-Bygningsdel]],'Data aktør'!A:H,4,FALSE)</f>
        <v/>
      </c>
      <c r="R221" s="191" t="str">
        <f>VLOOKUP(Tabel3[[#This Row],[ID-Bygningsdel]],'Data aktør'!A:H,5,FALSE)</f>
        <v/>
      </c>
      <c r="S221" s="192" t="str">
        <f>VLOOKUP(Tabel3[[#This Row],[ID-Bygningsdel]],'Data aktør'!A:H,6,FALSE)</f>
        <v/>
      </c>
      <c r="T221" s="193" t="str">
        <f>VLOOKUP(Tabel3[[#This Row],[ID-Bygningsdel]],'Data aktør'!A:H,7,FALSE)</f>
        <v/>
      </c>
      <c r="U221" s="194" t="str">
        <f>VLOOKUP(Tabel3[[#This Row],[ID-Bygningsdel]],'Data aktør'!A:H,8,FALSE)</f>
        <v>X</v>
      </c>
      <c r="V221" s="76"/>
      <c r="W221" s="77"/>
      <c r="X221" s="76"/>
      <c r="Y221" s="77"/>
      <c r="Z221" s="76"/>
      <c r="AA221" s="77"/>
      <c r="AB221" s="80"/>
      <c r="AC221" s="81"/>
      <c r="AD221" s="76"/>
      <c r="AE221" s="77"/>
      <c r="AF221" s="76"/>
      <c r="AG221" s="77"/>
      <c r="AH221" s="76"/>
      <c r="AI221" s="77"/>
      <c r="AJ221" s="80" t="s">
        <v>1516</v>
      </c>
      <c r="AK221" s="81">
        <v>300</v>
      </c>
      <c r="AL221" s="80" t="s">
        <v>1516</v>
      </c>
      <c r="AM221" s="81">
        <v>300</v>
      </c>
      <c r="AN221" s="76"/>
      <c r="AO221" s="77"/>
      <c r="AP221" s="76"/>
      <c r="AQ221" s="77"/>
      <c r="AR221" s="76"/>
      <c r="AS221" s="77"/>
      <c r="AT221" s="80" t="s">
        <v>1516</v>
      </c>
      <c r="AU221" s="81">
        <v>325</v>
      </c>
      <c r="AV221" s="76"/>
      <c r="AW221" s="77"/>
      <c r="AX221" s="76"/>
      <c r="AY221" s="77"/>
      <c r="AZ221" s="76"/>
      <c r="BA221" s="77"/>
      <c r="BB221" s="80" t="s">
        <v>1516</v>
      </c>
      <c r="BC221" s="81">
        <v>325</v>
      </c>
      <c r="BD221" s="76"/>
      <c r="BE221" s="77"/>
      <c r="BF221" s="76"/>
      <c r="BG221" s="77"/>
      <c r="BH221" s="76"/>
      <c r="BI221" s="77"/>
      <c r="BJ221" s="80"/>
      <c r="BK221" s="81"/>
      <c r="BL221" s="36"/>
      <c r="BM221" s="113"/>
      <c r="BN221" s="76"/>
      <c r="BO221" s="77"/>
      <c r="BP221" s="76"/>
      <c r="BQ221" s="77"/>
      <c r="BR221" s="76"/>
      <c r="BS221" s="77"/>
      <c r="BT221" s="80"/>
      <c r="BU221" s="81"/>
      <c r="BV221" s="24"/>
      <c r="BW221" s="76"/>
      <c r="BX221" s="77"/>
      <c r="BY221" s="76"/>
      <c r="BZ221" s="77"/>
      <c r="CA221" s="96"/>
    </row>
    <row r="222" spans="1:79" outlineLevel="1" x14ac:dyDescent="0.2">
      <c r="A222" s="33"/>
      <c r="B222" s="265" t="s">
        <v>572</v>
      </c>
      <c r="C222" s="240" t="str">
        <f>_xlfn.CONCAT(Tabel3[[#This Row],[ID]],Tabel3[[#This Row],[BYGNINGSDELE]])</f>
        <v>218Belysning i terræn</v>
      </c>
      <c r="D222" s="24"/>
      <c r="E222" s="24"/>
      <c r="F222" s="24"/>
      <c r="G222" s="24"/>
      <c r="H222" s="24"/>
      <c r="I222" s="24"/>
      <c r="J222" s="61">
        <v>2</v>
      </c>
      <c r="K222" s="62" t="s">
        <v>1535</v>
      </c>
      <c r="L222" s="63" t="s">
        <v>1514</v>
      </c>
      <c r="M222" s="61" t="str">
        <f>IFERROR(VLOOKUP(Tabel3[[#This Row],[ID-Bygningsdel]],'Data ændringslog'!A:G,7,FALSE),"P")</f>
        <v/>
      </c>
      <c r="N222" s="64" t="s">
        <v>109</v>
      </c>
      <c r="O222" s="188" t="str">
        <f>VLOOKUP(Tabel3[[#This Row],[ID-Bygningsdel]],'Data aktør'!A:H,2,FALSE)</f>
        <v/>
      </c>
      <c r="P222" s="189" t="str">
        <f>VLOOKUP(Tabel3[[#This Row],[ID-Bygningsdel]],'Data aktør'!A:H,3,FALSE)</f>
        <v/>
      </c>
      <c r="Q222" s="190" t="str">
        <f>VLOOKUP(Tabel3[[#This Row],[ID-Bygningsdel]],'Data aktør'!A:H,4,FALSE)</f>
        <v/>
      </c>
      <c r="R222" s="191" t="str">
        <f>VLOOKUP(Tabel3[[#This Row],[ID-Bygningsdel]],'Data aktør'!A:H,5,FALSE)</f>
        <v/>
      </c>
      <c r="S222" s="192" t="str">
        <f>VLOOKUP(Tabel3[[#This Row],[ID-Bygningsdel]],'Data aktør'!A:H,6,FALSE)</f>
        <v/>
      </c>
      <c r="T222" s="193" t="str">
        <f>VLOOKUP(Tabel3[[#This Row],[ID-Bygningsdel]],'Data aktør'!A:H,7,FALSE)</f>
        <v/>
      </c>
      <c r="U222" s="194" t="str">
        <f>VLOOKUP(Tabel3[[#This Row],[ID-Bygningsdel]],'Data aktør'!A:H,8,FALSE)</f>
        <v>X</v>
      </c>
      <c r="V222" s="76"/>
      <c r="W222" s="77"/>
      <c r="X222" s="76"/>
      <c r="Y222" s="77"/>
      <c r="Z222" s="76"/>
      <c r="AA222" s="77"/>
      <c r="AB222" s="80"/>
      <c r="AC222" s="81"/>
      <c r="AD222" s="76"/>
      <c r="AE222" s="77"/>
      <c r="AF222" s="76"/>
      <c r="AG222" s="77"/>
      <c r="AH222" s="76"/>
      <c r="AI222" s="77"/>
      <c r="AJ222" s="80" t="s">
        <v>1516</v>
      </c>
      <c r="AK222" s="81">
        <v>200</v>
      </c>
      <c r="AL222" s="80" t="s">
        <v>1516</v>
      </c>
      <c r="AM222" s="81">
        <v>300</v>
      </c>
      <c r="AN222" s="76"/>
      <c r="AO222" s="77"/>
      <c r="AP222" s="76"/>
      <c r="AQ222" s="77"/>
      <c r="AR222" s="76"/>
      <c r="AS222" s="77"/>
      <c r="AT222" s="80" t="s">
        <v>1516</v>
      </c>
      <c r="AU222" s="81">
        <v>325</v>
      </c>
      <c r="AV222" s="76"/>
      <c r="AW222" s="77"/>
      <c r="AX222" s="76"/>
      <c r="AY222" s="77"/>
      <c r="AZ222" s="76"/>
      <c r="BA222" s="77"/>
      <c r="BB222" s="80" t="s">
        <v>1516</v>
      </c>
      <c r="BC222" s="81">
        <v>325</v>
      </c>
      <c r="BD222" s="76"/>
      <c r="BE222" s="77"/>
      <c r="BF222" s="76"/>
      <c r="BG222" s="77"/>
      <c r="BH222" s="76"/>
      <c r="BI222" s="77"/>
      <c r="BJ222" s="80"/>
      <c r="BK222" s="81"/>
      <c r="BL222" s="36" t="s">
        <v>1558</v>
      </c>
      <c r="BM222" s="113"/>
      <c r="BN222" s="76"/>
      <c r="BO222" s="77"/>
      <c r="BP222" s="76"/>
      <c r="BQ222" s="77"/>
      <c r="BR222" s="76"/>
      <c r="BS222" s="77"/>
      <c r="BT222" s="80"/>
      <c r="BU222" s="81"/>
      <c r="BV222" s="24"/>
      <c r="BW222" s="76"/>
      <c r="BX222" s="77"/>
      <c r="BY222" s="76"/>
      <c r="BZ222" s="77"/>
      <c r="CA222" s="96"/>
    </row>
    <row r="223" spans="1:79" outlineLevel="1" x14ac:dyDescent="0.2">
      <c r="A223" s="33"/>
      <c r="B223" s="265" t="s">
        <v>574</v>
      </c>
      <c r="C223" s="240" t="str">
        <f>_xlfn.CONCAT(Tabel3[[#This Row],[ID]],Tabel3[[#This Row],[BYGNINGSDELE]])</f>
        <v>219Håndlister/værn i terræn</v>
      </c>
      <c r="D223" s="24"/>
      <c r="E223" s="24"/>
      <c r="F223" s="24"/>
      <c r="G223" s="24"/>
      <c r="H223" s="24"/>
      <c r="I223" s="24"/>
      <c r="J223" s="61">
        <v>2</v>
      </c>
      <c r="K223" s="62" t="s">
        <v>1536</v>
      </c>
      <c r="L223" s="63" t="s">
        <v>1513</v>
      </c>
      <c r="M223" s="61" t="str">
        <f>IFERROR(VLOOKUP(Tabel3[[#This Row],[ID-Bygningsdel]],'Data ændringslog'!A:G,7,FALSE),"P")</f>
        <v/>
      </c>
      <c r="N223" s="64" t="s">
        <v>113</v>
      </c>
      <c r="O223" s="188" t="str">
        <f>VLOOKUP(Tabel3[[#This Row],[ID-Bygningsdel]],'Data aktør'!A:H,2,FALSE)</f>
        <v/>
      </c>
      <c r="P223" s="189" t="str">
        <f>VLOOKUP(Tabel3[[#This Row],[ID-Bygningsdel]],'Data aktør'!A:H,3,FALSE)</f>
        <v/>
      </c>
      <c r="Q223" s="190" t="str">
        <f>VLOOKUP(Tabel3[[#This Row],[ID-Bygningsdel]],'Data aktør'!A:H,4,FALSE)</f>
        <v/>
      </c>
      <c r="R223" s="191" t="str">
        <f>VLOOKUP(Tabel3[[#This Row],[ID-Bygningsdel]],'Data aktør'!A:H,5,FALSE)</f>
        <v/>
      </c>
      <c r="S223" s="192" t="str">
        <f>VLOOKUP(Tabel3[[#This Row],[ID-Bygningsdel]],'Data aktør'!A:H,6,FALSE)</f>
        <v/>
      </c>
      <c r="T223" s="193" t="str">
        <f>VLOOKUP(Tabel3[[#This Row],[ID-Bygningsdel]],'Data aktør'!A:H,7,FALSE)</f>
        <v/>
      </c>
      <c r="U223" s="194" t="str">
        <f>VLOOKUP(Tabel3[[#This Row],[ID-Bygningsdel]],'Data aktør'!A:H,8,FALSE)</f>
        <v>X</v>
      </c>
      <c r="V223" s="76"/>
      <c r="W223" s="77"/>
      <c r="X223" s="76"/>
      <c r="Y223" s="77"/>
      <c r="Z223" s="76"/>
      <c r="AA223" s="77"/>
      <c r="AB223" s="80"/>
      <c r="AC223" s="81"/>
      <c r="AD223" s="76"/>
      <c r="AE223" s="77"/>
      <c r="AF223" s="76"/>
      <c r="AG223" s="77"/>
      <c r="AH223" s="76"/>
      <c r="AI223" s="77"/>
      <c r="AJ223" s="80" t="s">
        <v>1516</v>
      </c>
      <c r="AK223" s="81">
        <v>200</v>
      </c>
      <c r="AL223" s="80" t="s">
        <v>1516</v>
      </c>
      <c r="AM223" s="81">
        <v>300</v>
      </c>
      <c r="AN223" s="76"/>
      <c r="AO223" s="77"/>
      <c r="AP223" s="76"/>
      <c r="AQ223" s="77"/>
      <c r="AR223" s="76"/>
      <c r="AS223" s="77"/>
      <c r="AT223" s="80" t="s">
        <v>1516</v>
      </c>
      <c r="AU223" s="81">
        <v>325</v>
      </c>
      <c r="AV223" s="76"/>
      <c r="AW223" s="77"/>
      <c r="AX223" s="76"/>
      <c r="AY223" s="77"/>
      <c r="AZ223" s="76"/>
      <c r="BA223" s="77"/>
      <c r="BB223" s="80" t="s">
        <v>1516</v>
      </c>
      <c r="BC223" s="81">
        <v>325</v>
      </c>
      <c r="BD223" s="76"/>
      <c r="BE223" s="77"/>
      <c r="BF223" s="76"/>
      <c r="BG223" s="77"/>
      <c r="BH223" s="76"/>
      <c r="BI223" s="77"/>
      <c r="BJ223" s="80"/>
      <c r="BK223" s="81"/>
      <c r="BL223" s="36"/>
      <c r="BM223" s="113"/>
      <c r="BN223" s="76"/>
      <c r="BO223" s="77"/>
      <c r="BP223" s="76"/>
      <c r="BQ223" s="77"/>
      <c r="BR223" s="76"/>
      <c r="BS223" s="77"/>
      <c r="BT223" s="80"/>
      <c r="BU223" s="81"/>
      <c r="BV223" s="24"/>
      <c r="BW223" s="76"/>
      <c r="BX223" s="77"/>
      <c r="BY223" s="76"/>
      <c r="BZ223" s="77"/>
      <c r="CA223" s="96"/>
    </row>
    <row r="224" spans="1:79" ht="15.75" outlineLevel="1" x14ac:dyDescent="0.2">
      <c r="A224" s="33"/>
      <c r="B224" s="266" t="s">
        <v>576</v>
      </c>
      <c r="C224" s="241" t="str">
        <f>_xlfn.CONCAT(Tabel3[[#This Row],[ID]],Tabel3[[#This Row],[BYGNINGSDELE]])</f>
        <v>220El</v>
      </c>
      <c r="D224" s="103"/>
      <c r="E224" s="103"/>
      <c r="F224" s="103"/>
      <c r="G224" s="103"/>
      <c r="H224" s="103"/>
      <c r="I224" s="33"/>
      <c r="J224" s="55">
        <v>1</v>
      </c>
      <c r="K224" s="56" t="s">
        <v>551</v>
      </c>
      <c r="L224" s="286"/>
      <c r="M224" s="104" t="str">
        <f>IFERROR(VLOOKUP(Tabel3[[#This Row],[ID-Bygningsdel]],'Data ændringslog'!A:G,7,FALSE),"P")</f>
        <v/>
      </c>
      <c r="N224" s="57"/>
      <c r="O224" s="218" t="s">
        <v>109</v>
      </c>
      <c r="P224" s="219" t="s">
        <v>109</v>
      </c>
      <c r="Q224" s="219" t="s">
        <v>109</v>
      </c>
      <c r="R224" s="219" t="s">
        <v>109</v>
      </c>
      <c r="S224" s="219" t="s">
        <v>109</v>
      </c>
      <c r="T224" s="219" t="s">
        <v>109</v>
      </c>
      <c r="U224" s="220" t="s">
        <v>109</v>
      </c>
      <c r="V224" s="82"/>
      <c r="W224" s="83"/>
      <c r="X224" s="82"/>
      <c r="Y224" s="83"/>
      <c r="Z224" s="82"/>
      <c r="AA224" s="83"/>
      <c r="AB224" s="82"/>
      <c r="AC224" s="232"/>
      <c r="AD224" s="82"/>
      <c r="AE224" s="83"/>
      <c r="AF224" s="82"/>
      <c r="AG224" s="83"/>
      <c r="AH224" s="82"/>
      <c r="AI224" s="83"/>
      <c r="AJ224" s="82"/>
      <c r="AK224" s="232"/>
      <c r="AL224" s="82"/>
      <c r="AM224" s="232"/>
      <c r="AN224" s="82"/>
      <c r="AO224" s="83"/>
      <c r="AP224" s="82"/>
      <c r="AQ224" s="83"/>
      <c r="AR224" s="82"/>
      <c r="AS224" s="83"/>
      <c r="AT224" s="82"/>
      <c r="AU224" s="232"/>
      <c r="AV224" s="82"/>
      <c r="AW224" s="83"/>
      <c r="AX224" s="82"/>
      <c r="AY224" s="83"/>
      <c r="AZ224" s="82"/>
      <c r="BA224" s="83"/>
      <c r="BB224" s="82"/>
      <c r="BC224" s="232"/>
      <c r="BD224" s="82"/>
      <c r="BE224" s="83"/>
      <c r="BF224" s="82"/>
      <c r="BG224" s="83"/>
      <c r="BH224" s="82"/>
      <c r="BI224" s="83"/>
      <c r="BJ224" s="82"/>
      <c r="BK224" s="232"/>
      <c r="BL224" s="106"/>
      <c r="BM224" s="257"/>
      <c r="BN224" s="82"/>
      <c r="BO224" s="83"/>
      <c r="BP224" s="82"/>
      <c r="BQ224" s="83"/>
      <c r="BR224" s="82"/>
      <c r="BS224" s="83"/>
      <c r="BT224" s="82"/>
      <c r="BU224" s="232"/>
      <c r="BV224" s="33"/>
      <c r="BW224" s="82"/>
      <c r="BX224" s="83"/>
      <c r="BY224" s="82"/>
      <c r="BZ224" s="83"/>
      <c r="CA224" s="107"/>
    </row>
    <row r="225" spans="1:79" ht="14.25" outlineLevel="1" x14ac:dyDescent="0.2">
      <c r="A225" s="33"/>
      <c r="B225" s="264" t="s">
        <v>578</v>
      </c>
      <c r="C225" s="239" t="str">
        <f>_xlfn.CONCAT(Tabel3[[#This Row],[ID]],Tabel3[[#This Row],[BYGNINGSDELE]])</f>
        <v>221Analytiske rum og systemer</v>
      </c>
      <c r="D225" s="27"/>
      <c r="E225" s="27"/>
      <c r="F225" s="27"/>
      <c r="G225" s="27"/>
      <c r="H225" s="27"/>
      <c r="I225" s="24"/>
      <c r="J225" s="58">
        <v>2</v>
      </c>
      <c r="K225" s="59" t="s">
        <v>553</v>
      </c>
      <c r="L225" s="287"/>
      <c r="M225" s="290" t="str">
        <f>IFERROR(VLOOKUP(Tabel3[[#This Row],[ID-Bygningsdel]],'Data ændringslog'!A:G,7,FALSE),"P")</f>
        <v/>
      </c>
      <c r="N225" s="60"/>
      <c r="O225" s="221" t="s">
        <v>109</v>
      </c>
      <c r="P225" s="222" t="s">
        <v>109</v>
      </c>
      <c r="Q225" s="222" t="s">
        <v>109</v>
      </c>
      <c r="R225" s="222" t="s">
        <v>109</v>
      </c>
      <c r="S225" s="222" t="s">
        <v>109</v>
      </c>
      <c r="T225" s="222" t="s">
        <v>109</v>
      </c>
      <c r="U225" s="223" t="s">
        <v>109</v>
      </c>
      <c r="V225" s="78"/>
      <c r="W225" s="79"/>
      <c r="X225" s="78"/>
      <c r="Y225" s="79"/>
      <c r="Z225" s="78"/>
      <c r="AA225" s="79"/>
      <c r="AB225" s="225"/>
      <c r="AC225" s="226"/>
      <c r="AD225" s="78"/>
      <c r="AE225" s="79"/>
      <c r="AF225" s="78"/>
      <c r="AG225" s="79"/>
      <c r="AH225" s="78"/>
      <c r="AI225" s="79"/>
      <c r="AJ225" s="225"/>
      <c r="AK225" s="226"/>
      <c r="AL225" s="225"/>
      <c r="AM225" s="226"/>
      <c r="AN225" s="78"/>
      <c r="AO225" s="79"/>
      <c r="AP225" s="78"/>
      <c r="AQ225" s="79"/>
      <c r="AR225" s="78"/>
      <c r="AS225" s="79"/>
      <c r="AT225" s="225"/>
      <c r="AU225" s="226"/>
      <c r="AV225" s="78"/>
      <c r="AW225" s="79"/>
      <c r="AX225" s="78"/>
      <c r="AY225" s="79"/>
      <c r="AZ225" s="78"/>
      <c r="BA225" s="79"/>
      <c r="BB225" s="225"/>
      <c r="BC225" s="226"/>
      <c r="BD225" s="78"/>
      <c r="BE225" s="79"/>
      <c r="BF225" s="78"/>
      <c r="BG225" s="79"/>
      <c r="BH225" s="78"/>
      <c r="BI225" s="79"/>
      <c r="BJ225" s="225"/>
      <c r="BK225" s="226"/>
      <c r="BL225" s="37"/>
      <c r="BM225" s="245"/>
      <c r="BN225" s="78"/>
      <c r="BO225" s="79"/>
      <c r="BP225" s="78"/>
      <c r="BQ225" s="79"/>
      <c r="BR225" s="78"/>
      <c r="BS225" s="79"/>
      <c r="BT225" s="225"/>
      <c r="BU225" s="226"/>
      <c r="BV225" s="24"/>
      <c r="BW225" s="78"/>
      <c r="BX225" s="79"/>
      <c r="BY225" s="78"/>
      <c r="BZ225" s="79"/>
      <c r="CA225" s="97"/>
    </row>
    <row r="226" spans="1:79" outlineLevel="1" x14ac:dyDescent="0.2">
      <c r="A226" s="33"/>
      <c r="B226" s="265" t="s">
        <v>580</v>
      </c>
      <c r="C226" s="240" t="str">
        <f>_xlfn.CONCAT(Tabel3[[#This Row],[ID]],Tabel3[[#This Row],[BYGNINGSDELE]])</f>
        <v>222Spaces -  EL-Installationer</v>
      </c>
      <c r="D226" s="24"/>
      <c r="E226" s="24"/>
      <c r="F226" s="24"/>
      <c r="G226" s="24"/>
      <c r="H226" s="24"/>
      <c r="I226" s="24"/>
      <c r="J226" s="61">
        <v>3</v>
      </c>
      <c r="K226" s="62" t="s">
        <v>1510</v>
      </c>
      <c r="L226" s="63" t="s">
        <v>1486</v>
      </c>
      <c r="M226" s="61" t="str">
        <f>IFERROR(VLOOKUP(Tabel3[[#This Row],[ID-Bygningsdel]],'Data ændringslog'!A:G,7,FALSE),"P")</f>
        <v/>
      </c>
      <c r="N226" s="64" t="s">
        <v>113</v>
      </c>
      <c r="O226" s="188" t="str">
        <f>VLOOKUP(Tabel3[[#This Row],[ID-Bygningsdel]],'Data aktør'!A:H,2,FALSE)</f>
        <v/>
      </c>
      <c r="P226" s="189" t="str">
        <f>VLOOKUP(Tabel3[[#This Row],[ID-Bygningsdel]],'Data aktør'!A:H,3,FALSE)</f>
        <v/>
      </c>
      <c r="Q226" s="190" t="str">
        <f>VLOOKUP(Tabel3[[#This Row],[ID-Bygningsdel]],'Data aktør'!A:H,4,FALSE)</f>
        <v/>
      </c>
      <c r="R226" s="191" t="str">
        <f>VLOOKUP(Tabel3[[#This Row],[ID-Bygningsdel]],'Data aktør'!A:H,5,FALSE)</f>
        <v/>
      </c>
      <c r="S226" s="192" t="str">
        <f>VLOOKUP(Tabel3[[#This Row],[ID-Bygningsdel]],'Data aktør'!A:H,6,FALSE)</f>
        <v/>
      </c>
      <c r="T226" s="193" t="str">
        <f>VLOOKUP(Tabel3[[#This Row],[ID-Bygningsdel]],'Data aktør'!A:H,7,FALSE)</f>
        <v/>
      </c>
      <c r="U226" s="194" t="str">
        <f>VLOOKUP(Tabel3[[#This Row],[ID-Bygningsdel]],'Data aktør'!A:H,8,FALSE)</f>
        <v/>
      </c>
      <c r="V226" s="76"/>
      <c r="W226" s="77"/>
      <c r="X226" s="76"/>
      <c r="Y226" s="77"/>
      <c r="Z226" s="76"/>
      <c r="AA226" s="77"/>
      <c r="AB226" s="80"/>
      <c r="AC226" s="81"/>
      <c r="AD226" s="76"/>
      <c r="AE226" s="77"/>
      <c r="AF226" s="76"/>
      <c r="AG226" s="77"/>
      <c r="AH226" s="76"/>
      <c r="AI226" s="77"/>
      <c r="AJ226" s="80"/>
      <c r="AK226" s="81"/>
      <c r="AL226" s="80"/>
      <c r="AM226" s="81"/>
      <c r="AN226" s="76"/>
      <c r="AO226" s="77"/>
      <c r="AP226" s="76"/>
      <c r="AQ226" s="77"/>
      <c r="AR226" s="76"/>
      <c r="AS226" s="77"/>
      <c r="AT226" s="80"/>
      <c r="AU226" s="81"/>
      <c r="AV226" s="76"/>
      <c r="AW226" s="77"/>
      <c r="AX226" s="76"/>
      <c r="AY226" s="77"/>
      <c r="AZ226" s="76"/>
      <c r="BA226" s="77"/>
      <c r="BB226" s="80"/>
      <c r="BC226" s="81"/>
      <c r="BD226" s="76"/>
      <c r="BE226" s="77"/>
      <c r="BF226" s="76"/>
      <c r="BG226" s="77"/>
      <c r="BH226" s="76"/>
      <c r="BI226" s="77"/>
      <c r="BJ226" s="80"/>
      <c r="BK226" s="81"/>
      <c r="BL226" s="36" t="s">
        <v>555</v>
      </c>
      <c r="BM226" s="113"/>
      <c r="BN226" s="76"/>
      <c r="BO226" s="77"/>
      <c r="BP226" s="76"/>
      <c r="BQ226" s="77"/>
      <c r="BR226" s="76"/>
      <c r="BS226" s="77"/>
      <c r="BT226" s="80"/>
      <c r="BU226" s="81"/>
      <c r="BV226" s="24"/>
      <c r="BW226" s="76"/>
      <c r="BX226" s="77"/>
      <c r="BY226" s="76"/>
      <c r="BZ226" s="77"/>
      <c r="CA226" s="96"/>
    </row>
    <row r="227" spans="1:79" outlineLevel="1" x14ac:dyDescent="0.2">
      <c r="A227" s="33"/>
      <c r="B227" s="265" t="s">
        <v>583</v>
      </c>
      <c r="C227" s="240" t="str">
        <f>_xlfn.CONCAT(Tabel3[[#This Row],[ID]],Tabel3[[#This Row],[BYGNINGSDELE]])</f>
        <v>223Systemer - EL-Installationer</v>
      </c>
      <c r="D227" s="24"/>
      <c r="E227" s="24"/>
      <c r="F227" s="24"/>
      <c r="G227" s="24"/>
      <c r="H227" s="24"/>
      <c r="I227" s="24"/>
      <c r="J227" s="61">
        <v>3</v>
      </c>
      <c r="K227" s="62" t="s">
        <v>1511</v>
      </c>
      <c r="L227" s="63" t="s">
        <v>113</v>
      </c>
      <c r="M227" s="61" t="str">
        <f>IFERROR(VLOOKUP(Tabel3[[#This Row],[ID-Bygningsdel]],'Data ændringslog'!A:G,7,FALSE),"P")</f>
        <v/>
      </c>
      <c r="N227" s="64" t="s">
        <v>113</v>
      </c>
      <c r="O227" s="188" t="str">
        <f>VLOOKUP(Tabel3[[#This Row],[ID-Bygningsdel]],'Data aktør'!A:H,2,FALSE)</f>
        <v/>
      </c>
      <c r="P227" s="189" t="str">
        <f>VLOOKUP(Tabel3[[#This Row],[ID-Bygningsdel]],'Data aktør'!A:H,3,FALSE)</f>
        <v/>
      </c>
      <c r="Q227" s="190" t="str">
        <f>VLOOKUP(Tabel3[[#This Row],[ID-Bygningsdel]],'Data aktør'!A:H,4,FALSE)</f>
        <v/>
      </c>
      <c r="R227" s="191" t="str">
        <f>VLOOKUP(Tabel3[[#This Row],[ID-Bygningsdel]],'Data aktør'!A:H,5,FALSE)</f>
        <v/>
      </c>
      <c r="S227" s="192" t="str">
        <f>VLOOKUP(Tabel3[[#This Row],[ID-Bygningsdel]],'Data aktør'!A:H,6,FALSE)</f>
        <v/>
      </c>
      <c r="T227" s="193" t="str">
        <f>VLOOKUP(Tabel3[[#This Row],[ID-Bygningsdel]],'Data aktør'!A:H,7,FALSE)</f>
        <v/>
      </c>
      <c r="U227" s="194" t="str">
        <f>VLOOKUP(Tabel3[[#This Row],[ID-Bygningsdel]],'Data aktør'!A:H,8,FALSE)</f>
        <v/>
      </c>
      <c r="V227" s="76"/>
      <c r="W227" s="77"/>
      <c r="X227" s="76"/>
      <c r="Y227" s="77"/>
      <c r="Z227" s="76"/>
      <c r="AA227" s="77"/>
      <c r="AB227" s="76"/>
      <c r="AC227" s="77"/>
      <c r="AD227" s="76"/>
      <c r="AE227" s="77"/>
      <c r="AF227" s="76"/>
      <c r="AG227" s="77"/>
      <c r="AH227" s="76"/>
      <c r="AI227" s="77"/>
      <c r="AJ227" s="76"/>
      <c r="AK227" s="77"/>
      <c r="AL227" s="76"/>
      <c r="AM227" s="77"/>
      <c r="AN227" s="76"/>
      <c r="AO227" s="77"/>
      <c r="AP227" s="76"/>
      <c r="AQ227" s="77"/>
      <c r="AR227" s="76"/>
      <c r="AS227" s="77"/>
      <c r="AT227" s="76"/>
      <c r="AU227" s="77"/>
      <c r="AV227" s="76"/>
      <c r="AW227" s="77"/>
      <c r="AX227" s="76"/>
      <c r="AY227" s="77"/>
      <c r="AZ227" s="76"/>
      <c r="BA227" s="77"/>
      <c r="BB227" s="76"/>
      <c r="BC227" s="77"/>
      <c r="BD227" s="76"/>
      <c r="BE227" s="77"/>
      <c r="BF227" s="76"/>
      <c r="BG227" s="77"/>
      <c r="BH227" s="76"/>
      <c r="BI227" s="77"/>
      <c r="BJ227" s="76"/>
      <c r="BK227" s="77"/>
      <c r="BL227" s="36"/>
      <c r="BM227" s="24"/>
      <c r="BN227" s="76"/>
      <c r="BO227" s="77"/>
      <c r="BP227" s="76"/>
      <c r="BQ227" s="77"/>
      <c r="BR227" s="76"/>
      <c r="BS227" s="77"/>
      <c r="BT227" s="76"/>
      <c r="BU227" s="77"/>
      <c r="BV227" s="24"/>
      <c r="BW227" s="76"/>
      <c r="BX227" s="77"/>
      <c r="BY227" s="76"/>
      <c r="BZ227" s="77"/>
      <c r="CA227" s="96"/>
    </row>
    <row r="228" spans="1:79" ht="14.25" outlineLevel="1" x14ac:dyDescent="0.2">
      <c r="A228" s="33"/>
      <c r="B228" s="264" t="s">
        <v>586</v>
      </c>
      <c r="C228" s="239" t="str">
        <f>_xlfn.CONCAT(Tabel3[[#This Row],[ID]],Tabel3[[#This Row],[BYGNINGSDELE]])</f>
        <v>224Føringsveje</v>
      </c>
      <c r="D228" s="27"/>
      <c r="E228" s="27"/>
      <c r="F228" s="27"/>
      <c r="G228" s="27"/>
      <c r="H228" s="27"/>
      <c r="I228" s="24"/>
      <c r="J228" s="58">
        <v>2</v>
      </c>
      <c r="K228" s="59" t="s">
        <v>558</v>
      </c>
      <c r="L228" s="287"/>
      <c r="M228" s="290" t="str">
        <f>IFERROR(VLOOKUP(Tabel3[[#This Row],[ID-Bygningsdel]],'Data ændringslog'!A:G,7,FALSE),"P")</f>
        <v/>
      </c>
      <c r="N228" s="60"/>
      <c r="O228" s="221" t="s">
        <v>109</v>
      </c>
      <c r="P228" s="222" t="s">
        <v>109</v>
      </c>
      <c r="Q228" s="222" t="s">
        <v>109</v>
      </c>
      <c r="R228" s="222" t="s">
        <v>109</v>
      </c>
      <c r="S228" s="222" t="s">
        <v>109</v>
      </c>
      <c r="T228" s="222" t="s">
        <v>109</v>
      </c>
      <c r="U228" s="223" t="s">
        <v>109</v>
      </c>
      <c r="V228" s="78"/>
      <c r="W228" s="79"/>
      <c r="X228" s="78"/>
      <c r="Y228" s="79"/>
      <c r="Z228" s="78"/>
      <c r="AA228" s="79"/>
      <c r="AB228" s="78"/>
      <c r="AC228" s="88"/>
      <c r="AD228" s="78"/>
      <c r="AE228" s="79"/>
      <c r="AF228" s="78"/>
      <c r="AG228" s="79"/>
      <c r="AH228" s="78"/>
      <c r="AI228" s="79"/>
      <c r="AJ228" s="78"/>
      <c r="AK228" s="88"/>
      <c r="AL228" s="78"/>
      <c r="AM228" s="88"/>
      <c r="AN228" s="78"/>
      <c r="AO228" s="79"/>
      <c r="AP228" s="78"/>
      <c r="AQ228" s="79"/>
      <c r="AR228" s="78"/>
      <c r="AS228" s="79"/>
      <c r="AT228" s="78"/>
      <c r="AU228" s="88"/>
      <c r="AV228" s="78"/>
      <c r="AW228" s="79"/>
      <c r="AX228" s="78"/>
      <c r="AY228" s="79"/>
      <c r="AZ228" s="78"/>
      <c r="BA228" s="79"/>
      <c r="BB228" s="78"/>
      <c r="BC228" s="88"/>
      <c r="BD228" s="78"/>
      <c r="BE228" s="79"/>
      <c r="BF228" s="78"/>
      <c r="BG228" s="79"/>
      <c r="BH228" s="78"/>
      <c r="BI228" s="79"/>
      <c r="BJ228" s="78"/>
      <c r="BK228" s="88"/>
      <c r="BL228" s="37"/>
      <c r="BM228" s="245"/>
      <c r="BN228" s="78"/>
      <c r="BO228" s="79"/>
      <c r="BP228" s="78"/>
      <c r="BQ228" s="79"/>
      <c r="BR228" s="78"/>
      <c r="BS228" s="79"/>
      <c r="BT228" s="78"/>
      <c r="BU228" s="88"/>
      <c r="BV228" s="24"/>
      <c r="BW228" s="78"/>
      <c r="BX228" s="79"/>
      <c r="BY228" s="78"/>
      <c r="BZ228" s="79"/>
      <c r="CA228" s="97"/>
    </row>
    <row r="229" spans="1:79" outlineLevel="1" x14ac:dyDescent="0.2">
      <c r="A229" s="33"/>
      <c r="B229" s="265" t="s">
        <v>588</v>
      </c>
      <c r="C229" s="240" t="str">
        <f>_xlfn.CONCAT(Tabel3[[#This Row],[ID]],Tabel3[[#This Row],[BYGNINGSDELE]])</f>
        <v>225Bakker/stiger/Kanaler/Kabler/Trækrør</v>
      </c>
      <c r="D229" s="24"/>
      <c r="E229" s="24"/>
      <c r="F229" s="24"/>
      <c r="G229" s="24"/>
      <c r="H229" s="24"/>
      <c r="I229" s="24"/>
      <c r="J229" s="65">
        <v>3</v>
      </c>
      <c r="K229" s="66" t="s">
        <v>560</v>
      </c>
      <c r="L229" s="67"/>
      <c r="M229" s="65" t="str">
        <f>IFERROR(VLOOKUP(Tabel3[[#This Row],[ID-Bygningsdel]],'Data ændringslog'!A:G,7,FALSE),"P")</f>
        <v/>
      </c>
      <c r="N229" s="68"/>
      <c r="O229" s="196"/>
      <c r="P229" s="197"/>
      <c r="Q229" s="197"/>
      <c r="R229" s="197"/>
      <c r="S229" s="197"/>
      <c r="T229" s="197"/>
      <c r="U229" s="197"/>
      <c r="V229" s="84"/>
      <c r="W229" s="69"/>
      <c r="X229" s="84"/>
      <c r="Y229" s="69"/>
      <c r="Z229" s="84"/>
      <c r="AA229" s="69"/>
      <c r="AB229" s="84"/>
      <c r="AC229" s="69"/>
      <c r="AD229" s="84"/>
      <c r="AE229" s="69"/>
      <c r="AF229" s="84"/>
      <c r="AG229" s="69"/>
      <c r="AH229" s="84"/>
      <c r="AI229" s="69"/>
      <c r="AJ229" s="84"/>
      <c r="AK229" s="69"/>
      <c r="AL229" s="84"/>
      <c r="AM229" s="69"/>
      <c r="AN229" s="84"/>
      <c r="AO229" s="69"/>
      <c r="AP229" s="84"/>
      <c r="AQ229" s="69"/>
      <c r="AR229" s="84"/>
      <c r="AS229" s="69"/>
      <c r="AT229" s="84"/>
      <c r="AU229" s="69"/>
      <c r="AV229" s="84"/>
      <c r="AW229" s="69"/>
      <c r="AX229" s="84"/>
      <c r="AY229" s="69"/>
      <c r="AZ229" s="84"/>
      <c r="BA229" s="69"/>
      <c r="BB229" s="84"/>
      <c r="BC229" s="69"/>
      <c r="BD229" s="84"/>
      <c r="BE229" s="69"/>
      <c r="BF229" s="84"/>
      <c r="BG229" s="69"/>
      <c r="BH229" s="84"/>
      <c r="BI229" s="69"/>
      <c r="BJ229" s="84"/>
      <c r="BK229" s="69"/>
      <c r="BL229" s="38"/>
      <c r="BM229" s="24"/>
      <c r="BN229" s="84"/>
      <c r="BO229" s="69"/>
      <c r="BP229" s="84"/>
      <c r="BQ229" s="69"/>
      <c r="BR229" s="84"/>
      <c r="BS229" s="69"/>
      <c r="BT229" s="84"/>
      <c r="BU229" s="69"/>
      <c r="BV229" s="24"/>
      <c r="BW229" s="84"/>
      <c r="BX229" s="69"/>
      <c r="BY229" s="84"/>
      <c r="BZ229" s="69"/>
      <c r="CA229" s="98"/>
    </row>
    <row r="230" spans="1:79" outlineLevel="1" x14ac:dyDescent="0.2">
      <c r="A230" s="33"/>
      <c r="B230" s="265" t="s">
        <v>590</v>
      </c>
      <c r="C230" s="240" t="str">
        <f>_xlfn.CONCAT(Tabel3[[#This Row],[ID]],Tabel3[[#This Row],[BYGNINGSDELE]])</f>
        <v>226Teknikrum/Teknikområder</v>
      </c>
      <c r="D230" s="24"/>
      <c r="E230" s="24"/>
      <c r="F230" s="24"/>
      <c r="G230" s="24"/>
      <c r="H230" s="24"/>
      <c r="I230" s="24"/>
      <c r="J230" s="61">
        <v>4</v>
      </c>
      <c r="K230" s="62" t="s">
        <v>562</v>
      </c>
      <c r="L230" s="63" t="s">
        <v>563</v>
      </c>
      <c r="M230" s="61" t="str">
        <f>IFERROR(VLOOKUP(Tabel3[[#This Row],[ID-Bygningsdel]],'Data ændringslog'!A:G,7,FALSE),"P")</f>
        <v/>
      </c>
      <c r="N230" s="64" t="s">
        <v>109</v>
      </c>
      <c r="O230" s="188" t="str">
        <f>VLOOKUP(Tabel3[[#This Row],[ID-Bygningsdel]],'Data aktør'!A:H,2,FALSE)</f>
        <v/>
      </c>
      <c r="P230" s="189" t="str">
        <f>VLOOKUP(Tabel3[[#This Row],[ID-Bygningsdel]],'Data aktør'!A:H,3,FALSE)</f>
        <v/>
      </c>
      <c r="Q230" s="190" t="str">
        <f>VLOOKUP(Tabel3[[#This Row],[ID-Bygningsdel]],'Data aktør'!A:H,4,FALSE)</f>
        <v>X</v>
      </c>
      <c r="R230" s="191" t="str">
        <f>VLOOKUP(Tabel3[[#This Row],[ID-Bygningsdel]],'Data aktør'!A:H,5,FALSE)</f>
        <v/>
      </c>
      <c r="S230" s="192" t="str">
        <f>VLOOKUP(Tabel3[[#This Row],[ID-Bygningsdel]],'Data aktør'!A:H,6,FALSE)</f>
        <v/>
      </c>
      <c r="T230" s="193" t="str">
        <f>VLOOKUP(Tabel3[[#This Row],[ID-Bygningsdel]],'Data aktør'!A:H,7,FALSE)</f>
        <v/>
      </c>
      <c r="U230" s="194" t="str">
        <f>VLOOKUP(Tabel3[[#This Row],[ID-Bygningsdel]],'Data aktør'!A:H,8,FALSE)</f>
        <v/>
      </c>
      <c r="V230" s="76"/>
      <c r="W230" s="77"/>
      <c r="X230" s="76"/>
      <c r="Y230" s="77"/>
      <c r="Z230" s="76"/>
      <c r="AA230" s="77"/>
      <c r="AB230" s="76" t="s">
        <v>45</v>
      </c>
      <c r="AC230" s="77">
        <v>200</v>
      </c>
      <c r="AD230" s="76"/>
      <c r="AE230" s="77"/>
      <c r="AF230" s="76"/>
      <c r="AG230" s="77"/>
      <c r="AH230" s="76"/>
      <c r="AI230" s="77"/>
      <c r="AJ230" s="76" t="s">
        <v>45</v>
      </c>
      <c r="AK230" s="77">
        <v>300</v>
      </c>
      <c r="AL230" s="76"/>
      <c r="AM230" s="77"/>
      <c r="AN230" s="76"/>
      <c r="AO230" s="77"/>
      <c r="AP230" s="76"/>
      <c r="AQ230" s="77"/>
      <c r="AR230" s="76"/>
      <c r="AS230" s="77"/>
      <c r="AT230" s="76" t="s">
        <v>45</v>
      </c>
      <c r="AU230" s="77">
        <v>325</v>
      </c>
      <c r="AV230" s="76"/>
      <c r="AW230" s="77"/>
      <c r="AX230" s="76"/>
      <c r="AY230" s="77"/>
      <c r="AZ230" s="76"/>
      <c r="BA230" s="77"/>
      <c r="BB230" s="76" t="s">
        <v>45</v>
      </c>
      <c r="BC230" s="77">
        <v>325</v>
      </c>
      <c r="BD230" s="76"/>
      <c r="BE230" s="77"/>
      <c r="BF230" s="76"/>
      <c r="BG230" s="77"/>
      <c r="BH230" s="76"/>
      <c r="BI230" s="77"/>
      <c r="BJ230" s="76"/>
      <c r="BK230" s="77"/>
      <c r="BL230" s="36"/>
      <c r="BM230" s="24"/>
      <c r="BN230" s="76"/>
      <c r="BO230" s="77"/>
      <c r="BP230" s="76"/>
      <c r="BQ230" s="77"/>
      <c r="BR230" s="76"/>
      <c r="BS230" s="77"/>
      <c r="BT230" s="76"/>
      <c r="BU230" s="77"/>
      <c r="BV230" s="24"/>
      <c r="BW230" s="76"/>
      <c r="BX230" s="77"/>
      <c r="BY230" s="76"/>
      <c r="BZ230" s="77"/>
      <c r="CA230" s="96"/>
    </row>
    <row r="231" spans="1:79" outlineLevel="1" x14ac:dyDescent="0.2">
      <c r="A231" s="33"/>
      <c r="B231" s="265" t="s">
        <v>592</v>
      </c>
      <c r="C231" s="240" t="str">
        <f>_xlfn.CONCAT(Tabel3[[#This Row],[ID]],Tabel3[[#This Row],[BYGNINGSDELE]])</f>
        <v>227Skakte (lodrette hovedføringsveje)</v>
      </c>
      <c r="D231" s="24"/>
      <c r="E231" s="24"/>
      <c r="F231" s="24"/>
      <c r="G231" s="24"/>
      <c r="H231" s="24"/>
      <c r="I231" s="24"/>
      <c r="J231" s="61">
        <v>4</v>
      </c>
      <c r="K231" s="62" t="s">
        <v>565</v>
      </c>
      <c r="L231" s="63" t="s">
        <v>563</v>
      </c>
      <c r="M231" s="61" t="str">
        <f>IFERROR(VLOOKUP(Tabel3[[#This Row],[ID-Bygningsdel]],'Data ændringslog'!A:G,7,FALSE),"P")</f>
        <v/>
      </c>
      <c r="N231" s="64" t="s">
        <v>109</v>
      </c>
      <c r="O231" s="188" t="str">
        <f>VLOOKUP(Tabel3[[#This Row],[ID-Bygningsdel]],'Data aktør'!A:H,2,FALSE)</f>
        <v/>
      </c>
      <c r="P231" s="189" t="str">
        <f>VLOOKUP(Tabel3[[#This Row],[ID-Bygningsdel]],'Data aktør'!A:H,3,FALSE)</f>
        <v/>
      </c>
      <c r="Q231" s="190" t="str">
        <f>VLOOKUP(Tabel3[[#This Row],[ID-Bygningsdel]],'Data aktør'!A:H,4,FALSE)</f>
        <v>X</v>
      </c>
      <c r="R231" s="191" t="str">
        <f>VLOOKUP(Tabel3[[#This Row],[ID-Bygningsdel]],'Data aktør'!A:H,5,FALSE)</f>
        <v/>
      </c>
      <c r="S231" s="192" t="str">
        <f>VLOOKUP(Tabel3[[#This Row],[ID-Bygningsdel]],'Data aktør'!A:H,6,FALSE)</f>
        <v/>
      </c>
      <c r="T231" s="193" t="str">
        <f>VLOOKUP(Tabel3[[#This Row],[ID-Bygningsdel]],'Data aktør'!A:H,7,FALSE)</f>
        <v/>
      </c>
      <c r="U231" s="194" t="str">
        <f>VLOOKUP(Tabel3[[#This Row],[ID-Bygningsdel]],'Data aktør'!A:H,8,FALSE)</f>
        <v/>
      </c>
      <c r="V231" s="76"/>
      <c r="W231" s="77"/>
      <c r="X231" s="76"/>
      <c r="Y231" s="77"/>
      <c r="Z231" s="76"/>
      <c r="AA231" s="77"/>
      <c r="AB231" s="76"/>
      <c r="AC231" s="77"/>
      <c r="AD231" s="76"/>
      <c r="AE231" s="77"/>
      <c r="AF231" s="76"/>
      <c r="AG231" s="77"/>
      <c r="AH231" s="76"/>
      <c r="AI231" s="77"/>
      <c r="AJ231" s="76" t="s">
        <v>45</v>
      </c>
      <c r="AK231" s="77">
        <v>300</v>
      </c>
      <c r="AL231" s="76"/>
      <c r="AM231" s="77"/>
      <c r="AN231" s="76"/>
      <c r="AO231" s="77"/>
      <c r="AP231" s="76"/>
      <c r="AQ231" s="77"/>
      <c r="AR231" s="76"/>
      <c r="AS231" s="77"/>
      <c r="AT231" s="76" t="s">
        <v>45</v>
      </c>
      <c r="AU231" s="77">
        <v>325</v>
      </c>
      <c r="AV231" s="76"/>
      <c r="AW231" s="77"/>
      <c r="AX231" s="76"/>
      <c r="AY231" s="77"/>
      <c r="AZ231" s="76"/>
      <c r="BA231" s="77"/>
      <c r="BB231" s="76" t="s">
        <v>45</v>
      </c>
      <c r="BC231" s="77">
        <v>325</v>
      </c>
      <c r="BD231" s="76"/>
      <c r="BE231" s="77"/>
      <c r="BF231" s="76"/>
      <c r="BG231" s="77"/>
      <c r="BH231" s="76"/>
      <c r="BI231" s="77"/>
      <c r="BJ231" s="76"/>
      <c r="BK231" s="77"/>
      <c r="BL231" s="36"/>
      <c r="BM231" s="24"/>
      <c r="BN231" s="76"/>
      <c r="BO231" s="77"/>
      <c r="BP231" s="76"/>
      <c r="BQ231" s="77"/>
      <c r="BR231" s="76"/>
      <c r="BS231" s="77"/>
      <c r="BT231" s="76"/>
      <c r="BU231" s="77"/>
      <c r="BV231" s="24"/>
      <c r="BW231" s="76"/>
      <c r="BX231" s="77"/>
      <c r="BY231" s="76"/>
      <c r="BZ231" s="77"/>
      <c r="CA231" s="96"/>
    </row>
    <row r="232" spans="1:79" outlineLevel="1" x14ac:dyDescent="0.2">
      <c r="A232" s="33"/>
      <c r="B232" s="265" t="s">
        <v>594</v>
      </c>
      <c r="C232" s="240" t="str">
        <f>_xlfn.CONCAT(Tabel3[[#This Row],[ID]],Tabel3[[#This Row],[BYGNINGSDELE]])</f>
        <v>228Vandrette hoved- og fordelingsføringsveje</v>
      </c>
      <c r="D232" s="24"/>
      <c r="E232" s="24"/>
      <c r="F232" s="24"/>
      <c r="G232" s="24"/>
      <c r="H232" s="24"/>
      <c r="I232" s="24"/>
      <c r="J232" s="61">
        <v>4</v>
      </c>
      <c r="K232" s="62" t="s">
        <v>567</v>
      </c>
      <c r="L232" s="63" t="s">
        <v>563</v>
      </c>
      <c r="M232" s="61" t="str">
        <f>IFERROR(VLOOKUP(Tabel3[[#This Row],[ID-Bygningsdel]],'Data ændringslog'!A:G,7,FALSE),"P")</f>
        <v/>
      </c>
      <c r="N232" s="64" t="s">
        <v>109</v>
      </c>
      <c r="O232" s="188" t="str">
        <f>VLOOKUP(Tabel3[[#This Row],[ID-Bygningsdel]],'Data aktør'!A:H,2,FALSE)</f>
        <v/>
      </c>
      <c r="P232" s="189" t="str">
        <f>VLOOKUP(Tabel3[[#This Row],[ID-Bygningsdel]],'Data aktør'!A:H,3,FALSE)</f>
        <v/>
      </c>
      <c r="Q232" s="190" t="str">
        <f>VLOOKUP(Tabel3[[#This Row],[ID-Bygningsdel]],'Data aktør'!A:H,4,FALSE)</f>
        <v>X</v>
      </c>
      <c r="R232" s="191" t="str">
        <f>VLOOKUP(Tabel3[[#This Row],[ID-Bygningsdel]],'Data aktør'!A:H,5,FALSE)</f>
        <v/>
      </c>
      <c r="S232" s="192" t="str">
        <f>VLOOKUP(Tabel3[[#This Row],[ID-Bygningsdel]],'Data aktør'!A:H,6,FALSE)</f>
        <v/>
      </c>
      <c r="T232" s="193" t="str">
        <f>VLOOKUP(Tabel3[[#This Row],[ID-Bygningsdel]],'Data aktør'!A:H,7,FALSE)</f>
        <v/>
      </c>
      <c r="U232" s="194" t="str">
        <f>VLOOKUP(Tabel3[[#This Row],[ID-Bygningsdel]],'Data aktør'!A:H,8,FALSE)</f>
        <v/>
      </c>
      <c r="V232" s="76"/>
      <c r="W232" s="77"/>
      <c r="X232" s="76"/>
      <c r="Y232" s="77"/>
      <c r="Z232" s="76"/>
      <c r="AA232" s="77"/>
      <c r="AB232" s="76"/>
      <c r="AC232" s="77"/>
      <c r="AD232" s="76"/>
      <c r="AE232" s="77"/>
      <c r="AF232" s="76"/>
      <c r="AG232" s="77"/>
      <c r="AH232" s="76"/>
      <c r="AI232" s="77"/>
      <c r="AJ232" s="76" t="s">
        <v>45</v>
      </c>
      <c r="AK232" s="77">
        <v>300</v>
      </c>
      <c r="AL232" s="76"/>
      <c r="AM232" s="77"/>
      <c r="AN232" s="76"/>
      <c r="AO232" s="77"/>
      <c r="AP232" s="76"/>
      <c r="AQ232" s="77"/>
      <c r="AR232" s="76"/>
      <c r="AS232" s="77"/>
      <c r="AT232" s="76" t="s">
        <v>45</v>
      </c>
      <c r="AU232" s="77">
        <v>325</v>
      </c>
      <c r="AV232" s="76"/>
      <c r="AW232" s="77"/>
      <c r="AX232" s="76"/>
      <c r="AY232" s="77"/>
      <c r="AZ232" s="76"/>
      <c r="BA232" s="77"/>
      <c r="BB232" s="76" t="s">
        <v>45</v>
      </c>
      <c r="BC232" s="77">
        <v>325</v>
      </c>
      <c r="BD232" s="76"/>
      <c r="BE232" s="77"/>
      <c r="BF232" s="76"/>
      <c r="BG232" s="77"/>
      <c r="BH232" s="76"/>
      <c r="BI232" s="77"/>
      <c r="BJ232" s="76"/>
      <c r="BK232" s="77"/>
      <c r="BL232" s="36"/>
      <c r="BM232" s="24"/>
      <c r="BN232" s="76"/>
      <c r="BO232" s="77"/>
      <c r="BP232" s="76"/>
      <c r="BQ232" s="77"/>
      <c r="BR232" s="76"/>
      <c r="BS232" s="77"/>
      <c r="BT232" s="76"/>
      <c r="BU232" s="77"/>
      <c r="BV232" s="24"/>
      <c r="BW232" s="76"/>
      <c r="BX232" s="77"/>
      <c r="BY232" s="76"/>
      <c r="BZ232" s="77"/>
      <c r="CA232" s="96"/>
    </row>
    <row r="233" spans="1:79" outlineLevel="1" x14ac:dyDescent="0.2">
      <c r="A233" s="33"/>
      <c r="B233" s="265" t="s">
        <v>596</v>
      </c>
      <c r="C233" s="240" t="str">
        <f>_xlfn.CONCAT(Tabel3[[#This Row],[ID]],Tabel3[[#This Row],[BYGNINGSDELE]])</f>
        <v>229Føring til Komponenter og tilslutninger i rum</v>
      </c>
      <c r="D233" s="24"/>
      <c r="E233" s="24"/>
      <c r="F233" s="24"/>
      <c r="G233" s="24"/>
      <c r="H233" s="24"/>
      <c r="I233" s="24"/>
      <c r="J233" s="61">
        <v>4</v>
      </c>
      <c r="K233" s="62" t="s">
        <v>569</v>
      </c>
      <c r="L233" s="63" t="s">
        <v>563</v>
      </c>
      <c r="M233" s="61" t="str">
        <f>IFERROR(VLOOKUP(Tabel3[[#This Row],[ID-Bygningsdel]],'Data ændringslog'!A:G,7,FALSE),"P")</f>
        <v/>
      </c>
      <c r="N233" s="64" t="s">
        <v>109</v>
      </c>
      <c r="O233" s="188" t="str">
        <f>VLOOKUP(Tabel3[[#This Row],[ID-Bygningsdel]],'Data aktør'!A:H,2,FALSE)</f>
        <v/>
      </c>
      <c r="P233" s="189" t="str">
        <f>VLOOKUP(Tabel3[[#This Row],[ID-Bygningsdel]],'Data aktør'!A:H,3,FALSE)</f>
        <v/>
      </c>
      <c r="Q233" s="190" t="str">
        <f>VLOOKUP(Tabel3[[#This Row],[ID-Bygningsdel]],'Data aktør'!A:H,4,FALSE)</f>
        <v>X</v>
      </c>
      <c r="R233" s="191" t="str">
        <f>VLOOKUP(Tabel3[[#This Row],[ID-Bygningsdel]],'Data aktør'!A:H,5,FALSE)</f>
        <v/>
      </c>
      <c r="S233" s="192" t="str">
        <f>VLOOKUP(Tabel3[[#This Row],[ID-Bygningsdel]],'Data aktør'!A:H,6,FALSE)</f>
        <v/>
      </c>
      <c r="T233" s="193" t="str">
        <f>VLOOKUP(Tabel3[[#This Row],[ID-Bygningsdel]],'Data aktør'!A:H,7,FALSE)</f>
        <v/>
      </c>
      <c r="U233" s="194" t="str">
        <f>VLOOKUP(Tabel3[[#This Row],[ID-Bygningsdel]],'Data aktør'!A:H,8,FALSE)</f>
        <v/>
      </c>
      <c r="V233" s="76"/>
      <c r="W233" s="77"/>
      <c r="X233" s="76"/>
      <c r="Y233" s="77"/>
      <c r="Z233" s="76"/>
      <c r="AA233" s="77"/>
      <c r="AB233" s="76"/>
      <c r="AC233" s="77"/>
      <c r="AD233" s="76"/>
      <c r="AE233" s="77"/>
      <c r="AF233" s="76"/>
      <c r="AG233" s="77"/>
      <c r="AH233" s="76"/>
      <c r="AI233" s="77"/>
      <c r="AJ233" s="76" t="s">
        <v>45</v>
      </c>
      <c r="AK233" s="77">
        <v>300</v>
      </c>
      <c r="AL233" s="76"/>
      <c r="AM233" s="77"/>
      <c r="AN233" s="76"/>
      <c r="AO233" s="77"/>
      <c r="AP233" s="76"/>
      <c r="AQ233" s="77"/>
      <c r="AR233" s="76"/>
      <c r="AS233" s="77"/>
      <c r="AT233" s="76" t="s">
        <v>45</v>
      </c>
      <c r="AU233" s="77">
        <v>325</v>
      </c>
      <c r="AV233" s="76"/>
      <c r="AW233" s="77"/>
      <c r="AX233" s="76"/>
      <c r="AY233" s="77"/>
      <c r="AZ233" s="76"/>
      <c r="BA233" s="77"/>
      <c r="BB233" s="76" t="s">
        <v>45</v>
      </c>
      <c r="BC233" s="77">
        <v>325</v>
      </c>
      <c r="BD233" s="76"/>
      <c r="BE233" s="77"/>
      <c r="BF233" s="76"/>
      <c r="BG233" s="77"/>
      <c r="BH233" s="76"/>
      <c r="BI233" s="77"/>
      <c r="BJ233" s="76"/>
      <c r="BK233" s="77"/>
      <c r="BL233" s="36"/>
      <c r="BM233" s="24"/>
      <c r="BN233" s="76"/>
      <c r="BO233" s="77"/>
      <c r="BP233" s="76"/>
      <c r="BQ233" s="77"/>
      <c r="BR233" s="76"/>
      <c r="BS233" s="77"/>
      <c r="BT233" s="76"/>
      <c r="BU233" s="77"/>
      <c r="BV233" s="24"/>
      <c r="BW233" s="76"/>
      <c r="BX233" s="77"/>
      <c r="BY233" s="76"/>
      <c r="BZ233" s="77"/>
      <c r="CA233" s="96"/>
    </row>
    <row r="234" spans="1:79" outlineLevel="1" x14ac:dyDescent="0.2">
      <c r="A234" s="33"/>
      <c r="B234" s="265" t="s">
        <v>598</v>
      </c>
      <c r="C234" s="240" t="str">
        <f>_xlfn.CONCAT(Tabel3[[#This Row],[ID]],Tabel3[[#This Row],[BYGNINGSDELE]])</f>
        <v>230Kabelrør/trækrør &lt; 50 mm</v>
      </c>
      <c r="D234" s="24"/>
      <c r="E234" s="24"/>
      <c r="F234" s="24"/>
      <c r="G234" s="24"/>
      <c r="H234" s="24"/>
      <c r="I234" s="24"/>
      <c r="J234" s="61">
        <v>4</v>
      </c>
      <c r="K234" s="62" t="s">
        <v>571</v>
      </c>
      <c r="L234" s="63" t="s">
        <v>563</v>
      </c>
      <c r="M234" s="61" t="str">
        <f>IFERROR(VLOOKUP(Tabel3[[#This Row],[ID-Bygningsdel]],'Data ændringslog'!A:G,7,FALSE),"P")</f>
        <v/>
      </c>
      <c r="N234" s="64" t="s">
        <v>113</v>
      </c>
      <c r="O234" s="188" t="str">
        <f>VLOOKUP(Tabel3[[#This Row],[ID-Bygningsdel]],'Data aktør'!A:H,2,FALSE)</f>
        <v/>
      </c>
      <c r="P234" s="189" t="str">
        <f>VLOOKUP(Tabel3[[#This Row],[ID-Bygningsdel]],'Data aktør'!A:H,3,FALSE)</f>
        <v/>
      </c>
      <c r="Q234" s="190" t="str">
        <f>VLOOKUP(Tabel3[[#This Row],[ID-Bygningsdel]],'Data aktør'!A:H,4,FALSE)</f>
        <v/>
      </c>
      <c r="R234" s="191" t="str">
        <f>VLOOKUP(Tabel3[[#This Row],[ID-Bygningsdel]],'Data aktør'!A:H,5,FALSE)</f>
        <v/>
      </c>
      <c r="S234" s="192" t="str">
        <f>VLOOKUP(Tabel3[[#This Row],[ID-Bygningsdel]],'Data aktør'!A:H,6,FALSE)</f>
        <v/>
      </c>
      <c r="T234" s="193" t="str">
        <f>VLOOKUP(Tabel3[[#This Row],[ID-Bygningsdel]],'Data aktør'!A:H,7,FALSE)</f>
        <v/>
      </c>
      <c r="U234" s="194" t="str">
        <f>VLOOKUP(Tabel3[[#This Row],[ID-Bygningsdel]],'Data aktør'!A:H,8,FALSE)</f>
        <v/>
      </c>
      <c r="V234" s="76"/>
      <c r="W234" s="77"/>
      <c r="X234" s="76"/>
      <c r="Y234" s="77"/>
      <c r="Z234" s="76"/>
      <c r="AA234" s="77"/>
      <c r="AB234" s="76"/>
      <c r="AC234" s="77"/>
      <c r="AD234" s="76"/>
      <c r="AE234" s="77"/>
      <c r="AF234" s="76"/>
      <c r="AG234" s="77"/>
      <c r="AH234" s="76"/>
      <c r="AI234" s="77"/>
      <c r="AJ234" s="76"/>
      <c r="AK234" s="77"/>
      <c r="AL234" s="76"/>
      <c r="AM234" s="77"/>
      <c r="AN234" s="76"/>
      <c r="AO234" s="77"/>
      <c r="AP234" s="76"/>
      <c r="AQ234" s="77"/>
      <c r="AR234" s="76"/>
      <c r="AS234" s="77"/>
      <c r="AT234" s="76"/>
      <c r="AU234" s="77"/>
      <c r="AV234" s="76"/>
      <c r="AW234" s="77"/>
      <c r="AX234" s="76"/>
      <c r="AY234" s="77"/>
      <c r="AZ234" s="76"/>
      <c r="BA234" s="77"/>
      <c r="BB234" s="76"/>
      <c r="BC234" s="77"/>
      <c r="BD234" s="76"/>
      <c r="BE234" s="77"/>
      <c r="BF234" s="76"/>
      <c r="BG234" s="77"/>
      <c r="BH234" s="76"/>
      <c r="BI234" s="77"/>
      <c r="BJ234" s="76"/>
      <c r="BK234" s="77"/>
      <c r="BL234" s="36"/>
      <c r="BM234" s="24"/>
      <c r="BN234" s="76"/>
      <c r="BO234" s="77"/>
      <c r="BP234" s="76"/>
      <c r="BQ234" s="77"/>
      <c r="BR234" s="76"/>
      <c r="BS234" s="77"/>
      <c r="BT234" s="76"/>
      <c r="BU234" s="77"/>
      <c r="BV234" s="24"/>
      <c r="BW234" s="76"/>
      <c r="BX234" s="77"/>
      <c r="BY234" s="76"/>
      <c r="BZ234" s="77"/>
      <c r="CA234" s="96"/>
    </row>
    <row r="235" spans="1:79" outlineLevel="1" x14ac:dyDescent="0.2">
      <c r="A235" s="33"/>
      <c r="B235" s="265" t="s">
        <v>600</v>
      </c>
      <c r="C235" s="240" t="str">
        <f>_xlfn.CONCAT(Tabel3[[#This Row],[ID]],Tabel3[[#This Row],[BYGNINGSDELE]])</f>
        <v>231Kabelrør/trækrør ≥ 50 mm</v>
      </c>
      <c r="D235" s="24"/>
      <c r="E235" s="24"/>
      <c r="F235" s="24"/>
      <c r="G235" s="24"/>
      <c r="H235" s="24"/>
      <c r="I235" s="24"/>
      <c r="J235" s="61">
        <v>4</v>
      </c>
      <c r="K235" s="62" t="s">
        <v>573</v>
      </c>
      <c r="L235" s="63" t="s">
        <v>563</v>
      </c>
      <c r="M235" s="61" t="str">
        <f>IFERROR(VLOOKUP(Tabel3[[#This Row],[ID-Bygningsdel]],'Data ændringslog'!A:G,7,FALSE),"P")</f>
        <v/>
      </c>
      <c r="N235" s="64" t="s">
        <v>109</v>
      </c>
      <c r="O235" s="188" t="str">
        <f>VLOOKUP(Tabel3[[#This Row],[ID-Bygningsdel]],'Data aktør'!A:H,2,FALSE)</f>
        <v/>
      </c>
      <c r="P235" s="189" t="str">
        <f>VLOOKUP(Tabel3[[#This Row],[ID-Bygningsdel]],'Data aktør'!A:H,3,FALSE)</f>
        <v/>
      </c>
      <c r="Q235" s="190" t="str">
        <f>VLOOKUP(Tabel3[[#This Row],[ID-Bygningsdel]],'Data aktør'!A:H,4,FALSE)</f>
        <v>X</v>
      </c>
      <c r="R235" s="191" t="str">
        <f>VLOOKUP(Tabel3[[#This Row],[ID-Bygningsdel]],'Data aktør'!A:H,5,FALSE)</f>
        <v/>
      </c>
      <c r="S235" s="192" t="str">
        <f>VLOOKUP(Tabel3[[#This Row],[ID-Bygningsdel]],'Data aktør'!A:H,6,FALSE)</f>
        <v/>
      </c>
      <c r="T235" s="193" t="str">
        <f>VLOOKUP(Tabel3[[#This Row],[ID-Bygningsdel]],'Data aktør'!A:H,7,FALSE)</f>
        <v/>
      </c>
      <c r="U235" s="194" t="str">
        <f>VLOOKUP(Tabel3[[#This Row],[ID-Bygningsdel]],'Data aktør'!A:H,8,FALSE)</f>
        <v/>
      </c>
      <c r="V235" s="76"/>
      <c r="W235" s="77"/>
      <c r="X235" s="76"/>
      <c r="Y235" s="77"/>
      <c r="Z235" s="76"/>
      <c r="AA235" s="77"/>
      <c r="AB235" s="76"/>
      <c r="AC235" s="77"/>
      <c r="AD235" s="76"/>
      <c r="AE235" s="77"/>
      <c r="AF235" s="76"/>
      <c r="AG235" s="77"/>
      <c r="AH235" s="76"/>
      <c r="AI235" s="77"/>
      <c r="AJ235" s="76" t="s">
        <v>45</v>
      </c>
      <c r="AK235" s="77">
        <v>300</v>
      </c>
      <c r="AL235" s="76"/>
      <c r="AM235" s="77"/>
      <c r="AN235" s="76"/>
      <c r="AO235" s="77"/>
      <c r="AP235" s="76"/>
      <c r="AQ235" s="77"/>
      <c r="AR235" s="76"/>
      <c r="AS235" s="77"/>
      <c r="AT235" s="76" t="s">
        <v>45</v>
      </c>
      <c r="AU235" s="77">
        <v>325</v>
      </c>
      <c r="AV235" s="76"/>
      <c r="AW235" s="77"/>
      <c r="AX235" s="76"/>
      <c r="AY235" s="77"/>
      <c r="AZ235" s="76"/>
      <c r="BA235" s="77"/>
      <c r="BB235" s="76" t="s">
        <v>45</v>
      </c>
      <c r="BC235" s="77">
        <v>325</v>
      </c>
      <c r="BD235" s="76"/>
      <c r="BE235" s="77"/>
      <c r="BF235" s="76"/>
      <c r="BG235" s="77"/>
      <c r="BH235" s="76"/>
      <c r="BI235" s="77"/>
      <c r="BJ235" s="76"/>
      <c r="BK235" s="77"/>
      <c r="BL235" s="36"/>
      <c r="BM235" s="24"/>
      <c r="BN235" s="76"/>
      <c r="BO235" s="77"/>
      <c r="BP235" s="76"/>
      <c r="BQ235" s="77"/>
      <c r="BR235" s="76"/>
      <c r="BS235" s="77"/>
      <c r="BT235" s="76"/>
      <c r="BU235" s="77"/>
      <c r="BV235" s="24"/>
      <c r="BW235" s="76"/>
      <c r="BX235" s="77"/>
      <c r="BY235" s="76"/>
      <c r="BZ235" s="77"/>
      <c r="CA235" s="96"/>
    </row>
    <row r="236" spans="1:79" outlineLevel="1" x14ac:dyDescent="0.2">
      <c r="A236" s="33"/>
      <c r="B236" s="265" t="s">
        <v>602</v>
      </c>
      <c r="C236" s="240" t="str">
        <f>_xlfn.CONCAT(Tabel3[[#This Row],[ID]],Tabel3[[#This Row],[BYGNINGSDELE]])</f>
        <v>232Bæringer</v>
      </c>
      <c r="D236" s="24"/>
      <c r="E236" s="24"/>
      <c r="F236" s="24"/>
      <c r="G236" s="24"/>
      <c r="H236" s="24"/>
      <c r="I236" s="24"/>
      <c r="J236" s="61">
        <v>4</v>
      </c>
      <c r="K236" s="62" t="s">
        <v>575</v>
      </c>
      <c r="L236" s="63" t="s">
        <v>113</v>
      </c>
      <c r="M236" s="61" t="str">
        <f>IFERROR(VLOOKUP(Tabel3[[#This Row],[ID-Bygningsdel]],'Data ændringslog'!A:G,7,FALSE),"P")</f>
        <v/>
      </c>
      <c r="N236" s="64" t="s">
        <v>113</v>
      </c>
      <c r="O236" s="188" t="str">
        <f>VLOOKUP(Tabel3[[#This Row],[ID-Bygningsdel]],'Data aktør'!A:H,2,FALSE)</f>
        <v/>
      </c>
      <c r="P236" s="189" t="str">
        <f>VLOOKUP(Tabel3[[#This Row],[ID-Bygningsdel]],'Data aktør'!A:H,3,FALSE)</f>
        <v/>
      </c>
      <c r="Q236" s="190" t="str">
        <f>VLOOKUP(Tabel3[[#This Row],[ID-Bygningsdel]],'Data aktør'!A:H,4,FALSE)</f>
        <v/>
      </c>
      <c r="R236" s="191" t="str">
        <f>VLOOKUP(Tabel3[[#This Row],[ID-Bygningsdel]],'Data aktør'!A:H,5,FALSE)</f>
        <v/>
      </c>
      <c r="S236" s="192" t="str">
        <f>VLOOKUP(Tabel3[[#This Row],[ID-Bygningsdel]],'Data aktør'!A:H,6,FALSE)</f>
        <v/>
      </c>
      <c r="T236" s="193" t="str">
        <f>VLOOKUP(Tabel3[[#This Row],[ID-Bygningsdel]],'Data aktør'!A:H,7,FALSE)</f>
        <v/>
      </c>
      <c r="U236" s="194" t="str">
        <f>VLOOKUP(Tabel3[[#This Row],[ID-Bygningsdel]],'Data aktør'!A:H,8,FALSE)</f>
        <v/>
      </c>
      <c r="V236" s="76"/>
      <c r="W236" s="77"/>
      <c r="X236" s="76"/>
      <c r="Y236" s="77"/>
      <c r="Z236" s="76"/>
      <c r="AA236" s="77"/>
      <c r="AB236" s="76"/>
      <c r="AC236" s="77"/>
      <c r="AD236" s="76"/>
      <c r="AE236" s="77"/>
      <c r="AF236" s="76"/>
      <c r="AG236" s="77"/>
      <c r="AH236" s="76"/>
      <c r="AI236" s="77"/>
      <c r="AJ236" s="76"/>
      <c r="AK236" s="77"/>
      <c r="AL236" s="76"/>
      <c r="AM236" s="77"/>
      <c r="AN236" s="76"/>
      <c r="AO236" s="77"/>
      <c r="AP236" s="76"/>
      <c r="AQ236" s="77"/>
      <c r="AR236" s="76"/>
      <c r="AS236" s="77"/>
      <c r="AT236" s="76"/>
      <c r="AU236" s="77"/>
      <c r="AV236" s="76"/>
      <c r="AW236" s="77"/>
      <c r="AX236" s="76"/>
      <c r="AY236" s="77"/>
      <c r="AZ236" s="76"/>
      <c r="BA236" s="77"/>
      <c r="BB236" s="76"/>
      <c r="BC236" s="77"/>
      <c r="BD236" s="76"/>
      <c r="BE236" s="77"/>
      <c r="BF236" s="76"/>
      <c r="BG236" s="77"/>
      <c r="BH236" s="76"/>
      <c r="BI236" s="77"/>
      <c r="BJ236" s="76"/>
      <c r="BK236" s="77"/>
      <c r="BL236" s="36"/>
      <c r="BM236" s="24"/>
      <c r="BN236" s="76"/>
      <c r="BO236" s="77"/>
      <c r="BP236" s="76"/>
      <c r="BQ236" s="77"/>
      <c r="BR236" s="76"/>
      <c r="BS236" s="77"/>
      <c r="BT236" s="76"/>
      <c r="BU236" s="77"/>
      <c r="BV236" s="24"/>
      <c r="BW236" s="76"/>
      <c r="BX236" s="77"/>
      <c r="BY236" s="76"/>
      <c r="BZ236" s="77"/>
      <c r="CA236" s="96"/>
    </row>
    <row r="237" spans="1:79" outlineLevel="1" x14ac:dyDescent="0.2">
      <c r="A237" s="33"/>
      <c r="B237" s="265" t="s">
        <v>604</v>
      </c>
      <c r="C237" s="240" t="str">
        <f>_xlfn.CONCAT(Tabel3[[#This Row],[ID]],Tabel3[[#This Row],[BYGNINGSDELE]])</f>
        <v>233Konsoller</v>
      </c>
      <c r="D237" s="24"/>
      <c r="E237" s="24"/>
      <c r="F237" s="24"/>
      <c r="G237" s="24"/>
      <c r="H237" s="24"/>
      <c r="I237" s="24"/>
      <c r="J237" s="61">
        <v>4</v>
      </c>
      <c r="K237" s="62" t="s">
        <v>577</v>
      </c>
      <c r="L237" s="63" t="s">
        <v>113</v>
      </c>
      <c r="M237" s="61" t="str">
        <f>IFERROR(VLOOKUP(Tabel3[[#This Row],[ID-Bygningsdel]],'Data ændringslog'!A:G,7,FALSE),"P")</f>
        <v/>
      </c>
      <c r="N237" s="64" t="s">
        <v>113</v>
      </c>
      <c r="O237" s="188" t="str">
        <f>VLOOKUP(Tabel3[[#This Row],[ID-Bygningsdel]],'Data aktør'!A:H,2,FALSE)</f>
        <v/>
      </c>
      <c r="P237" s="189" t="str">
        <f>VLOOKUP(Tabel3[[#This Row],[ID-Bygningsdel]],'Data aktør'!A:H,3,FALSE)</f>
        <v/>
      </c>
      <c r="Q237" s="190" t="str">
        <f>VLOOKUP(Tabel3[[#This Row],[ID-Bygningsdel]],'Data aktør'!A:H,4,FALSE)</f>
        <v/>
      </c>
      <c r="R237" s="191" t="str">
        <f>VLOOKUP(Tabel3[[#This Row],[ID-Bygningsdel]],'Data aktør'!A:H,5,FALSE)</f>
        <v/>
      </c>
      <c r="S237" s="192" t="str">
        <f>VLOOKUP(Tabel3[[#This Row],[ID-Bygningsdel]],'Data aktør'!A:H,6,FALSE)</f>
        <v/>
      </c>
      <c r="T237" s="193" t="str">
        <f>VLOOKUP(Tabel3[[#This Row],[ID-Bygningsdel]],'Data aktør'!A:H,7,FALSE)</f>
        <v/>
      </c>
      <c r="U237" s="194" t="str">
        <f>VLOOKUP(Tabel3[[#This Row],[ID-Bygningsdel]],'Data aktør'!A:H,8,FALSE)</f>
        <v/>
      </c>
      <c r="V237" s="76"/>
      <c r="W237" s="77"/>
      <c r="X237" s="76"/>
      <c r="Y237" s="77"/>
      <c r="Z237" s="76"/>
      <c r="AA237" s="77"/>
      <c r="AB237" s="76"/>
      <c r="AC237" s="77"/>
      <c r="AD237" s="76"/>
      <c r="AE237" s="77"/>
      <c r="AF237" s="76"/>
      <c r="AG237" s="77"/>
      <c r="AH237" s="76"/>
      <c r="AI237" s="77"/>
      <c r="AJ237" s="76"/>
      <c r="AK237" s="77"/>
      <c r="AL237" s="76"/>
      <c r="AM237" s="77"/>
      <c r="AN237" s="76"/>
      <c r="AO237" s="77"/>
      <c r="AP237" s="76"/>
      <c r="AQ237" s="77"/>
      <c r="AR237" s="76"/>
      <c r="AS237" s="77"/>
      <c r="AT237" s="76"/>
      <c r="AU237" s="77"/>
      <c r="AV237" s="76"/>
      <c r="AW237" s="77"/>
      <c r="AX237" s="76"/>
      <c r="AY237" s="77"/>
      <c r="AZ237" s="76"/>
      <c r="BA237" s="77"/>
      <c r="BB237" s="76"/>
      <c r="BC237" s="77"/>
      <c r="BD237" s="76"/>
      <c r="BE237" s="77"/>
      <c r="BF237" s="76"/>
      <c r="BG237" s="77"/>
      <c r="BH237" s="76"/>
      <c r="BI237" s="77"/>
      <c r="BJ237" s="76"/>
      <c r="BK237" s="77"/>
      <c r="BL237" s="36"/>
      <c r="BM237" s="24"/>
      <c r="BN237" s="76"/>
      <c r="BO237" s="77"/>
      <c r="BP237" s="76"/>
      <c r="BQ237" s="77"/>
      <c r="BR237" s="76"/>
      <c r="BS237" s="77"/>
      <c r="BT237" s="76"/>
      <c r="BU237" s="77"/>
      <c r="BV237" s="24"/>
      <c r="BW237" s="76"/>
      <c r="BX237" s="77"/>
      <c r="BY237" s="76"/>
      <c r="BZ237" s="77"/>
      <c r="CA237" s="96"/>
    </row>
    <row r="238" spans="1:79" outlineLevel="1" x14ac:dyDescent="0.2">
      <c r="A238" s="33"/>
      <c r="B238" s="265" t="s">
        <v>606</v>
      </c>
      <c r="C238" s="240" t="str">
        <f>_xlfn.CONCAT(Tabel3[[#This Row],[ID]],Tabel3[[#This Row],[BYGNINGSDELE]])</f>
        <v>234Stativer</v>
      </c>
      <c r="D238" s="24"/>
      <c r="E238" s="24"/>
      <c r="F238" s="24"/>
      <c r="G238" s="24"/>
      <c r="H238" s="24"/>
      <c r="I238" s="24"/>
      <c r="J238" s="61">
        <v>4</v>
      </c>
      <c r="K238" s="62" t="s">
        <v>579</v>
      </c>
      <c r="L238" s="63" t="s">
        <v>113</v>
      </c>
      <c r="M238" s="61" t="str">
        <f>IFERROR(VLOOKUP(Tabel3[[#This Row],[ID-Bygningsdel]],'Data ændringslog'!A:G,7,FALSE),"P")</f>
        <v/>
      </c>
      <c r="N238" s="64" t="s">
        <v>113</v>
      </c>
      <c r="O238" s="188" t="str">
        <f>VLOOKUP(Tabel3[[#This Row],[ID-Bygningsdel]],'Data aktør'!A:H,2,FALSE)</f>
        <v/>
      </c>
      <c r="P238" s="189" t="str">
        <f>VLOOKUP(Tabel3[[#This Row],[ID-Bygningsdel]],'Data aktør'!A:H,3,FALSE)</f>
        <v/>
      </c>
      <c r="Q238" s="190" t="str">
        <f>VLOOKUP(Tabel3[[#This Row],[ID-Bygningsdel]],'Data aktør'!A:H,4,FALSE)</f>
        <v/>
      </c>
      <c r="R238" s="191" t="str">
        <f>VLOOKUP(Tabel3[[#This Row],[ID-Bygningsdel]],'Data aktør'!A:H,5,FALSE)</f>
        <v/>
      </c>
      <c r="S238" s="192" t="str">
        <f>VLOOKUP(Tabel3[[#This Row],[ID-Bygningsdel]],'Data aktør'!A:H,6,FALSE)</f>
        <v/>
      </c>
      <c r="T238" s="193" t="str">
        <f>VLOOKUP(Tabel3[[#This Row],[ID-Bygningsdel]],'Data aktør'!A:H,7,FALSE)</f>
        <v/>
      </c>
      <c r="U238" s="194" t="str">
        <f>VLOOKUP(Tabel3[[#This Row],[ID-Bygningsdel]],'Data aktør'!A:H,8,FALSE)</f>
        <v/>
      </c>
      <c r="V238" s="76"/>
      <c r="W238" s="77"/>
      <c r="X238" s="76"/>
      <c r="Y238" s="77"/>
      <c r="Z238" s="76"/>
      <c r="AA238" s="77"/>
      <c r="AB238" s="76"/>
      <c r="AC238" s="77"/>
      <c r="AD238" s="76"/>
      <c r="AE238" s="77"/>
      <c r="AF238" s="76"/>
      <c r="AG238" s="77"/>
      <c r="AH238" s="76"/>
      <c r="AI238" s="77"/>
      <c r="AJ238" s="76"/>
      <c r="AK238" s="77"/>
      <c r="AL238" s="76"/>
      <c r="AM238" s="77"/>
      <c r="AN238" s="76"/>
      <c r="AO238" s="77"/>
      <c r="AP238" s="76"/>
      <c r="AQ238" s="77"/>
      <c r="AR238" s="76"/>
      <c r="AS238" s="77"/>
      <c r="AT238" s="76"/>
      <c r="AU238" s="77"/>
      <c r="AV238" s="76"/>
      <c r="AW238" s="77"/>
      <c r="AX238" s="76"/>
      <c r="AY238" s="77"/>
      <c r="AZ238" s="76"/>
      <c r="BA238" s="77"/>
      <c r="BB238" s="76"/>
      <c r="BC238" s="77"/>
      <c r="BD238" s="76"/>
      <c r="BE238" s="77"/>
      <c r="BF238" s="76"/>
      <c r="BG238" s="77"/>
      <c r="BH238" s="76"/>
      <c r="BI238" s="77"/>
      <c r="BJ238" s="76"/>
      <c r="BK238" s="77"/>
      <c r="BL238" s="36"/>
      <c r="BM238" s="24"/>
      <c r="BN238" s="76"/>
      <c r="BO238" s="77"/>
      <c r="BP238" s="76"/>
      <c r="BQ238" s="77"/>
      <c r="BR238" s="76"/>
      <c r="BS238" s="77"/>
      <c r="BT238" s="76"/>
      <c r="BU238" s="77"/>
      <c r="BV238" s="24"/>
      <c r="BW238" s="76"/>
      <c r="BX238" s="77"/>
      <c r="BY238" s="76"/>
      <c r="BZ238" s="77"/>
      <c r="CA238" s="96"/>
    </row>
    <row r="239" spans="1:79" outlineLevel="1" x14ac:dyDescent="0.2">
      <c r="A239" s="33"/>
      <c r="B239" s="265" t="s">
        <v>608</v>
      </c>
      <c r="C239" s="240" t="str">
        <f>_xlfn.CONCAT(Tabel3[[#This Row],[ID]],Tabel3[[#This Row],[BYGNINGSDELE]])</f>
        <v>235Hul- og recesobjekter</v>
      </c>
      <c r="D239" s="24"/>
      <c r="E239" s="24"/>
      <c r="F239" s="24"/>
      <c r="G239" s="24"/>
      <c r="H239" s="24"/>
      <c r="I239" s="24"/>
      <c r="J239" s="61">
        <v>4</v>
      </c>
      <c r="K239" s="62" t="s">
        <v>581</v>
      </c>
      <c r="L239" s="63" t="s">
        <v>582</v>
      </c>
      <c r="M239" s="61" t="str">
        <f>IFERROR(VLOOKUP(Tabel3[[#This Row],[ID-Bygningsdel]],'Data ændringslog'!A:G,7,FALSE),"P")</f>
        <v/>
      </c>
      <c r="N239" s="64" t="s">
        <v>113</v>
      </c>
      <c r="O239" s="188" t="str">
        <f>VLOOKUP(Tabel3[[#This Row],[ID-Bygningsdel]],'Data aktør'!A:H,2,FALSE)</f>
        <v/>
      </c>
      <c r="P239" s="189" t="str">
        <f>VLOOKUP(Tabel3[[#This Row],[ID-Bygningsdel]],'Data aktør'!A:H,3,FALSE)</f>
        <v/>
      </c>
      <c r="Q239" s="190" t="str">
        <f>VLOOKUP(Tabel3[[#This Row],[ID-Bygningsdel]],'Data aktør'!A:H,4,FALSE)</f>
        <v/>
      </c>
      <c r="R239" s="191" t="str">
        <f>VLOOKUP(Tabel3[[#This Row],[ID-Bygningsdel]],'Data aktør'!A:H,5,FALSE)</f>
        <v/>
      </c>
      <c r="S239" s="192" t="str">
        <f>VLOOKUP(Tabel3[[#This Row],[ID-Bygningsdel]],'Data aktør'!A:H,6,FALSE)</f>
        <v/>
      </c>
      <c r="T239" s="193" t="str">
        <f>VLOOKUP(Tabel3[[#This Row],[ID-Bygningsdel]],'Data aktør'!A:H,7,FALSE)</f>
        <v/>
      </c>
      <c r="U239" s="194" t="str">
        <f>VLOOKUP(Tabel3[[#This Row],[ID-Bygningsdel]],'Data aktør'!A:H,8,FALSE)</f>
        <v/>
      </c>
      <c r="V239" s="76"/>
      <c r="W239" s="77"/>
      <c r="X239" s="76"/>
      <c r="Y239" s="77"/>
      <c r="Z239" s="76"/>
      <c r="AA239" s="77"/>
      <c r="AB239" s="76"/>
      <c r="AC239" s="77"/>
      <c r="AD239" s="76"/>
      <c r="AE239" s="77"/>
      <c r="AF239" s="76"/>
      <c r="AG239" s="77"/>
      <c r="AH239" s="76"/>
      <c r="AI239" s="77"/>
      <c r="AJ239" s="76"/>
      <c r="AK239" s="77"/>
      <c r="AL239" s="76"/>
      <c r="AM239" s="77"/>
      <c r="AN239" s="76"/>
      <c r="AO239" s="77"/>
      <c r="AP239" s="76"/>
      <c r="AQ239" s="77"/>
      <c r="AR239" s="76"/>
      <c r="AS239" s="77"/>
      <c r="AT239" s="76"/>
      <c r="AU239" s="93"/>
      <c r="AV239" s="76"/>
      <c r="AW239" s="77"/>
      <c r="AX239" s="76"/>
      <c r="AY239" s="77"/>
      <c r="AZ239" s="76"/>
      <c r="BA239" s="77"/>
      <c r="BB239" s="76"/>
      <c r="BC239" s="93"/>
      <c r="BD239" s="76"/>
      <c r="BE239" s="77"/>
      <c r="BF239" s="76"/>
      <c r="BG239" s="77"/>
      <c r="BH239" s="76"/>
      <c r="BI239" s="77"/>
      <c r="BJ239" s="76"/>
      <c r="BK239" s="93"/>
      <c r="BL239" s="36"/>
      <c r="BM239" s="24"/>
      <c r="BN239" s="76"/>
      <c r="BO239" s="77"/>
      <c r="BP239" s="76"/>
      <c r="BQ239" s="77"/>
      <c r="BR239" s="76"/>
      <c r="BS239" s="77"/>
      <c r="BT239" s="76"/>
      <c r="BU239" s="77"/>
      <c r="BV239" s="24"/>
      <c r="BW239" s="76"/>
      <c r="BX239" s="77"/>
      <c r="BY239" s="76"/>
      <c r="BZ239" s="77"/>
      <c r="CA239" s="96"/>
    </row>
    <row r="240" spans="1:79" outlineLevel="1" x14ac:dyDescent="0.2">
      <c r="A240" s="33"/>
      <c r="B240" s="265" t="s">
        <v>610</v>
      </c>
      <c r="C240" s="240" t="str">
        <f>_xlfn.CONCAT(Tabel3[[#This Row],[ID]],Tabel3[[#This Row],[BYGNINGSDELE]])</f>
        <v>236Hullukninger</v>
      </c>
      <c r="D240" s="24"/>
      <c r="E240" s="24"/>
      <c r="F240" s="24"/>
      <c r="G240" s="24"/>
      <c r="H240" s="24"/>
      <c r="I240" s="24"/>
      <c r="J240" s="61">
        <v>4</v>
      </c>
      <c r="K240" s="62" t="s">
        <v>584</v>
      </c>
      <c r="L240" s="63" t="s">
        <v>113</v>
      </c>
      <c r="M240" s="61" t="str">
        <f>IFERROR(VLOOKUP(Tabel3[[#This Row],[ID-Bygningsdel]],'Data ændringslog'!A:G,7,FALSE),"P")</f>
        <v/>
      </c>
      <c r="N240" s="64" t="s">
        <v>113</v>
      </c>
      <c r="O240" s="188" t="str">
        <f>VLOOKUP(Tabel3[[#This Row],[ID-Bygningsdel]],'Data aktør'!A:H,2,FALSE)</f>
        <v/>
      </c>
      <c r="P240" s="189" t="str">
        <f>VLOOKUP(Tabel3[[#This Row],[ID-Bygningsdel]],'Data aktør'!A:H,3,FALSE)</f>
        <v/>
      </c>
      <c r="Q240" s="190" t="str">
        <f>VLOOKUP(Tabel3[[#This Row],[ID-Bygningsdel]],'Data aktør'!A:H,4,FALSE)</f>
        <v/>
      </c>
      <c r="R240" s="191" t="str">
        <f>VLOOKUP(Tabel3[[#This Row],[ID-Bygningsdel]],'Data aktør'!A:H,5,FALSE)</f>
        <v/>
      </c>
      <c r="S240" s="192" t="str">
        <f>VLOOKUP(Tabel3[[#This Row],[ID-Bygningsdel]],'Data aktør'!A:H,6,FALSE)</f>
        <v/>
      </c>
      <c r="T240" s="193" t="str">
        <f>VLOOKUP(Tabel3[[#This Row],[ID-Bygningsdel]],'Data aktør'!A:H,7,FALSE)</f>
        <v/>
      </c>
      <c r="U240" s="194" t="str">
        <f>VLOOKUP(Tabel3[[#This Row],[ID-Bygningsdel]],'Data aktør'!A:H,8,FALSE)</f>
        <v/>
      </c>
      <c r="V240" s="76"/>
      <c r="W240" s="77"/>
      <c r="X240" s="76"/>
      <c r="Y240" s="77"/>
      <c r="Z240" s="76"/>
      <c r="AA240" s="77"/>
      <c r="AB240" s="85"/>
      <c r="AC240" s="86"/>
      <c r="AD240" s="76"/>
      <c r="AE240" s="77"/>
      <c r="AF240" s="76"/>
      <c r="AG240" s="77"/>
      <c r="AH240" s="76"/>
      <c r="AI240" s="77"/>
      <c r="AJ240" s="85"/>
      <c r="AK240" s="86"/>
      <c r="AL240" s="85"/>
      <c r="AM240" s="86"/>
      <c r="AN240" s="76"/>
      <c r="AO240" s="77"/>
      <c r="AP240" s="76"/>
      <c r="AQ240" s="77"/>
      <c r="AR240" s="76"/>
      <c r="AS240" s="77"/>
      <c r="AT240" s="85"/>
      <c r="AU240" s="86"/>
      <c r="AV240" s="76"/>
      <c r="AW240" s="77"/>
      <c r="AX240" s="76"/>
      <c r="AY240" s="77"/>
      <c r="AZ240" s="76"/>
      <c r="BA240" s="77"/>
      <c r="BB240" s="85"/>
      <c r="BC240" s="86"/>
      <c r="BD240" s="76"/>
      <c r="BE240" s="77"/>
      <c r="BF240" s="76"/>
      <c r="BG240" s="77"/>
      <c r="BH240" s="76"/>
      <c r="BI240" s="77"/>
      <c r="BJ240" s="85"/>
      <c r="BK240" s="86"/>
      <c r="BL240" s="36" t="s">
        <v>585</v>
      </c>
      <c r="BM240" s="256"/>
      <c r="BN240" s="76"/>
      <c r="BO240" s="77"/>
      <c r="BP240" s="76"/>
      <c r="BQ240" s="77"/>
      <c r="BR240" s="76"/>
      <c r="BS240" s="77"/>
      <c r="BT240" s="85"/>
      <c r="BU240" s="86"/>
      <c r="BV240" s="24"/>
      <c r="BW240" s="76"/>
      <c r="BX240" s="77"/>
      <c r="BY240" s="76"/>
      <c r="BZ240" s="77"/>
      <c r="CA240" s="96"/>
    </row>
    <row r="241" spans="1:79" ht="14.25" outlineLevel="1" x14ac:dyDescent="0.2">
      <c r="A241" s="33"/>
      <c r="B241" s="264" t="s">
        <v>612</v>
      </c>
      <c r="C241" s="239" t="str">
        <f>_xlfn.CONCAT(Tabel3[[#This Row],[ID]],Tabel3[[#This Row],[BYGNINGSDELE]])</f>
        <v>237Kabling</v>
      </c>
      <c r="D241" s="27"/>
      <c r="E241" s="27"/>
      <c r="F241" s="27"/>
      <c r="G241" s="27"/>
      <c r="H241" s="27"/>
      <c r="I241" s="24"/>
      <c r="J241" s="58">
        <v>2</v>
      </c>
      <c r="K241" s="59" t="s">
        <v>587</v>
      </c>
      <c r="L241" s="287"/>
      <c r="M241" s="290" t="str">
        <f>IFERROR(VLOOKUP(Tabel3[[#This Row],[ID-Bygningsdel]],'Data ændringslog'!A:G,7,FALSE),"P")</f>
        <v/>
      </c>
      <c r="N241" s="60"/>
      <c r="O241" s="221" t="s">
        <v>109</v>
      </c>
      <c r="P241" s="222" t="s">
        <v>109</v>
      </c>
      <c r="Q241" s="222" t="s">
        <v>109</v>
      </c>
      <c r="R241" s="222" t="s">
        <v>109</v>
      </c>
      <c r="S241" s="222" t="s">
        <v>109</v>
      </c>
      <c r="T241" s="222" t="s">
        <v>109</v>
      </c>
      <c r="U241" s="223" t="s">
        <v>109</v>
      </c>
      <c r="V241" s="78"/>
      <c r="W241" s="79"/>
      <c r="X241" s="78"/>
      <c r="Y241" s="79"/>
      <c r="Z241" s="78"/>
      <c r="AA241" s="79"/>
      <c r="AB241" s="225"/>
      <c r="AC241" s="226"/>
      <c r="AD241" s="78"/>
      <c r="AE241" s="79"/>
      <c r="AF241" s="78"/>
      <c r="AG241" s="79"/>
      <c r="AH241" s="78"/>
      <c r="AI241" s="79"/>
      <c r="AJ241" s="225"/>
      <c r="AK241" s="226"/>
      <c r="AL241" s="225"/>
      <c r="AM241" s="226"/>
      <c r="AN241" s="78"/>
      <c r="AO241" s="79"/>
      <c r="AP241" s="78"/>
      <c r="AQ241" s="79"/>
      <c r="AR241" s="78"/>
      <c r="AS241" s="79"/>
      <c r="AT241" s="225"/>
      <c r="AU241" s="226"/>
      <c r="AV241" s="78"/>
      <c r="AW241" s="79"/>
      <c r="AX241" s="78"/>
      <c r="AY241" s="79"/>
      <c r="AZ241" s="78"/>
      <c r="BA241" s="79"/>
      <c r="BB241" s="225"/>
      <c r="BC241" s="226"/>
      <c r="BD241" s="78"/>
      <c r="BE241" s="79"/>
      <c r="BF241" s="78"/>
      <c r="BG241" s="79"/>
      <c r="BH241" s="78"/>
      <c r="BI241" s="79"/>
      <c r="BJ241" s="225"/>
      <c r="BK241" s="226"/>
      <c r="BL241" s="37"/>
      <c r="BM241" s="245"/>
      <c r="BN241" s="78"/>
      <c r="BO241" s="79"/>
      <c r="BP241" s="78"/>
      <c r="BQ241" s="79"/>
      <c r="BR241" s="78"/>
      <c r="BS241" s="79"/>
      <c r="BT241" s="225"/>
      <c r="BU241" s="226"/>
      <c r="BV241" s="24"/>
      <c r="BW241" s="78"/>
      <c r="BX241" s="79"/>
      <c r="BY241" s="78"/>
      <c r="BZ241" s="79"/>
      <c r="CA241" s="97"/>
    </row>
    <row r="242" spans="1:79" outlineLevel="1" x14ac:dyDescent="0.2">
      <c r="A242" s="33"/>
      <c r="B242" s="267" t="s">
        <v>614</v>
      </c>
      <c r="C242" s="242" t="str">
        <f>_xlfn.CONCAT(Tabel3[[#This Row],[ID]],Tabel3[[#This Row],[BYGNINGSDELE]])</f>
        <v>238Ledninger i terræn</v>
      </c>
      <c r="D242" s="23"/>
      <c r="E242" s="23"/>
      <c r="F242" s="23"/>
      <c r="G242" s="23"/>
      <c r="H242" s="23"/>
      <c r="I242" s="24"/>
      <c r="J242" s="65">
        <v>3</v>
      </c>
      <c r="K242" s="66" t="s">
        <v>589</v>
      </c>
      <c r="L242" s="67" t="s">
        <v>113</v>
      </c>
      <c r="M242" s="65" t="str">
        <f>IFERROR(VLOOKUP(Tabel3[[#This Row],[ID-Bygningsdel]],'Data ændringslog'!A:G,7,FALSE),"P")</f>
        <v/>
      </c>
      <c r="N242" s="68" t="s">
        <v>113</v>
      </c>
      <c r="O242" s="196" t="str">
        <f>VLOOKUP(Tabel3[[#This Row],[ID-Bygningsdel]],'Data aktør'!A:H,2,FALSE)</f>
        <v/>
      </c>
      <c r="P242" s="197" t="str">
        <f>VLOOKUP(Tabel3[[#This Row],[ID-Bygningsdel]],'Data aktør'!A:H,3,FALSE)</f>
        <v/>
      </c>
      <c r="Q242" s="197" t="str">
        <f>VLOOKUP(Tabel3[[#This Row],[ID-Bygningsdel]],'Data aktør'!A:H,4,FALSE)</f>
        <v/>
      </c>
      <c r="R242" s="197" t="str">
        <f>VLOOKUP(Tabel3[[#This Row],[ID-Bygningsdel]],'Data aktør'!A:H,5,FALSE)</f>
        <v/>
      </c>
      <c r="S242" s="197" t="str">
        <f>VLOOKUP(Tabel3[[#This Row],[ID-Bygningsdel]],'Data aktør'!A:H,6,FALSE)</f>
        <v/>
      </c>
      <c r="T242" s="197" t="str">
        <f>VLOOKUP(Tabel3[[#This Row],[ID-Bygningsdel]],'Data aktør'!A:H,7,FALSE)</f>
        <v/>
      </c>
      <c r="U242" s="197" t="str">
        <f>VLOOKUP(Tabel3[[#This Row],[ID-Bygningsdel]],'Data aktør'!A:H,8,FALSE)</f>
        <v/>
      </c>
      <c r="V242" s="84"/>
      <c r="W242" s="69"/>
      <c r="X242" s="84"/>
      <c r="Y242" s="69"/>
      <c r="Z242" s="84"/>
      <c r="AA242" s="69"/>
      <c r="AB242" s="224"/>
      <c r="AC242" s="231"/>
      <c r="AD242" s="84"/>
      <c r="AE242" s="69"/>
      <c r="AF242" s="84"/>
      <c r="AG242" s="69"/>
      <c r="AH242" s="84"/>
      <c r="AI242" s="69"/>
      <c r="AJ242" s="224"/>
      <c r="AK242" s="231"/>
      <c r="AL242" s="224"/>
      <c r="AM242" s="231"/>
      <c r="AN242" s="84"/>
      <c r="AO242" s="69"/>
      <c r="AP242" s="84"/>
      <c r="AQ242" s="69"/>
      <c r="AR242" s="84"/>
      <c r="AS242" s="69"/>
      <c r="AT242" s="224"/>
      <c r="AU242" s="231"/>
      <c r="AV242" s="84"/>
      <c r="AW242" s="69"/>
      <c r="AX242" s="84"/>
      <c r="AY242" s="69"/>
      <c r="AZ242" s="84"/>
      <c r="BA242" s="69"/>
      <c r="BB242" s="224"/>
      <c r="BC242" s="231"/>
      <c r="BD242" s="84"/>
      <c r="BE242" s="69"/>
      <c r="BF242" s="84"/>
      <c r="BG242" s="69"/>
      <c r="BH242" s="84"/>
      <c r="BI242" s="69"/>
      <c r="BJ242" s="224"/>
      <c r="BK242" s="231"/>
      <c r="BL242" s="38"/>
      <c r="BM242" s="113"/>
      <c r="BN242" s="84"/>
      <c r="BO242" s="69"/>
      <c r="BP242" s="84"/>
      <c r="BQ242" s="69"/>
      <c r="BR242" s="84"/>
      <c r="BS242" s="69"/>
      <c r="BT242" s="224"/>
      <c r="BU242" s="231"/>
      <c r="BV242" s="24"/>
      <c r="BW242" s="84"/>
      <c r="BX242" s="69"/>
      <c r="BY242" s="84"/>
      <c r="BZ242" s="69"/>
      <c r="CA242" s="98"/>
    </row>
    <row r="243" spans="1:79" outlineLevel="1" x14ac:dyDescent="0.2">
      <c r="A243" s="33"/>
      <c r="B243" s="265" t="s">
        <v>616</v>
      </c>
      <c r="C243" s="240" t="str">
        <f>_xlfn.CONCAT(Tabel3[[#This Row],[ID]],Tabel3[[#This Row],[BYGNINGSDELE]])</f>
        <v>239Luftledninger for højspændingsanlæg</v>
      </c>
      <c r="D243" s="24"/>
      <c r="E243" s="24"/>
      <c r="F243" s="24"/>
      <c r="G243" s="24"/>
      <c r="H243" s="24"/>
      <c r="I243" s="24"/>
      <c r="J243" s="61">
        <v>4</v>
      </c>
      <c r="K243" s="62" t="s">
        <v>591</v>
      </c>
      <c r="L243" s="63" t="s">
        <v>113</v>
      </c>
      <c r="M243" s="61" t="str">
        <f>IFERROR(VLOOKUP(Tabel3[[#This Row],[ID-Bygningsdel]],'Data ændringslog'!A:G,7,FALSE),"P")</f>
        <v/>
      </c>
      <c r="N243" s="64" t="s">
        <v>113</v>
      </c>
      <c r="O243" s="188" t="str">
        <f>VLOOKUP(Tabel3[[#This Row],[ID-Bygningsdel]],'Data aktør'!A:H,2,FALSE)</f>
        <v/>
      </c>
      <c r="P243" s="189" t="str">
        <f>VLOOKUP(Tabel3[[#This Row],[ID-Bygningsdel]],'Data aktør'!A:H,3,FALSE)</f>
        <v/>
      </c>
      <c r="Q243" s="190" t="str">
        <f>VLOOKUP(Tabel3[[#This Row],[ID-Bygningsdel]],'Data aktør'!A:H,4,FALSE)</f>
        <v/>
      </c>
      <c r="R243" s="191" t="str">
        <f>VLOOKUP(Tabel3[[#This Row],[ID-Bygningsdel]],'Data aktør'!A:H,5,FALSE)</f>
        <v/>
      </c>
      <c r="S243" s="192" t="str">
        <f>VLOOKUP(Tabel3[[#This Row],[ID-Bygningsdel]],'Data aktør'!A:H,6,FALSE)</f>
        <v/>
      </c>
      <c r="T243" s="193" t="str">
        <f>VLOOKUP(Tabel3[[#This Row],[ID-Bygningsdel]],'Data aktør'!A:H,7,FALSE)</f>
        <v/>
      </c>
      <c r="U243" s="194" t="str">
        <f>VLOOKUP(Tabel3[[#This Row],[ID-Bygningsdel]],'Data aktør'!A:H,8,FALSE)</f>
        <v/>
      </c>
      <c r="V243" s="76"/>
      <c r="W243" s="77"/>
      <c r="X243" s="76"/>
      <c r="Y243" s="77"/>
      <c r="Z243" s="76"/>
      <c r="AA243" s="77"/>
      <c r="AB243" s="76"/>
      <c r="AC243" s="77"/>
      <c r="AD243" s="76"/>
      <c r="AE243" s="77"/>
      <c r="AF243" s="76"/>
      <c r="AG243" s="77"/>
      <c r="AH243" s="76"/>
      <c r="AI243" s="77"/>
      <c r="AJ243" s="76"/>
      <c r="AK243" s="77"/>
      <c r="AL243" s="76"/>
      <c r="AM243" s="77"/>
      <c r="AN243" s="76"/>
      <c r="AO243" s="77"/>
      <c r="AP243" s="76"/>
      <c r="AQ243" s="77"/>
      <c r="AR243" s="76"/>
      <c r="AS243" s="77"/>
      <c r="AT243" s="76"/>
      <c r="AU243" s="77"/>
      <c r="AV243" s="76"/>
      <c r="AW243" s="77"/>
      <c r="AX243" s="76"/>
      <c r="AY243" s="77"/>
      <c r="AZ243" s="76"/>
      <c r="BA243" s="77"/>
      <c r="BB243" s="76"/>
      <c r="BC243" s="77"/>
      <c r="BD243" s="76"/>
      <c r="BE243" s="77"/>
      <c r="BF243" s="76"/>
      <c r="BG243" s="77"/>
      <c r="BH243" s="76"/>
      <c r="BI243" s="77"/>
      <c r="BJ243" s="76"/>
      <c r="BK243" s="77"/>
      <c r="BL243" s="36"/>
      <c r="BM243" s="24"/>
      <c r="BN243" s="76"/>
      <c r="BO243" s="77"/>
      <c r="BP243" s="76"/>
      <c r="BQ243" s="77"/>
      <c r="BR243" s="76"/>
      <c r="BS243" s="77"/>
      <c r="BT243" s="76"/>
      <c r="BU243" s="77"/>
      <c r="BV243" s="24"/>
      <c r="BW243" s="76"/>
      <c r="BX243" s="77"/>
      <c r="BY243" s="76"/>
      <c r="BZ243" s="77"/>
      <c r="CA243" s="96"/>
    </row>
    <row r="244" spans="1:79" ht="24.95" customHeight="1" outlineLevel="1" x14ac:dyDescent="0.2">
      <c r="A244" s="33"/>
      <c r="B244" s="265" t="s">
        <v>618</v>
      </c>
      <c r="C244" s="240" t="str">
        <f>_xlfn.CONCAT(Tabel3[[#This Row],[ID]],Tabel3[[#This Row],[BYGNINGSDELE]])</f>
        <v>240Ledninger i jord for højspændingsanlæg</v>
      </c>
      <c r="D244" s="24"/>
      <c r="E244" s="24"/>
      <c r="F244" s="24"/>
      <c r="G244" s="24"/>
      <c r="H244" s="24"/>
      <c r="I244" s="24"/>
      <c r="J244" s="61">
        <v>4</v>
      </c>
      <c r="K244" s="62" t="s">
        <v>593</v>
      </c>
      <c r="L244" s="63" t="s">
        <v>113</v>
      </c>
      <c r="M244" s="61" t="str">
        <f>IFERROR(VLOOKUP(Tabel3[[#This Row],[ID-Bygningsdel]],'Data ændringslog'!A:G,7,FALSE),"P")</f>
        <v/>
      </c>
      <c r="N244" s="64" t="s">
        <v>113</v>
      </c>
      <c r="O244" s="188" t="str">
        <f>VLOOKUP(Tabel3[[#This Row],[ID-Bygningsdel]],'Data aktør'!A:H,2,FALSE)</f>
        <v/>
      </c>
      <c r="P244" s="189" t="str">
        <f>VLOOKUP(Tabel3[[#This Row],[ID-Bygningsdel]],'Data aktør'!A:H,3,FALSE)</f>
        <v/>
      </c>
      <c r="Q244" s="190" t="str">
        <f>VLOOKUP(Tabel3[[#This Row],[ID-Bygningsdel]],'Data aktør'!A:H,4,FALSE)</f>
        <v/>
      </c>
      <c r="R244" s="191" t="str">
        <f>VLOOKUP(Tabel3[[#This Row],[ID-Bygningsdel]],'Data aktør'!A:H,5,FALSE)</f>
        <v/>
      </c>
      <c r="S244" s="192" t="str">
        <f>VLOOKUP(Tabel3[[#This Row],[ID-Bygningsdel]],'Data aktør'!A:H,6,FALSE)</f>
        <v/>
      </c>
      <c r="T244" s="193" t="str">
        <f>VLOOKUP(Tabel3[[#This Row],[ID-Bygningsdel]],'Data aktør'!A:H,7,FALSE)</f>
        <v/>
      </c>
      <c r="U244" s="194" t="str">
        <f>VLOOKUP(Tabel3[[#This Row],[ID-Bygningsdel]],'Data aktør'!A:H,8,FALSE)</f>
        <v/>
      </c>
      <c r="V244" s="76"/>
      <c r="W244" s="77"/>
      <c r="X244" s="76"/>
      <c r="Y244" s="77"/>
      <c r="Z244" s="76"/>
      <c r="AA244" s="77"/>
      <c r="AB244" s="76"/>
      <c r="AC244" s="77"/>
      <c r="AD244" s="76"/>
      <c r="AE244" s="77"/>
      <c r="AF244" s="76"/>
      <c r="AG244" s="77"/>
      <c r="AH244" s="76"/>
      <c r="AI244" s="77"/>
      <c r="AJ244" s="76"/>
      <c r="AK244" s="77"/>
      <c r="AL244" s="76"/>
      <c r="AM244" s="77"/>
      <c r="AN244" s="76"/>
      <c r="AO244" s="77"/>
      <c r="AP244" s="76"/>
      <c r="AQ244" s="77"/>
      <c r="AR244" s="76"/>
      <c r="AS244" s="77"/>
      <c r="AT244" s="76"/>
      <c r="AU244" s="77"/>
      <c r="AV244" s="76"/>
      <c r="AW244" s="77"/>
      <c r="AX244" s="76"/>
      <c r="AY244" s="77"/>
      <c r="AZ244" s="76"/>
      <c r="BA244" s="77"/>
      <c r="BB244" s="76"/>
      <c r="BC244" s="77"/>
      <c r="BD244" s="76"/>
      <c r="BE244" s="77"/>
      <c r="BF244" s="76"/>
      <c r="BG244" s="77"/>
      <c r="BH244" s="76"/>
      <c r="BI244" s="77"/>
      <c r="BJ244" s="76"/>
      <c r="BK244" s="77"/>
      <c r="BL244" s="36"/>
      <c r="BM244" s="24"/>
      <c r="BN244" s="76"/>
      <c r="BO244" s="77"/>
      <c r="BP244" s="76"/>
      <c r="BQ244" s="77"/>
      <c r="BR244" s="76"/>
      <c r="BS244" s="77"/>
      <c r="BT244" s="76"/>
      <c r="BU244" s="77"/>
      <c r="BV244" s="24"/>
      <c r="BW244" s="76"/>
      <c r="BX244" s="77"/>
      <c r="BY244" s="76"/>
      <c r="BZ244" s="77"/>
      <c r="CA244" s="96"/>
    </row>
    <row r="245" spans="1:79" outlineLevel="1" x14ac:dyDescent="0.2">
      <c r="A245" s="33"/>
      <c r="B245" s="265" t="s">
        <v>620</v>
      </c>
      <c r="C245" s="240" t="str">
        <f>_xlfn.CONCAT(Tabel3[[#This Row],[ID]],Tabel3[[#This Row],[BYGNINGSDELE]])</f>
        <v>241Luftledninger for lavspændingsanlæg</v>
      </c>
      <c r="D245" s="24"/>
      <c r="E245" s="24"/>
      <c r="F245" s="24"/>
      <c r="G245" s="24"/>
      <c r="H245" s="24"/>
      <c r="I245" s="24"/>
      <c r="J245" s="61">
        <v>4</v>
      </c>
      <c r="K245" s="62" t="s">
        <v>595</v>
      </c>
      <c r="L245" s="63" t="s">
        <v>113</v>
      </c>
      <c r="M245" s="61" t="str">
        <f>IFERROR(VLOOKUP(Tabel3[[#This Row],[ID-Bygningsdel]],'Data ændringslog'!A:G,7,FALSE),"P")</f>
        <v/>
      </c>
      <c r="N245" s="64" t="s">
        <v>113</v>
      </c>
      <c r="O245" s="188" t="str">
        <f>VLOOKUP(Tabel3[[#This Row],[ID-Bygningsdel]],'Data aktør'!A:H,2,FALSE)</f>
        <v/>
      </c>
      <c r="P245" s="189" t="str">
        <f>VLOOKUP(Tabel3[[#This Row],[ID-Bygningsdel]],'Data aktør'!A:H,3,FALSE)</f>
        <v/>
      </c>
      <c r="Q245" s="190" t="str">
        <f>VLOOKUP(Tabel3[[#This Row],[ID-Bygningsdel]],'Data aktør'!A:H,4,FALSE)</f>
        <v/>
      </c>
      <c r="R245" s="191" t="str">
        <f>VLOOKUP(Tabel3[[#This Row],[ID-Bygningsdel]],'Data aktør'!A:H,5,FALSE)</f>
        <v/>
      </c>
      <c r="S245" s="192" t="str">
        <f>VLOOKUP(Tabel3[[#This Row],[ID-Bygningsdel]],'Data aktør'!A:H,6,FALSE)</f>
        <v/>
      </c>
      <c r="T245" s="193" t="str">
        <f>VLOOKUP(Tabel3[[#This Row],[ID-Bygningsdel]],'Data aktør'!A:H,7,FALSE)</f>
        <v/>
      </c>
      <c r="U245" s="194" t="str">
        <f>VLOOKUP(Tabel3[[#This Row],[ID-Bygningsdel]],'Data aktør'!A:H,8,FALSE)</f>
        <v/>
      </c>
      <c r="V245" s="76"/>
      <c r="W245" s="77"/>
      <c r="X245" s="76"/>
      <c r="Y245" s="77"/>
      <c r="Z245" s="76"/>
      <c r="AA245" s="77"/>
      <c r="AB245" s="76"/>
      <c r="AC245" s="77"/>
      <c r="AD245" s="76"/>
      <c r="AE245" s="77"/>
      <c r="AF245" s="76"/>
      <c r="AG245" s="77"/>
      <c r="AH245" s="76"/>
      <c r="AI245" s="77"/>
      <c r="AJ245" s="76"/>
      <c r="AK245" s="77"/>
      <c r="AL245" s="76"/>
      <c r="AM245" s="77"/>
      <c r="AN245" s="76"/>
      <c r="AO245" s="77"/>
      <c r="AP245" s="76"/>
      <c r="AQ245" s="77"/>
      <c r="AR245" s="76"/>
      <c r="AS245" s="77"/>
      <c r="AT245" s="76"/>
      <c r="AU245" s="77"/>
      <c r="AV245" s="76"/>
      <c r="AW245" s="77"/>
      <c r="AX245" s="76"/>
      <c r="AY245" s="77"/>
      <c r="AZ245" s="76"/>
      <c r="BA245" s="77"/>
      <c r="BB245" s="76"/>
      <c r="BC245" s="77"/>
      <c r="BD245" s="76"/>
      <c r="BE245" s="77"/>
      <c r="BF245" s="76"/>
      <c r="BG245" s="77"/>
      <c r="BH245" s="76"/>
      <c r="BI245" s="77"/>
      <c r="BJ245" s="76"/>
      <c r="BK245" s="77"/>
      <c r="BL245" s="36"/>
      <c r="BM245" s="24"/>
      <c r="BN245" s="76"/>
      <c r="BO245" s="77"/>
      <c r="BP245" s="76"/>
      <c r="BQ245" s="77"/>
      <c r="BR245" s="76"/>
      <c r="BS245" s="77"/>
      <c r="BT245" s="76"/>
      <c r="BU245" s="77"/>
      <c r="BV245" s="24"/>
      <c r="BW245" s="76"/>
      <c r="BX245" s="77"/>
      <c r="BY245" s="76"/>
      <c r="BZ245" s="77"/>
      <c r="CA245" s="96"/>
    </row>
    <row r="246" spans="1:79" outlineLevel="1" x14ac:dyDescent="0.2">
      <c r="A246" s="33"/>
      <c r="B246" s="265" t="s">
        <v>622</v>
      </c>
      <c r="C246" s="240" t="str">
        <f>_xlfn.CONCAT(Tabel3[[#This Row],[ID]],Tabel3[[#This Row],[BYGNINGSDELE]])</f>
        <v>242Ledninger i jord for lavspændingsanlæg</v>
      </c>
      <c r="D246" s="24"/>
      <c r="E246" s="24"/>
      <c r="F246" s="24"/>
      <c r="G246" s="24"/>
      <c r="H246" s="24"/>
      <c r="I246" s="24"/>
      <c r="J246" s="61">
        <v>4</v>
      </c>
      <c r="K246" s="62" t="s">
        <v>597</v>
      </c>
      <c r="L246" s="63" t="s">
        <v>113</v>
      </c>
      <c r="M246" s="61" t="str">
        <f>IFERROR(VLOOKUP(Tabel3[[#This Row],[ID-Bygningsdel]],'Data ændringslog'!A:G,7,FALSE),"P")</f>
        <v/>
      </c>
      <c r="N246" s="64" t="s">
        <v>113</v>
      </c>
      <c r="O246" s="188" t="str">
        <f>VLOOKUP(Tabel3[[#This Row],[ID-Bygningsdel]],'Data aktør'!A:H,2,FALSE)</f>
        <v/>
      </c>
      <c r="P246" s="189" t="str">
        <f>VLOOKUP(Tabel3[[#This Row],[ID-Bygningsdel]],'Data aktør'!A:H,3,FALSE)</f>
        <v/>
      </c>
      <c r="Q246" s="190" t="str">
        <f>VLOOKUP(Tabel3[[#This Row],[ID-Bygningsdel]],'Data aktør'!A:H,4,FALSE)</f>
        <v/>
      </c>
      <c r="R246" s="191" t="str">
        <f>VLOOKUP(Tabel3[[#This Row],[ID-Bygningsdel]],'Data aktør'!A:H,5,FALSE)</f>
        <v/>
      </c>
      <c r="S246" s="192" t="str">
        <f>VLOOKUP(Tabel3[[#This Row],[ID-Bygningsdel]],'Data aktør'!A:H,6,FALSE)</f>
        <v/>
      </c>
      <c r="T246" s="193" t="str">
        <f>VLOOKUP(Tabel3[[#This Row],[ID-Bygningsdel]],'Data aktør'!A:H,7,FALSE)</f>
        <v/>
      </c>
      <c r="U246" s="194" t="str">
        <f>VLOOKUP(Tabel3[[#This Row],[ID-Bygningsdel]],'Data aktør'!A:H,8,FALSE)</f>
        <v/>
      </c>
      <c r="V246" s="76"/>
      <c r="W246" s="77"/>
      <c r="X246" s="76"/>
      <c r="Y246" s="77"/>
      <c r="Z246" s="76"/>
      <c r="AA246" s="77"/>
      <c r="AB246" s="76"/>
      <c r="AC246" s="77"/>
      <c r="AD246" s="76"/>
      <c r="AE246" s="77"/>
      <c r="AF246" s="76"/>
      <c r="AG246" s="77"/>
      <c r="AH246" s="76"/>
      <c r="AI246" s="77"/>
      <c r="AJ246" s="76"/>
      <c r="AK246" s="77"/>
      <c r="AL246" s="76"/>
      <c r="AM246" s="77"/>
      <c r="AN246" s="76"/>
      <c r="AO246" s="77"/>
      <c r="AP246" s="76"/>
      <c r="AQ246" s="77"/>
      <c r="AR246" s="76"/>
      <c r="AS246" s="77"/>
      <c r="AT246" s="76"/>
      <c r="AU246" s="77"/>
      <c r="AV246" s="76"/>
      <c r="AW246" s="77"/>
      <c r="AX246" s="76"/>
      <c r="AY246" s="77"/>
      <c r="AZ246" s="76"/>
      <c r="BA246" s="77"/>
      <c r="BB246" s="76"/>
      <c r="BC246" s="77"/>
      <c r="BD246" s="76"/>
      <c r="BE246" s="77"/>
      <c r="BF246" s="76"/>
      <c r="BG246" s="77"/>
      <c r="BH246" s="76"/>
      <c r="BI246" s="77"/>
      <c r="BJ246" s="76"/>
      <c r="BK246" s="77"/>
      <c r="BL246" s="36"/>
      <c r="BM246" s="24"/>
      <c r="BN246" s="76"/>
      <c r="BO246" s="77"/>
      <c r="BP246" s="76"/>
      <c r="BQ246" s="77"/>
      <c r="BR246" s="76"/>
      <c r="BS246" s="77"/>
      <c r="BT246" s="76"/>
      <c r="BU246" s="77"/>
      <c r="BV246" s="24"/>
      <c r="BW246" s="76"/>
      <c r="BX246" s="77"/>
      <c r="BY246" s="76"/>
      <c r="BZ246" s="77"/>
      <c r="CA246" s="96"/>
    </row>
    <row r="247" spans="1:79" outlineLevel="1" x14ac:dyDescent="0.2">
      <c r="A247" s="33"/>
      <c r="B247" s="265" t="s">
        <v>624</v>
      </c>
      <c r="C247" s="240" t="str">
        <f>_xlfn.CONCAT(Tabel3[[#This Row],[ID]],Tabel3[[#This Row],[BYGNINGSDELE]])</f>
        <v>243Ledninger for elektronik- og svagstrømsanlæg</v>
      </c>
      <c r="D247" s="24"/>
      <c r="E247" s="24"/>
      <c r="F247" s="24"/>
      <c r="G247" s="24"/>
      <c r="H247" s="24"/>
      <c r="I247" s="24"/>
      <c r="J247" s="61">
        <v>4</v>
      </c>
      <c r="K247" s="62" t="s">
        <v>599</v>
      </c>
      <c r="L247" s="63" t="s">
        <v>113</v>
      </c>
      <c r="M247" s="61" t="str">
        <f>IFERROR(VLOOKUP(Tabel3[[#This Row],[ID-Bygningsdel]],'Data ændringslog'!A:G,7,FALSE),"P")</f>
        <v/>
      </c>
      <c r="N247" s="64" t="s">
        <v>113</v>
      </c>
      <c r="O247" s="188" t="str">
        <f>VLOOKUP(Tabel3[[#This Row],[ID-Bygningsdel]],'Data aktør'!A:H,2,FALSE)</f>
        <v/>
      </c>
      <c r="P247" s="189" t="str">
        <f>VLOOKUP(Tabel3[[#This Row],[ID-Bygningsdel]],'Data aktør'!A:H,3,FALSE)</f>
        <v/>
      </c>
      <c r="Q247" s="190" t="str">
        <f>VLOOKUP(Tabel3[[#This Row],[ID-Bygningsdel]],'Data aktør'!A:H,4,FALSE)</f>
        <v/>
      </c>
      <c r="R247" s="191" t="str">
        <f>VLOOKUP(Tabel3[[#This Row],[ID-Bygningsdel]],'Data aktør'!A:H,5,FALSE)</f>
        <v/>
      </c>
      <c r="S247" s="192" t="str">
        <f>VLOOKUP(Tabel3[[#This Row],[ID-Bygningsdel]],'Data aktør'!A:H,6,FALSE)</f>
        <v/>
      </c>
      <c r="T247" s="193" t="str">
        <f>VLOOKUP(Tabel3[[#This Row],[ID-Bygningsdel]],'Data aktør'!A:H,7,FALSE)</f>
        <v/>
      </c>
      <c r="U247" s="194" t="str">
        <f>VLOOKUP(Tabel3[[#This Row],[ID-Bygningsdel]],'Data aktør'!A:H,8,FALSE)</f>
        <v/>
      </c>
      <c r="V247" s="76"/>
      <c r="W247" s="77"/>
      <c r="X247" s="76"/>
      <c r="Y247" s="77"/>
      <c r="Z247" s="76"/>
      <c r="AA247" s="77"/>
      <c r="AB247" s="76"/>
      <c r="AC247" s="77"/>
      <c r="AD247" s="76"/>
      <c r="AE247" s="77"/>
      <c r="AF247" s="76"/>
      <c r="AG247" s="77"/>
      <c r="AH247" s="76"/>
      <c r="AI247" s="77"/>
      <c r="AJ247" s="76"/>
      <c r="AK247" s="77"/>
      <c r="AL247" s="76"/>
      <c r="AM247" s="77"/>
      <c r="AN247" s="76"/>
      <c r="AO247" s="77"/>
      <c r="AP247" s="76"/>
      <c r="AQ247" s="77"/>
      <c r="AR247" s="76"/>
      <c r="AS247" s="77"/>
      <c r="AT247" s="76"/>
      <c r="AU247" s="77"/>
      <c r="AV247" s="76"/>
      <c r="AW247" s="77"/>
      <c r="AX247" s="76"/>
      <c r="AY247" s="77"/>
      <c r="AZ247" s="76"/>
      <c r="BA247" s="77"/>
      <c r="BB247" s="76"/>
      <c r="BC247" s="77"/>
      <c r="BD247" s="76"/>
      <c r="BE247" s="77"/>
      <c r="BF247" s="76"/>
      <c r="BG247" s="77"/>
      <c r="BH247" s="76"/>
      <c r="BI247" s="77"/>
      <c r="BJ247" s="76"/>
      <c r="BK247" s="77"/>
      <c r="BL247" s="36"/>
      <c r="BM247" s="24"/>
      <c r="BN247" s="76"/>
      <c r="BO247" s="77"/>
      <c r="BP247" s="76"/>
      <c r="BQ247" s="77"/>
      <c r="BR247" s="76"/>
      <c r="BS247" s="77"/>
      <c r="BT247" s="76"/>
      <c r="BU247" s="77"/>
      <c r="BV247" s="24"/>
      <c r="BW247" s="76"/>
      <c r="BX247" s="77"/>
      <c r="BY247" s="76"/>
      <c r="BZ247" s="77"/>
      <c r="CA247" s="96"/>
    </row>
    <row r="248" spans="1:79" outlineLevel="1" x14ac:dyDescent="0.2">
      <c r="A248" s="33"/>
      <c r="B248" s="265" t="s">
        <v>626</v>
      </c>
      <c r="C248" s="240" t="str">
        <f>_xlfn.CONCAT(Tabel3[[#This Row],[ID]],Tabel3[[#This Row],[BYGNINGSDELE]])</f>
        <v>244Kommunikation</v>
      </c>
      <c r="D248" s="24"/>
      <c r="E248" s="24"/>
      <c r="F248" s="24"/>
      <c r="G248" s="24"/>
      <c r="H248" s="24"/>
      <c r="I248" s="24"/>
      <c r="J248" s="61">
        <v>5</v>
      </c>
      <c r="K248" s="62" t="s">
        <v>601</v>
      </c>
      <c r="L248" s="63" t="s">
        <v>113</v>
      </c>
      <c r="M248" s="61" t="str">
        <f>IFERROR(VLOOKUP(Tabel3[[#This Row],[ID-Bygningsdel]],'Data ændringslog'!A:G,7,FALSE),"P")</f>
        <v/>
      </c>
      <c r="N248" s="64" t="s">
        <v>113</v>
      </c>
      <c r="O248" s="188" t="str">
        <f>VLOOKUP(Tabel3[[#This Row],[ID-Bygningsdel]],'Data aktør'!A:H,2,FALSE)</f>
        <v/>
      </c>
      <c r="P248" s="189" t="str">
        <f>VLOOKUP(Tabel3[[#This Row],[ID-Bygningsdel]],'Data aktør'!A:H,3,FALSE)</f>
        <v/>
      </c>
      <c r="Q248" s="190" t="str">
        <f>VLOOKUP(Tabel3[[#This Row],[ID-Bygningsdel]],'Data aktør'!A:H,4,FALSE)</f>
        <v/>
      </c>
      <c r="R248" s="191" t="str">
        <f>VLOOKUP(Tabel3[[#This Row],[ID-Bygningsdel]],'Data aktør'!A:H,5,FALSE)</f>
        <v/>
      </c>
      <c r="S248" s="192" t="str">
        <f>VLOOKUP(Tabel3[[#This Row],[ID-Bygningsdel]],'Data aktør'!A:H,6,FALSE)</f>
        <v/>
      </c>
      <c r="T248" s="193" t="str">
        <f>VLOOKUP(Tabel3[[#This Row],[ID-Bygningsdel]],'Data aktør'!A:H,7,FALSE)</f>
        <v/>
      </c>
      <c r="U248" s="194" t="str">
        <f>VLOOKUP(Tabel3[[#This Row],[ID-Bygningsdel]],'Data aktør'!A:H,8,FALSE)</f>
        <v/>
      </c>
      <c r="V248" s="76"/>
      <c r="W248" s="77"/>
      <c r="X248" s="76"/>
      <c r="Y248" s="77"/>
      <c r="Z248" s="76"/>
      <c r="AA248" s="77"/>
      <c r="AB248" s="76"/>
      <c r="AC248" s="77"/>
      <c r="AD248" s="76"/>
      <c r="AE248" s="77"/>
      <c r="AF248" s="76"/>
      <c r="AG248" s="77"/>
      <c r="AH248" s="76"/>
      <c r="AI248" s="77"/>
      <c r="AJ248" s="76"/>
      <c r="AK248" s="77"/>
      <c r="AL248" s="76"/>
      <c r="AM248" s="77"/>
      <c r="AN248" s="76"/>
      <c r="AO248" s="77"/>
      <c r="AP248" s="76"/>
      <c r="AQ248" s="77"/>
      <c r="AR248" s="76"/>
      <c r="AS248" s="77"/>
      <c r="AT248" s="76"/>
      <c r="AU248" s="77"/>
      <c r="AV248" s="76"/>
      <c r="AW248" s="77"/>
      <c r="AX248" s="76"/>
      <c r="AY248" s="77"/>
      <c r="AZ248" s="76"/>
      <c r="BA248" s="77"/>
      <c r="BB248" s="76"/>
      <c r="BC248" s="77"/>
      <c r="BD248" s="76"/>
      <c r="BE248" s="77"/>
      <c r="BF248" s="76"/>
      <c r="BG248" s="77"/>
      <c r="BH248" s="76"/>
      <c r="BI248" s="77"/>
      <c r="BJ248" s="76"/>
      <c r="BK248" s="77"/>
      <c r="BL248" s="36"/>
      <c r="BM248" s="24"/>
      <c r="BN248" s="76"/>
      <c r="BO248" s="77"/>
      <c r="BP248" s="76"/>
      <c r="BQ248" s="77"/>
      <c r="BR248" s="76"/>
      <c r="BS248" s="77"/>
      <c r="BT248" s="76"/>
      <c r="BU248" s="77"/>
      <c r="BV248" s="24"/>
      <c r="BW248" s="76"/>
      <c r="BX248" s="77"/>
      <c r="BY248" s="76"/>
      <c r="BZ248" s="77"/>
      <c r="CA248" s="96"/>
    </row>
    <row r="249" spans="1:79" outlineLevel="1" x14ac:dyDescent="0.2">
      <c r="A249" s="33"/>
      <c r="B249" s="265" t="s">
        <v>628</v>
      </c>
      <c r="C249" s="240" t="str">
        <f>_xlfn.CONCAT(Tabel3[[#This Row],[ID]],Tabel3[[#This Row],[BYGNINGSDELE]])</f>
        <v>245Information</v>
      </c>
      <c r="D249" s="24"/>
      <c r="E249" s="24"/>
      <c r="F249" s="24"/>
      <c r="G249" s="24"/>
      <c r="H249" s="24"/>
      <c r="I249" s="24"/>
      <c r="J249" s="61">
        <v>5</v>
      </c>
      <c r="K249" s="62" t="s">
        <v>603</v>
      </c>
      <c r="L249" s="63" t="s">
        <v>113</v>
      </c>
      <c r="M249" s="61" t="str">
        <f>IFERROR(VLOOKUP(Tabel3[[#This Row],[ID-Bygningsdel]],'Data ændringslog'!A:G,7,FALSE),"P")</f>
        <v/>
      </c>
      <c r="N249" s="64" t="s">
        <v>113</v>
      </c>
      <c r="O249" s="188" t="str">
        <f>VLOOKUP(Tabel3[[#This Row],[ID-Bygningsdel]],'Data aktør'!A:H,2,FALSE)</f>
        <v/>
      </c>
      <c r="P249" s="189" t="str">
        <f>VLOOKUP(Tabel3[[#This Row],[ID-Bygningsdel]],'Data aktør'!A:H,3,FALSE)</f>
        <v/>
      </c>
      <c r="Q249" s="190" t="str">
        <f>VLOOKUP(Tabel3[[#This Row],[ID-Bygningsdel]],'Data aktør'!A:H,4,FALSE)</f>
        <v/>
      </c>
      <c r="R249" s="191" t="str">
        <f>VLOOKUP(Tabel3[[#This Row],[ID-Bygningsdel]],'Data aktør'!A:H,5,FALSE)</f>
        <v/>
      </c>
      <c r="S249" s="192" t="str">
        <f>VLOOKUP(Tabel3[[#This Row],[ID-Bygningsdel]],'Data aktør'!A:H,6,FALSE)</f>
        <v/>
      </c>
      <c r="T249" s="193" t="str">
        <f>VLOOKUP(Tabel3[[#This Row],[ID-Bygningsdel]],'Data aktør'!A:H,7,FALSE)</f>
        <v/>
      </c>
      <c r="U249" s="194" t="str">
        <f>VLOOKUP(Tabel3[[#This Row],[ID-Bygningsdel]],'Data aktør'!A:H,8,FALSE)</f>
        <v/>
      </c>
      <c r="V249" s="76"/>
      <c r="W249" s="77"/>
      <c r="X249" s="76"/>
      <c r="Y249" s="77"/>
      <c r="Z249" s="76"/>
      <c r="AA249" s="77"/>
      <c r="AB249" s="76"/>
      <c r="AC249" s="77"/>
      <c r="AD249" s="76"/>
      <c r="AE249" s="77"/>
      <c r="AF249" s="76"/>
      <c r="AG249" s="77"/>
      <c r="AH249" s="76"/>
      <c r="AI249" s="77"/>
      <c r="AJ249" s="76"/>
      <c r="AK249" s="77"/>
      <c r="AL249" s="76"/>
      <c r="AM249" s="77"/>
      <c r="AN249" s="76"/>
      <c r="AO249" s="77"/>
      <c r="AP249" s="76"/>
      <c r="AQ249" s="77"/>
      <c r="AR249" s="76"/>
      <c r="AS249" s="77"/>
      <c r="AT249" s="76"/>
      <c r="AU249" s="77"/>
      <c r="AV249" s="76"/>
      <c r="AW249" s="77"/>
      <c r="AX249" s="76"/>
      <c r="AY249" s="77"/>
      <c r="AZ249" s="76"/>
      <c r="BA249" s="77"/>
      <c r="BB249" s="76"/>
      <c r="BC249" s="77"/>
      <c r="BD249" s="76"/>
      <c r="BE249" s="77"/>
      <c r="BF249" s="76"/>
      <c r="BG249" s="77"/>
      <c r="BH249" s="76"/>
      <c r="BI249" s="77"/>
      <c r="BJ249" s="76"/>
      <c r="BK249" s="77"/>
      <c r="BL249" s="36"/>
      <c r="BM249" s="24"/>
      <c r="BN249" s="76"/>
      <c r="BO249" s="77"/>
      <c r="BP249" s="76"/>
      <c r="BQ249" s="77"/>
      <c r="BR249" s="76"/>
      <c r="BS249" s="77"/>
      <c r="BT249" s="76"/>
      <c r="BU249" s="77"/>
      <c r="BV249" s="24"/>
      <c r="BW249" s="76"/>
      <c r="BX249" s="77"/>
      <c r="BY249" s="76"/>
      <c r="BZ249" s="77"/>
      <c r="CA249" s="96"/>
    </row>
    <row r="250" spans="1:79" outlineLevel="1" x14ac:dyDescent="0.2">
      <c r="A250" s="33"/>
      <c r="B250" s="265" t="s">
        <v>630</v>
      </c>
      <c r="C250" s="240" t="str">
        <f>_xlfn.CONCAT(Tabel3[[#This Row],[ID]],Tabel3[[#This Row],[BYGNINGSDELE]])</f>
        <v>246Audio, video og antenner</v>
      </c>
      <c r="D250" s="24"/>
      <c r="E250" s="24"/>
      <c r="F250" s="24"/>
      <c r="G250" s="24"/>
      <c r="H250" s="24"/>
      <c r="I250" s="24"/>
      <c r="J250" s="61">
        <v>5</v>
      </c>
      <c r="K250" s="62" t="s">
        <v>605</v>
      </c>
      <c r="L250" s="63" t="s">
        <v>113</v>
      </c>
      <c r="M250" s="61" t="str">
        <f>IFERROR(VLOOKUP(Tabel3[[#This Row],[ID-Bygningsdel]],'Data ændringslog'!A:G,7,FALSE),"P")</f>
        <v/>
      </c>
      <c r="N250" s="64" t="s">
        <v>113</v>
      </c>
      <c r="O250" s="188" t="str">
        <f>VLOOKUP(Tabel3[[#This Row],[ID-Bygningsdel]],'Data aktør'!A:H,2,FALSE)</f>
        <v/>
      </c>
      <c r="P250" s="189" t="str">
        <f>VLOOKUP(Tabel3[[#This Row],[ID-Bygningsdel]],'Data aktør'!A:H,3,FALSE)</f>
        <v/>
      </c>
      <c r="Q250" s="190" t="str">
        <f>VLOOKUP(Tabel3[[#This Row],[ID-Bygningsdel]],'Data aktør'!A:H,4,FALSE)</f>
        <v/>
      </c>
      <c r="R250" s="191" t="str">
        <f>VLOOKUP(Tabel3[[#This Row],[ID-Bygningsdel]],'Data aktør'!A:H,5,FALSE)</f>
        <v/>
      </c>
      <c r="S250" s="192" t="str">
        <f>VLOOKUP(Tabel3[[#This Row],[ID-Bygningsdel]],'Data aktør'!A:H,6,FALSE)</f>
        <v/>
      </c>
      <c r="T250" s="193" t="str">
        <f>VLOOKUP(Tabel3[[#This Row],[ID-Bygningsdel]],'Data aktør'!A:H,7,FALSE)</f>
        <v/>
      </c>
      <c r="U250" s="194" t="str">
        <f>VLOOKUP(Tabel3[[#This Row],[ID-Bygningsdel]],'Data aktør'!A:H,8,FALSE)</f>
        <v/>
      </c>
      <c r="V250" s="76"/>
      <c r="W250" s="77"/>
      <c r="X250" s="76"/>
      <c r="Y250" s="77"/>
      <c r="Z250" s="76"/>
      <c r="AA250" s="77"/>
      <c r="AB250" s="76"/>
      <c r="AC250" s="77"/>
      <c r="AD250" s="76"/>
      <c r="AE250" s="77"/>
      <c r="AF250" s="76"/>
      <c r="AG250" s="77"/>
      <c r="AH250" s="76"/>
      <c r="AI250" s="77"/>
      <c r="AJ250" s="76"/>
      <c r="AK250" s="77"/>
      <c r="AL250" s="76"/>
      <c r="AM250" s="77"/>
      <c r="AN250" s="76"/>
      <c r="AO250" s="77"/>
      <c r="AP250" s="76"/>
      <c r="AQ250" s="77"/>
      <c r="AR250" s="76"/>
      <c r="AS250" s="77"/>
      <c r="AT250" s="76"/>
      <c r="AU250" s="77"/>
      <c r="AV250" s="76"/>
      <c r="AW250" s="77"/>
      <c r="AX250" s="76"/>
      <c r="AY250" s="77"/>
      <c r="AZ250" s="76"/>
      <c r="BA250" s="77"/>
      <c r="BB250" s="76"/>
      <c r="BC250" s="77"/>
      <c r="BD250" s="76"/>
      <c r="BE250" s="77"/>
      <c r="BF250" s="76"/>
      <c r="BG250" s="77"/>
      <c r="BH250" s="76"/>
      <c r="BI250" s="77"/>
      <c r="BJ250" s="76"/>
      <c r="BK250" s="77"/>
      <c r="BL250" s="36"/>
      <c r="BM250" s="24"/>
      <c r="BN250" s="76"/>
      <c r="BO250" s="77"/>
      <c r="BP250" s="76"/>
      <c r="BQ250" s="77"/>
      <c r="BR250" s="76"/>
      <c r="BS250" s="77"/>
      <c r="BT250" s="76"/>
      <c r="BU250" s="77"/>
      <c r="BV250" s="24"/>
      <c r="BW250" s="76"/>
      <c r="BX250" s="77"/>
      <c r="BY250" s="76"/>
      <c r="BZ250" s="77"/>
      <c r="CA250" s="96"/>
    </row>
    <row r="251" spans="1:79" ht="12" customHeight="1" outlineLevel="1" x14ac:dyDescent="0.2">
      <c r="A251" s="33"/>
      <c r="B251" s="265" t="s">
        <v>632</v>
      </c>
      <c r="C251" s="240" t="str">
        <f>_xlfn.CONCAT(Tabel3[[#This Row],[ID]],Tabel3[[#This Row],[BYGNINGSDELE]])</f>
        <v>247IT-infrastrukturer</v>
      </c>
      <c r="D251" s="24"/>
      <c r="E251" s="24"/>
      <c r="F251" s="24"/>
      <c r="G251" s="24"/>
      <c r="H251" s="24"/>
      <c r="I251" s="24"/>
      <c r="J251" s="61">
        <v>5</v>
      </c>
      <c r="K251" s="62" t="s">
        <v>607</v>
      </c>
      <c r="L251" s="63" t="s">
        <v>113</v>
      </c>
      <c r="M251" s="61" t="str">
        <f>IFERROR(VLOOKUP(Tabel3[[#This Row],[ID-Bygningsdel]],'Data ændringslog'!A:G,7,FALSE),"P")</f>
        <v/>
      </c>
      <c r="N251" s="64" t="s">
        <v>113</v>
      </c>
      <c r="O251" s="188" t="str">
        <f>VLOOKUP(Tabel3[[#This Row],[ID-Bygningsdel]],'Data aktør'!A:H,2,FALSE)</f>
        <v/>
      </c>
      <c r="P251" s="189" t="str">
        <f>VLOOKUP(Tabel3[[#This Row],[ID-Bygningsdel]],'Data aktør'!A:H,3,FALSE)</f>
        <v/>
      </c>
      <c r="Q251" s="190" t="str">
        <f>VLOOKUP(Tabel3[[#This Row],[ID-Bygningsdel]],'Data aktør'!A:H,4,FALSE)</f>
        <v/>
      </c>
      <c r="R251" s="191" t="str">
        <f>VLOOKUP(Tabel3[[#This Row],[ID-Bygningsdel]],'Data aktør'!A:H,5,FALSE)</f>
        <v/>
      </c>
      <c r="S251" s="192" t="str">
        <f>VLOOKUP(Tabel3[[#This Row],[ID-Bygningsdel]],'Data aktør'!A:H,6,FALSE)</f>
        <v/>
      </c>
      <c r="T251" s="193" t="str">
        <f>VLOOKUP(Tabel3[[#This Row],[ID-Bygningsdel]],'Data aktør'!A:H,7,FALSE)</f>
        <v/>
      </c>
      <c r="U251" s="194" t="str">
        <f>VLOOKUP(Tabel3[[#This Row],[ID-Bygningsdel]],'Data aktør'!A:H,8,FALSE)</f>
        <v/>
      </c>
      <c r="V251" s="76"/>
      <c r="W251" s="77"/>
      <c r="X251" s="76"/>
      <c r="Y251" s="77"/>
      <c r="Z251" s="76"/>
      <c r="AA251" s="77"/>
      <c r="AB251" s="76"/>
      <c r="AC251" s="77"/>
      <c r="AD251" s="76"/>
      <c r="AE251" s="77"/>
      <c r="AF251" s="76"/>
      <c r="AG251" s="77"/>
      <c r="AH251" s="76"/>
      <c r="AI251" s="77"/>
      <c r="AJ251" s="76"/>
      <c r="AK251" s="77"/>
      <c r="AL251" s="76"/>
      <c r="AM251" s="77"/>
      <c r="AN251" s="76"/>
      <c r="AO251" s="77"/>
      <c r="AP251" s="76"/>
      <c r="AQ251" s="77"/>
      <c r="AR251" s="76"/>
      <c r="AS251" s="77"/>
      <c r="AT251" s="76"/>
      <c r="AU251" s="77"/>
      <c r="AV251" s="76"/>
      <c r="AW251" s="77"/>
      <c r="AX251" s="76"/>
      <c r="AY251" s="77"/>
      <c r="AZ251" s="76"/>
      <c r="BA251" s="77"/>
      <c r="BB251" s="76"/>
      <c r="BC251" s="77"/>
      <c r="BD251" s="76"/>
      <c r="BE251" s="77"/>
      <c r="BF251" s="76"/>
      <c r="BG251" s="77"/>
      <c r="BH251" s="76"/>
      <c r="BI251" s="77"/>
      <c r="BJ251" s="76"/>
      <c r="BK251" s="77"/>
      <c r="BL251" s="36"/>
      <c r="BM251" s="24"/>
      <c r="BN251" s="76"/>
      <c r="BO251" s="77"/>
      <c r="BP251" s="76"/>
      <c r="BQ251" s="77"/>
      <c r="BR251" s="76"/>
      <c r="BS251" s="77"/>
      <c r="BT251" s="76"/>
      <c r="BU251" s="77"/>
      <c r="BV251" s="24"/>
      <c r="BW251" s="76"/>
      <c r="BX251" s="77"/>
      <c r="BY251" s="76"/>
      <c r="BZ251" s="77"/>
      <c r="CA251" s="96"/>
    </row>
    <row r="252" spans="1:79" ht="12" customHeight="1" outlineLevel="1" x14ac:dyDescent="0.2">
      <c r="A252" s="33"/>
      <c r="B252" s="265" t="s">
        <v>634</v>
      </c>
      <c r="C252" s="240" t="str">
        <f>_xlfn.CONCAT(Tabel3[[#This Row],[ID]],Tabel3[[#This Row],[BYGNINGSDELE]])</f>
        <v>248Adgangssikringer (AIA/ADK/ITV)</v>
      </c>
      <c r="D252" s="24"/>
      <c r="E252" s="24"/>
      <c r="F252" s="24"/>
      <c r="G252" s="24"/>
      <c r="H252" s="24"/>
      <c r="I252" s="24"/>
      <c r="J252" s="61">
        <v>5</v>
      </c>
      <c r="K252" s="62" t="s">
        <v>609</v>
      </c>
      <c r="L252" s="63" t="s">
        <v>113</v>
      </c>
      <c r="M252" s="61" t="str">
        <f>IFERROR(VLOOKUP(Tabel3[[#This Row],[ID-Bygningsdel]],'Data ændringslog'!A:G,7,FALSE),"P")</f>
        <v/>
      </c>
      <c r="N252" s="64" t="s">
        <v>113</v>
      </c>
      <c r="O252" s="188" t="str">
        <f>VLOOKUP(Tabel3[[#This Row],[ID-Bygningsdel]],'Data aktør'!A:H,2,FALSE)</f>
        <v/>
      </c>
      <c r="P252" s="189" t="str">
        <f>VLOOKUP(Tabel3[[#This Row],[ID-Bygningsdel]],'Data aktør'!A:H,3,FALSE)</f>
        <v/>
      </c>
      <c r="Q252" s="190" t="str">
        <f>VLOOKUP(Tabel3[[#This Row],[ID-Bygningsdel]],'Data aktør'!A:H,4,FALSE)</f>
        <v/>
      </c>
      <c r="R252" s="191" t="str">
        <f>VLOOKUP(Tabel3[[#This Row],[ID-Bygningsdel]],'Data aktør'!A:H,5,FALSE)</f>
        <v/>
      </c>
      <c r="S252" s="192" t="str">
        <f>VLOOKUP(Tabel3[[#This Row],[ID-Bygningsdel]],'Data aktør'!A:H,6,FALSE)</f>
        <v/>
      </c>
      <c r="T252" s="193" t="str">
        <f>VLOOKUP(Tabel3[[#This Row],[ID-Bygningsdel]],'Data aktør'!A:H,7,FALSE)</f>
        <v/>
      </c>
      <c r="U252" s="194" t="str">
        <f>VLOOKUP(Tabel3[[#This Row],[ID-Bygningsdel]],'Data aktør'!A:H,8,FALSE)</f>
        <v/>
      </c>
      <c r="V252" s="76"/>
      <c r="W252" s="77"/>
      <c r="X252" s="76"/>
      <c r="Y252" s="77"/>
      <c r="Z252" s="76"/>
      <c r="AA252" s="77"/>
      <c r="AB252" s="76"/>
      <c r="AC252" s="77"/>
      <c r="AD252" s="76"/>
      <c r="AE252" s="77"/>
      <c r="AF252" s="76"/>
      <c r="AG252" s="77"/>
      <c r="AH252" s="76"/>
      <c r="AI252" s="77"/>
      <c r="AJ252" s="76"/>
      <c r="AK252" s="77"/>
      <c r="AL252" s="76"/>
      <c r="AM252" s="77"/>
      <c r="AN252" s="76"/>
      <c r="AO252" s="77"/>
      <c r="AP252" s="76"/>
      <c r="AQ252" s="77"/>
      <c r="AR252" s="76"/>
      <c r="AS252" s="77"/>
      <c r="AT252" s="76"/>
      <c r="AU252" s="77"/>
      <c r="AV252" s="76"/>
      <c r="AW252" s="77"/>
      <c r="AX252" s="76"/>
      <c r="AY252" s="77"/>
      <c r="AZ252" s="76"/>
      <c r="BA252" s="77"/>
      <c r="BB252" s="76"/>
      <c r="BC252" s="77"/>
      <c r="BD252" s="76"/>
      <c r="BE252" s="77"/>
      <c r="BF252" s="76"/>
      <c r="BG252" s="77"/>
      <c r="BH252" s="76"/>
      <c r="BI252" s="77"/>
      <c r="BJ252" s="76"/>
      <c r="BK252" s="77"/>
      <c r="BL252" s="36"/>
      <c r="BM252" s="24"/>
      <c r="BN252" s="76"/>
      <c r="BO252" s="77"/>
      <c r="BP252" s="76"/>
      <c r="BQ252" s="77"/>
      <c r="BR252" s="76"/>
      <c r="BS252" s="77"/>
      <c r="BT252" s="76"/>
      <c r="BU252" s="77"/>
      <c r="BV252" s="24"/>
      <c r="BW252" s="76"/>
      <c r="BX252" s="77"/>
      <c r="BY252" s="76"/>
      <c r="BZ252" s="77"/>
      <c r="CA252" s="96"/>
    </row>
    <row r="253" spans="1:79" ht="12" customHeight="1" outlineLevel="1" x14ac:dyDescent="0.2">
      <c r="A253" s="33"/>
      <c r="B253" s="265" t="s">
        <v>637</v>
      </c>
      <c r="C253" s="240" t="str">
        <f>_xlfn.CONCAT(Tabel3[[#This Row],[ID]],Tabel3[[#This Row],[BYGNINGSDELE]])</f>
        <v>249Sikringsanlæg (ABA/AGA/ABDL/ARS/AVS/ABV)</v>
      </c>
      <c r="D253" s="24"/>
      <c r="E253" s="24"/>
      <c r="F253" s="24"/>
      <c r="G253" s="24"/>
      <c r="H253" s="24"/>
      <c r="I253" s="24"/>
      <c r="J253" s="61">
        <v>5</v>
      </c>
      <c r="K253" s="62" t="s">
        <v>611</v>
      </c>
      <c r="L253" s="63" t="s">
        <v>113</v>
      </c>
      <c r="M253" s="61" t="str">
        <f>IFERROR(VLOOKUP(Tabel3[[#This Row],[ID-Bygningsdel]],'Data ændringslog'!A:G,7,FALSE),"P")</f>
        <v/>
      </c>
      <c r="N253" s="64" t="s">
        <v>113</v>
      </c>
      <c r="O253" s="188" t="str">
        <f>VLOOKUP(Tabel3[[#This Row],[ID-Bygningsdel]],'Data aktør'!A:H,2,FALSE)</f>
        <v/>
      </c>
      <c r="P253" s="189" t="str">
        <f>VLOOKUP(Tabel3[[#This Row],[ID-Bygningsdel]],'Data aktør'!A:H,3,FALSE)</f>
        <v/>
      </c>
      <c r="Q253" s="190" t="str">
        <f>VLOOKUP(Tabel3[[#This Row],[ID-Bygningsdel]],'Data aktør'!A:H,4,FALSE)</f>
        <v/>
      </c>
      <c r="R253" s="191" t="str">
        <f>VLOOKUP(Tabel3[[#This Row],[ID-Bygningsdel]],'Data aktør'!A:H,5,FALSE)</f>
        <v/>
      </c>
      <c r="S253" s="192" t="str">
        <f>VLOOKUP(Tabel3[[#This Row],[ID-Bygningsdel]],'Data aktør'!A:H,6,FALSE)</f>
        <v/>
      </c>
      <c r="T253" s="193" t="str">
        <f>VLOOKUP(Tabel3[[#This Row],[ID-Bygningsdel]],'Data aktør'!A:H,7,FALSE)</f>
        <v/>
      </c>
      <c r="U253" s="194" t="str">
        <f>VLOOKUP(Tabel3[[#This Row],[ID-Bygningsdel]],'Data aktør'!A:H,8,FALSE)</f>
        <v/>
      </c>
      <c r="V253" s="76"/>
      <c r="W253" s="77"/>
      <c r="X253" s="76"/>
      <c r="Y253" s="77"/>
      <c r="Z253" s="76"/>
      <c r="AA253" s="77"/>
      <c r="AB253" s="76"/>
      <c r="AC253" s="77"/>
      <c r="AD253" s="76"/>
      <c r="AE253" s="77"/>
      <c r="AF253" s="76"/>
      <c r="AG253" s="77"/>
      <c r="AH253" s="76"/>
      <c r="AI253" s="77"/>
      <c r="AJ253" s="76"/>
      <c r="AK253" s="77"/>
      <c r="AL253" s="76"/>
      <c r="AM253" s="77"/>
      <c r="AN253" s="76"/>
      <c r="AO253" s="77"/>
      <c r="AP253" s="76"/>
      <c r="AQ253" s="77"/>
      <c r="AR253" s="76"/>
      <c r="AS253" s="77"/>
      <c r="AT253" s="76"/>
      <c r="AU253" s="77"/>
      <c r="AV253" s="76"/>
      <c r="AW253" s="77"/>
      <c r="AX253" s="76"/>
      <c r="AY253" s="77"/>
      <c r="AZ253" s="76"/>
      <c r="BA253" s="77"/>
      <c r="BB253" s="76"/>
      <c r="BC253" s="77"/>
      <c r="BD253" s="76"/>
      <c r="BE253" s="77"/>
      <c r="BF253" s="76"/>
      <c r="BG253" s="77"/>
      <c r="BH253" s="76"/>
      <c r="BI253" s="77"/>
      <c r="BJ253" s="76"/>
      <c r="BK253" s="77"/>
      <c r="BL253" s="36"/>
      <c r="BM253" s="24"/>
      <c r="BN253" s="76"/>
      <c r="BO253" s="77"/>
      <c r="BP253" s="76"/>
      <c r="BQ253" s="77"/>
      <c r="BR253" s="76"/>
      <c r="BS253" s="77"/>
      <c r="BT253" s="76"/>
      <c r="BU253" s="77"/>
      <c r="BV253" s="24"/>
      <c r="BW253" s="76"/>
      <c r="BX253" s="77"/>
      <c r="BY253" s="76"/>
      <c r="BZ253" s="77"/>
      <c r="CA253" s="96"/>
    </row>
    <row r="254" spans="1:79" ht="12" customHeight="1" outlineLevel="1" x14ac:dyDescent="0.2">
      <c r="A254" s="33"/>
      <c r="B254" s="265" t="s">
        <v>639</v>
      </c>
      <c r="C254" s="240" t="str">
        <f>_xlfn.CONCAT(Tabel3[[#This Row],[ID]],Tabel3[[#This Row],[BYGNINGSDELE]])</f>
        <v>250Personsikringer (VAR)</v>
      </c>
      <c r="D254" s="24"/>
      <c r="E254" s="24"/>
      <c r="F254" s="24"/>
      <c r="G254" s="24"/>
      <c r="H254" s="24"/>
      <c r="I254" s="24"/>
      <c r="J254" s="61">
        <v>5</v>
      </c>
      <c r="K254" s="62" t="s">
        <v>613</v>
      </c>
      <c r="L254" s="63" t="s">
        <v>113</v>
      </c>
      <c r="M254" s="61" t="str">
        <f>IFERROR(VLOOKUP(Tabel3[[#This Row],[ID-Bygningsdel]],'Data ændringslog'!A:G,7,FALSE),"P")</f>
        <v/>
      </c>
      <c r="N254" s="64" t="s">
        <v>113</v>
      </c>
      <c r="O254" s="188" t="str">
        <f>VLOOKUP(Tabel3[[#This Row],[ID-Bygningsdel]],'Data aktør'!A:H,2,FALSE)</f>
        <v/>
      </c>
      <c r="P254" s="189" t="str">
        <f>VLOOKUP(Tabel3[[#This Row],[ID-Bygningsdel]],'Data aktør'!A:H,3,FALSE)</f>
        <v/>
      </c>
      <c r="Q254" s="190" t="str">
        <f>VLOOKUP(Tabel3[[#This Row],[ID-Bygningsdel]],'Data aktør'!A:H,4,FALSE)</f>
        <v/>
      </c>
      <c r="R254" s="191" t="str">
        <f>VLOOKUP(Tabel3[[#This Row],[ID-Bygningsdel]],'Data aktør'!A:H,5,FALSE)</f>
        <v/>
      </c>
      <c r="S254" s="192" t="str">
        <f>VLOOKUP(Tabel3[[#This Row],[ID-Bygningsdel]],'Data aktør'!A:H,6,FALSE)</f>
        <v/>
      </c>
      <c r="T254" s="193" t="str">
        <f>VLOOKUP(Tabel3[[#This Row],[ID-Bygningsdel]],'Data aktør'!A:H,7,FALSE)</f>
        <v/>
      </c>
      <c r="U254" s="194" t="str">
        <f>VLOOKUP(Tabel3[[#This Row],[ID-Bygningsdel]],'Data aktør'!A:H,8,FALSE)</f>
        <v/>
      </c>
      <c r="V254" s="76"/>
      <c r="W254" s="77"/>
      <c r="X254" s="76"/>
      <c r="Y254" s="77"/>
      <c r="Z254" s="76"/>
      <c r="AA254" s="77"/>
      <c r="AB254" s="76"/>
      <c r="AC254" s="77"/>
      <c r="AD254" s="76"/>
      <c r="AE254" s="77"/>
      <c r="AF254" s="76"/>
      <c r="AG254" s="77"/>
      <c r="AH254" s="76"/>
      <c r="AI254" s="77"/>
      <c r="AJ254" s="76"/>
      <c r="AK254" s="77"/>
      <c r="AL254" s="76"/>
      <c r="AM254" s="77"/>
      <c r="AN254" s="76"/>
      <c r="AO254" s="77"/>
      <c r="AP254" s="76"/>
      <c r="AQ254" s="77"/>
      <c r="AR254" s="76"/>
      <c r="AS254" s="77"/>
      <c r="AT254" s="76"/>
      <c r="AU254" s="77"/>
      <c r="AV254" s="76"/>
      <c r="AW254" s="77"/>
      <c r="AX254" s="76"/>
      <c r="AY254" s="77"/>
      <c r="AZ254" s="76"/>
      <c r="BA254" s="77"/>
      <c r="BB254" s="76"/>
      <c r="BC254" s="77"/>
      <c r="BD254" s="76"/>
      <c r="BE254" s="77"/>
      <c r="BF254" s="76"/>
      <c r="BG254" s="77"/>
      <c r="BH254" s="76"/>
      <c r="BI254" s="77"/>
      <c r="BJ254" s="76"/>
      <c r="BK254" s="77"/>
      <c r="BL254" s="36"/>
      <c r="BM254" s="24"/>
      <c r="BN254" s="76"/>
      <c r="BO254" s="77"/>
      <c r="BP254" s="76"/>
      <c r="BQ254" s="77"/>
      <c r="BR254" s="76"/>
      <c r="BS254" s="77"/>
      <c r="BT254" s="76"/>
      <c r="BU254" s="77"/>
      <c r="BV254" s="24"/>
      <c r="BW254" s="76"/>
      <c r="BX254" s="77"/>
      <c r="BY254" s="76"/>
      <c r="BZ254" s="77"/>
      <c r="CA254" s="96"/>
    </row>
    <row r="255" spans="1:79" ht="12" customHeight="1" outlineLevel="1" x14ac:dyDescent="0.2">
      <c r="A255" s="33"/>
      <c r="B255" s="265" t="s">
        <v>641</v>
      </c>
      <c r="C255" s="240" t="str">
        <f>_xlfn.CONCAT(Tabel3[[#This Row],[ID]],Tabel3[[#This Row],[BYGNINGSDELE]])</f>
        <v>251Bygningsautomation (BMS/CTS/IBI)</v>
      </c>
      <c r="D255" s="24"/>
      <c r="E255" s="24"/>
      <c r="F255" s="24"/>
      <c r="G255" s="24"/>
      <c r="H255" s="24"/>
      <c r="I255" s="24"/>
      <c r="J255" s="61">
        <v>5</v>
      </c>
      <c r="K255" s="62" t="s">
        <v>615</v>
      </c>
      <c r="L255" s="63" t="s">
        <v>113</v>
      </c>
      <c r="M255" s="61" t="str">
        <f>IFERROR(VLOOKUP(Tabel3[[#This Row],[ID-Bygningsdel]],'Data ændringslog'!A:G,7,FALSE),"P")</f>
        <v/>
      </c>
      <c r="N255" s="64" t="s">
        <v>113</v>
      </c>
      <c r="O255" s="188" t="str">
        <f>VLOOKUP(Tabel3[[#This Row],[ID-Bygningsdel]],'Data aktør'!A:H,2,FALSE)</f>
        <v/>
      </c>
      <c r="P255" s="189" t="str">
        <f>VLOOKUP(Tabel3[[#This Row],[ID-Bygningsdel]],'Data aktør'!A:H,3,FALSE)</f>
        <v/>
      </c>
      <c r="Q255" s="190" t="str">
        <f>VLOOKUP(Tabel3[[#This Row],[ID-Bygningsdel]],'Data aktør'!A:H,4,FALSE)</f>
        <v/>
      </c>
      <c r="R255" s="191" t="str">
        <f>VLOOKUP(Tabel3[[#This Row],[ID-Bygningsdel]],'Data aktør'!A:H,5,FALSE)</f>
        <v/>
      </c>
      <c r="S255" s="192" t="str">
        <f>VLOOKUP(Tabel3[[#This Row],[ID-Bygningsdel]],'Data aktør'!A:H,6,FALSE)</f>
        <v/>
      </c>
      <c r="T255" s="193" t="str">
        <f>VLOOKUP(Tabel3[[#This Row],[ID-Bygningsdel]],'Data aktør'!A:H,7,FALSE)</f>
        <v/>
      </c>
      <c r="U255" s="194" t="str">
        <f>VLOOKUP(Tabel3[[#This Row],[ID-Bygningsdel]],'Data aktør'!A:H,8,FALSE)</f>
        <v/>
      </c>
      <c r="V255" s="76"/>
      <c r="W255" s="77"/>
      <c r="X255" s="76"/>
      <c r="Y255" s="77"/>
      <c r="Z255" s="76"/>
      <c r="AA255" s="77"/>
      <c r="AB255" s="76"/>
      <c r="AC255" s="77"/>
      <c r="AD255" s="76"/>
      <c r="AE255" s="77"/>
      <c r="AF255" s="76"/>
      <c r="AG255" s="77"/>
      <c r="AH255" s="76"/>
      <c r="AI255" s="77"/>
      <c r="AJ255" s="76"/>
      <c r="AK255" s="77"/>
      <c r="AL255" s="76"/>
      <c r="AM255" s="77"/>
      <c r="AN255" s="76"/>
      <c r="AO255" s="77"/>
      <c r="AP255" s="76"/>
      <c r="AQ255" s="77"/>
      <c r="AR255" s="76"/>
      <c r="AS255" s="77"/>
      <c r="AT255" s="76"/>
      <c r="AU255" s="77"/>
      <c r="AV255" s="76"/>
      <c r="AW255" s="77"/>
      <c r="AX255" s="76"/>
      <c r="AY255" s="77"/>
      <c r="AZ255" s="76"/>
      <c r="BA255" s="77"/>
      <c r="BB255" s="76"/>
      <c r="BC255" s="77"/>
      <c r="BD255" s="76"/>
      <c r="BE255" s="77"/>
      <c r="BF255" s="76"/>
      <c r="BG255" s="77"/>
      <c r="BH255" s="76"/>
      <c r="BI255" s="77"/>
      <c r="BJ255" s="76"/>
      <c r="BK255" s="77"/>
      <c r="BL255" s="36"/>
      <c r="BM255" s="24"/>
      <c r="BN255" s="76"/>
      <c r="BO255" s="77"/>
      <c r="BP255" s="76"/>
      <c r="BQ255" s="77"/>
      <c r="BR255" s="76"/>
      <c r="BS255" s="77"/>
      <c r="BT255" s="76"/>
      <c r="BU255" s="77"/>
      <c r="BV255" s="24"/>
      <c r="BW255" s="76"/>
      <c r="BX255" s="77"/>
      <c r="BY255" s="76"/>
      <c r="BZ255" s="77"/>
      <c r="CA255" s="96"/>
    </row>
    <row r="256" spans="1:79" ht="12" customHeight="1" outlineLevel="1" x14ac:dyDescent="0.2">
      <c r="A256" s="33"/>
      <c r="B256" s="265" t="s">
        <v>643</v>
      </c>
      <c r="C256" s="240" t="str">
        <f>_xlfn.CONCAT(Tabel3[[#This Row],[ID]],Tabel3[[#This Row],[BYGNINGSDELE]])</f>
        <v>252Overspændingsbeskyttelse</v>
      </c>
      <c r="D256" s="24"/>
      <c r="E256" s="24"/>
      <c r="F256" s="24"/>
      <c r="G256" s="24"/>
      <c r="H256" s="24"/>
      <c r="I256" s="24"/>
      <c r="J256" s="61">
        <v>3</v>
      </c>
      <c r="K256" s="62" t="s">
        <v>617</v>
      </c>
      <c r="L256" s="63" t="s">
        <v>113</v>
      </c>
      <c r="M256" s="61" t="str">
        <f>IFERROR(VLOOKUP(Tabel3[[#This Row],[ID-Bygningsdel]],'Data ændringslog'!A:G,7,FALSE),"P")</f>
        <v/>
      </c>
      <c r="N256" s="64" t="s">
        <v>113</v>
      </c>
      <c r="O256" s="188" t="str">
        <f>VLOOKUP(Tabel3[[#This Row],[ID-Bygningsdel]],'Data aktør'!A:H,2,FALSE)</f>
        <v/>
      </c>
      <c r="P256" s="189" t="str">
        <f>VLOOKUP(Tabel3[[#This Row],[ID-Bygningsdel]],'Data aktør'!A:H,3,FALSE)</f>
        <v/>
      </c>
      <c r="Q256" s="190" t="str">
        <f>VLOOKUP(Tabel3[[#This Row],[ID-Bygningsdel]],'Data aktør'!A:H,4,FALSE)</f>
        <v/>
      </c>
      <c r="R256" s="191" t="str">
        <f>VLOOKUP(Tabel3[[#This Row],[ID-Bygningsdel]],'Data aktør'!A:H,5,FALSE)</f>
        <v/>
      </c>
      <c r="S256" s="192" t="str">
        <f>VLOOKUP(Tabel3[[#This Row],[ID-Bygningsdel]],'Data aktør'!A:H,6,FALSE)</f>
        <v/>
      </c>
      <c r="T256" s="193" t="str">
        <f>VLOOKUP(Tabel3[[#This Row],[ID-Bygningsdel]],'Data aktør'!A:H,7,FALSE)</f>
        <v/>
      </c>
      <c r="U256" s="194" t="str">
        <f>VLOOKUP(Tabel3[[#This Row],[ID-Bygningsdel]],'Data aktør'!A:H,8,FALSE)</f>
        <v/>
      </c>
      <c r="V256" s="76"/>
      <c r="W256" s="77"/>
      <c r="X256" s="76"/>
      <c r="Y256" s="77"/>
      <c r="Z256" s="76"/>
      <c r="AA256" s="77"/>
      <c r="AB256" s="76"/>
      <c r="AC256" s="77"/>
      <c r="AD256" s="76"/>
      <c r="AE256" s="77"/>
      <c r="AF256" s="76"/>
      <c r="AG256" s="77"/>
      <c r="AH256" s="76"/>
      <c r="AI256" s="77"/>
      <c r="AJ256" s="76"/>
      <c r="AK256" s="77"/>
      <c r="AL256" s="76"/>
      <c r="AM256" s="77"/>
      <c r="AN256" s="76"/>
      <c r="AO256" s="77"/>
      <c r="AP256" s="76"/>
      <c r="AQ256" s="77"/>
      <c r="AR256" s="76"/>
      <c r="AS256" s="77"/>
      <c r="AT256" s="76"/>
      <c r="AU256" s="77"/>
      <c r="AV256" s="76"/>
      <c r="AW256" s="77"/>
      <c r="AX256" s="76"/>
      <c r="AY256" s="77"/>
      <c r="AZ256" s="76"/>
      <c r="BA256" s="77"/>
      <c r="BB256" s="76"/>
      <c r="BC256" s="77"/>
      <c r="BD256" s="76"/>
      <c r="BE256" s="77"/>
      <c r="BF256" s="76"/>
      <c r="BG256" s="77"/>
      <c r="BH256" s="76"/>
      <c r="BI256" s="77"/>
      <c r="BJ256" s="76"/>
      <c r="BK256" s="77"/>
      <c r="BL256" s="36"/>
      <c r="BM256" s="24"/>
      <c r="BN256" s="76"/>
      <c r="BO256" s="77"/>
      <c r="BP256" s="76"/>
      <c r="BQ256" s="77"/>
      <c r="BR256" s="76"/>
      <c r="BS256" s="77"/>
      <c r="BT256" s="76"/>
      <c r="BU256" s="77"/>
      <c r="BV256" s="24"/>
      <c r="BW256" s="76"/>
      <c r="BX256" s="77"/>
      <c r="BY256" s="76"/>
      <c r="BZ256" s="77"/>
      <c r="CA256" s="96"/>
    </row>
    <row r="257" spans="1:79" ht="12" customHeight="1" outlineLevel="1" x14ac:dyDescent="0.2">
      <c r="A257" s="33"/>
      <c r="B257" s="265" t="s">
        <v>645</v>
      </c>
      <c r="C257" s="240" t="str">
        <f>_xlfn.CONCAT(Tabel3[[#This Row],[ID]],Tabel3[[#This Row],[BYGNINGSDELE]])</f>
        <v>253Lynbeskyttelser</v>
      </c>
      <c r="D257" s="24"/>
      <c r="E257" s="24"/>
      <c r="F257" s="24"/>
      <c r="G257" s="24"/>
      <c r="H257" s="24"/>
      <c r="I257" s="24"/>
      <c r="J257" s="61">
        <v>3</v>
      </c>
      <c r="K257" s="62" t="s">
        <v>619</v>
      </c>
      <c r="L257" s="63" t="s">
        <v>113</v>
      </c>
      <c r="M257" s="61" t="str">
        <f>IFERROR(VLOOKUP(Tabel3[[#This Row],[ID-Bygningsdel]],'Data ændringslog'!A:G,7,FALSE),"P")</f>
        <v/>
      </c>
      <c r="N257" s="64" t="s">
        <v>113</v>
      </c>
      <c r="O257" s="188" t="str">
        <f>VLOOKUP(Tabel3[[#This Row],[ID-Bygningsdel]],'Data aktør'!A:H,2,FALSE)</f>
        <v/>
      </c>
      <c r="P257" s="189" t="str">
        <f>VLOOKUP(Tabel3[[#This Row],[ID-Bygningsdel]],'Data aktør'!A:H,3,FALSE)</f>
        <v/>
      </c>
      <c r="Q257" s="190" t="str">
        <f>VLOOKUP(Tabel3[[#This Row],[ID-Bygningsdel]],'Data aktør'!A:H,4,FALSE)</f>
        <v/>
      </c>
      <c r="R257" s="191" t="str">
        <f>VLOOKUP(Tabel3[[#This Row],[ID-Bygningsdel]],'Data aktør'!A:H,5,FALSE)</f>
        <v/>
      </c>
      <c r="S257" s="192" t="str">
        <f>VLOOKUP(Tabel3[[#This Row],[ID-Bygningsdel]],'Data aktør'!A:H,6,FALSE)</f>
        <v/>
      </c>
      <c r="T257" s="193" t="str">
        <f>VLOOKUP(Tabel3[[#This Row],[ID-Bygningsdel]],'Data aktør'!A:H,7,FALSE)</f>
        <v/>
      </c>
      <c r="U257" s="194" t="str">
        <f>VLOOKUP(Tabel3[[#This Row],[ID-Bygningsdel]],'Data aktør'!A:H,8,FALSE)</f>
        <v/>
      </c>
      <c r="V257" s="76"/>
      <c r="W257" s="77"/>
      <c r="X257" s="76"/>
      <c r="Y257" s="77"/>
      <c r="Z257" s="76"/>
      <c r="AA257" s="77"/>
      <c r="AB257" s="76"/>
      <c r="AC257" s="77"/>
      <c r="AD257" s="76"/>
      <c r="AE257" s="77"/>
      <c r="AF257" s="76"/>
      <c r="AG257" s="77"/>
      <c r="AH257" s="76"/>
      <c r="AI257" s="77"/>
      <c r="AJ257" s="76"/>
      <c r="AK257" s="77"/>
      <c r="AL257" s="76"/>
      <c r="AM257" s="77"/>
      <c r="AN257" s="76"/>
      <c r="AO257" s="77"/>
      <c r="AP257" s="76"/>
      <c r="AQ257" s="77"/>
      <c r="AR257" s="76"/>
      <c r="AS257" s="77"/>
      <c r="AT257" s="76"/>
      <c r="AU257" s="77"/>
      <c r="AV257" s="76"/>
      <c r="AW257" s="77"/>
      <c r="AX257" s="76"/>
      <c r="AY257" s="77"/>
      <c r="AZ257" s="76"/>
      <c r="BA257" s="77"/>
      <c r="BB257" s="76"/>
      <c r="BC257" s="77"/>
      <c r="BD257" s="76"/>
      <c r="BE257" s="77"/>
      <c r="BF257" s="76"/>
      <c r="BG257" s="77"/>
      <c r="BH257" s="76"/>
      <c r="BI257" s="77"/>
      <c r="BJ257" s="76"/>
      <c r="BK257" s="77"/>
      <c r="BL257" s="36"/>
      <c r="BM257" s="24"/>
      <c r="BN257" s="76"/>
      <c r="BO257" s="77"/>
      <c r="BP257" s="76"/>
      <c r="BQ257" s="77"/>
      <c r="BR257" s="76"/>
      <c r="BS257" s="77"/>
      <c r="BT257" s="76"/>
      <c r="BU257" s="77"/>
      <c r="BV257" s="24"/>
      <c r="BW257" s="76"/>
      <c r="BX257" s="77"/>
      <c r="BY257" s="76"/>
      <c r="BZ257" s="77"/>
      <c r="CA257" s="96"/>
    </row>
    <row r="258" spans="1:79" ht="12" customHeight="1" outlineLevel="1" x14ac:dyDescent="0.2">
      <c r="A258" s="33"/>
      <c r="B258" s="265" t="s">
        <v>647</v>
      </c>
      <c r="C258" s="240" t="str">
        <f>_xlfn.CONCAT(Tabel3[[#This Row],[ID]],Tabel3[[#This Row],[BYGNINGSDELE]])</f>
        <v>254Udligningsforbindelser</v>
      </c>
      <c r="D258" s="24"/>
      <c r="E258" s="24"/>
      <c r="F258" s="24"/>
      <c r="G258" s="24"/>
      <c r="H258" s="24"/>
      <c r="I258" s="24"/>
      <c r="J258" s="61">
        <v>3</v>
      </c>
      <c r="K258" s="62" t="s">
        <v>621</v>
      </c>
      <c r="L258" s="63" t="s">
        <v>113</v>
      </c>
      <c r="M258" s="61" t="str">
        <f>IFERROR(VLOOKUP(Tabel3[[#This Row],[ID-Bygningsdel]],'Data ændringslog'!A:G,7,FALSE),"P")</f>
        <v/>
      </c>
      <c r="N258" s="64" t="s">
        <v>113</v>
      </c>
      <c r="O258" s="188" t="str">
        <f>VLOOKUP(Tabel3[[#This Row],[ID-Bygningsdel]],'Data aktør'!A:H,2,FALSE)</f>
        <v/>
      </c>
      <c r="P258" s="189" t="str">
        <f>VLOOKUP(Tabel3[[#This Row],[ID-Bygningsdel]],'Data aktør'!A:H,3,FALSE)</f>
        <v/>
      </c>
      <c r="Q258" s="190" t="str">
        <f>VLOOKUP(Tabel3[[#This Row],[ID-Bygningsdel]],'Data aktør'!A:H,4,FALSE)</f>
        <v/>
      </c>
      <c r="R258" s="191" t="str">
        <f>VLOOKUP(Tabel3[[#This Row],[ID-Bygningsdel]],'Data aktør'!A:H,5,FALSE)</f>
        <v/>
      </c>
      <c r="S258" s="192" t="str">
        <f>VLOOKUP(Tabel3[[#This Row],[ID-Bygningsdel]],'Data aktør'!A:H,6,FALSE)</f>
        <v/>
      </c>
      <c r="T258" s="193" t="str">
        <f>VLOOKUP(Tabel3[[#This Row],[ID-Bygningsdel]],'Data aktør'!A:H,7,FALSE)</f>
        <v/>
      </c>
      <c r="U258" s="194" t="str">
        <f>VLOOKUP(Tabel3[[#This Row],[ID-Bygningsdel]],'Data aktør'!A:H,8,FALSE)</f>
        <v/>
      </c>
      <c r="V258" s="76"/>
      <c r="W258" s="77"/>
      <c r="X258" s="76"/>
      <c r="Y258" s="77"/>
      <c r="Z258" s="76"/>
      <c r="AA258" s="77"/>
      <c r="AB258" s="76"/>
      <c r="AC258" s="77"/>
      <c r="AD258" s="76"/>
      <c r="AE258" s="77"/>
      <c r="AF258" s="76"/>
      <c r="AG258" s="77"/>
      <c r="AH258" s="76"/>
      <c r="AI258" s="77"/>
      <c r="AJ258" s="76"/>
      <c r="AK258" s="77"/>
      <c r="AL258" s="76"/>
      <c r="AM258" s="77"/>
      <c r="AN258" s="76"/>
      <c r="AO258" s="77"/>
      <c r="AP258" s="76"/>
      <c r="AQ258" s="77"/>
      <c r="AR258" s="76"/>
      <c r="AS258" s="77"/>
      <c r="AT258" s="76"/>
      <c r="AU258" s="77"/>
      <c r="AV258" s="76"/>
      <c r="AW258" s="77"/>
      <c r="AX258" s="76"/>
      <c r="AY258" s="77"/>
      <c r="AZ258" s="76"/>
      <c r="BA258" s="77"/>
      <c r="BB258" s="76"/>
      <c r="BC258" s="77"/>
      <c r="BD258" s="76"/>
      <c r="BE258" s="77"/>
      <c r="BF258" s="76"/>
      <c r="BG258" s="77"/>
      <c r="BH258" s="76"/>
      <c r="BI258" s="77"/>
      <c r="BJ258" s="76"/>
      <c r="BK258" s="77"/>
      <c r="BL258" s="36"/>
      <c r="BM258" s="24"/>
      <c r="BN258" s="76"/>
      <c r="BO258" s="77"/>
      <c r="BP258" s="76"/>
      <c r="BQ258" s="77"/>
      <c r="BR258" s="76"/>
      <c r="BS258" s="77"/>
      <c r="BT258" s="76"/>
      <c r="BU258" s="77"/>
      <c r="BV258" s="24"/>
      <c r="BW258" s="76"/>
      <c r="BX258" s="77"/>
      <c r="BY258" s="76"/>
      <c r="BZ258" s="77"/>
      <c r="CA258" s="96"/>
    </row>
    <row r="259" spans="1:79" outlineLevel="1" x14ac:dyDescent="0.2">
      <c r="A259" s="33"/>
      <c r="B259" s="265" t="s">
        <v>649</v>
      </c>
      <c r="C259" s="240" t="str">
        <f>_xlfn.CONCAT(Tabel3[[#This Row],[ID]],Tabel3[[#This Row],[BYGNINGSDELE]])</f>
        <v>255Hovedudligningsforbindelser</v>
      </c>
      <c r="D259" s="24"/>
      <c r="E259" s="24"/>
      <c r="F259" s="24"/>
      <c r="G259" s="24"/>
      <c r="H259" s="24"/>
      <c r="I259" s="24"/>
      <c r="J259" s="61">
        <v>3</v>
      </c>
      <c r="K259" s="62" t="s">
        <v>623</v>
      </c>
      <c r="L259" s="63" t="s">
        <v>113</v>
      </c>
      <c r="M259" s="61" t="str">
        <f>IFERROR(VLOOKUP(Tabel3[[#This Row],[ID-Bygningsdel]],'Data ændringslog'!A:G,7,FALSE),"P")</f>
        <v/>
      </c>
      <c r="N259" s="64" t="s">
        <v>113</v>
      </c>
      <c r="O259" s="188" t="str">
        <f>VLOOKUP(Tabel3[[#This Row],[ID-Bygningsdel]],'Data aktør'!A:H,2,FALSE)</f>
        <v/>
      </c>
      <c r="P259" s="189" t="str">
        <f>VLOOKUP(Tabel3[[#This Row],[ID-Bygningsdel]],'Data aktør'!A:H,3,FALSE)</f>
        <v/>
      </c>
      <c r="Q259" s="190" t="str">
        <f>VLOOKUP(Tabel3[[#This Row],[ID-Bygningsdel]],'Data aktør'!A:H,4,FALSE)</f>
        <v/>
      </c>
      <c r="R259" s="191" t="str">
        <f>VLOOKUP(Tabel3[[#This Row],[ID-Bygningsdel]],'Data aktør'!A:H,5,FALSE)</f>
        <v/>
      </c>
      <c r="S259" s="192" t="str">
        <f>VLOOKUP(Tabel3[[#This Row],[ID-Bygningsdel]],'Data aktør'!A:H,6,FALSE)</f>
        <v/>
      </c>
      <c r="T259" s="193" t="str">
        <f>VLOOKUP(Tabel3[[#This Row],[ID-Bygningsdel]],'Data aktør'!A:H,7,FALSE)</f>
        <v/>
      </c>
      <c r="U259" s="194" t="str">
        <f>VLOOKUP(Tabel3[[#This Row],[ID-Bygningsdel]],'Data aktør'!A:H,8,FALSE)</f>
        <v/>
      </c>
      <c r="V259" s="76"/>
      <c r="W259" s="77"/>
      <c r="X259" s="76"/>
      <c r="Y259" s="77"/>
      <c r="Z259" s="76"/>
      <c r="AA259" s="77"/>
      <c r="AB259" s="76"/>
      <c r="AC259" s="77"/>
      <c r="AD259" s="76"/>
      <c r="AE259" s="77"/>
      <c r="AF259" s="76"/>
      <c r="AG259" s="77"/>
      <c r="AH259" s="76"/>
      <c r="AI259" s="77"/>
      <c r="AJ259" s="76"/>
      <c r="AK259" s="77"/>
      <c r="AL259" s="76"/>
      <c r="AM259" s="77"/>
      <c r="AN259" s="76"/>
      <c r="AO259" s="77"/>
      <c r="AP259" s="76"/>
      <c r="AQ259" s="77"/>
      <c r="AR259" s="76"/>
      <c r="AS259" s="77"/>
      <c r="AT259" s="76"/>
      <c r="AU259" s="77"/>
      <c r="AV259" s="76"/>
      <c r="AW259" s="77"/>
      <c r="AX259" s="76"/>
      <c r="AY259" s="77"/>
      <c r="AZ259" s="76"/>
      <c r="BA259" s="77"/>
      <c r="BB259" s="76"/>
      <c r="BC259" s="77"/>
      <c r="BD259" s="76"/>
      <c r="BE259" s="77"/>
      <c r="BF259" s="76"/>
      <c r="BG259" s="77"/>
      <c r="BH259" s="76"/>
      <c r="BI259" s="77"/>
      <c r="BJ259" s="76"/>
      <c r="BK259" s="77"/>
      <c r="BL259" s="36"/>
      <c r="BM259" s="24"/>
      <c r="BN259" s="76"/>
      <c r="BO259" s="77"/>
      <c r="BP259" s="76"/>
      <c r="BQ259" s="77"/>
      <c r="BR259" s="76"/>
      <c r="BS259" s="77"/>
      <c r="BT259" s="76"/>
      <c r="BU259" s="77"/>
      <c r="BV259" s="24"/>
      <c r="BW259" s="76"/>
      <c r="BX259" s="77"/>
      <c r="BY259" s="76"/>
      <c r="BZ259" s="77"/>
      <c r="CA259" s="96"/>
    </row>
    <row r="260" spans="1:79" outlineLevel="1" x14ac:dyDescent="0.2">
      <c r="A260" s="33"/>
      <c r="B260" s="265" t="s">
        <v>651</v>
      </c>
      <c r="C260" s="240" t="str">
        <f>_xlfn.CONCAT(Tabel3[[#This Row],[ID]],Tabel3[[#This Row],[BYGNINGSDELE]])</f>
        <v>256Lokal udligningsforbindelse uden jordforbindelser</v>
      </c>
      <c r="D260" s="24"/>
      <c r="E260" s="24"/>
      <c r="F260" s="24"/>
      <c r="G260" s="24"/>
      <c r="H260" s="24"/>
      <c r="I260" s="24"/>
      <c r="J260" s="61">
        <v>3</v>
      </c>
      <c r="K260" s="62" t="s">
        <v>625</v>
      </c>
      <c r="L260" s="63" t="s">
        <v>113</v>
      </c>
      <c r="M260" s="61" t="str">
        <f>IFERROR(VLOOKUP(Tabel3[[#This Row],[ID-Bygningsdel]],'Data ændringslog'!A:G,7,FALSE),"P")</f>
        <v/>
      </c>
      <c r="N260" s="64" t="s">
        <v>113</v>
      </c>
      <c r="O260" s="188" t="str">
        <f>VLOOKUP(Tabel3[[#This Row],[ID-Bygningsdel]],'Data aktør'!A:H,2,FALSE)</f>
        <v/>
      </c>
      <c r="P260" s="189" t="str">
        <f>VLOOKUP(Tabel3[[#This Row],[ID-Bygningsdel]],'Data aktør'!A:H,3,FALSE)</f>
        <v/>
      </c>
      <c r="Q260" s="190" t="str">
        <f>VLOOKUP(Tabel3[[#This Row],[ID-Bygningsdel]],'Data aktør'!A:H,4,FALSE)</f>
        <v/>
      </c>
      <c r="R260" s="191" t="str">
        <f>VLOOKUP(Tabel3[[#This Row],[ID-Bygningsdel]],'Data aktør'!A:H,5,FALSE)</f>
        <v/>
      </c>
      <c r="S260" s="192" t="str">
        <f>VLOOKUP(Tabel3[[#This Row],[ID-Bygningsdel]],'Data aktør'!A:H,6,FALSE)</f>
        <v/>
      </c>
      <c r="T260" s="193" t="str">
        <f>VLOOKUP(Tabel3[[#This Row],[ID-Bygningsdel]],'Data aktør'!A:H,7,FALSE)</f>
        <v/>
      </c>
      <c r="U260" s="194" t="str">
        <f>VLOOKUP(Tabel3[[#This Row],[ID-Bygningsdel]],'Data aktør'!A:H,8,FALSE)</f>
        <v/>
      </c>
      <c r="V260" s="76"/>
      <c r="W260" s="77"/>
      <c r="X260" s="76"/>
      <c r="Y260" s="77"/>
      <c r="Z260" s="76"/>
      <c r="AA260" s="77"/>
      <c r="AB260" s="76"/>
      <c r="AC260" s="77"/>
      <c r="AD260" s="76"/>
      <c r="AE260" s="77"/>
      <c r="AF260" s="76"/>
      <c r="AG260" s="77"/>
      <c r="AH260" s="76"/>
      <c r="AI260" s="77"/>
      <c r="AJ260" s="76"/>
      <c r="AK260" s="77"/>
      <c r="AL260" s="76"/>
      <c r="AM260" s="77"/>
      <c r="AN260" s="76"/>
      <c r="AO260" s="77"/>
      <c r="AP260" s="76"/>
      <c r="AQ260" s="77"/>
      <c r="AR260" s="76"/>
      <c r="AS260" s="77"/>
      <c r="AT260" s="76"/>
      <c r="AU260" s="77"/>
      <c r="AV260" s="76"/>
      <c r="AW260" s="77"/>
      <c r="AX260" s="76"/>
      <c r="AY260" s="77"/>
      <c r="AZ260" s="76"/>
      <c r="BA260" s="77"/>
      <c r="BB260" s="76"/>
      <c r="BC260" s="77"/>
      <c r="BD260" s="76"/>
      <c r="BE260" s="77"/>
      <c r="BF260" s="76"/>
      <c r="BG260" s="77"/>
      <c r="BH260" s="76"/>
      <c r="BI260" s="77"/>
      <c r="BJ260" s="76"/>
      <c r="BK260" s="77"/>
      <c r="BL260" s="36"/>
      <c r="BM260" s="24"/>
      <c r="BN260" s="76"/>
      <c r="BO260" s="77"/>
      <c r="BP260" s="76"/>
      <c r="BQ260" s="77"/>
      <c r="BR260" s="76"/>
      <c r="BS260" s="77"/>
      <c r="BT260" s="76"/>
      <c r="BU260" s="77"/>
      <c r="BV260" s="24"/>
      <c r="BW260" s="76"/>
      <c r="BX260" s="77"/>
      <c r="BY260" s="76"/>
      <c r="BZ260" s="77"/>
      <c r="CA260" s="96"/>
    </row>
    <row r="261" spans="1:79" outlineLevel="1" x14ac:dyDescent="0.2">
      <c r="A261" s="33"/>
      <c r="B261" s="265" t="s">
        <v>653</v>
      </c>
      <c r="C261" s="240" t="str">
        <f>_xlfn.CONCAT(Tabel3[[#This Row],[ID]],Tabel3[[#This Row],[BYGNINGSDELE]])</f>
        <v>257Supplerende udligningsforbindelser</v>
      </c>
      <c r="D261" s="24"/>
      <c r="E261" s="24"/>
      <c r="F261" s="24"/>
      <c r="G261" s="24"/>
      <c r="H261" s="24"/>
      <c r="I261" s="24"/>
      <c r="J261" s="61">
        <v>3</v>
      </c>
      <c r="K261" s="62" t="s">
        <v>627</v>
      </c>
      <c r="L261" s="63" t="s">
        <v>113</v>
      </c>
      <c r="M261" s="61" t="str">
        <f>IFERROR(VLOOKUP(Tabel3[[#This Row],[ID-Bygningsdel]],'Data ændringslog'!A:G,7,FALSE),"P")</f>
        <v/>
      </c>
      <c r="N261" s="64" t="s">
        <v>113</v>
      </c>
      <c r="O261" s="188" t="str">
        <f>VLOOKUP(Tabel3[[#This Row],[ID-Bygningsdel]],'Data aktør'!A:H,2,FALSE)</f>
        <v/>
      </c>
      <c r="P261" s="189" t="str">
        <f>VLOOKUP(Tabel3[[#This Row],[ID-Bygningsdel]],'Data aktør'!A:H,3,FALSE)</f>
        <v/>
      </c>
      <c r="Q261" s="190" t="str">
        <f>VLOOKUP(Tabel3[[#This Row],[ID-Bygningsdel]],'Data aktør'!A:H,4,FALSE)</f>
        <v/>
      </c>
      <c r="R261" s="191" t="str">
        <f>VLOOKUP(Tabel3[[#This Row],[ID-Bygningsdel]],'Data aktør'!A:H,5,FALSE)</f>
        <v/>
      </c>
      <c r="S261" s="192" t="str">
        <f>VLOOKUP(Tabel3[[#This Row],[ID-Bygningsdel]],'Data aktør'!A:H,6,FALSE)</f>
        <v/>
      </c>
      <c r="T261" s="193" t="str">
        <f>VLOOKUP(Tabel3[[#This Row],[ID-Bygningsdel]],'Data aktør'!A:H,7,FALSE)</f>
        <v/>
      </c>
      <c r="U261" s="194" t="str">
        <f>VLOOKUP(Tabel3[[#This Row],[ID-Bygningsdel]],'Data aktør'!A:H,8,FALSE)</f>
        <v/>
      </c>
      <c r="V261" s="76"/>
      <c r="W261" s="77"/>
      <c r="X261" s="76"/>
      <c r="Y261" s="77"/>
      <c r="Z261" s="76"/>
      <c r="AA261" s="77"/>
      <c r="AB261" s="76"/>
      <c r="AC261" s="77"/>
      <c r="AD261" s="76"/>
      <c r="AE261" s="77"/>
      <c r="AF261" s="76"/>
      <c r="AG261" s="77"/>
      <c r="AH261" s="76"/>
      <c r="AI261" s="77"/>
      <c r="AJ261" s="76"/>
      <c r="AK261" s="77"/>
      <c r="AL261" s="76"/>
      <c r="AM261" s="77"/>
      <c r="AN261" s="76"/>
      <c r="AO261" s="77"/>
      <c r="AP261" s="76"/>
      <c r="AQ261" s="77"/>
      <c r="AR261" s="76"/>
      <c r="AS261" s="77"/>
      <c r="AT261" s="76"/>
      <c r="AU261" s="77"/>
      <c r="AV261" s="76"/>
      <c r="AW261" s="77"/>
      <c r="AX261" s="76"/>
      <c r="AY261" s="77"/>
      <c r="AZ261" s="76"/>
      <c r="BA261" s="77"/>
      <c r="BB261" s="76"/>
      <c r="BC261" s="77"/>
      <c r="BD261" s="76"/>
      <c r="BE261" s="77"/>
      <c r="BF261" s="76"/>
      <c r="BG261" s="77"/>
      <c r="BH261" s="76"/>
      <c r="BI261" s="77"/>
      <c r="BJ261" s="76"/>
      <c r="BK261" s="77"/>
      <c r="BL261" s="36"/>
      <c r="BM261" s="24"/>
      <c r="BN261" s="76"/>
      <c r="BO261" s="77"/>
      <c r="BP261" s="76"/>
      <c r="BQ261" s="77"/>
      <c r="BR261" s="76"/>
      <c r="BS261" s="77"/>
      <c r="BT261" s="76"/>
      <c r="BU261" s="77"/>
      <c r="BV261" s="24"/>
      <c r="BW261" s="76"/>
      <c r="BX261" s="77"/>
      <c r="BY261" s="76"/>
      <c r="BZ261" s="77"/>
      <c r="CA261" s="96"/>
    </row>
    <row r="262" spans="1:79" outlineLevel="1" x14ac:dyDescent="0.2">
      <c r="A262" s="33"/>
      <c r="B262" s="267" t="s">
        <v>655</v>
      </c>
      <c r="C262" s="242" t="str">
        <f>_xlfn.CONCAT(Tabel3[[#This Row],[ID]],Tabel3[[#This Row],[BYGNINGSDELE]])</f>
        <v>258Fundamentsjording</v>
      </c>
      <c r="D262" s="23"/>
      <c r="E262" s="23"/>
      <c r="F262" s="23"/>
      <c r="G262" s="23"/>
      <c r="H262" s="23"/>
      <c r="I262" s="24"/>
      <c r="J262" s="65">
        <v>3</v>
      </c>
      <c r="K262" s="66" t="s">
        <v>629</v>
      </c>
      <c r="L262" s="67" t="s">
        <v>113</v>
      </c>
      <c r="M262" s="65" t="str">
        <f>IFERROR(VLOOKUP(Tabel3[[#This Row],[ID-Bygningsdel]],'Data ændringslog'!A:G,7,FALSE),"P")</f>
        <v/>
      </c>
      <c r="N262" s="68" t="s">
        <v>113</v>
      </c>
      <c r="O262" s="196" t="str">
        <f>VLOOKUP(Tabel3[[#This Row],[ID-Bygningsdel]],'Data aktør'!A:H,2,FALSE)</f>
        <v/>
      </c>
      <c r="P262" s="197" t="str">
        <f>VLOOKUP(Tabel3[[#This Row],[ID-Bygningsdel]],'Data aktør'!A:H,3,FALSE)</f>
        <v/>
      </c>
      <c r="Q262" s="197" t="str">
        <f>VLOOKUP(Tabel3[[#This Row],[ID-Bygningsdel]],'Data aktør'!A:H,4,FALSE)</f>
        <v/>
      </c>
      <c r="R262" s="197" t="str">
        <f>VLOOKUP(Tabel3[[#This Row],[ID-Bygningsdel]],'Data aktør'!A:H,5,FALSE)</f>
        <v/>
      </c>
      <c r="S262" s="197" t="str">
        <f>VLOOKUP(Tabel3[[#This Row],[ID-Bygningsdel]],'Data aktør'!A:H,6,FALSE)</f>
        <v/>
      </c>
      <c r="T262" s="197" t="str">
        <f>VLOOKUP(Tabel3[[#This Row],[ID-Bygningsdel]],'Data aktør'!A:H,7,FALSE)</f>
        <v/>
      </c>
      <c r="U262" s="197" t="str">
        <f>VLOOKUP(Tabel3[[#This Row],[ID-Bygningsdel]],'Data aktør'!A:H,8,FALSE)</f>
        <v/>
      </c>
      <c r="V262" s="84"/>
      <c r="W262" s="69"/>
      <c r="X262" s="84"/>
      <c r="Y262" s="69"/>
      <c r="Z262" s="84"/>
      <c r="AA262" s="69"/>
      <c r="AB262" s="84"/>
      <c r="AC262" s="69"/>
      <c r="AD262" s="84"/>
      <c r="AE262" s="69"/>
      <c r="AF262" s="84"/>
      <c r="AG262" s="69"/>
      <c r="AH262" s="84"/>
      <c r="AI262" s="69"/>
      <c r="AJ262" s="84"/>
      <c r="AK262" s="69"/>
      <c r="AL262" s="84"/>
      <c r="AM262" s="69"/>
      <c r="AN262" s="84"/>
      <c r="AO262" s="69"/>
      <c r="AP262" s="84"/>
      <c r="AQ262" s="69"/>
      <c r="AR262" s="84"/>
      <c r="AS262" s="69"/>
      <c r="AT262" s="84"/>
      <c r="AU262" s="69"/>
      <c r="AV262" s="84"/>
      <c r="AW262" s="69"/>
      <c r="AX262" s="84"/>
      <c r="AY262" s="69"/>
      <c r="AZ262" s="84"/>
      <c r="BA262" s="69"/>
      <c r="BB262" s="84"/>
      <c r="BC262" s="69"/>
      <c r="BD262" s="84"/>
      <c r="BE262" s="69"/>
      <c r="BF262" s="84"/>
      <c r="BG262" s="69"/>
      <c r="BH262" s="84"/>
      <c r="BI262" s="69"/>
      <c r="BJ262" s="84"/>
      <c r="BK262" s="69"/>
      <c r="BL262" s="38"/>
      <c r="BM262" s="24"/>
      <c r="BN262" s="84"/>
      <c r="BO262" s="69"/>
      <c r="BP262" s="84"/>
      <c r="BQ262" s="69"/>
      <c r="BR262" s="84"/>
      <c r="BS262" s="69"/>
      <c r="BT262" s="84"/>
      <c r="BU262" s="69"/>
      <c r="BV262" s="24"/>
      <c r="BW262" s="84"/>
      <c r="BX262" s="69"/>
      <c r="BY262" s="84"/>
      <c r="BZ262" s="69"/>
      <c r="CA262" s="98"/>
    </row>
    <row r="263" spans="1:79" outlineLevel="1" x14ac:dyDescent="0.2">
      <c r="A263" s="33"/>
      <c r="B263" s="265" t="s">
        <v>657</v>
      </c>
      <c r="C263" s="240" t="str">
        <f>_xlfn.CONCAT(Tabel3[[#This Row],[ID]],Tabel3[[#This Row],[BYGNINGSDELE]])</f>
        <v>259Eltracing</v>
      </c>
      <c r="D263" s="24"/>
      <c r="E263" s="24"/>
      <c r="F263" s="24"/>
      <c r="G263" s="24"/>
      <c r="H263" s="24"/>
      <c r="I263" s="24"/>
      <c r="J263" s="61">
        <v>4</v>
      </c>
      <c r="K263" s="62" t="s">
        <v>631</v>
      </c>
      <c r="L263" s="63" t="s">
        <v>113</v>
      </c>
      <c r="M263" s="61" t="str">
        <f>IFERROR(VLOOKUP(Tabel3[[#This Row],[ID-Bygningsdel]],'Data ændringslog'!A:G,7,FALSE),"P")</f>
        <v/>
      </c>
      <c r="N263" s="64" t="s">
        <v>113</v>
      </c>
      <c r="O263" s="188" t="str">
        <f>VLOOKUP(Tabel3[[#This Row],[ID-Bygningsdel]],'Data aktør'!A:H,2,FALSE)</f>
        <v/>
      </c>
      <c r="P263" s="189" t="str">
        <f>VLOOKUP(Tabel3[[#This Row],[ID-Bygningsdel]],'Data aktør'!A:H,3,FALSE)</f>
        <v/>
      </c>
      <c r="Q263" s="190" t="str">
        <f>VLOOKUP(Tabel3[[#This Row],[ID-Bygningsdel]],'Data aktør'!A:H,4,FALSE)</f>
        <v/>
      </c>
      <c r="R263" s="191" t="str">
        <f>VLOOKUP(Tabel3[[#This Row],[ID-Bygningsdel]],'Data aktør'!A:H,5,FALSE)</f>
        <v/>
      </c>
      <c r="S263" s="192" t="str">
        <f>VLOOKUP(Tabel3[[#This Row],[ID-Bygningsdel]],'Data aktør'!A:H,6,FALSE)</f>
        <v/>
      </c>
      <c r="T263" s="193" t="str">
        <f>VLOOKUP(Tabel3[[#This Row],[ID-Bygningsdel]],'Data aktør'!A:H,7,FALSE)</f>
        <v/>
      </c>
      <c r="U263" s="194" t="str">
        <f>VLOOKUP(Tabel3[[#This Row],[ID-Bygningsdel]],'Data aktør'!A:H,8,FALSE)</f>
        <v/>
      </c>
      <c r="V263" s="76"/>
      <c r="W263" s="77"/>
      <c r="X263" s="76"/>
      <c r="Y263" s="77"/>
      <c r="Z263" s="76"/>
      <c r="AA263" s="77"/>
      <c r="AB263" s="76"/>
      <c r="AC263" s="77"/>
      <c r="AD263" s="76"/>
      <c r="AE263" s="77"/>
      <c r="AF263" s="76"/>
      <c r="AG263" s="77"/>
      <c r="AH263" s="76"/>
      <c r="AI263" s="77"/>
      <c r="AJ263" s="76"/>
      <c r="AK263" s="77"/>
      <c r="AL263" s="76"/>
      <c r="AM263" s="77"/>
      <c r="AN263" s="76"/>
      <c r="AO263" s="77"/>
      <c r="AP263" s="76"/>
      <c r="AQ263" s="77"/>
      <c r="AR263" s="76"/>
      <c r="AS263" s="77"/>
      <c r="AT263" s="76"/>
      <c r="AU263" s="77"/>
      <c r="AV263" s="76"/>
      <c r="AW263" s="77"/>
      <c r="AX263" s="76"/>
      <c r="AY263" s="77"/>
      <c r="AZ263" s="76"/>
      <c r="BA263" s="77"/>
      <c r="BB263" s="76"/>
      <c r="BC263" s="77"/>
      <c r="BD263" s="76"/>
      <c r="BE263" s="77"/>
      <c r="BF263" s="76"/>
      <c r="BG263" s="77"/>
      <c r="BH263" s="76"/>
      <c r="BI263" s="77"/>
      <c r="BJ263" s="76"/>
      <c r="BK263" s="77"/>
      <c r="BL263" s="36"/>
      <c r="BM263" s="24"/>
      <c r="BN263" s="76"/>
      <c r="BO263" s="77"/>
      <c r="BP263" s="76"/>
      <c r="BQ263" s="77"/>
      <c r="BR263" s="76"/>
      <c r="BS263" s="77"/>
      <c r="BT263" s="76"/>
      <c r="BU263" s="77"/>
      <c r="BV263" s="24"/>
      <c r="BW263" s="76"/>
      <c r="BX263" s="77"/>
      <c r="BY263" s="76"/>
      <c r="BZ263" s="77"/>
      <c r="CA263" s="96"/>
    </row>
    <row r="264" spans="1:79" ht="14.25" outlineLevel="1" x14ac:dyDescent="0.2">
      <c r="A264" s="33"/>
      <c r="B264" s="264" t="s">
        <v>659</v>
      </c>
      <c r="C264" s="239" t="str">
        <f>_xlfn.CONCAT(Tabel3[[#This Row],[ID]],Tabel3[[#This Row],[BYGNINGSDELE]])</f>
        <v>260Central- og tavle Anlæg</v>
      </c>
      <c r="D264" s="27"/>
      <c r="E264" s="27"/>
      <c r="F264" s="27"/>
      <c r="G264" s="27"/>
      <c r="H264" s="27"/>
      <c r="I264" s="24"/>
      <c r="J264" s="58">
        <v>2</v>
      </c>
      <c r="K264" s="59" t="s">
        <v>633</v>
      </c>
      <c r="L264" s="287"/>
      <c r="M264" s="290" t="str">
        <f>IFERROR(VLOOKUP(Tabel3[[#This Row],[ID-Bygningsdel]],'Data ændringslog'!A:G,7,FALSE),"P")</f>
        <v/>
      </c>
      <c r="N264" s="60"/>
      <c r="O264" s="221" t="s">
        <v>109</v>
      </c>
      <c r="P264" s="222" t="s">
        <v>109</v>
      </c>
      <c r="Q264" s="222" t="s">
        <v>109</v>
      </c>
      <c r="R264" s="222" t="s">
        <v>109</v>
      </c>
      <c r="S264" s="222" t="s">
        <v>109</v>
      </c>
      <c r="T264" s="222" t="s">
        <v>109</v>
      </c>
      <c r="U264" s="223" t="s">
        <v>109</v>
      </c>
      <c r="V264" s="78"/>
      <c r="W264" s="79"/>
      <c r="X264" s="78"/>
      <c r="Y264" s="79"/>
      <c r="Z264" s="78"/>
      <c r="AA264" s="79"/>
      <c r="AB264" s="78"/>
      <c r="AC264" s="88"/>
      <c r="AD264" s="78"/>
      <c r="AE264" s="79"/>
      <c r="AF264" s="78"/>
      <c r="AG264" s="79"/>
      <c r="AH264" s="78"/>
      <c r="AI264" s="79"/>
      <c r="AJ264" s="78"/>
      <c r="AK264" s="88"/>
      <c r="AL264" s="78"/>
      <c r="AM264" s="88"/>
      <c r="AN264" s="78"/>
      <c r="AO264" s="79"/>
      <c r="AP264" s="78"/>
      <c r="AQ264" s="79"/>
      <c r="AR264" s="78"/>
      <c r="AS264" s="79"/>
      <c r="AT264" s="78"/>
      <c r="AU264" s="88"/>
      <c r="AV264" s="78"/>
      <c r="AW264" s="79"/>
      <c r="AX264" s="78"/>
      <c r="AY264" s="79"/>
      <c r="AZ264" s="78"/>
      <c r="BA264" s="79"/>
      <c r="BB264" s="78"/>
      <c r="BC264" s="88"/>
      <c r="BD264" s="78"/>
      <c r="BE264" s="79"/>
      <c r="BF264" s="78"/>
      <c r="BG264" s="79"/>
      <c r="BH264" s="78"/>
      <c r="BI264" s="79"/>
      <c r="BJ264" s="78"/>
      <c r="BK264" s="88"/>
      <c r="BL264" s="37"/>
      <c r="BM264" s="245"/>
      <c r="BN264" s="78"/>
      <c r="BO264" s="79"/>
      <c r="BP264" s="78"/>
      <c r="BQ264" s="79"/>
      <c r="BR264" s="78"/>
      <c r="BS264" s="79"/>
      <c r="BT264" s="78"/>
      <c r="BU264" s="88"/>
      <c r="BV264" s="24"/>
      <c r="BW264" s="78"/>
      <c r="BX264" s="79"/>
      <c r="BY264" s="78"/>
      <c r="BZ264" s="79"/>
      <c r="CA264" s="97"/>
    </row>
    <row r="265" spans="1:79" outlineLevel="1" x14ac:dyDescent="0.2">
      <c r="A265" s="33"/>
      <c r="B265" s="267" t="s">
        <v>661</v>
      </c>
      <c r="C265" s="242" t="str">
        <f>_xlfn.CONCAT(Tabel3[[#This Row],[ID]],Tabel3[[#This Row],[BYGNINGSDELE]])</f>
        <v>261Forsyninger - ekstern</v>
      </c>
      <c r="D265" s="23"/>
      <c r="E265" s="23"/>
      <c r="F265" s="23"/>
      <c r="G265" s="23"/>
      <c r="H265" s="23"/>
      <c r="I265" s="24"/>
      <c r="J265" s="65">
        <v>3</v>
      </c>
      <c r="K265" s="66" t="s">
        <v>635</v>
      </c>
      <c r="L265" s="67" t="s">
        <v>636</v>
      </c>
      <c r="M265" s="65" t="str">
        <f>IFERROR(VLOOKUP(Tabel3[[#This Row],[ID-Bygningsdel]],'Data ændringslog'!A:G,7,FALSE),"P")</f>
        <v/>
      </c>
      <c r="N265" s="68" t="s">
        <v>109</v>
      </c>
      <c r="O265" s="196" t="str">
        <f>VLOOKUP(Tabel3[[#This Row],[ID-Bygningsdel]],'Data aktør'!A:H,2,FALSE)</f>
        <v/>
      </c>
      <c r="P265" s="197" t="str">
        <f>VLOOKUP(Tabel3[[#This Row],[ID-Bygningsdel]],'Data aktør'!A:H,3,FALSE)</f>
        <v/>
      </c>
      <c r="Q265" s="197" t="str">
        <f>VLOOKUP(Tabel3[[#This Row],[ID-Bygningsdel]],'Data aktør'!A:H,4,FALSE)</f>
        <v/>
      </c>
      <c r="R265" s="197" t="str">
        <f>VLOOKUP(Tabel3[[#This Row],[ID-Bygningsdel]],'Data aktør'!A:H,5,FALSE)</f>
        <v/>
      </c>
      <c r="S265" s="197" t="str">
        <f>VLOOKUP(Tabel3[[#This Row],[ID-Bygningsdel]],'Data aktør'!A:H,6,FALSE)</f>
        <v/>
      </c>
      <c r="T265" s="197" t="str">
        <f>VLOOKUP(Tabel3[[#This Row],[ID-Bygningsdel]],'Data aktør'!A:H,7,FALSE)</f>
        <v/>
      </c>
      <c r="U265" s="197" t="str">
        <f>VLOOKUP(Tabel3[[#This Row],[ID-Bygningsdel]],'Data aktør'!A:H,8,FALSE)</f>
        <v/>
      </c>
      <c r="V265" s="84"/>
      <c r="W265" s="69"/>
      <c r="X265" s="84"/>
      <c r="Y265" s="69"/>
      <c r="Z265" s="84"/>
      <c r="AA265" s="69"/>
      <c r="AB265" s="84"/>
      <c r="AC265" s="69"/>
      <c r="AD265" s="84"/>
      <c r="AE265" s="69"/>
      <c r="AF265" s="84"/>
      <c r="AG265" s="69"/>
      <c r="AH265" s="84"/>
      <c r="AI265" s="69"/>
      <c r="AJ265" s="84"/>
      <c r="AK265" s="69"/>
      <c r="AL265" s="84"/>
      <c r="AM265" s="69"/>
      <c r="AN265" s="84"/>
      <c r="AO265" s="69"/>
      <c r="AP265" s="84"/>
      <c r="AQ265" s="69"/>
      <c r="AR265" s="84"/>
      <c r="AS265" s="69"/>
      <c r="AT265" s="84"/>
      <c r="AU265" s="69"/>
      <c r="AV265" s="84"/>
      <c r="AW265" s="69"/>
      <c r="AX265" s="84"/>
      <c r="AY265" s="69"/>
      <c r="AZ265" s="84"/>
      <c r="BA265" s="69"/>
      <c r="BB265" s="84"/>
      <c r="BC265" s="69"/>
      <c r="BD265" s="84"/>
      <c r="BE265" s="69"/>
      <c r="BF265" s="84"/>
      <c r="BG265" s="69"/>
      <c r="BH265" s="84"/>
      <c r="BI265" s="69"/>
      <c r="BJ265" s="84"/>
      <c r="BK265" s="69"/>
      <c r="BL265" s="38"/>
      <c r="BM265" s="24"/>
      <c r="BN265" s="84"/>
      <c r="BO265" s="69"/>
      <c r="BP265" s="84"/>
      <c r="BQ265" s="69"/>
      <c r="BR265" s="84"/>
      <c r="BS265" s="69"/>
      <c r="BT265" s="84"/>
      <c r="BU265" s="69"/>
      <c r="BV265" s="24"/>
      <c r="BW265" s="84"/>
      <c r="BX265" s="69"/>
      <c r="BY265" s="84"/>
      <c r="BZ265" s="69"/>
      <c r="CA265" s="98"/>
    </row>
    <row r="266" spans="1:79" outlineLevel="1" x14ac:dyDescent="0.2">
      <c r="A266" s="33"/>
      <c r="B266" s="265" t="s">
        <v>663</v>
      </c>
      <c r="C266" s="240" t="str">
        <f>_xlfn.CONCAT(Tabel3[[#This Row],[ID]],Tabel3[[#This Row],[BYGNINGSDELE]])</f>
        <v>262Stikledninger / Kanalskinner</v>
      </c>
      <c r="D266" s="24"/>
      <c r="E266" s="24"/>
      <c r="F266" s="24"/>
      <c r="G266" s="24"/>
      <c r="H266" s="24"/>
      <c r="I266" s="24"/>
      <c r="J266" s="61">
        <v>4</v>
      </c>
      <c r="K266" s="62" t="s">
        <v>638</v>
      </c>
      <c r="L266" s="63" t="s">
        <v>636</v>
      </c>
      <c r="M266" s="61" t="str">
        <f>IFERROR(VLOOKUP(Tabel3[[#This Row],[ID-Bygningsdel]],'Data ændringslog'!A:G,7,FALSE),"P")</f>
        <v/>
      </c>
      <c r="N266" s="64" t="s">
        <v>109</v>
      </c>
      <c r="O266" s="188" t="str">
        <f>VLOOKUP(Tabel3[[#This Row],[ID-Bygningsdel]],'Data aktør'!A:H,2,FALSE)</f>
        <v/>
      </c>
      <c r="P266" s="189" t="str">
        <f>VLOOKUP(Tabel3[[#This Row],[ID-Bygningsdel]],'Data aktør'!A:H,3,FALSE)</f>
        <v/>
      </c>
      <c r="Q266" s="190" t="str">
        <f>VLOOKUP(Tabel3[[#This Row],[ID-Bygningsdel]],'Data aktør'!A:H,4,FALSE)</f>
        <v>X</v>
      </c>
      <c r="R266" s="191" t="str">
        <f>VLOOKUP(Tabel3[[#This Row],[ID-Bygningsdel]],'Data aktør'!A:H,5,FALSE)</f>
        <v/>
      </c>
      <c r="S266" s="192" t="str">
        <f>VLOOKUP(Tabel3[[#This Row],[ID-Bygningsdel]],'Data aktør'!A:H,6,FALSE)</f>
        <v/>
      </c>
      <c r="T266" s="193" t="str">
        <f>VLOOKUP(Tabel3[[#This Row],[ID-Bygningsdel]],'Data aktør'!A:H,7,FALSE)</f>
        <v/>
      </c>
      <c r="U266" s="194" t="str">
        <f>VLOOKUP(Tabel3[[#This Row],[ID-Bygningsdel]],'Data aktør'!A:H,8,FALSE)</f>
        <v/>
      </c>
      <c r="V266" s="76"/>
      <c r="W266" s="77"/>
      <c r="X266" s="76"/>
      <c r="Y266" s="77"/>
      <c r="Z266" s="76"/>
      <c r="AA266" s="77"/>
      <c r="AB266" s="76" t="s">
        <v>45</v>
      </c>
      <c r="AC266" s="77">
        <v>200</v>
      </c>
      <c r="AD266" s="76"/>
      <c r="AE266" s="77"/>
      <c r="AF266" s="76"/>
      <c r="AG266" s="77"/>
      <c r="AH266" s="76"/>
      <c r="AI266" s="77"/>
      <c r="AJ266" s="76" t="s">
        <v>45</v>
      </c>
      <c r="AK266" s="77">
        <v>300</v>
      </c>
      <c r="AL266" s="76"/>
      <c r="AM266" s="77"/>
      <c r="AN266" s="76"/>
      <c r="AO266" s="77"/>
      <c r="AP266" s="76"/>
      <c r="AQ266" s="77"/>
      <c r="AR266" s="76"/>
      <c r="AS266" s="77"/>
      <c r="AT266" s="76" t="s">
        <v>45</v>
      </c>
      <c r="AU266" s="77">
        <v>325</v>
      </c>
      <c r="AV266" s="76"/>
      <c r="AW266" s="77"/>
      <c r="AX266" s="76"/>
      <c r="AY266" s="77"/>
      <c r="AZ266" s="76"/>
      <c r="BA266" s="77"/>
      <c r="BB266" s="76" t="s">
        <v>45</v>
      </c>
      <c r="BC266" s="77">
        <v>325</v>
      </c>
      <c r="BD266" s="76"/>
      <c r="BE266" s="77"/>
      <c r="BF266" s="76"/>
      <c r="BG266" s="77"/>
      <c r="BH266" s="76"/>
      <c r="BI266" s="77"/>
      <c r="BJ266" s="76"/>
      <c r="BK266" s="77"/>
      <c r="BL266" s="36"/>
      <c r="BM266" s="24"/>
      <c r="BN266" s="76"/>
      <c r="BO266" s="77"/>
      <c r="BP266" s="76"/>
      <c r="BQ266" s="77"/>
      <c r="BR266" s="76"/>
      <c r="BS266" s="77"/>
      <c r="BT266" s="76"/>
      <c r="BU266" s="77"/>
      <c r="BV266" s="24"/>
      <c r="BW266" s="76"/>
      <c r="BX266" s="77"/>
      <c r="BY266" s="76"/>
      <c r="BZ266" s="77"/>
      <c r="CA266" s="96"/>
    </row>
    <row r="267" spans="1:79" ht="24.95" customHeight="1" outlineLevel="1" x14ac:dyDescent="0.2">
      <c r="A267" s="33"/>
      <c r="B267" s="265" t="s">
        <v>665</v>
      </c>
      <c r="C267" s="240" t="str">
        <f>_xlfn.CONCAT(Tabel3[[#This Row],[ID]],Tabel3[[#This Row],[BYGNINGSDELE]])</f>
        <v>263Transformeranlæg</v>
      </c>
      <c r="D267" s="24"/>
      <c r="E267" s="24"/>
      <c r="F267" s="24"/>
      <c r="G267" s="24"/>
      <c r="H267" s="24"/>
      <c r="I267" s="24"/>
      <c r="J267" s="61">
        <v>4</v>
      </c>
      <c r="K267" s="62" t="s">
        <v>640</v>
      </c>
      <c r="L267" s="63" t="s">
        <v>636</v>
      </c>
      <c r="M267" s="61" t="str">
        <f>IFERROR(VLOOKUP(Tabel3[[#This Row],[ID-Bygningsdel]],'Data ændringslog'!A:G,7,FALSE),"P")</f>
        <v/>
      </c>
      <c r="N267" s="64" t="s">
        <v>109</v>
      </c>
      <c r="O267" s="188" t="str">
        <f>VLOOKUP(Tabel3[[#This Row],[ID-Bygningsdel]],'Data aktør'!A:H,2,FALSE)</f>
        <v/>
      </c>
      <c r="P267" s="189" t="str">
        <f>VLOOKUP(Tabel3[[#This Row],[ID-Bygningsdel]],'Data aktør'!A:H,3,FALSE)</f>
        <v/>
      </c>
      <c r="Q267" s="190" t="str">
        <f>VLOOKUP(Tabel3[[#This Row],[ID-Bygningsdel]],'Data aktør'!A:H,4,FALSE)</f>
        <v>X</v>
      </c>
      <c r="R267" s="191" t="str">
        <f>VLOOKUP(Tabel3[[#This Row],[ID-Bygningsdel]],'Data aktør'!A:H,5,FALSE)</f>
        <v/>
      </c>
      <c r="S267" s="192" t="str">
        <f>VLOOKUP(Tabel3[[#This Row],[ID-Bygningsdel]],'Data aktør'!A:H,6,FALSE)</f>
        <v/>
      </c>
      <c r="T267" s="193" t="str">
        <f>VLOOKUP(Tabel3[[#This Row],[ID-Bygningsdel]],'Data aktør'!A:H,7,FALSE)</f>
        <v/>
      </c>
      <c r="U267" s="194" t="str">
        <f>VLOOKUP(Tabel3[[#This Row],[ID-Bygningsdel]],'Data aktør'!A:H,8,FALSE)</f>
        <v/>
      </c>
      <c r="V267" s="76"/>
      <c r="W267" s="77"/>
      <c r="X267" s="76"/>
      <c r="Y267" s="77"/>
      <c r="Z267" s="76"/>
      <c r="AA267" s="77"/>
      <c r="AB267" s="76" t="s">
        <v>45</v>
      </c>
      <c r="AC267" s="77">
        <v>200</v>
      </c>
      <c r="AD267" s="76"/>
      <c r="AE267" s="77"/>
      <c r="AF267" s="76"/>
      <c r="AG267" s="77"/>
      <c r="AH267" s="76"/>
      <c r="AI267" s="77"/>
      <c r="AJ267" s="76" t="s">
        <v>45</v>
      </c>
      <c r="AK267" s="77">
        <v>300</v>
      </c>
      <c r="AL267" s="76"/>
      <c r="AM267" s="77"/>
      <c r="AN267" s="76"/>
      <c r="AO267" s="77"/>
      <c r="AP267" s="76"/>
      <c r="AQ267" s="77"/>
      <c r="AR267" s="76"/>
      <c r="AS267" s="77"/>
      <c r="AT267" s="76" t="s">
        <v>45</v>
      </c>
      <c r="AU267" s="77">
        <v>325</v>
      </c>
      <c r="AV267" s="76"/>
      <c r="AW267" s="77"/>
      <c r="AX267" s="76"/>
      <c r="AY267" s="77"/>
      <c r="AZ267" s="76"/>
      <c r="BA267" s="77"/>
      <c r="BB267" s="76" t="s">
        <v>45</v>
      </c>
      <c r="BC267" s="77">
        <v>325</v>
      </c>
      <c r="BD267" s="76"/>
      <c r="BE267" s="77"/>
      <c r="BF267" s="76"/>
      <c r="BG267" s="77"/>
      <c r="BH267" s="76"/>
      <c r="BI267" s="77"/>
      <c r="BJ267" s="76"/>
      <c r="BK267" s="77"/>
      <c r="BL267" s="36"/>
      <c r="BM267" s="24"/>
      <c r="BN267" s="76"/>
      <c r="BO267" s="77"/>
      <c r="BP267" s="76"/>
      <c r="BQ267" s="77"/>
      <c r="BR267" s="76"/>
      <c r="BS267" s="77"/>
      <c r="BT267" s="76"/>
      <c r="BU267" s="77"/>
      <c r="BV267" s="24"/>
      <c r="BW267" s="76"/>
      <c r="BX267" s="77"/>
      <c r="BY267" s="76"/>
      <c r="BZ267" s="77"/>
      <c r="CA267" s="96"/>
    </row>
    <row r="268" spans="1:79" outlineLevel="1" x14ac:dyDescent="0.2">
      <c r="A268" s="33"/>
      <c r="B268" s="265" t="s">
        <v>667</v>
      </c>
      <c r="C268" s="240" t="str">
        <f>_xlfn.CONCAT(Tabel3[[#This Row],[ID]],Tabel3[[#This Row],[BYGNINGSDELE]])</f>
        <v>264Stationstavler</v>
      </c>
      <c r="D268" s="24"/>
      <c r="E268" s="24"/>
      <c r="F268" s="24"/>
      <c r="G268" s="24"/>
      <c r="H268" s="24"/>
      <c r="I268" s="24"/>
      <c r="J268" s="61">
        <v>4</v>
      </c>
      <c r="K268" s="62" t="s">
        <v>642</v>
      </c>
      <c r="L268" s="63" t="s">
        <v>636</v>
      </c>
      <c r="M268" s="61" t="str">
        <f>IFERROR(VLOOKUP(Tabel3[[#This Row],[ID-Bygningsdel]],'Data ændringslog'!A:G,7,FALSE),"P")</f>
        <v/>
      </c>
      <c r="N268" s="64" t="s">
        <v>109</v>
      </c>
      <c r="O268" s="188" t="str">
        <f>VLOOKUP(Tabel3[[#This Row],[ID-Bygningsdel]],'Data aktør'!A:H,2,FALSE)</f>
        <v/>
      </c>
      <c r="P268" s="189" t="str">
        <f>VLOOKUP(Tabel3[[#This Row],[ID-Bygningsdel]],'Data aktør'!A:H,3,FALSE)</f>
        <v/>
      </c>
      <c r="Q268" s="190" t="str">
        <f>VLOOKUP(Tabel3[[#This Row],[ID-Bygningsdel]],'Data aktør'!A:H,4,FALSE)</f>
        <v>X</v>
      </c>
      <c r="R268" s="191" t="str">
        <f>VLOOKUP(Tabel3[[#This Row],[ID-Bygningsdel]],'Data aktør'!A:H,5,FALSE)</f>
        <v/>
      </c>
      <c r="S268" s="192" t="str">
        <f>VLOOKUP(Tabel3[[#This Row],[ID-Bygningsdel]],'Data aktør'!A:H,6,FALSE)</f>
        <v/>
      </c>
      <c r="T268" s="193" t="str">
        <f>VLOOKUP(Tabel3[[#This Row],[ID-Bygningsdel]],'Data aktør'!A:H,7,FALSE)</f>
        <v/>
      </c>
      <c r="U268" s="194" t="str">
        <f>VLOOKUP(Tabel3[[#This Row],[ID-Bygningsdel]],'Data aktør'!A:H,8,FALSE)</f>
        <v/>
      </c>
      <c r="V268" s="76"/>
      <c r="W268" s="77"/>
      <c r="X268" s="76"/>
      <c r="Y268" s="77"/>
      <c r="Z268" s="76"/>
      <c r="AA268" s="77"/>
      <c r="AB268" s="76" t="s">
        <v>45</v>
      </c>
      <c r="AC268" s="77">
        <v>200</v>
      </c>
      <c r="AD268" s="76"/>
      <c r="AE268" s="77"/>
      <c r="AF268" s="76"/>
      <c r="AG268" s="77"/>
      <c r="AH268" s="76"/>
      <c r="AI268" s="77"/>
      <c r="AJ268" s="76" t="s">
        <v>45</v>
      </c>
      <c r="AK268" s="77">
        <v>300</v>
      </c>
      <c r="AL268" s="76"/>
      <c r="AM268" s="77"/>
      <c r="AN268" s="76"/>
      <c r="AO268" s="77"/>
      <c r="AP268" s="76"/>
      <c r="AQ268" s="77"/>
      <c r="AR268" s="76"/>
      <c r="AS268" s="77"/>
      <c r="AT268" s="76" t="s">
        <v>45</v>
      </c>
      <c r="AU268" s="77">
        <v>325</v>
      </c>
      <c r="AV268" s="76"/>
      <c r="AW268" s="77"/>
      <c r="AX268" s="76"/>
      <c r="AY268" s="77"/>
      <c r="AZ268" s="76"/>
      <c r="BA268" s="77"/>
      <c r="BB268" s="76" t="s">
        <v>45</v>
      </c>
      <c r="BC268" s="77">
        <v>325</v>
      </c>
      <c r="BD268" s="76"/>
      <c r="BE268" s="77"/>
      <c r="BF268" s="76"/>
      <c r="BG268" s="77"/>
      <c r="BH268" s="76"/>
      <c r="BI268" s="77"/>
      <c r="BJ268" s="76"/>
      <c r="BK268" s="77"/>
      <c r="BL268" s="36"/>
      <c r="BM268" s="24"/>
      <c r="BN268" s="76"/>
      <c r="BO268" s="77"/>
      <c r="BP268" s="76"/>
      <c r="BQ268" s="77"/>
      <c r="BR268" s="76"/>
      <c r="BS268" s="77"/>
      <c r="BT268" s="76"/>
      <c r="BU268" s="77"/>
      <c r="BV268" s="24"/>
      <c r="BW268" s="76"/>
      <c r="BX268" s="77"/>
      <c r="BY268" s="76"/>
      <c r="BZ268" s="77"/>
      <c r="CA268" s="96"/>
    </row>
    <row r="269" spans="1:79" outlineLevel="1" x14ac:dyDescent="0.2">
      <c r="A269" s="33"/>
      <c r="B269" s="265" t="s">
        <v>669</v>
      </c>
      <c r="C269" s="240" t="str">
        <f>_xlfn.CONCAT(Tabel3[[#This Row],[ID]],Tabel3[[#This Row],[BYGNINGSDELE]])</f>
        <v>265Nød- og reserveforsyningsanlæg/UPS</v>
      </c>
      <c r="D269" s="24"/>
      <c r="E269" s="24"/>
      <c r="F269" s="24"/>
      <c r="G269" s="24"/>
      <c r="H269" s="24"/>
      <c r="I269" s="24"/>
      <c r="J269" s="61">
        <v>4</v>
      </c>
      <c r="K269" s="62" t="s">
        <v>644</v>
      </c>
      <c r="L269" s="63" t="s">
        <v>636</v>
      </c>
      <c r="M269" s="61" t="str">
        <f>IFERROR(VLOOKUP(Tabel3[[#This Row],[ID-Bygningsdel]],'Data ændringslog'!A:G,7,FALSE),"P")</f>
        <v/>
      </c>
      <c r="N269" s="64" t="s">
        <v>109</v>
      </c>
      <c r="O269" s="188" t="str">
        <f>VLOOKUP(Tabel3[[#This Row],[ID-Bygningsdel]],'Data aktør'!A:H,2,FALSE)</f>
        <v/>
      </c>
      <c r="P269" s="189" t="str">
        <f>VLOOKUP(Tabel3[[#This Row],[ID-Bygningsdel]],'Data aktør'!A:H,3,FALSE)</f>
        <v/>
      </c>
      <c r="Q269" s="190" t="str">
        <f>VLOOKUP(Tabel3[[#This Row],[ID-Bygningsdel]],'Data aktør'!A:H,4,FALSE)</f>
        <v>X</v>
      </c>
      <c r="R269" s="191" t="str">
        <f>VLOOKUP(Tabel3[[#This Row],[ID-Bygningsdel]],'Data aktør'!A:H,5,FALSE)</f>
        <v/>
      </c>
      <c r="S269" s="192" t="str">
        <f>VLOOKUP(Tabel3[[#This Row],[ID-Bygningsdel]],'Data aktør'!A:H,6,FALSE)</f>
        <v/>
      </c>
      <c r="T269" s="193" t="str">
        <f>VLOOKUP(Tabel3[[#This Row],[ID-Bygningsdel]],'Data aktør'!A:H,7,FALSE)</f>
        <v/>
      </c>
      <c r="U269" s="194" t="str">
        <f>VLOOKUP(Tabel3[[#This Row],[ID-Bygningsdel]],'Data aktør'!A:H,8,FALSE)</f>
        <v/>
      </c>
      <c r="V269" s="76"/>
      <c r="W269" s="77"/>
      <c r="X269" s="76"/>
      <c r="Y269" s="77"/>
      <c r="Z269" s="76"/>
      <c r="AA269" s="77"/>
      <c r="AB269" s="76" t="s">
        <v>45</v>
      </c>
      <c r="AC269" s="77">
        <v>200</v>
      </c>
      <c r="AD269" s="76"/>
      <c r="AE269" s="77"/>
      <c r="AF269" s="76"/>
      <c r="AG269" s="77"/>
      <c r="AH269" s="76"/>
      <c r="AI269" s="77"/>
      <c r="AJ269" s="76" t="s">
        <v>45</v>
      </c>
      <c r="AK269" s="77">
        <v>300</v>
      </c>
      <c r="AL269" s="76"/>
      <c r="AM269" s="77"/>
      <c r="AN269" s="76"/>
      <c r="AO269" s="77"/>
      <c r="AP269" s="76"/>
      <c r="AQ269" s="77"/>
      <c r="AR269" s="76"/>
      <c r="AS269" s="77"/>
      <c r="AT269" s="76" t="s">
        <v>45</v>
      </c>
      <c r="AU269" s="77">
        <v>325</v>
      </c>
      <c r="AV269" s="76"/>
      <c r="AW269" s="77"/>
      <c r="AX269" s="76"/>
      <c r="AY269" s="77"/>
      <c r="AZ269" s="76"/>
      <c r="BA269" s="77"/>
      <c r="BB269" s="76" t="s">
        <v>45</v>
      </c>
      <c r="BC269" s="77">
        <v>325</v>
      </c>
      <c r="BD269" s="76"/>
      <c r="BE269" s="77"/>
      <c r="BF269" s="76"/>
      <c r="BG269" s="77"/>
      <c r="BH269" s="76"/>
      <c r="BI269" s="77"/>
      <c r="BJ269" s="76"/>
      <c r="BK269" s="77"/>
      <c r="BL269" s="36"/>
      <c r="BM269" s="24"/>
      <c r="BN269" s="76"/>
      <c r="BO269" s="77"/>
      <c r="BP269" s="76"/>
      <c r="BQ269" s="77"/>
      <c r="BR269" s="76"/>
      <c r="BS269" s="77"/>
      <c r="BT269" s="76"/>
      <c r="BU269" s="77"/>
      <c r="BV269" s="24"/>
      <c r="BW269" s="76"/>
      <c r="BX269" s="77"/>
      <c r="BY269" s="76"/>
      <c r="BZ269" s="77"/>
      <c r="CA269" s="96"/>
    </row>
    <row r="270" spans="1:79" outlineLevel="1" x14ac:dyDescent="0.2">
      <c r="A270" s="33"/>
      <c r="B270" s="265" t="s">
        <v>671</v>
      </c>
      <c r="C270" s="240" t="str">
        <f>_xlfn.CONCAT(Tabel3[[#This Row],[ID]],Tabel3[[#This Row],[BYGNINGSDELE]])</f>
        <v>266Fasekompenseringsanlæg</v>
      </c>
      <c r="D270" s="24"/>
      <c r="E270" s="24"/>
      <c r="F270" s="24"/>
      <c r="G270" s="24"/>
      <c r="H270" s="24"/>
      <c r="I270" s="24"/>
      <c r="J270" s="61">
        <v>4</v>
      </c>
      <c r="K270" s="62" t="s">
        <v>646</v>
      </c>
      <c r="L270" s="63" t="s">
        <v>636</v>
      </c>
      <c r="M270" s="61" t="str">
        <f>IFERROR(VLOOKUP(Tabel3[[#This Row],[ID-Bygningsdel]],'Data ændringslog'!A:G,7,FALSE),"P")</f>
        <v/>
      </c>
      <c r="N270" s="64" t="s">
        <v>109</v>
      </c>
      <c r="O270" s="188" t="str">
        <f>VLOOKUP(Tabel3[[#This Row],[ID-Bygningsdel]],'Data aktør'!A:H,2,FALSE)</f>
        <v/>
      </c>
      <c r="P270" s="189" t="str">
        <f>VLOOKUP(Tabel3[[#This Row],[ID-Bygningsdel]],'Data aktør'!A:H,3,FALSE)</f>
        <v/>
      </c>
      <c r="Q270" s="190" t="str">
        <f>VLOOKUP(Tabel3[[#This Row],[ID-Bygningsdel]],'Data aktør'!A:H,4,FALSE)</f>
        <v>X</v>
      </c>
      <c r="R270" s="191" t="str">
        <f>VLOOKUP(Tabel3[[#This Row],[ID-Bygningsdel]],'Data aktør'!A:H,5,FALSE)</f>
        <v/>
      </c>
      <c r="S270" s="192" t="str">
        <f>VLOOKUP(Tabel3[[#This Row],[ID-Bygningsdel]],'Data aktør'!A:H,6,FALSE)</f>
        <v/>
      </c>
      <c r="T270" s="193" t="str">
        <f>VLOOKUP(Tabel3[[#This Row],[ID-Bygningsdel]],'Data aktør'!A:H,7,FALSE)</f>
        <v/>
      </c>
      <c r="U270" s="194" t="str">
        <f>VLOOKUP(Tabel3[[#This Row],[ID-Bygningsdel]],'Data aktør'!A:H,8,FALSE)</f>
        <v/>
      </c>
      <c r="V270" s="76"/>
      <c r="W270" s="77"/>
      <c r="X270" s="76"/>
      <c r="Y270" s="77"/>
      <c r="Z270" s="76"/>
      <c r="AA270" s="77"/>
      <c r="AB270" s="76" t="s">
        <v>45</v>
      </c>
      <c r="AC270" s="77">
        <v>200</v>
      </c>
      <c r="AD270" s="76"/>
      <c r="AE270" s="77"/>
      <c r="AF270" s="76"/>
      <c r="AG270" s="77"/>
      <c r="AH270" s="76"/>
      <c r="AI270" s="77"/>
      <c r="AJ270" s="76" t="s">
        <v>45</v>
      </c>
      <c r="AK270" s="77">
        <v>300</v>
      </c>
      <c r="AL270" s="76"/>
      <c r="AM270" s="77"/>
      <c r="AN270" s="76"/>
      <c r="AO270" s="77"/>
      <c r="AP270" s="76"/>
      <c r="AQ270" s="77"/>
      <c r="AR270" s="76"/>
      <c r="AS270" s="77"/>
      <c r="AT270" s="76" t="s">
        <v>45</v>
      </c>
      <c r="AU270" s="77">
        <v>325</v>
      </c>
      <c r="AV270" s="76"/>
      <c r="AW270" s="77"/>
      <c r="AX270" s="76"/>
      <c r="AY270" s="77"/>
      <c r="AZ270" s="76"/>
      <c r="BA270" s="77"/>
      <c r="BB270" s="76" t="s">
        <v>45</v>
      </c>
      <c r="BC270" s="77">
        <v>325</v>
      </c>
      <c r="BD270" s="76"/>
      <c r="BE270" s="77"/>
      <c r="BF270" s="76"/>
      <c r="BG270" s="77"/>
      <c r="BH270" s="76"/>
      <c r="BI270" s="77"/>
      <c r="BJ270" s="76"/>
      <c r="BK270" s="77"/>
      <c r="BL270" s="36"/>
      <c r="BM270" s="24"/>
      <c r="BN270" s="76"/>
      <c r="BO270" s="77"/>
      <c r="BP270" s="76"/>
      <c r="BQ270" s="77"/>
      <c r="BR270" s="76"/>
      <c r="BS270" s="77"/>
      <c r="BT270" s="76"/>
      <c r="BU270" s="77"/>
      <c r="BV270" s="24"/>
      <c r="BW270" s="76"/>
      <c r="BX270" s="77"/>
      <c r="BY270" s="76"/>
      <c r="BZ270" s="77"/>
      <c r="CA270" s="96"/>
    </row>
    <row r="271" spans="1:79" outlineLevel="1" x14ac:dyDescent="0.2">
      <c r="A271" s="33"/>
      <c r="B271" s="265" t="s">
        <v>673</v>
      </c>
      <c r="C271" s="240" t="str">
        <f>_xlfn.CONCAT(Tabel3[[#This Row],[ID]],Tabel3[[#This Row],[BYGNINGSDELE]])</f>
        <v>267Frekvensomformeranlæg</v>
      </c>
      <c r="D271" s="24"/>
      <c r="E271" s="24"/>
      <c r="F271" s="24"/>
      <c r="G271" s="24"/>
      <c r="H271" s="24"/>
      <c r="I271" s="24"/>
      <c r="J271" s="61">
        <v>4</v>
      </c>
      <c r="K271" s="62" t="s">
        <v>648</v>
      </c>
      <c r="L271" s="63" t="s">
        <v>636</v>
      </c>
      <c r="M271" s="61" t="str">
        <f>IFERROR(VLOOKUP(Tabel3[[#This Row],[ID-Bygningsdel]],'Data ændringslog'!A:G,7,FALSE),"P")</f>
        <v/>
      </c>
      <c r="N271" s="64" t="s">
        <v>109</v>
      </c>
      <c r="O271" s="188" t="str">
        <f>VLOOKUP(Tabel3[[#This Row],[ID-Bygningsdel]],'Data aktør'!A:H,2,FALSE)</f>
        <v/>
      </c>
      <c r="P271" s="189" t="str">
        <f>VLOOKUP(Tabel3[[#This Row],[ID-Bygningsdel]],'Data aktør'!A:H,3,FALSE)</f>
        <v/>
      </c>
      <c r="Q271" s="190" t="str">
        <f>VLOOKUP(Tabel3[[#This Row],[ID-Bygningsdel]],'Data aktør'!A:H,4,FALSE)</f>
        <v>X</v>
      </c>
      <c r="R271" s="191" t="str">
        <f>VLOOKUP(Tabel3[[#This Row],[ID-Bygningsdel]],'Data aktør'!A:H,5,FALSE)</f>
        <v/>
      </c>
      <c r="S271" s="192" t="str">
        <f>VLOOKUP(Tabel3[[#This Row],[ID-Bygningsdel]],'Data aktør'!A:H,6,FALSE)</f>
        <v/>
      </c>
      <c r="T271" s="193" t="str">
        <f>VLOOKUP(Tabel3[[#This Row],[ID-Bygningsdel]],'Data aktør'!A:H,7,FALSE)</f>
        <v/>
      </c>
      <c r="U271" s="194" t="str">
        <f>VLOOKUP(Tabel3[[#This Row],[ID-Bygningsdel]],'Data aktør'!A:H,8,FALSE)</f>
        <v/>
      </c>
      <c r="V271" s="76"/>
      <c r="W271" s="77"/>
      <c r="X271" s="76"/>
      <c r="Y271" s="77"/>
      <c r="Z271" s="76"/>
      <c r="AA271" s="77"/>
      <c r="AB271" s="76" t="s">
        <v>45</v>
      </c>
      <c r="AC271" s="77">
        <v>200</v>
      </c>
      <c r="AD271" s="76"/>
      <c r="AE271" s="77"/>
      <c r="AF271" s="76"/>
      <c r="AG271" s="77"/>
      <c r="AH271" s="76"/>
      <c r="AI271" s="77"/>
      <c r="AJ271" s="76" t="s">
        <v>45</v>
      </c>
      <c r="AK271" s="77">
        <v>300</v>
      </c>
      <c r="AL271" s="76"/>
      <c r="AM271" s="77"/>
      <c r="AN271" s="76"/>
      <c r="AO271" s="77"/>
      <c r="AP271" s="76"/>
      <c r="AQ271" s="77"/>
      <c r="AR271" s="76"/>
      <c r="AS271" s="77"/>
      <c r="AT271" s="76" t="s">
        <v>45</v>
      </c>
      <c r="AU271" s="77">
        <v>325</v>
      </c>
      <c r="AV271" s="76"/>
      <c r="AW271" s="77"/>
      <c r="AX271" s="76"/>
      <c r="AY271" s="77"/>
      <c r="AZ271" s="76"/>
      <c r="BA271" s="77"/>
      <c r="BB271" s="76" t="s">
        <v>45</v>
      </c>
      <c r="BC271" s="77">
        <v>325</v>
      </c>
      <c r="BD271" s="76"/>
      <c r="BE271" s="77"/>
      <c r="BF271" s="76"/>
      <c r="BG271" s="77"/>
      <c r="BH271" s="76"/>
      <c r="BI271" s="77"/>
      <c r="BJ271" s="76"/>
      <c r="BK271" s="77"/>
      <c r="BL271" s="36"/>
      <c r="BM271" s="24"/>
      <c r="BN271" s="76"/>
      <c r="BO271" s="77"/>
      <c r="BP271" s="76"/>
      <c r="BQ271" s="77"/>
      <c r="BR271" s="76"/>
      <c r="BS271" s="77"/>
      <c r="BT271" s="76"/>
      <c r="BU271" s="77"/>
      <c r="BV271" s="24"/>
      <c r="BW271" s="76"/>
      <c r="BX271" s="77"/>
      <c r="BY271" s="76"/>
      <c r="BZ271" s="77"/>
      <c r="CA271" s="96"/>
    </row>
    <row r="272" spans="1:79" outlineLevel="1" x14ac:dyDescent="0.2">
      <c r="A272" s="33"/>
      <c r="B272" s="267" t="s">
        <v>675</v>
      </c>
      <c r="C272" s="242" t="str">
        <f>_xlfn.CONCAT(Tabel3[[#This Row],[ID]],Tabel3[[#This Row],[BYGNINGSDELE]])</f>
        <v>268Fordeling</v>
      </c>
      <c r="D272" s="23"/>
      <c r="E272" s="23"/>
      <c r="F272" s="23"/>
      <c r="G272" s="23"/>
      <c r="H272" s="23"/>
      <c r="I272" s="24"/>
      <c r="J272" s="65">
        <v>3</v>
      </c>
      <c r="K272" s="66" t="s">
        <v>650</v>
      </c>
      <c r="L272" s="67" t="s">
        <v>636</v>
      </c>
      <c r="M272" s="65" t="str">
        <f>IFERROR(VLOOKUP(Tabel3[[#This Row],[ID-Bygningsdel]],'Data ændringslog'!A:G,7,FALSE),"P")</f>
        <v/>
      </c>
      <c r="N272" s="68" t="s">
        <v>109</v>
      </c>
      <c r="O272" s="196" t="str">
        <f>VLOOKUP(Tabel3[[#This Row],[ID-Bygningsdel]],'Data aktør'!A:H,2,FALSE)</f>
        <v/>
      </c>
      <c r="P272" s="197" t="str">
        <f>VLOOKUP(Tabel3[[#This Row],[ID-Bygningsdel]],'Data aktør'!A:H,3,FALSE)</f>
        <v/>
      </c>
      <c r="Q272" s="197" t="str">
        <f>VLOOKUP(Tabel3[[#This Row],[ID-Bygningsdel]],'Data aktør'!A:H,4,FALSE)</f>
        <v/>
      </c>
      <c r="R272" s="197" t="str">
        <f>VLOOKUP(Tabel3[[#This Row],[ID-Bygningsdel]],'Data aktør'!A:H,5,FALSE)</f>
        <v/>
      </c>
      <c r="S272" s="197" t="str">
        <f>VLOOKUP(Tabel3[[#This Row],[ID-Bygningsdel]],'Data aktør'!A:H,6,FALSE)</f>
        <v/>
      </c>
      <c r="T272" s="197" t="str">
        <f>VLOOKUP(Tabel3[[#This Row],[ID-Bygningsdel]],'Data aktør'!A:H,7,FALSE)</f>
        <v/>
      </c>
      <c r="U272" s="197" t="str">
        <f>VLOOKUP(Tabel3[[#This Row],[ID-Bygningsdel]],'Data aktør'!A:H,8,FALSE)</f>
        <v/>
      </c>
      <c r="V272" s="84"/>
      <c r="W272" s="69"/>
      <c r="X272" s="84"/>
      <c r="Y272" s="69"/>
      <c r="Z272" s="84"/>
      <c r="AA272" s="69"/>
      <c r="AB272" s="84"/>
      <c r="AC272" s="69"/>
      <c r="AD272" s="84"/>
      <c r="AE272" s="69"/>
      <c r="AF272" s="84"/>
      <c r="AG272" s="69"/>
      <c r="AH272" s="84"/>
      <c r="AI272" s="69"/>
      <c r="AJ272" s="84"/>
      <c r="AK272" s="69"/>
      <c r="AL272" s="84"/>
      <c r="AM272" s="69"/>
      <c r="AN272" s="84"/>
      <c r="AO272" s="69"/>
      <c r="AP272" s="84"/>
      <c r="AQ272" s="69"/>
      <c r="AR272" s="84"/>
      <c r="AS272" s="69"/>
      <c r="AT272" s="84"/>
      <c r="AU272" s="69"/>
      <c r="AV272" s="84"/>
      <c r="AW272" s="69"/>
      <c r="AX272" s="84"/>
      <c r="AY272" s="69"/>
      <c r="AZ272" s="84"/>
      <c r="BA272" s="69"/>
      <c r="BB272" s="84"/>
      <c r="BC272" s="69"/>
      <c r="BD272" s="84"/>
      <c r="BE272" s="69"/>
      <c r="BF272" s="84"/>
      <c r="BG272" s="69"/>
      <c r="BH272" s="84"/>
      <c r="BI272" s="69"/>
      <c r="BJ272" s="84"/>
      <c r="BK272" s="69"/>
      <c r="BL272" s="38"/>
      <c r="BM272" s="24"/>
      <c r="BN272" s="84"/>
      <c r="BO272" s="69"/>
      <c r="BP272" s="84"/>
      <c r="BQ272" s="69"/>
      <c r="BR272" s="84"/>
      <c r="BS272" s="69"/>
      <c r="BT272" s="84"/>
      <c r="BU272" s="69"/>
      <c r="BV272" s="24"/>
      <c r="BW272" s="84"/>
      <c r="BX272" s="69"/>
      <c r="BY272" s="84"/>
      <c r="BZ272" s="69"/>
      <c r="CA272" s="98"/>
    </row>
    <row r="273" spans="1:79" outlineLevel="1" x14ac:dyDescent="0.2">
      <c r="A273" s="33"/>
      <c r="B273" s="265" t="s">
        <v>676</v>
      </c>
      <c r="C273" s="240" t="str">
        <f>_xlfn.CONCAT(Tabel3[[#This Row],[ID]],Tabel3[[#This Row],[BYGNINGSDELE]])</f>
        <v>269Hovedledninger / Kanalskinner</v>
      </c>
      <c r="D273" s="24"/>
      <c r="E273" s="24"/>
      <c r="F273" s="24"/>
      <c r="G273" s="24"/>
      <c r="H273" s="24"/>
      <c r="I273" s="24"/>
      <c r="J273" s="61">
        <v>4</v>
      </c>
      <c r="K273" s="62" t="s">
        <v>652</v>
      </c>
      <c r="L273" s="63" t="s">
        <v>636</v>
      </c>
      <c r="M273" s="61" t="str">
        <f>IFERROR(VLOOKUP(Tabel3[[#This Row],[ID-Bygningsdel]],'Data ændringslog'!A:G,7,FALSE),"P")</f>
        <v/>
      </c>
      <c r="N273" s="64" t="s">
        <v>109</v>
      </c>
      <c r="O273" s="188" t="str">
        <f>VLOOKUP(Tabel3[[#This Row],[ID-Bygningsdel]],'Data aktør'!A:H,2,FALSE)</f>
        <v/>
      </c>
      <c r="P273" s="189" t="str">
        <f>VLOOKUP(Tabel3[[#This Row],[ID-Bygningsdel]],'Data aktør'!A:H,3,FALSE)</f>
        <v/>
      </c>
      <c r="Q273" s="190" t="str">
        <f>VLOOKUP(Tabel3[[#This Row],[ID-Bygningsdel]],'Data aktør'!A:H,4,FALSE)</f>
        <v>X</v>
      </c>
      <c r="R273" s="191" t="str">
        <f>VLOOKUP(Tabel3[[#This Row],[ID-Bygningsdel]],'Data aktør'!A:H,5,FALSE)</f>
        <v/>
      </c>
      <c r="S273" s="192" t="str">
        <f>VLOOKUP(Tabel3[[#This Row],[ID-Bygningsdel]],'Data aktør'!A:H,6,FALSE)</f>
        <v/>
      </c>
      <c r="T273" s="193" t="str">
        <f>VLOOKUP(Tabel3[[#This Row],[ID-Bygningsdel]],'Data aktør'!A:H,7,FALSE)</f>
        <v/>
      </c>
      <c r="U273" s="194" t="str">
        <f>VLOOKUP(Tabel3[[#This Row],[ID-Bygningsdel]],'Data aktør'!A:H,8,FALSE)</f>
        <v/>
      </c>
      <c r="V273" s="76"/>
      <c r="W273" s="77"/>
      <c r="X273" s="76"/>
      <c r="Y273" s="77"/>
      <c r="Z273" s="76"/>
      <c r="AA273" s="77"/>
      <c r="AB273" s="76" t="s">
        <v>45</v>
      </c>
      <c r="AC273" s="77">
        <v>200</v>
      </c>
      <c r="AD273" s="76"/>
      <c r="AE273" s="77"/>
      <c r="AF273" s="76"/>
      <c r="AG273" s="77"/>
      <c r="AH273" s="76"/>
      <c r="AI273" s="77"/>
      <c r="AJ273" s="76" t="s">
        <v>45</v>
      </c>
      <c r="AK273" s="77">
        <v>300</v>
      </c>
      <c r="AL273" s="76"/>
      <c r="AM273" s="77"/>
      <c r="AN273" s="76"/>
      <c r="AO273" s="77"/>
      <c r="AP273" s="76"/>
      <c r="AQ273" s="77"/>
      <c r="AR273" s="76"/>
      <c r="AS273" s="77"/>
      <c r="AT273" s="76" t="s">
        <v>45</v>
      </c>
      <c r="AU273" s="77">
        <v>325</v>
      </c>
      <c r="AV273" s="76"/>
      <c r="AW273" s="77"/>
      <c r="AX273" s="76"/>
      <c r="AY273" s="77"/>
      <c r="AZ273" s="76"/>
      <c r="BA273" s="77"/>
      <c r="BB273" s="76" t="s">
        <v>45</v>
      </c>
      <c r="BC273" s="77">
        <v>325</v>
      </c>
      <c r="BD273" s="76"/>
      <c r="BE273" s="77"/>
      <c r="BF273" s="76"/>
      <c r="BG273" s="77"/>
      <c r="BH273" s="76"/>
      <c r="BI273" s="77"/>
      <c r="BJ273" s="76"/>
      <c r="BK273" s="77"/>
      <c r="BL273" s="36"/>
      <c r="BM273" s="24"/>
      <c r="BN273" s="76"/>
      <c r="BO273" s="77"/>
      <c r="BP273" s="76"/>
      <c r="BQ273" s="77"/>
      <c r="BR273" s="76"/>
      <c r="BS273" s="77"/>
      <c r="BT273" s="76"/>
      <c r="BU273" s="77"/>
      <c r="BV273" s="24"/>
      <c r="BW273" s="76"/>
      <c r="BX273" s="77"/>
      <c r="BY273" s="76"/>
      <c r="BZ273" s="77"/>
      <c r="CA273" s="96"/>
    </row>
    <row r="274" spans="1:79" outlineLevel="1" x14ac:dyDescent="0.2">
      <c r="A274" s="33"/>
      <c r="B274" s="265" t="s">
        <v>678</v>
      </c>
      <c r="C274" s="240" t="str">
        <f>_xlfn.CONCAT(Tabel3[[#This Row],[ID]],Tabel3[[#This Row],[BYGNINGSDELE]])</f>
        <v>270Hovedtavler</v>
      </c>
      <c r="D274" s="24"/>
      <c r="E274" s="24"/>
      <c r="F274" s="24"/>
      <c r="G274" s="24"/>
      <c r="H274" s="24"/>
      <c r="I274" s="24"/>
      <c r="J274" s="61">
        <v>4</v>
      </c>
      <c r="K274" s="62" t="s">
        <v>654</v>
      </c>
      <c r="L274" s="63" t="s">
        <v>636</v>
      </c>
      <c r="M274" s="61" t="str">
        <f>IFERROR(VLOOKUP(Tabel3[[#This Row],[ID-Bygningsdel]],'Data ændringslog'!A:G,7,FALSE),"P")</f>
        <v/>
      </c>
      <c r="N274" s="64" t="s">
        <v>109</v>
      </c>
      <c r="O274" s="188" t="str">
        <f>VLOOKUP(Tabel3[[#This Row],[ID-Bygningsdel]],'Data aktør'!A:H,2,FALSE)</f>
        <v/>
      </c>
      <c r="P274" s="189" t="str">
        <f>VLOOKUP(Tabel3[[#This Row],[ID-Bygningsdel]],'Data aktør'!A:H,3,FALSE)</f>
        <v/>
      </c>
      <c r="Q274" s="190" t="str">
        <f>VLOOKUP(Tabel3[[#This Row],[ID-Bygningsdel]],'Data aktør'!A:H,4,FALSE)</f>
        <v>X</v>
      </c>
      <c r="R274" s="191" t="str">
        <f>VLOOKUP(Tabel3[[#This Row],[ID-Bygningsdel]],'Data aktør'!A:H,5,FALSE)</f>
        <v/>
      </c>
      <c r="S274" s="192" t="str">
        <f>VLOOKUP(Tabel3[[#This Row],[ID-Bygningsdel]],'Data aktør'!A:H,6,FALSE)</f>
        <v/>
      </c>
      <c r="T274" s="193" t="str">
        <f>VLOOKUP(Tabel3[[#This Row],[ID-Bygningsdel]],'Data aktør'!A:H,7,FALSE)</f>
        <v/>
      </c>
      <c r="U274" s="194" t="str">
        <f>VLOOKUP(Tabel3[[#This Row],[ID-Bygningsdel]],'Data aktør'!A:H,8,FALSE)</f>
        <v/>
      </c>
      <c r="V274" s="76"/>
      <c r="W274" s="77"/>
      <c r="X274" s="76"/>
      <c r="Y274" s="77"/>
      <c r="Z274" s="76"/>
      <c r="AA274" s="77"/>
      <c r="AB274" s="76" t="s">
        <v>45</v>
      </c>
      <c r="AC274" s="77">
        <v>200</v>
      </c>
      <c r="AD274" s="76"/>
      <c r="AE274" s="77"/>
      <c r="AF274" s="76"/>
      <c r="AG274" s="77"/>
      <c r="AH274" s="76"/>
      <c r="AI274" s="77"/>
      <c r="AJ274" s="76" t="s">
        <v>45</v>
      </c>
      <c r="AK274" s="77">
        <v>300</v>
      </c>
      <c r="AL274" s="76"/>
      <c r="AM274" s="77"/>
      <c r="AN274" s="76"/>
      <c r="AO274" s="77"/>
      <c r="AP274" s="76"/>
      <c r="AQ274" s="77"/>
      <c r="AR274" s="76"/>
      <c r="AS274" s="77"/>
      <c r="AT274" s="76" t="s">
        <v>45</v>
      </c>
      <c r="AU274" s="77">
        <v>325</v>
      </c>
      <c r="AV274" s="76"/>
      <c r="AW274" s="77"/>
      <c r="AX274" s="76"/>
      <c r="AY274" s="77"/>
      <c r="AZ274" s="76"/>
      <c r="BA274" s="77"/>
      <c r="BB274" s="76" t="s">
        <v>45</v>
      </c>
      <c r="BC274" s="77">
        <v>325</v>
      </c>
      <c r="BD274" s="76"/>
      <c r="BE274" s="77"/>
      <c r="BF274" s="76"/>
      <c r="BG274" s="77"/>
      <c r="BH274" s="76"/>
      <c r="BI274" s="77"/>
      <c r="BJ274" s="76"/>
      <c r="BK274" s="77"/>
      <c r="BL274" s="36"/>
      <c r="BM274" s="24"/>
      <c r="BN274" s="76"/>
      <c r="BO274" s="77"/>
      <c r="BP274" s="76"/>
      <c r="BQ274" s="77"/>
      <c r="BR274" s="76"/>
      <c r="BS274" s="77"/>
      <c r="BT274" s="76"/>
      <c r="BU274" s="77"/>
      <c r="BV274" s="24"/>
      <c r="BW274" s="76"/>
      <c r="BX274" s="77"/>
      <c r="BY274" s="76"/>
      <c r="BZ274" s="77"/>
      <c r="CA274" s="96"/>
    </row>
    <row r="275" spans="1:79" outlineLevel="1" x14ac:dyDescent="0.2">
      <c r="A275" s="33"/>
      <c r="B275" s="265" t="s">
        <v>680</v>
      </c>
      <c r="C275" s="240" t="str">
        <f>_xlfn.CONCAT(Tabel3[[#This Row],[ID]],Tabel3[[#This Row],[BYGNINGSDELE]])</f>
        <v>271Fordelingstavler</v>
      </c>
      <c r="D275" s="24"/>
      <c r="E275" s="24"/>
      <c r="F275" s="24"/>
      <c r="G275" s="24"/>
      <c r="H275" s="24"/>
      <c r="I275" s="24"/>
      <c r="J275" s="61">
        <v>4</v>
      </c>
      <c r="K275" s="62" t="s">
        <v>656</v>
      </c>
      <c r="L275" s="63" t="s">
        <v>636</v>
      </c>
      <c r="M275" s="61" t="str">
        <f>IFERROR(VLOOKUP(Tabel3[[#This Row],[ID-Bygningsdel]],'Data ændringslog'!A:G,7,FALSE),"P")</f>
        <v/>
      </c>
      <c r="N275" s="64" t="s">
        <v>109</v>
      </c>
      <c r="O275" s="188" t="str">
        <f>VLOOKUP(Tabel3[[#This Row],[ID-Bygningsdel]],'Data aktør'!A:H,2,FALSE)</f>
        <v/>
      </c>
      <c r="P275" s="189" t="str">
        <f>VLOOKUP(Tabel3[[#This Row],[ID-Bygningsdel]],'Data aktør'!A:H,3,FALSE)</f>
        <v/>
      </c>
      <c r="Q275" s="190" t="str">
        <f>VLOOKUP(Tabel3[[#This Row],[ID-Bygningsdel]],'Data aktør'!A:H,4,FALSE)</f>
        <v>X</v>
      </c>
      <c r="R275" s="191" t="str">
        <f>VLOOKUP(Tabel3[[#This Row],[ID-Bygningsdel]],'Data aktør'!A:H,5,FALSE)</f>
        <v/>
      </c>
      <c r="S275" s="192" t="str">
        <f>VLOOKUP(Tabel3[[#This Row],[ID-Bygningsdel]],'Data aktør'!A:H,6,FALSE)</f>
        <v/>
      </c>
      <c r="T275" s="193" t="str">
        <f>VLOOKUP(Tabel3[[#This Row],[ID-Bygningsdel]],'Data aktør'!A:H,7,FALSE)</f>
        <v/>
      </c>
      <c r="U275" s="194" t="str">
        <f>VLOOKUP(Tabel3[[#This Row],[ID-Bygningsdel]],'Data aktør'!A:H,8,FALSE)</f>
        <v/>
      </c>
      <c r="V275" s="76"/>
      <c r="W275" s="77"/>
      <c r="X275" s="76"/>
      <c r="Y275" s="77"/>
      <c r="Z275" s="76"/>
      <c r="AA275" s="77"/>
      <c r="AB275" s="76" t="s">
        <v>45</v>
      </c>
      <c r="AC275" s="77">
        <v>200</v>
      </c>
      <c r="AD275" s="76"/>
      <c r="AE275" s="77"/>
      <c r="AF275" s="76"/>
      <c r="AG275" s="77"/>
      <c r="AH275" s="76"/>
      <c r="AI275" s="77"/>
      <c r="AJ275" s="76" t="s">
        <v>45</v>
      </c>
      <c r="AK275" s="77">
        <v>300</v>
      </c>
      <c r="AL275" s="76"/>
      <c r="AM275" s="77"/>
      <c r="AN275" s="76"/>
      <c r="AO275" s="77"/>
      <c r="AP275" s="76"/>
      <c r="AQ275" s="77"/>
      <c r="AR275" s="76"/>
      <c r="AS275" s="77"/>
      <c r="AT275" s="76" t="s">
        <v>45</v>
      </c>
      <c r="AU275" s="77">
        <v>325</v>
      </c>
      <c r="AV275" s="76"/>
      <c r="AW275" s="77"/>
      <c r="AX275" s="76"/>
      <c r="AY275" s="77"/>
      <c r="AZ275" s="76"/>
      <c r="BA275" s="77"/>
      <c r="BB275" s="76" t="s">
        <v>45</v>
      </c>
      <c r="BC275" s="77">
        <v>325</v>
      </c>
      <c r="BD275" s="76"/>
      <c r="BE275" s="77"/>
      <c r="BF275" s="76"/>
      <c r="BG275" s="77"/>
      <c r="BH275" s="76"/>
      <c r="BI275" s="77"/>
      <c r="BJ275" s="76"/>
      <c r="BK275" s="77"/>
      <c r="BL275" s="36"/>
      <c r="BM275" s="24"/>
      <c r="BN275" s="76"/>
      <c r="BO275" s="77"/>
      <c r="BP275" s="76"/>
      <c r="BQ275" s="77"/>
      <c r="BR275" s="76"/>
      <c r="BS275" s="77"/>
      <c r="BT275" s="76"/>
      <c r="BU275" s="77"/>
      <c r="BV275" s="24"/>
      <c r="BW275" s="76"/>
      <c r="BX275" s="77"/>
      <c r="BY275" s="76"/>
      <c r="BZ275" s="77"/>
      <c r="CA275" s="96"/>
    </row>
    <row r="276" spans="1:79" outlineLevel="1" x14ac:dyDescent="0.2">
      <c r="A276" s="33"/>
      <c r="B276" s="265" t="s">
        <v>682</v>
      </c>
      <c r="C276" s="240" t="str">
        <f>_xlfn.CONCAT(Tabel3[[#This Row],[ID]],Tabel3[[#This Row],[BYGNINGSDELE]])</f>
        <v>272Undertavler</v>
      </c>
      <c r="D276" s="24"/>
      <c r="E276" s="24"/>
      <c r="F276" s="24"/>
      <c r="G276" s="24"/>
      <c r="H276" s="24"/>
      <c r="I276" s="24"/>
      <c r="J276" s="61">
        <v>4</v>
      </c>
      <c r="K276" s="62" t="s">
        <v>658</v>
      </c>
      <c r="L276" s="63" t="s">
        <v>636</v>
      </c>
      <c r="M276" s="61" t="str">
        <f>IFERROR(VLOOKUP(Tabel3[[#This Row],[ID-Bygningsdel]],'Data ændringslog'!A:G,7,FALSE),"P")</f>
        <v/>
      </c>
      <c r="N276" s="64" t="s">
        <v>109</v>
      </c>
      <c r="O276" s="188" t="str">
        <f>VLOOKUP(Tabel3[[#This Row],[ID-Bygningsdel]],'Data aktør'!A:H,2,FALSE)</f>
        <v/>
      </c>
      <c r="P276" s="189" t="str">
        <f>VLOOKUP(Tabel3[[#This Row],[ID-Bygningsdel]],'Data aktør'!A:H,3,FALSE)</f>
        <v/>
      </c>
      <c r="Q276" s="190" t="str">
        <f>VLOOKUP(Tabel3[[#This Row],[ID-Bygningsdel]],'Data aktør'!A:H,4,FALSE)</f>
        <v>X</v>
      </c>
      <c r="R276" s="191" t="str">
        <f>VLOOKUP(Tabel3[[#This Row],[ID-Bygningsdel]],'Data aktør'!A:H,5,FALSE)</f>
        <v/>
      </c>
      <c r="S276" s="192" t="str">
        <f>VLOOKUP(Tabel3[[#This Row],[ID-Bygningsdel]],'Data aktør'!A:H,6,FALSE)</f>
        <v/>
      </c>
      <c r="T276" s="193" t="str">
        <f>VLOOKUP(Tabel3[[#This Row],[ID-Bygningsdel]],'Data aktør'!A:H,7,FALSE)</f>
        <v/>
      </c>
      <c r="U276" s="194" t="str">
        <f>VLOOKUP(Tabel3[[#This Row],[ID-Bygningsdel]],'Data aktør'!A:H,8,FALSE)</f>
        <v/>
      </c>
      <c r="V276" s="76"/>
      <c r="W276" s="77"/>
      <c r="X276" s="76"/>
      <c r="Y276" s="77"/>
      <c r="Z276" s="76"/>
      <c r="AA276" s="77"/>
      <c r="AB276" s="76"/>
      <c r="AC276" s="77"/>
      <c r="AD276" s="76"/>
      <c r="AE276" s="77"/>
      <c r="AF276" s="76"/>
      <c r="AG276" s="77"/>
      <c r="AH276" s="76"/>
      <c r="AI276" s="77"/>
      <c r="AJ276" s="76" t="s">
        <v>45</v>
      </c>
      <c r="AK276" s="77">
        <v>300</v>
      </c>
      <c r="AL276" s="76"/>
      <c r="AM276" s="77"/>
      <c r="AN276" s="76"/>
      <c r="AO276" s="77"/>
      <c r="AP276" s="76"/>
      <c r="AQ276" s="77"/>
      <c r="AR276" s="76"/>
      <c r="AS276" s="77"/>
      <c r="AT276" s="76" t="s">
        <v>45</v>
      </c>
      <c r="AU276" s="77">
        <v>325</v>
      </c>
      <c r="AV276" s="76"/>
      <c r="AW276" s="77"/>
      <c r="AX276" s="76"/>
      <c r="AY276" s="77"/>
      <c r="AZ276" s="76"/>
      <c r="BA276" s="77"/>
      <c r="BB276" s="76" t="s">
        <v>45</v>
      </c>
      <c r="BC276" s="77">
        <v>325</v>
      </c>
      <c r="BD276" s="76"/>
      <c r="BE276" s="77"/>
      <c r="BF276" s="76"/>
      <c r="BG276" s="77"/>
      <c r="BH276" s="76"/>
      <c r="BI276" s="77"/>
      <c r="BJ276" s="76"/>
      <c r="BK276" s="77"/>
      <c r="BL276" s="36"/>
      <c r="BM276" s="24"/>
      <c r="BN276" s="76"/>
      <c r="BO276" s="77"/>
      <c r="BP276" s="76"/>
      <c r="BQ276" s="77"/>
      <c r="BR276" s="76"/>
      <c r="BS276" s="77"/>
      <c r="BT276" s="76"/>
      <c r="BU276" s="77"/>
      <c r="BV276" s="24"/>
      <c r="BW276" s="76"/>
      <c r="BX276" s="77"/>
      <c r="BY276" s="76"/>
      <c r="BZ276" s="77"/>
      <c r="CA276" s="96"/>
    </row>
    <row r="277" spans="1:79" outlineLevel="1" x14ac:dyDescent="0.2">
      <c r="A277" s="33"/>
      <c r="B277" s="265" t="s">
        <v>684</v>
      </c>
      <c r="C277" s="240" t="str">
        <f>_xlfn.CONCAT(Tabel3[[#This Row],[ID]],Tabel3[[#This Row],[BYGNINGSDELE]])</f>
        <v>273Gruppetavler</v>
      </c>
      <c r="D277" s="24"/>
      <c r="E277" s="24"/>
      <c r="F277" s="24"/>
      <c r="G277" s="24"/>
      <c r="H277" s="24"/>
      <c r="I277" s="24"/>
      <c r="J277" s="61">
        <v>4</v>
      </c>
      <c r="K277" s="62" t="s">
        <v>660</v>
      </c>
      <c r="L277" s="63" t="s">
        <v>636</v>
      </c>
      <c r="M277" s="61" t="str">
        <f>IFERROR(VLOOKUP(Tabel3[[#This Row],[ID-Bygningsdel]],'Data ændringslog'!A:G,7,FALSE),"P")</f>
        <v/>
      </c>
      <c r="N277" s="64" t="s">
        <v>109</v>
      </c>
      <c r="O277" s="188" t="str">
        <f>VLOOKUP(Tabel3[[#This Row],[ID-Bygningsdel]],'Data aktør'!A:H,2,FALSE)</f>
        <v/>
      </c>
      <c r="P277" s="189" t="str">
        <f>VLOOKUP(Tabel3[[#This Row],[ID-Bygningsdel]],'Data aktør'!A:H,3,FALSE)</f>
        <v/>
      </c>
      <c r="Q277" s="190" t="str">
        <f>VLOOKUP(Tabel3[[#This Row],[ID-Bygningsdel]],'Data aktør'!A:H,4,FALSE)</f>
        <v>X</v>
      </c>
      <c r="R277" s="191" t="str">
        <f>VLOOKUP(Tabel3[[#This Row],[ID-Bygningsdel]],'Data aktør'!A:H,5,FALSE)</f>
        <v/>
      </c>
      <c r="S277" s="192" t="str">
        <f>VLOOKUP(Tabel3[[#This Row],[ID-Bygningsdel]],'Data aktør'!A:H,6,FALSE)</f>
        <v/>
      </c>
      <c r="T277" s="193" t="str">
        <f>VLOOKUP(Tabel3[[#This Row],[ID-Bygningsdel]],'Data aktør'!A:H,7,FALSE)</f>
        <v/>
      </c>
      <c r="U277" s="194" t="str">
        <f>VLOOKUP(Tabel3[[#This Row],[ID-Bygningsdel]],'Data aktør'!A:H,8,FALSE)</f>
        <v/>
      </c>
      <c r="V277" s="76"/>
      <c r="W277" s="77"/>
      <c r="X277" s="76"/>
      <c r="Y277" s="77"/>
      <c r="Z277" s="76"/>
      <c r="AA277" s="77"/>
      <c r="AB277" s="76"/>
      <c r="AC277" s="77"/>
      <c r="AD277" s="76"/>
      <c r="AE277" s="77"/>
      <c r="AF277" s="76"/>
      <c r="AG277" s="77"/>
      <c r="AH277" s="76"/>
      <c r="AI277" s="77"/>
      <c r="AJ277" s="76" t="s">
        <v>45</v>
      </c>
      <c r="AK277" s="77">
        <v>300</v>
      </c>
      <c r="AL277" s="76"/>
      <c r="AM277" s="77"/>
      <c r="AN277" s="76"/>
      <c r="AO277" s="77"/>
      <c r="AP277" s="76"/>
      <c r="AQ277" s="77"/>
      <c r="AR277" s="76"/>
      <c r="AS277" s="77"/>
      <c r="AT277" s="76" t="s">
        <v>45</v>
      </c>
      <c r="AU277" s="77">
        <v>325</v>
      </c>
      <c r="AV277" s="76"/>
      <c r="AW277" s="77"/>
      <c r="AX277" s="76"/>
      <c r="AY277" s="77"/>
      <c r="AZ277" s="76"/>
      <c r="BA277" s="77"/>
      <c r="BB277" s="76" t="s">
        <v>45</v>
      </c>
      <c r="BC277" s="77">
        <v>325</v>
      </c>
      <c r="BD277" s="76"/>
      <c r="BE277" s="77"/>
      <c r="BF277" s="76"/>
      <c r="BG277" s="77"/>
      <c r="BH277" s="76"/>
      <c r="BI277" s="77"/>
      <c r="BJ277" s="76"/>
      <c r="BK277" s="77"/>
      <c r="BL277" s="36"/>
      <c r="BM277" s="24"/>
      <c r="BN277" s="76"/>
      <c r="BO277" s="77"/>
      <c r="BP277" s="76"/>
      <c r="BQ277" s="77"/>
      <c r="BR277" s="76"/>
      <c r="BS277" s="77"/>
      <c r="BT277" s="76"/>
      <c r="BU277" s="77"/>
      <c r="BV277" s="24"/>
      <c r="BW277" s="76"/>
      <c r="BX277" s="77"/>
      <c r="BY277" s="76"/>
      <c r="BZ277" s="77"/>
      <c r="CA277" s="96"/>
    </row>
    <row r="278" spans="1:79" outlineLevel="1" x14ac:dyDescent="0.2">
      <c r="A278" s="33"/>
      <c r="B278" s="265" t="s">
        <v>686</v>
      </c>
      <c r="C278" s="240" t="str">
        <f>_xlfn.CONCAT(Tabel3[[#This Row],[ID]],Tabel3[[#This Row],[BYGNINGSDELE]])</f>
        <v>274Målertavler</v>
      </c>
      <c r="D278" s="24"/>
      <c r="E278" s="24"/>
      <c r="F278" s="24"/>
      <c r="G278" s="24"/>
      <c r="H278" s="24"/>
      <c r="I278" s="24"/>
      <c r="J278" s="61">
        <v>4</v>
      </c>
      <c r="K278" s="62" t="s">
        <v>662</v>
      </c>
      <c r="L278" s="63" t="s">
        <v>636</v>
      </c>
      <c r="M278" s="61" t="str">
        <f>IFERROR(VLOOKUP(Tabel3[[#This Row],[ID-Bygningsdel]],'Data ændringslog'!A:G,7,FALSE),"P")</f>
        <v/>
      </c>
      <c r="N278" s="64" t="s">
        <v>109</v>
      </c>
      <c r="O278" s="188" t="str">
        <f>VLOOKUP(Tabel3[[#This Row],[ID-Bygningsdel]],'Data aktør'!A:H,2,FALSE)</f>
        <v/>
      </c>
      <c r="P278" s="189" t="str">
        <f>VLOOKUP(Tabel3[[#This Row],[ID-Bygningsdel]],'Data aktør'!A:H,3,FALSE)</f>
        <v/>
      </c>
      <c r="Q278" s="190" t="str">
        <f>VLOOKUP(Tabel3[[#This Row],[ID-Bygningsdel]],'Data aktør'!A:H,4,FALSE)</f>
        <v>X</v>
      </c>
      <c r="R278" s="191" t="str">
        <f>VLOOKUP(Tabel3[[#This Row],[ID-Bygningsdel]],'Data aktør'!A:H,5,FALSE)</f>
        <v/>
      </c>
      <c r="S278" s="192" t="str">
        <f>VLOOKUP(Tabel3[[#This Row],[ID-Bygningsdel]],'Data aktør'!A:H,6,FALSE)</f>
        <v/>
      </c>
      <c r="T278" s="193" t="str">
        <f>VLOOKUP(Tabel3[[#This Row],[ID-Bygningsdel]],'Data aktør'!A:H,7,FALSE)</f>
        <v/>
      </c>
      <c r="U278" s="194" t="str">
        <f>VLOOKUP(Tabel3[[#This Row],[ID-Bygningsdel]],'Data aktør'!A:H,8,FALSE)</f>
        <v/>
      </c>
      <c r="V278" s="76"/>
      <c r="W278" s="77"/>
      <c r="X278" s="76"/>
      <c r="Y278" s="77"/>
      <c r="Z278" s="76"/>
      <c r="AA278" s="77"/>
      <c r="AB278" s="76"/>
      <c r="AC278" s="77"/>
      <c r="AD278" s="76"/>
      <c r="AE278" s="77"/>
      <c r="AF278" s="76"/>
      <c r="AG278" s="77"/>
      <c r="AH278" s="76"/>
      <c r="AI278" s="77"/>
      <c r="AJ278" s="76" t="s">
        <v>45</v>
      </c>
      <c r="AK278" s="77">
        <v>300</v>
      </c>
      <c r="AL278" s="76"/>
      <c r="AM278" s="77"/>
      <c r="AN278" s="76"/>
      <c r="AO278" s="77"/>
      <c r="AP278" s="76"/>
      <c r="AQ278" s="77"/>
      <c r="AR278" s="76"/>
      <c r="AS278" s="77"/>
      <c r="AT278" s="76" t="s">
        <v>45</v>
      </c>
      <c r="AU278" s="77">
        <v>325</v>
      </c>
      <c r="AV278" s="76"/>
      <c r="AW278" s="77"/>
      <c r="AX278" s="76"/>
      <c r="AY278" s="77"/>
      <c r="AZ278" s="76"/>
      <c r="BA278" s="77"/>
      <c r="BB278" s="76" t="s">
        <v>45</v>
      </c>
      <c r="BC278" s="77">
        <v>325</v>
      </c>
      <c r="BD278" s="76"/>
      <c r="BE278" s="77"/>
      <c r="BF278" s="76"/>
      <c r="BG278" s="77"/>
      <c r="BH278" s="76"/>
      <c r="BI278" s="77"/>
      <c r="BJ278" s="76"/>
      <c r="BK278" s="77"/>
      <c r="BL278" s="36"/>
      <c r="BM278" s="24"/>
      <c r="BN278" s="76"/>
      <c r="BO278" s="77"/>
      <c r="BP278" s="76"/>
      <c r="BQ278" s="77"/>
      <c r="BR278" s="76"/>
      <c r="BS278" s="77"/>
      <c r="BT278" s="76"/>
      <c r="BU278" s="77"/>
      <c r="BV278" s="24"/>
      <c r="BW278" s="76"/>
      <c r="BX278" s="77"/>
      <c r="BY278" s="76"/>
      <c r="BZ278" s="77"/>
      <c r="CA278" s="96"/>
    </row>
    <row r="279" spans="1:79" outlineLevel="1" x14ac:dyDescent="0.2">
      <c r="A279" s="33"/>
      <c r="B279" s="265" t="s">
        <v>688</v>
      </c>
      <c r="C279" s="240" t="str">
        <f>_xlfn.CONCAT(Tabel3[[#This Row],[ID]],Tabel3[[#This Row],[BYGNINGSDELE]])</f>
        <v>275IT-tavler</v>
      </c>
      <c r="D279" s="24"/>
      <c r="E279" s="24"/>
      <c r="F279" s="24"/>
      <c r="G279" s="24"/>
      <c r="H279" s="24"/>
      <c r="I279" s="24"/>
      <c r="J279" s="61">
        <v>4</v>
      </c>
      <c r="K279" s="62" t="s">
        <v>664</v>
      </c>
      <c r="L279" s="63" t="s">
        <v>636</v>
      </c>
      <c r="M279" s="61" t="str">
        <f>IFERROR(VLOOKUP(Tabel3[[#This Row],[ID-Bygningsdel]],'Data ændringslog'!A:G,7,FALSE),"P")</f>
        <v/>
      </c>
      <c r="N279" s="64" t="s">
        <v>109</v>
      </c>
      <c r="O279" s="188" t="str">
        <f>VLOOKUP(Tabel3[[#This Row],[ID-Bygningsdel]],'Data aktør'!A:H,2,FALSE)</f>
        <v/>
      </c>
      <c r="P279" s="189" t="str">
        <f>VLOOKUP(Tabel3[[#This Row],[ID-Bygningsdel]],'Data aktør'!A:H,3,FALSE)</f>
        <v/>
      </c>
      <c r="Q279" s="190" t="str">
        <f>VLOOKUP(Tabel3[[#This Row],[ID-Bygningsdel]],'Data aktør'!A:H,4,FALSE)</f>
        <v>X</v>
      </c>
      <c r="R279" s="191" t="str">
        <f>VLOOKUP(Tabel3[[#This Row],[ID-Bygningsdel]],'Data aktør'!A:H,5,FALSE)</f>
        <v/>
      </c>
      <c r="S279" s="192" t="str">
        <f>VLOOKUP(Tabel3[[#This Row],[ID-Bygningsdel]],'Data aktør'!A:H,6,FALSE)</f>
        <v/>
      </c>
      <c r="T279" s="193" t="str">
        <f>VLOOKUP(Tabel3[[#This Row],[ID-Bygningsdel]],'Data aktør'!A:H,7,FALSE)</f>
        <v/>
      </c>
      <c r="U279" s="194" t="str">
        <f>VLOOKUP(Tabel3[[#This Row],[ID-Bygningsdel]],'Data aktør'!A:H,8,FALSE)</f>
        <v/>
      </c>
      <c r="V279" s="76"/>
      <c r="W279" s="77"/>
      <c r="X279" s="76"/>
      <c r="Y279" s="77"/>
      <c r="Z279" s="76"/>
      <c r="AA279" s="77"/>
      <c r="AB279" s="76" t="s">
        <v>45</v>
      </c>
      <c r="AC279" s="77">
        <v>200</v>
      </c>
      <c r="AD279" s="76"/>
      <c r="AE279" s="77"/>
      <c r="AF279" s="76"/>
      <c r="AG279" s="77"/>
      <c r="AH279" s="76"/>
      <c r="AI279" s="77"/>
      <c r="AJ279" s="76" t="s">
        <v>45</v>
      </c>
      <c r="AK279" s="77">
        <v>300</v>
      </c>
      <c r="AL279" s="76"/>
      <c r="AM279" s="77"/>
      <c r="AN279" s="76"/>
      <c r="AO279" s="77"/>
      <c r="AP279" s="76"/>
      <c r="AQ279" s="77"/>
      <c r="AR279" s="76"/>
      <c r="AS279" s="77"/>
      <c r="AT279" s="76" t="s">
        <v>45</v>
      </c>
      <c r="AU279" s="77">
        <v>325</v>
      </c>
      <c r="AV279" s="76"/>
      <c r="AW279" s="77"/>
      <c r="AX279" s="76"/>
      <c r="AY279" s="77"/>
      <c r="AZ279" s="76"/>
      <c r="BA279" s="77"/>
      <c r="BB279" s="76" t="s">
        <v>45</v>
      </c>
      <c r="BC279" s="77">
        <v>325</v>
      </c>
      <c r="BD279" s="76"/>
      <c r="BE279" s="77"/>
      <c r="BF279" s="76"/>
      <c r="BG279" s="77"/>
      <c r="BH279" s="76"/>
      <c r="BI279" s="77"/>
      <c r="BJ279" s="76"/>
      <c r="BK279" s="77"/>
      <c r="BL279" s="36"/>
      <c r="BM279" s="24"/>
      <c r="BN279" s="76"/>
      <c r="BO279" s="77"/>
      <c r="BP279" s="76"/>
      <c r="BQ279" s="77"/>
      <c r="BR279" s="76"/>
      <c r="BS279" s="77"/>
      <c r="BT279" s="76"/>
      <c r="BU279" s="77"/>
      <c r="BV279" s="24"/>
      <c r="BW279" s="76"/>
      <c r="BX279" s="77"/>
      <c r="BY279" s="76"/>
      <c r="BZ279" s="77"/>
      <c r="CA279" s="96"/>
    </row>
    <row r="280" spans="1:79" outlineLevel="1" x14ac:dyDescent="0.2">
      <c r="A280" s="33"/>
      <c r="B280" s="265" t="s">
        <v>690</v>
      </c>
      <c r="C280" s="240" t="str">
        <f>_xlfn.CONCAT(Tabel3[[#This Row],[ID]],Tabel3[[#This Row],[BYGNINGSDELE]])</f>
        <v>276Afgangstavler</v>
      </c>
      <c r="D280" s="24"/>
      <c r="E280" s="24"/>
      <c r="F280" s="24"/>
      <c r="G280" s="24"/>
      <c r="H280" s="24"/>
      <c r="I280" s="24"/>
      <c r="J280" s="61">
        <v>4</v>
      </c>
      <c r="K280" s="62" t="s">
        <v>666</v>
      </c>
      <c r="L280" s="63" t="s">
        <v>636</v>
      </c>
      <c r="M280" s="61" t="str">
        <f>IFERROR(VLOOKUP(Tabel3[[#This Row],[ID-Bygningsdel]],'Data ændringslog'!A:G,7,FALSE),"P")</f>
        <v/>
      </c>
      <c r="N280" s="64" t="s">
        <v>109</v>
      </c>
      <c r="O280" s="188" t="str">
        <f>VLOOKUP(Tabel3[[#This Row],[ID-Bygningsdel]],'Data aktør'!A:H,2,FALSE)</f>
        <v/>
      </c>
      <c r="P280" s="189" t="str">
        <f>VLOOKUP(Tabel3[[#This Row],[ID-Bygningsdel]],'Data aktør'!A:H,3,FALSE)</f>
        <v/>
      </c>
      <c r="Q280" s="190" t="str">
        <f>VLOOKUP(Tabel3[[#This Row],[ID-Bygningsdel]],'Data aktør'!A:H,4,FALSE)</f>
        <v>X</v>
      </c>
      <c r="R280" s="191" t="str">
        <f>VLOOKUP(Tabel3[[#This Row],[ID-Bygningsdel]],'Data aktør'!A:H,5,FALSE)</f>
        <v/>
      </c>
      <c r="S280" s="192" t="str">
        <f>VLOOKUP(Tabel3[[#This Row],[ID-Bygningsdel]],'Data aktør'!A:H,6,FALSE)</f>
        <v/>
      </c>
      <c r="T280" s="193" t="str">
        <f>VLOOKUP(Tabel3[[#This Row],[ID-Bygningsdel]],'Data aktør'!A:H,7,FALSE)</f>
        <v/>
      </c>
      <c r="U280" s="194" t="str">
        <f>VLOOKUP(Tabel3[[#This Row],[ID-Bygningsdel]],'Data aktør'!A:H,8,FALSE)</f>
        <v/>
      </c>
      <c r="V280" s="76"/>
      <c r="W280" s="77"/>
      <c r="X280" s="76"/>
      <c r="Y280" s="77"/>
      <c r="Z280" s="76"/>
      <c r="AA280" s="77"/>
      <c r="AB280" s="76" t="s">
        <v>45</v>
      </c>
      <c r="AC280" s="77">
        <v>200</v>
      </c>
      <c r="AD280" s="76"/>
      <c r="AE280" s="77"/>
      <c r="AF280" s="76"/>
      <c r="AG280" s="77"/>
      <c r="AH280" s="76"/>
      <c r="AI280" s="77"/>
      <c r="AJ280" s="76" t="s">
        <v>45</v>
      </c>
      <c r="AK280" s="77">
        <v>300</v>
      </c>
      <c r="AL280" s="76"/>
      <c r="AM280" s="77"/>
      <c r="AN280" s="76"/>
      <c r="AO280" s="77"/>
      <c r="AP280" s="76"/>
      <c r="AQ280" s="77"/>
      <c r="AR280" s="76"/>
      <c r="AS280" s="77"/>
      <c r="AT280" s="76" t="s">
        <v>45</v>
      </c>
      <c r="AU280" s="77">
        <v>325</v>
      </c>
      <c r="AV280" s="76"/>
      <c r="AW280" s="77"/>
      <c r="AX280" s="76"/>
      <c r="AY280" s="77"/>
      <c r="AZ280" s="76"/>
      <c r="BA280" s="77"/>
      <c r="BB280" s="76" t="s">
        <v>45</v>
      </c>
      <c r="BC280" s="77">
        <v>325</v>
      </c>
      <c r="BD280" s="76"/>
      <c r="BE280" s="77"/>
      <c r="BF280" s="76"/>
      <c r="BG280" s="77"/>
      <c r="BH280" s="76"/>
      <c r="BI280" s="77"/>
      <c r="BJ280" s="76"/>
      <c r="BK280" s="77"/>
      <c r="BL280" s="36"/>
      <c r="BM280" s="24"/>
      <c r="BN280" s="76"/>
      <c r="BO280" s="77"/>
      <c r="BP280" s="76"/>
      <c r="BQ280" s="77"/>
      <c r="BR280" s="76"/>
      <c r="BS280" s="77"/>
      <c r="BT280" s="76"/>
      <c r="BU280" s="77"/>
      <c r="BV280" s="24"/>
      <c r="BW280" s="76"/>
      <c r="BX280" s="77"/>
      <c r="BY280" s="76"/>
      <c r="BZ280" s="77"/>
      <c r="CA280" s="96"/>
    </row>
    <row r="281" spans="1:79" outlineLevel="1" x14ac:dyDescent="0.2">
      <c r="A281" s="33"/>
      <c r="B281" s="265" t="s">
        <v>692</v>
      </c>
      <c r="C281" s="240" t="str">
        <f>_xlfn.CONCAT(Tabel3[[#This Row],[ID]],Tabel3[[#This Row],[BYGNINGSDELE]])</f>
        <v>277Øvrige tavler</v>
      </c>
      <c r="D281" s="24"/>
      <c r="E281" s="24"/>
      <c r="F281" s="24"/>
      <c r="G281" s="24"/>
      <c r="H281" s="24"/>
      <c r="I281" s="24"/>
      <c r="J281" s="61">
        <v>4</v>
      </c>
      <c r="K281" s="62" t="s">
        <v>668</v>
      </c>
      <c r="L281" s="63" t="s">
        <v>636</v>
      </c>
      <c r="M281" s="61" t="str">
        <f>IFERROR(VLOOKUP(Tabel3[[#This Row],[ID-Bygningsdel]],'Data ændringslog'!A:G,7,FALSE),"P")</f>
        <v/>
      </c>
      <c r="N281" s="64" t="s">
        <v>109</v>
      </c>
      <c r="O281" s="188" t="str">
        <f>VLOOKUP(Tabel3[[#This Row],[ID-Bygningsdel]],'Data aktør'!A:H,2,FALSE)</f>
        <v/>
      </c>
      <c r="P281" s="189" t="str">
        <f>VLOOKUP(Tabel3[[#This Row],[ID-Bygningsdel]],'Data aktør'!A:H,3,FALSE)</f>
        <v/>
      </c>
      <c r="Q281" s="190" t="str">
        <f>VLOOKUP(Tabel3[[#This Row],[ID-Bygningsdel]],'Data aktør'!A:H,4,FALSE)</f>
        <v>X</v>
      </c>
      <c r="R281" s="191" t="str">
        <f>VLOOKUP(Tabel3[[#This Row],[ID-Bygningsdel]],'Data aktør'!A:H,5,FALSE)</f>
        <v/>
      </c>
      <c r="S281" s="192" t="str">
        <f>VLOOKUP(Tabel3[[#This Row],[ID-Bygningsdel]],'Data aktør'!A:H,6,FALSE)</f>
        <v/>
      </c>
      <c r="T281" s="193" t="str">
        <f>VLOOKUP(Tabel3[[#This Row],[ID-Bygningsdel]],'Data aktør'!A:H,7,FALSE)</f>
        <v/>
      </c>
      <c r="U281" s="194" t="str">
        <f>VLOOKUP(Tabel3[[#This Row],[ID-Bygningsdel]],'Data aktør'!A:H,8,FALSE)</f>
        <v/>
      </c>
      <c r="V281" s="76"/>
      <c r="W281" s="77"/>
      <c r="X281" s="76"/>
      <c r="Y281" s="77"/>
      <c r="Z281" s="76"/>
      <c r="AA281" s="77"/>
      <c r="AB281" s="76" t="s">
        <v>45</v>
      </c>
      <c r="AC281" s="77">
        <v>200</v>
      </c>
      <c r="AD281" s="76"/>
      <c r="AE281" s="77"/>
      <c r="AF281" s="76"/>
      <c r="AG281" s="77"/>
      <c r="AH281" s="76"/>
      <c r="AI281" s="77"/>
      <c r="AJ281" s="76" t="s">
        <v>45</v>
      </c>
      <c r="AK281" s="77">
        <v>300</v>
      </c>
      <c r="AL281" s="76"/>
      <c r="AM281" s="77"/>
      <c r="AN281" s="76"/>
      <c r="AO281" s="77"/>
      <c r="AP281" s="76"/>
      <c r="AQ281" s="77"/>
      <c r="AR281" s="76"/>
      <c r="AS281" s="77"/>
      <c r="AT281" s="76" t="s">
        <v>45</v>
      </c>
      <c r="AU281" s="77">
        <v>325</v>
      </c>
      <c r="AV281" s="76"/>
      <c r="AW281" s="77"/>
      <c r="AX281" s="76"/>
      <c r="AY281" s="77"/>
      <c r="AZ281" s="76"/>
      <c r="BA281" s="77"/>
      <c r="BB281" s="76" t="s">
        <v>45</v>
      </c>
      <c r="BC281" s="77">
        <v>325</v>
      </c>
      <c r="BD281" s="76"/>
      <c r="BE281" s="77"/>
      <c r="BF281" s="76"/>
      <c r="BG281" s="77"/>
      <c r="BH281" s="76"/>
      <c r="BI281" s="77"/>
      <c r="BJ281" s="76"/>
      <c r="BK281" s="77"/>
      <c r="BL281" s="36"/>
      <c r="BM281" s="24"/>
      <c r="BN281" s="76"/>
      <c r="BO281" s="77"/>
      <c r="BP281" s="76"/>
      <c r="BQ281" s="77"/>
      <c r="BR281" s="76"/>
      <c r="BS281" s="77"/>
      <c r="BT281" s="76"/>
      <c r="BU281" s="77"/>
      <c r="BV281" s="24"/>
      <c r="BW281" s="76"/>
      <c r="BX281" s="77"/>
      <c r="BY281" s="76"/>
      <c r="BZ281" s="77"/>
      <c r="CA281" s="96"/>
    </row>
    <row r="282" spans="1:79" outlineLevel="1" x14ac:dyDescent="0.2">
      <c r="A282" s="33"/>
      <c r="B282" s="267" t="s">
        <v>694</v>
      </c>
      <c r="C282" s="242" t="str">
        <f>_xlfn.CONCAT(Tabel3[[#This Row],[ID]],Tabel3[[#This Row],[BYGNINGSDELE]])</f>
        <v>278Vedvarende energi</v>
      </c>
      <c r="D282" s="23"/>
      <c r="E282" s="23"/>
      <c r="F282" s="23"/>
      <c r="G282" s="23"/>
      <c r="H282" s="23"/>
      <c r="I282" s="24"/>
      <c r="J282" s="65">
        <v>3</v>
      </c>
      <c r="K282" s="66" t="s">
        <v>670</v>
      </c>
      <c r="L282" s="67" t="s">
        <v>636</v>
      </c>
      <c r="M282" s="65" t="str">
        <f>IFERROR(VLOOKUP(Tabel3[[#This Row],[ID-Bygningsdel]],'Data ændringslog'!A:G,7,FALSE),"P")</f>
        <v/>
      </c>
      <c r="N282" s="68" t="s">
        <v>109</v>
      </c>
      <c r="O282" s="196" t="str">
        <f>VLOOKUP(Tabel3[[#This Row],[ID-Bygningsdel]],'Data aktør'!A:H,2,FALSE)</f>
        <v/>
      </c>
      <c r="P282" s="197" t="str">
        <f>VLOOKUP(Tabel3[[#This Row],[ID-Bygningsdel]],'Data aktør'!A:H,3,FALSE)</f>
        <v/>
      </c>
      <c r="Q282" s="197" t="str">
        <f>VLOOKUP(Tabel3[[#This Row],[ID-Bygningsdel]],'Data aktør'!A:H,4,FALSE)</f>
        <v/>
      </c>
      <c r="R282" s="197" t="str">
        <f>VLOOKUP(Tabel3[[#This Row],[ID-Bygningsdel]],'Data aktør'!A:H,5,FALSE)</f>
        <v/>
      </c>
      <c r="S282" s="197" t="str">
        <f>VLOOKUP(Tabel3[[#This Row],[ID-Bygningsdel]],'Data aktør'!A:H,6,FALSE)</f>
        <v/>
      </c>
      <c r="T282" s="197" t="str">
        <f>VLOOKUP(Tabel3[[#This Row],[ID-Bygningsdel]],'Data aktør'!A:H,7,FALSE)</f>
        <v/>
      </c>
      <c r="U282" s="197" t="str">
        <f>VLOOKUP(Tabel3[[#This Row],[ID-Bygningsdel]],'Data aktør'!A:H,8,FALSE)</f>
        <v/>
      </c>
      <c r="V282" s="84"/>
      <c r="W282" s="69"/>
      <c r="X282" s="84"/>
      <c r="Y282" s="69"/>
      <c r="Z282" s="84"/>
      <c r="AA282" s="69"/>
      <c r="AB282" s="84"/>
      <c r="AC282" s="69"/>
      <c r="AD282" s="84"/>
      <c r="AE282" s="69"/>
      <c r="AF282" s="84"/>
      <c r="AG282" s="69"/>
      <c r="AH282" s="84"/>
      <c r="AI282" s="69"/>
      <c r="AJ282" s="84"/>
      <c r="AK282" s="69"/>
      <c r="AL282" s="84"/>
      <c r="AM282" s="69"/>
      <c r="AN282" s="84"/>
      <c r="AO282" s="69"/>
      <c r="AP282" s="84"/>
      <c r="AQ282" s="69"/>
      <c r="AR282" s="84"/>
      <c r="AS282" s="69"/>
      <c r="AT282" s="84"/>
      <c r="AU282" s="69"/>
      <c r="AV282" s="84"/>
      <c r="AW282" s="69"/>
      <c r="AX282" s="84"/>
      <c r="AY282" s="69"/>
      <c r="AZ282" s="84"/>
      <c r="BA282" s="69"/>
      <c r="BB282" s="84"/>
      <c r="BC282" s="69"/>
      <c r="BD282" s="84"/>
      <c r="BE282" s="69"/>
      <c r="BF282" s="84"/>
      <c r="BG282" s="69"/>
      <c r="BH282" s="84"/>
      <c r="BI282" s="69"/>
      <c r="BJ282" s="84"/>
      <c r="BK282" s="69"/>
      <c r="BL282" s="38"/>
      <c r="BM282" s="24"/>
      <c r="BN282" s="84"/>
      <c r="BO282" s="69"/>
      <c r="BP282" s="84"/>
      <c r="BQ282" s="69"/>
      <c r="BR282" s="84"/>
      <c r="BS282" s="69"/>
      <c r="BT282" s="84"/>
      <c r="BU282" s="69"/>
      <c r="BV282" s="24"/>
      <c r="BW282" s="84"/>
      <c r="BX282" s="69"/>
      <c r="BY282" s="84"/>
      <c r="BZ282" s="69"/>
      <c r="CA282" s="98"/>
    </row>
    <row r="283" spans="1:79" outlineLevel="1" x14ac:dyDescent="0.2">
      <c r="A283" s="33"/>
      <c r="B283" s="265" t="s">
        <v>696</v>
      </c>
      <c r="C283" s="240" t="str">
        <f>_xlfn.CONCAT(Tabel3[[#This Row],[ID]],Tabel3[[#This Row],[BYGNINGSDELE]])</f>
        <v>279Solceller</v>
      </c>
      <c r="D283" s="24"/>
      <c r="E283" s="24"/>
      <c r="F283" s="24"/>
      <c r="G283" s="24"/>
      <c r="H283" s="24"/>
      <c r="I283" s="24"/>
      <c r="J283" s="61">
        <v>4</v>
      </c>
      <c r="K283" s="62" t="s">
        <v>672</v>
      </c>
      <c r="L283" s="63" t="s">
        <v>636</v>
      </c>
      <c r="M283" s="61" t="str">
        <f>IFERROR(VLOOKUP(Tabel3[[#This Row],[ID-Bygningsdel]],'Data ændringslog'!A:G,7,FALSE),"P")</f>
        <v/>
      </c>
      <c r="N283" s="64" t="s">
        <v>109</v>
      </c>
      <c r="O283" s="188" t="str">
        <f>VLOOKUP(Tabel3[[#This Row],[ID-Bygningsdel]],'Data aktør'!A:H,2,FALSE)</f>
        <v/>
      </c>
      <c r="P283" s="189" t="str">
        <f>VLOOKUP(Tabel3[[#This Row],[ID-Bygningsdel]],'Data aktør'!A:H,3,FALSE)</f>
        <v/>
      </c>
      <c r="Q283" s="190" t="str">
        <f>VLOOKUP(Tabel3[[#This Row],[ID-Bygningsdel]],'Data aktør'!A:H,4,FALSE)</f>
        <v>X</v>
      </c>
      <c r="R283" s="191" t="str">
        <f>VLOOKUP(Tabel3[[#This Row],[ID-Bygningsdel]],'Data aktør'!A:H,5,FALSE)</f>
        <v/>
      </c>
      <c r="S283" s="192" t="str">
        <f>VLOOKUP(Tabel3[[#This Row],[ID-Bygningsdel]],'Data aktør'!A:H,6,FALSE)</f>
        <v/>
      </c>
      <c r="T283" s="193" t="str">
        <f>VLOOKUP(Tabel3[[#This Row],[ID-Bygningsdel]],'Data aktør'!A:H,7,FALSE)</f>
        <v/>
      </c>
      <c r="U283" s="194" t="str">
        <f>VLOOKUP(Tabel3[[#This Row],[ID-Bygningsdel]],'Data aktør'!A:H,8,FALSE)</f>
        <v/>
      </c>
      <c r="V283" s="76"/>
      <c r="W283" s="77"/>
      <c r="X283" s="76"/>
      <c r="Y283" s="77"/>
      <c r="Z283" s="76"/>
      <c r="AA283" s="77"/>
      <c r="AB283" s="76"/>
      <c r="AC283" s="77"/>
      <c r="AD283" s="76"/>
      <c r="AE283" s="77"/>
      <c r="AF283" s="76"/>
      <c r="AG283" s="77"/>
      <c r="AH283" s="76"/>
      <c r="AI283" s="77"/>
      <c r="AJ283" s="76"/>
      <c r="AK283" s="77"/>
      <c r="AL283" s="76"/>
      <c r="AM283" s="77"/>
      <c r="AN283" s="76"/>
      <c r="AO283" s="77"/>
      <c r="AP283" s="76"/>
      <c r="AQ283" s="77"/>
      <c r="AR283" s="76"/>
      <c r="AS283" s="77"/>
      <c r="AT283" s="76" t="s">
        <v>45</v>
      </c>
      <c r="AU283" s="77">
        <v>325</v>
      </c>
      <c r="AV283" s="76"/>
      <c r="AW283" s="77"/>
      <c r="AX283" s="76"/>
      <c r="AY283" s="77"/>
      <c r="AZ283" s="76"/>
      <c r="BA283" s="77"/>
      <c r="BB283" s="76" t="s">
        <v>45</v>
      </c>
      <c r="BC283" s="77">
        <v>325</v>
      </c>
      <c r="BD283" s="76"/>
      <c r="BE283" s="77"/>
      <c r="BF283" s="76"/>
      <c r="BG283" s="77"/>
      <c r="BH283" s="76"/>
      <c r="BI283" s="77"/>
      <c r="BJ283" s="76"/>
      <c r="BK283" s="77"/>
      <c r="BL283" s="36"/>
      <c r="BM283" s="24"/>
      <c r="BN283" s="76"/>
      <c r="BO283" s="77"/>
      <c r="BP283" s="76"/>
      <c r="BQ283" s="77"/>
      <c r="BR283" s="76"/>
      <c r="BS283" s="77"/>
      <c r="BT283" s="76"/>
      <c r="BU283" s="77"/>
      <c r="BV283" s="24"/>
      <c r="BW283" s="76"/>
      <c r="BX283" s="77"/>
      <c r="BY283" s="76"/>
      <c r="BZ283" s="77"/>
      <c r="CA283" s="96"/>
    </row>
    <row r="284" spans="1:79" outlineLevel="1" x14ac:dyDescent="0.2">
      <c r="A284" s="33"/>
      <c r="B284" s="265" t="s">
        <v>698</v>
      </c>
      <c r="C284" s="240" t="str">
        <f>_xlfn.CONCAT(Tabel3[[#This Row],[ID]],Tabel3[[#This Row],[BYGNINGSDELE]])</f>
        <v>280Invertere</v>
      </c>
      <c r="D284" s="24"/>
      <c r="E284" s="24"/>
      <c r="F284" s="24"/>
      <c r="G284" s="24"/>
      <c r="H284" s="24"/>
      <c r="I284" s="24"/>
      <c r="J284" s="61">
        <v>4</v>
      </c>
      <c r="K284" s="62" t="s">
        <v>674</v>
      </c>
      <c r="L284" s="63" t="s">
        <v>636</v>
      </c>
      <c r="M284" s="61" t="str">
        <f>IFERROR(VLOOKUP(Tabel3[[#This Row],[ID-Bygningsdel]],'Data ændringslog'!A:G,7,FALSE),"P")</f>
        <v/>
      </c>
      <c r="N284" s="64" t="s">
        <v>109</v>
      </c>
      <c r="O284" s="188" t="str">
        <f>VLOOKUP(Tabel3[[#This Row],[ID-Bygningsdel]],'Data aktør'!A:H,2,FALSE)</f>
        <v/>
      </c>
      <c r="P284" s="189" t="str">
        <f>VLOOKUP(Tabel3[[#This Row],[ID-Bygningsdel]],'Data aktør'!A:H,3,FALSE)</f>
        <v/>
      </c>
      <c r="Q284" s="190" t="str">
        <f>VLOOKUP(Tabel3[[#This Row],[ID-Bygningsdel]],'Data aktør'!A:H,4,FALSE)</f>
        <v>X</v>
      </c>
      <c r="R284" s="191" t="str">
        <f>VLOOKUP(Tabel3[[#This Row],[ID-Bygningsdel]],'Data aktør'!A:H,5,FALSE)</f>
        <v/>
      </c>
      <c r="S284" s="192" t="str">
        <f>VLOOKUP(Tabel3[[#This Row],[ID-Bygningsdel]],'Data aktør'!A:H,6,FALSE)</f>
        <v/>
      </c>
      <c r="T284" s="193" t="str">
        <f>VLOOKUP(Tabel3[[#This Row],[ID-Bygningsdel]],'Data aktør'!A:H,7,FALSE)</f>
        <v/>
      </c>
      <c r="U284" s="194" t="str">
        <f>VLOOKUP(Tabel3[[#This Row],[ID-Bygningsdel]],'Data aktør'!A:H,8,FALSE)</f>
        <v/>
      </c>
      <c r="V284" s="76"/>
      <c r="W284" s="77"/>
      <c r="X284" s="76"/>
      <c r="Y284" s="77"/>
      <c r="Z284" s="76"/>
      <c r="AA284" s="77"/>
      <c r="AB284" s="76"/>
      <c r="AC284" s="77"/>
      <c r="AD284" s="76"/>
      <c r="AE284" s="77"/>
      <c r="AF284" s="76"/>
      <c r="AG284" s="77"/>
      <c r="AH284" s="76"/>
      <c r="AI284" s="77"/>
      <c r="AJ284" s="76"/>
      <c r="AK284" s="77"/>
      <c r="AL284" s="76"/>
      <c r="AM284" s="77"/>
      <c r="AN284" s="76"/>
      <c r="AO284" s="77"/>
      <c r="AP284" s="76"/>
      <c r="AQ284" s="77"/>
      <c r="AR284" s="76"/>
      <c r="AS284" s="77"/>
      <c r="AT284" s="76" t="s">
        <v>45</v>
      </c>
      <c r="AU284" s="77">
        <v>325</v>
      </c>
      <c r="AV284" s="76"/>
      <c r="AW284" s="77"/>
      <c r="AX284" s="76"/>
      <c r="AY284" s="77"/>
      <c r="AZ284" s="76"/>
      <c r="BA284" s="77"/>
      <c r="BB284" s="76" t="s">
        <v>45</v>
      </c>
      <c r="BC284" s="77">
        <v>325</v>
      </c>
      <c r="BD284" s="76"/>
      <c r="BE284" s="77"/>
      <c r="BF284" s="76"/>
      <c r="BG284" s="77"/>
      <c r="BH284" s="76"/>
      <c r="BI284" s="77"/>
      <c r="BJ284" s="76"/>
      <c r="BK284" s="77"/>
      <c r="BL284" s="36"/>
      <c r="BM284" s="24"/>
      <c r="BN284" s="76"/>
      <c r="BO284" s="77"/>
      <c r="BP284" s="76"/>
      <c r="BQ284" s="77"/>
      <c r="BR284" s="76"/>
      <c r="BS284" s="77"/>
      <c r="BT284" s="76"/>
      <c r="BU284" s="77"/>
      <c r="BV284" s="24"/>
      <c r="BW284" s="76"/>
      <c r="BX284" s="77"/>
      <c r="BY284" s="76"/>
      <c r="BZ284" s="77"/>
      <c r="CA284" s="96"/>
    </row>
    <row r="285" spans="1:79" outlineLevel="1" x14ac:dyDescent="0.2">
      <c r="A285" s="33"/>
      <c r="B285" s="267" t="s">
        <v>700</v>
      </c>
      <c r="C285" s="242" t="str">
        <f>_xlfn.CONCAT(Tabel3[[#This Row],[ID]],Tabel3[[#This Row],[BYGNINGSDELE]])</f>
        <v>281IT-infrastrukturer</v>
      </c>
      <c r="D285" s="23"/>
      <c r="E285" s="23"/>
      <c r="F285" s="23"/>
      <c r="G285" s="23"/>
      <c r="H285" s="23"/>
      <c r="I285" s="24"/>
      <c r="J285" s="65">
        <v>3</v>
      </c>
      <c r="K285" s="66" t="s">
        <v>607</v>
      </c>
      <c r="L285" s="67" t="s">
        <v>636</v>
      </c>
      <c r="M285" s="65" t="str">
        <f>IFERROR(VLOOKUP(Tabel3[[#This Row],[ID-Bygningsdel]],'Data ændringslog'!A:G,7,FALSE),"P")</f>
        <v/>
      </c>
      <c r="N285" s="68" t="s">
        <v>109</v>
      </c>
      <c r="O285" s="196" t="str">
        <f>VLOOKUP(Tabel3[[#This Row],[ID-Bygningsdel]],'Data aktør'!A:H,2,FALSE)</f>
        <v/>
      </c>
      <c r="P285" s="197" t="str">
        <f>VLOOKUP(Tabel3[[#This Row],[ID-Bygningsdel]],'Data aktør'!A:H,3,FALSE)</f>
        <v/>
      </c>
      <c r="Q285" s="197" t="str">
        <f>VLOOKUP(Tabel3[[#This Row],[ID-Bygningsdel]],'Data aktør'!A:H,4,FALSE)</f>
        <v/>
      </c>
      <c r="R285" s="197" t="str">
        <f>VLOOKUP(Tabel3[[#This Row],[ID-Bygningsdel]],'Data aktør'!A:H,5,FALSE)</f>
        <v/>
      </c>
      <c r="S285" s="197" t="str">
        <f>VLOOKUP(Tabel3[[#This Row],[ID-Bygningsdel]],'Data aktør'!A:H,6,FALSE)</f>
        <v/>
      </c>
      <c r="T285" s="197" t="str">
        <f>VLOOKUP(Tabel3[[#This Row],[ID-Bygningsdel]],'Data aktør'!A:H,7,FALSE)</f>
        <v/>
      </c>
      <c r="U285" s="197" t="str">
        <f>VLOOKUP(Tabel3[[#This Row],[ID-Bygningsdel]],'Data aktør'!A:H,8,FALSE)</f>
        <v/>
      </c>
      <c r="V285" s="84"/>
      <c r="W285" s="69"/>
      <c r="X285" s="84"/>
      <c r="Y285" s="69"/>
      <c r="Z285" s="84"/>
      <c r="AA285" s="69"/>
      <c r="AB285" s="84"/>
      <c r="AC285" s="69"/>
      <c r="AD285" s="84"/>
      <c r="AE285" s="69"/>
      <c r="AF285" s="84"/>
      <c r="AG285" s="69"/>
      <c r="AH285" s="84"/>
      <c r="AI285" s="69"/>
      <c r="AJ285" s="84"/>
      <c r="AK285" s="69"/>
      <c r="AL285" s="84"/>
      <c r="AM285" s="69"/>
      <c r="AN285" s="84"/>
      <c r="AO285" s="69"/>
      <c r="AP285" s="84"/>
      <c r="AQ285" s="69"/>
      <c r="AR285" s="84"/>
      <c r="AS285" s="69"/>
      <c r="AT285" s="84"/>
      <c r="AU285" s="69"/>
      <c r="AV285" s="84"/>
      <c r="AW285" s="69"/>
      <c r="AX285" s="84"/>
      <c r="AY285" s="69"/>
      <c r="AZ285" s="84"/>
      <c r="BA285" s="69"/>
      <c r="BB285" s="84"/>
      <c r="BC285" s="69"/>
      <c r="BD285" s="84"/>
      <c r="BE285" s="69"/>
      <c r="BF285" s="84"/>
      <c r="BG285" s="69"/>
      <c r="BH285" s="84"/>
      <c r="BI285" s="69"/>
      <c r="BJ285" s="84"/>
      <c r="BK285" s="69"/>
      <c r="BL285" s="38"/>
      <c r="BM285" s="24"/>
      <c r="BN285" s="84"/>
      <c r="BO285" s="69"/>
      <c r="BP285" s="84"/>
      <c r="BQ285" s="69"/>
      <c r="BR285" s="84"/>
      <c r="BS285" s="69"/>
      <c r="BT285" s="84"/>
      <c r="BU285" s="69"/>
      <c r="BV285" s="24"/>
      <c r="BW285" s="84"/>
      <c r="BX285" s="69"/>
      <c r="BY285" s="84"/>
      <c r="BZ285" s="69"/>
      <c r="CA285" s="98"/>
    </row>
    <row r="286" spans="1:79" outlineLevel="1" x14ac:dyDescent="0.2">
      <c r="A286" s="33"/>
      <c r="B286" s="265" t="s">
        <v>702</v>
      </c>
      <c r="C286" s="240" t="str">
        <f>_xlfn.CONCAT(Tabel3[[#This Row],[ID]],Tabel3[[#This Row],[BYGNINGSDELE]])</f>
        <v>282X-felter</v>
      </c>
      <c r="D286" s="24"/>
      <c r="E286" s="24"/>
      <c r="F286" s="24"/>
      <c r="G286" s="24"/>
      <c r="H286" s="24"/>
      <c r="I286" s="24"/>
      <c r="J286" s="61">
        <v>4</v>
      </c>
      <c r="K286" s="62" t="s">
        <v>677</v>
      </c>
      <c r="L286" s="63" t="s">
        <v>636</v>
      </c>
      <c r="M286" s="61" t="str">
        <f>IFERROR(VLOOKUP(Tabel3[[#This Row],[ID-Bygningsdel]],'Data ændringslog'!A:G,7,FALSE),"P")</f>
        <v/>
      </c>
      <c r="N286" s="64" t="s">
        <v>109</v>
      </c>
      <c r="O286" s="188" t="str">
        <f>VLOOKUP(Tabel3[[#This Row],[ID-Bygningsdel]],'Data aktør'!A:H,2,FALSE)</f>
        <v/>
      </c>
      <c r="P286" s="189" t="str">
        <f>VLOOKUP(Tabel3[[#This Row],[ID-Bygningsdel]],'Data aktør'!A:H,3,FALSE)</f>
        <v/>
      </c>
      <c r="Q286" s="190" t="str">
        <f>VLOOKUP(Tabel3[[#This Row],[ID-Bygningsdel]],'Data aktør'!A:H,4,FALSE)</f>
        <v>X</v>
      </c>
      <c r="R286" s="191" t="str">
        <f>VLOOKUP(Tabel3[[#This Row],[ID-Bygningsdel]],'Data aktør'!A:H,5,FALSE)</f>
        <v/>
      </c>
      <c r="S286" s="192" t="str">
        <f>VLOOKUP(Tabel3[[#This Row],[ID-Bygningsdel]],'Data aktør'!A:H,6,FALSE)</f>
        <v/>
      </c>
      <c r="T286" s="193" t="str">
        <f>VLOOKUP(Tabel3[[#This Row],[ID-Bygningsdel]],'Data aktør'!A:H,7,FALSE)</f>
        <v/>
      </c>
      <c r="U286" s="194" t="str">
        <f>VLOOKUP(Tabel3[[#This Row],[ID-Bygningsdel]],'Data aktør'!A:H,8,FALSE)</f>
        <v/>
      </c>
      <c r="V286" s="76"/>
      <c r="W286" s="77"/>
      <c r="X286" s="76"/>
      <c r="Y286" s="77"/>
      <c r="Z286" s="76"/>
      <c r="AA286" s="77"/>
      <c r="AB286" s="76" t="s">
        <v>45</v>
      </c>
      <c r="AC286" s="77">
        <v>200</v>
      </c>
      <c r="AD286" s="76"/>
      <c r="AE286" s="77"/>
      <c r="AF286" s="76"/>
      <c r="AG286" s="77"/>
      <c r="AH286" s="76"/>
      <c r="AI286" s="77"/>
      <c r="AJ286" s="76" t="s">
        <v>45</v>
      </c>
      <c r="AK286" s="77">
        <v>300</v>
      </c>
      <c r="AL286" s="76"/>
      <c r="AM286" s="77"/>
      <c r="AN286" s="76"/>
      <c r="AO286" s="77"/>
      <c r="AP286" s="76"/>
      <c r="AQ286" s="77"/>
      <c r="AR286" s="76"/>
      <c r="AS286" s="77"/>
      <c r="AT286" s="76" t="s">
        <v>45</v>
      </c>
      <c r="AU286" s="77">
        <v>325</v>
      </c>
      <c r="AV286" s="76"/>
      <c r="AW286" s="77"/>
      <c r="AX286" s="76"/>
      <c r="AY286" s="77"/>
      <c r="AZ286" s="76"/>
      <c r="BA286" s="77"/>
      <c r="BB286" s="76" t="s">
        <v>45</v>
      </c>
      <c r="BC286" s="77">
        <v>325</v>
      </c>
      <c r="BD286" s="76"/>
      <c r="BE286" s="77"/>
      <c r="BF286" s="76"/>
      <c r="BG286" s="77"/>
      <c r="BH286" s="76"/>
      <c r="BI286" s="77"/>
      <c r="BJ286" s="76"/>
      <c r="BK286" s="77"/>
      <c r="BL286" s="36"/>
      <c r="BM286" s="24"/>
      <c r="BN286" s="76"/>
      <c r="BO286" s="77"/>
      <c r="BP286" s="76"/>
      <c r="BQ286" s="77"/>
      <c r="BR286" s="76"/>
      <c r="BS286" s="77"/>
      <c r="BT286" s="76"/>
      <c r="BU286" s="77"/>
      <c r="BV286" s="24"/>
      <c r="BW286" s="76"/>
      <c r="BX286" s="77"/>
      <c r="BY286" s="76"/>
      <c r="BZ286" s="77"/>
      <c r="CA286" s="96"/>
    </row>
    <row r="287" spans="1:79" outlineLevel="1" x14ac:dyDescent="0.2">
      <c r="A287" s="33"/>
      <c r="B287" s="267" t="s">
        <v>704</v>
      </c>
      <c r="C287" s="242" t="str">
        <f>_xlfn.CONCAT(Tabel3[[#This Row],[ID]],Tabel3[[#This Row],[BYGNINGSDELE]])</f>
        <v>283Managementsystemer</v>
      </c>
      <c r="D287" s="23"/>
      <c r="E287" s="23"/>
      <c r="F287" s="23"/>
      <c r="G287" s="23"/>
      <c r="H287" s="23"/>
      <c r="I287" s="24"/>
      <c r="J287" s="65">
        <v>3</v>
      </c>
      <c r="K287" s="66" t="s">
        <v>679</v>
      </c>
      <c r="L287" s="67" t="s">
        <v>636</v>
      </c>
      <c r="M287" s="65" t="str">
        <f>IFERROR(VLOOKUP(Tabel3[[#This Row],[ID-Bygningsdel]],'Data ændringslog'!A:G,7,FALSE),"P")</f>
        <v/>
      </c>
      <c r="N287" s="68" t="s">
        <v>109</v>
      </c>
      <c r="O287" s="196" t="str">
        <f>VLOOKUP(Tabel3[[#This Row],[ID-Bygningsdel]],'Data aktør'!A:H,2,FALSE)</f>
        <v/>
      </c>
      <c r="P287" s="197" t="str">
        <f>VLOOKUP(Tabel3[[#This Row],[ID-Bygningsdel]],'Data aktør'!A:H,3,FALSE)</f>
        <v/>
      </c>
      <c r="Q287" s="197" t="str">
        <f>VLOOKUP(Tabel3[[#This Row],[ID-Bygningsdel]],'Data aktør'!A:H,4,FALSE)</f>
        <v/>
      </c>
      <c r="R287" s="197" t="str">
        <f>VLOOKUP(Tabel3[[#This Row],[ID-Bygningsdel]],'Data aktør'!A:H,5,FALSE)</f>
        <v/>
      </c>
      <c r="S287" s="197" t="str">
        <f>VLOOKUP(Tabel3[[#This Row],[ID-Bygningsdel]],'Data aktør'!A:H,6,FALSE)</f>
        <v/>
      </c>
      <c r="T287" s="197" t="str">
        <f>VLOOKUP(Tabel3[[#This Row],[ID-Bygningsdel]],'Data aktør'!A:H,7,FALSE)</f>
        <v/>
      </c>
      <c r="U287" s="197" t="str">
        <f>VLOOKUP(Tabel3[[#This Row],[ID-Bygningsdel]],'Data aktør'!A:H,8,FALSE)</f>
        <v/>
      </c>
      <c r="V287" s="84"/>
      <c r="W287" s="69"/>
      <c r="X287" s="84"/>
      <c r="Y287" s="69"/>
      <c r="Z287" s="84"/>
      <c r="AA287" s="69"/>
      <c r="AB287" s="84"/>
      <c r="AC287" s="69"/>
      <c r="AD287" s="84"/>
      <c r="AE287" s="69"/>
      <c r="AF287" s="84"/>
      <c r="AG287" s="69"/>
      <c r="AH287" s="84"/>
      <c r="AI287" s="69"/>
      <c r="AJ287" s="84"/>
      <c r="AK287" s="69"/>
      <c r="AL287" s="84"/>
      <c r="AM287" s="69"/>
      <c r="AN287" s="84"/>
      <c r="AO287" s="69"/>
      <c r="AP287" s="84"/>
      <c r="AQ287" s="69"/>
      <c r="AR287" s="84"/>
      <c r="AS287" s="69"/>
      <c r="AT287" s="84"/>
      <c r="AU287" s="69"/>
      <c r="AV287" s="84"/>
      <c r="AW287" s="69"/>
      <c r="AX287" s="84"/>
      <c r="AY287" s="69"/>
      <c r="AZ287" s="84"/>
      <c r="BA287" s="69"/>
      <c r="BB287" s="84"/>
      <c r="BC287" s="69"/>
      <c r="BD287" s="84"/>
      <c r="BE287" s="69"/>
      <c r="BF287" s="84"/>
      <c r="BG287" s="69"/>
      <c r="BH287" s="84"/>
      <c r="BI287" s="69"/>
      <c r="BJ287" s="84"/>
      <c r="BK287" s="69"/>
      <c r="BL287" s="38"/>
      <c r="BM287" s="24"/>
      <c r="BN287" s="84"/>
      <c r="BO287" s="69"/>
      <c r="BP287" s="84"/>
      <c r="BQ287" s="69"/>
      <c r="BR287" s="84"/>
      <c r="BS287" s="69"/>
      <c r="BT287" s="84"/>
      <c r="BU287" s="69"/>
      <c r="BV287" s="24"/>
      <c r="BW287" s="84"/>
      <c r="BX287" s="69"/>
      <c r="BY287" s="84"/>
      <c r="BZ287" s="69"/>
      <c r="CA287" s="98"/>
    </row>
    <row r="288" spans="1:79" outlineLevel="1" x14ac:dyDescent="0.2">
      <c r="A288" s="33"/>
      <c r="B288" s="265" t="s">
        <v>706</v>
      </c>
      <c r="C288" s="240" t="str">
        <f>_xlfn.CONCAT(Tabel3[[#This Row],[ID]],Tabel3[[#This Row],[BYGNINGSDELE]])</f>
        <v>284BMS-Anlæg</v>
      </c>
      <c r="D288" s="24"/>
      <c r="E288" s="24"/>
      <c r="F288" s="24"/>
      <c r="G288" s="24"/>
      <c r="H288" s="24"/>
      <c r="I288" s="24"/>
      <c r="J288" s="61">
        <v>4</v>
      </c>
      <c r="K288" s="62" t="s">
        <v>681</v>
      </c>
      <c r="L288" s="63" t="s">
        <v>636</v>
      </c>
      <c r="M288" s="61" t="str">
        <f>IFERROR(VLOOKUP(Tabel3[[#This Row],[ID-Bygningsdel]],'Data ændringslog'!A:G,7,FALSE),"P")</f>
        <v/>
      </c>
      <c r="N288" s="64" t="s">
        <v>109</v>
      </c>
      <c r="O288" s="188" t="str">
        <f>VLOOKUP(Tabel3[[#This Row],[ID-Bygningsdel]],'Data aktør'!A:H,2,FALSE)</f>
        <v/>
      </c>
      <c r="P288" s="189" t="str">
        <f>VLOOKUP(Tabel3[[#This Row],[ID-Bygningsdel]],'Data aktør'!A:H,3,FALSE)</f>
        <v/>
      </c>
      <c r="Q288" s="190" t="str">
        <f>VLOOKUP(Tabel3[[#This Row],[ID-Bygningsdel]],'Data aktør'!A:H,4,FALSE)</f>
        <v>X</v>
      </c>
      <c r="R288" s="191" t="str">
        <f>VLOOKUP(Tabel3[[#This Row],[ID-Bygningsdel]],'Data aktør'!A:H,5,FALSE)</f>
        <v/>
      </c>
      <c r="S288" s="192" t="str">
        <f>VLOOKUP(Tabel3[[#This Row],[ID-Bygningsdel]],'Data aktør'!A:H,6,FALSE)</f>
        <v/>
      </c>
      <c r="T288" s="193" t="str">
        <f>VLOOKUP(Tabel3[[#This Row],[ID-Bygningsdel]],'Data aktør'!A:H,7,FALSE)</f>
        <v/>
      </c>
      <c r="U288" s="194" t="str">
        <f>VLOOKUP(Tabel3[[#This Row],[ID-Bygningsdel]],'Data aktør'!A:H,8,FALSE)</f>
        <v/>
      </c>
      <c r="V288" s="76"/>
      <c r="W288" s="77"/>
      <c r="X288" s="76"/>
      <c r="Y288" s="77"/>
      <c r="Z288" s="76"/>
      <c r="AA288" s="77"/>
      <c r="AB288" s="76"/>
      <c r="AC288" s="77"/>
      <c r="AD288" s="76"/>
      <c r="AE288" s="77"/>
      <c r="AF288" s="76"/>
      <c r="AG288" s="77"/>
      <c r="AH288" s="76"/>
      <c r="AI288" s="77"/>
      <c r="AJ288" s="76" t="s">
        <v>45</v>
      </c>
      <c r="AK288" s="77">
        <v>300</v>
      </c>
      <c r="AL288" s="76"/>
      <c r="AM288" s="77"/>
      <c r="AN288" s="76"/>
      <c r="AO288" s="77"/>
      <c r="AP288" s="76"/>
      <c r="AQ288" s="77"/>
      <c r="AR288" s="76"/>
      <c r="AS288" s="77"/>
      <c r="AT288" s="76" t="s">
        <v>45</v>
      </c>
      <c r="AU288" s="77">
        <v>325</v>
      </c>
      <c r="AV288" s="76"/>
      <c r="AW288" s="77"/>
      <c r="AX288" s="76"/>
      <c r="AY288" s="77"/>
      <c r="AZ288" s="76"/>
      <c r="BA288" s="77"/>
      <c r="BB288" s="76" t="s">
        <v>45</v>
      </c>
      <c r="BC288" s="77">
        <v>325</v>
      </c>
      <c r="BD288" s="76"/>
      <c r="BE288" s="77"/>
      <c r="BF288" s="76"/>
      <c r="BG288" s="77"/>
      <c r="BH288" s="76"/>
      <c r="BI288" s="77"/>
      <c r="BJ288" s="76"/>
      <c r="BK288" s="77"/>
      <c r="BL288" s="36"/>
      <c r="BM288" s="24"/>
      <c r="BN288" s="76"/>
      <c r="BO288" s="77"/>
      <c r="BP288" s="76"/>
      <c r="BQ288" s="77"/>
      <c r="BR288" s="76"/>
      <c r="BS288" s="77"/>
      <c r="BT288" s="76"/>
      <c r="BU288" s="77"/>
      <c r="BV288" s="24"/>
      <c r="BW288" s="76"/>
      <c r="BX288" s="77"/>
      <c r="BY288" s="76"/>
      <c r="BZ288" s="77"/>
      <c r="CA288" s="96"/>
    </row>
    <row r="289" spans="1:79" outlineLevel="1" x14ac:dyDescent="0.2">
      <c r="A289" s="33"/>
      <c r="B289" s="267" t="s">
        <v>708</v>
      </c>
      <c r="C289" s="242" t="str">
        <f>_xlfn.CONCAT(Tabel3[[#This Row],[ID]],Tabel3[[#This Row],[BYGNINGSDELE]])</f>
        <v>285Central tilstandsstyring</v>
      </c>
      <c r="D289" s="23"/>
      <c r="E289" s="23"/>
      <c r="F289" s="23"/>
      <c r="G289" s="23"/>
      <c r="H289" s="23"/>
      <c r="I289" s="24"/>
      <c r="J289" s="65">
        <v>3</v>
      </c>
      <c r="K289" s="66" t="s">
        <v>683</v>
      </c>
      <c r="L289" s="67" t="s">
        <v>636</v>
      </c>
      <c r="M289" s="65" t="str">
        <f>IFERROR(VLOOKUP(Tabel3[[#This Row],[ID-Bygningsdel]],'Data ændringslog'!A:G,7,FALSE),"P")</f>
        <v/>
      </c>
      <c r="N289" s="68" t="s">
        <v>109</v>
      </c>
      <c r="O289" s="196" t="str">
        <f>VLOOKUP(Tabel3[[#This Row],[ID-Bygningsdel]],'Data aktør'!A:H,2,FALSE)</f>
        <v/>
      </c>
      <c r="P289" s="197" t="str">
        <f>VLOOKUP(Tabel3[[#This Row],[ID-Bygningsdel]],'Data aktør'!A:H,3,FALSE)</f>
        <v/>
      </c>
      <c r="Q289" s="197" t="str">
        <f>VLOOKUP(Tabel3[[#This Row],[ID-Bygningsdel]],'Data aktør'!A:H,4,FALSE)</f>
        <v/>
      </c>
      <c r="R289" s="197" t="str">
        <f>VLOOKUP(Tabel3[[#This Row],[ID-Bygningsdel]],'Data aktør'!A:H,5,FALSE)</f>
        <v/>
      </c>
      <c r="S289" s="197" t="str">
        <f>VLOOKUP(Tabel3[[#This Row],[ID-Bygningsdel]],'Data aktør'!A:H,6,FALSE)</f>
        <v/>
      </c>
      <c r="T289" s="197" t="str">
        <f>VLOOKUP(Tabel3[[#This Row],[ID-Bygningsdel]],'Data aktør'!A:H,7,FALSE)</f>
        <v/>
      </c>
      <c r="U289" s="197" t="str">
        <f>VLOOKUP(Tabel3[[#This Row],[ID-Bygningsdel]],'Data aktør'!A:H,8,FALSE)</f>
        <v/>
      </c>
      <c r="V289" s="84"/>
      <c r="W289" s="69"/>
      <c r="X289" s="84"/>
      <c r="Y289" s="69"/>
      <c r="Z289" s="84"/>
      <c r="AA289" s="69"/>
      <c r="AB289" s="84"/>
      <c r="AC289" s="69"/>
      <c r="AD289" s="84"/>
      <c r="AE289" s="69"/>
      <c r="AF289" s="84"/>
      <c r="AG289" s="69"/>
      <c r="AH289" s="84"/>
      <c r="AI289" s="69"/>
      <c r="AJ289" s="84"/>
      <c r="AK289" s="69"/>
      <c r="AL289" s="84"/>
      <c r="AM289" s="69"/>
      <c r="AN289" s="84"/>
      <c r="AO289" s="69"/>
      <c r="AP289" s="84"/>
      <c r="AQ289" s="69"/>
      <c r="AR289" s="84"/>
      <c r="AS289" s="69"/>
      <c r="AT289" s="84"/>
      <c r="AU289" s="69"/>
      <c r="AV289" s="84"/>
      <c r="AW289" s="69"/>
      <c r="AX289" s="84"/>
      <c r="AY289" s="69"/>
      <c r="AZ289" s="84"/>
      <c r="BA289" s="69"/>
      <c r="BB289" s="84"/>
      <c r="BC289" s="69"/>
      <c r="BD289" s="84"/>
      <c r="BE289" s="69"/>
      <c r="BF289" s="84"/>
      <c r="BG289" s="69"/>
      <c r="BH289" s="84"/>
      <c r="BI289" s="69"/>
      <c r="BJ289" s="84"/>
      <c r="BK289" s="69"/>
      <c r="BL289" s="38"/>
      <c r="BM289" s="24"/>
      <c r="BN289" s="84"/>
      <c r="BO289" s="69"/>
      <c r="BP289" s="84"/>
      <c r="BQ289" s="69"/>
      <c r="BR289" s="84"/>
      <c r="BS289" s="69"/>
      <c r="BT289" s="84"/>
      <c r="BU289" s="69"/>
      <c r="BV289" s="24"/>
      <c r="BW289" s="84"/>
      <c r="BX289" s="69"/>
      <c r="BY289" s="84"/>
      <c r="BZ289" s="69"/>
      <c r="CA289" s="98"/>
    </row>
    <row r="290" spans="1:79" outlineLevel="1" x14ac:dyDescent="0.2">
      <c r="A290" s="33"/>
      <c r="B290" s="265" t="s">
        <v>710</v>
      </c>
      <c r="C290" s="240" t="str">
        <f>_xlfn.CONCAT(Tabel3[[#This Row],[ID]],Tabel3[[#This Row],[BYGNINGSDELE]])</f>
        <v>286CTS-anlæg</v>
      </c>
      <c r="D290" s="24"/>
      <c r="E290" s="24"/>
      <c r="F290" s="24"/>
      <c r="G290" s="24"/>
      <c r="H290" s="24"/>
      <c r="I290" s="24"/>
      <c r="J290" s="61">
        <v>4</v>
      </c>
      <c r="K290" s="62" t="s">
        <v>685</v>
      </c>
      <c r="L290" s="63" t="s">
        <v>636</v>
      </c>
      <c r="M290" s="61" t="str">
        <f>IFERROR(VLOOKUP(Tabel3[[#This Row],[ID-Bygningsdel]],'Data ændringslog'!A:G,7,FALSE),"P")</f>
        <v/>
      </c>
      <c r="N290" s="64" t="s">
        <v>109</v>
      </c>
      <c r="O290" s="188" t="str">
        <f>VLOOKUP(Tabel3[[#This Row],[ID-Bygningsdel]],'Data aktør'!A:H,2,FALSE)</f>
        <v/>
      </c>
      <c r="P290" s="189" t="str">
        <f>VLOOKUP(Tabel3[[#This Row],[ID-Bygningsdel]],'Data aktør'!A:H,3,FALSE)</f>
        <v/>
      </c>
      <c r="Q290" s="190" t="str">
        <f>VLOOKUP(Tabel3[[#This Row],[ID-Bygningsdel]],'Data aktør'!A:H,4,FALSE)</f>
        <v>X</v>
      </c>
      <c r="R290" s="191" t="str">
        <f>VLOOKUP(Tabel3[[#This Row],[ID-Bygningsdel]],'Data aktør'!A:H,5,FALSE)</f>
        <v/>
      </c>
      <c r="S290" s="192" t="str">
        <f>VLOOKUP(Tabel3[[#This Row],[ID-Bygningsdel]],'Data aktør'!A:H,6,FALSE)</f>
        <v/>
      </c>
      <c r="T290" s="193" t="str">
        <f>VLOOKUP(Tabel3[[#This Row],[ID-Bygningsdel]],'Data aktør'!A:H,7,FALSE)</f>
        <v/>
      </c>
      <c r="U290" s="194" t="str">
        <f>VLOOKUP(Tabel3[[#This Row],[ID-Bygningsdel]],'Data aktør'!A:H,8,FALSE)</f>
        <v/>
      </c>
      <c r="V290" s="76"/>
      <c r="W290" s="77"/>
      <c r="X290" s="76"/>
      <c r="Y290" s="77"/>
      <c r="Z290" s="76"/>
      <c r="AA290" s="77"/>
      <c r="AB290" s="76"/>
      <c r="AC290" s="77"/>
      <c r="AD290" s="76"/>
      <c r="AE290" s="77"/>
      <c r="AF290" s="76"/>
      <c r="AG290" s="77"/>
      <c r="AH290" s="76"/>
      <c r="AI290" s="77"/>
      <c r="AJ290" s="76" t="s">
        <v>45</v>
      </c>
      <c r="AK290" s="77">
        <v>300</v>
      </c>
      <c r="AL290" s="76"/>
      <c r="AM290" s="77"/>
      <c r="AN290" s="76"/>
      <c r="AO290" s="77"/>
      <c r="AP290" s="76"/>
      <c r="AQ290" s="77"/>
      <c r="AR290" s="76"/>
      <c r="AS290" s="77"/>
      <c r="AT290" s="76" t="s">
        <v>45</v>
      </c>
      <c r="AU290" s="77">
        <v>325</v>
      </c>
      <c r="AV290" s="76"/>
      <c r="AW290" s="77"/>
      <c r="AX290" s="76"/>
      <c r="AY290" s="77"/>
      <c r="AZ290" s="76"/>
      <c r="BA290" s="77"/>
      <c r="BB290" s="76" t="s">
        <v>45</v>
      </c>
      <c r="BC290" s="77">
        <v>325</v>
      </c>
      <c r="BD290" s="76"/>
      <c r="BE290" s="77"/>
      <c r="BF290" s="76"/>
      <c r="BG290" s="77"/>
      <c r="BH290" s="76"/>
      <c r="BI290" s="77"/>
      <c r="BJ290" s="76"/>
      <c r="BK290" s="77"/>
      <c r="BL290" s="36"/>
      <c r="BM290" s="24"/>
      <c r="BN290" s="76"/>
      <c r="BO290" s="77"/>
      <c r="BP290" s="76"/>
      <c r="BQ290" s="77"/>
      <c r="BR290" s="76"/>
      <c r="BS290" s="77"/>
      <c r="BT290" s="76"/>
      <c r="BU290" s="77"/>
      <c r="BV290" s="24"/>
      <c r="BW290" s="76"/>
      <c r="BX290" s="77"/>
      <c r="BY290" s="76"/>
      <c r="BZ290" s="77"/>
      <c r="CA290" s="96"/>
    </row>
    <row r="291" spans="1:79" outlineLevel="1" x14ac:dyDescent="0.2">
      <c r="A291" s="33"/>
      <c r="B291" s="265" t="s">
        <v>712</v>
      </c>
      <c r="C291" s="240" t="str">
        <f>_xlfn.CONCAT(Tabel3[[#This Row],[ID]],Tabel3[[#This Row],[BYGNINGSDELE]])</f>
        <v>287IBI-anlæg med central styring</v>
      </c>
      <c r="D291" s="24"/>
      <c r="E291" s="24"/>
      <c r="F291" s="24"/>
      <c r="G291" s="24"/>
      <c r="H291" s="24"/>
      <c r="I291" s="24"/>
      <c r="J291" s="61">
        <v>4</v>
      </c>
      <c r="K291" s="62" t="s">
        <v>687</v>
      </c>
      <c r="L291" s="63" t="s">
        <v>636</v>
      </c>
      <c r="M291" s="61" t="str">
        <f>IFERROR(VLOOKUP(Tabel3[[#This Row],[ID-Bygningsdel]],'Data ændringslog'!A:G,7,FALSE),"P")</f>
        <v/>
      </c>
      <c r="N291" s="64" t="s">
        <v>109</v>
      </c>
      <c r="O291" s="188" t="str">
        <f>VLOOKUP(Tabel3[[#This Row],[ID-Bygningsdel]],'Data aktør'!A:H,2,FALSE)</f>
        <v/>
      </c>
      <c r="P291" s="189" t="str">
        <f>VLOOKUP(Tabel3[[#This Row],[ID-Bygningsdel]],'Data aktør'!A:H,3,FALSE)</f>
        <v/>
      </c>
      <c r="Q291" s="190" t="str">
        <f>VLOOKUP(Tabel3[[#This Row],[ID-Bygningsdel]],'Data aktør'!A:H,4,FALSE)</f>
        <v>X</v>
      </c>
      <c r="R291" s="191" t="str">
        <f>VLOOKUP(Tabel3[[#This Row],[ID-Bygningsdel]],'Data aktør'!A:H,5,FALSE)</f>
        <v/>
      </c>
      <c r="S291" s="192" t="str">
        <f>VLOOKUP(Tabel3[[#This Row],[ID-Bygningsdel]],'Data aktør'!A:H,6,FALSE)</f>
        <v/>
      </c>
      <c r="T291" s="193" t="str">
        <f>VLOOKUP(Tabel3[[#This Row],[ID-Bygningsdel]],'Data aktør'!A:H,7,FALSE)</f>
        <v/>
      </c>
      <c r="U291" s="194" t="str">
        <f>VLOOKUP(Tabel3[[#This Row],[ID-Bygningsdel]],'Data aktør'!A:H,8,FALSE)</f>
        <v/>
      </c>
      <c r="V291" s="76"/>
      <c r="W291" s="77"/>
      <c r="X291" s="76"/>
      <c r="Y291" s="77"/>
      <c r="Z291" s="76"/>
      <c r="AA291" s="77"/>
      <c r="AB291" s="76"/>
      <c r="AC291" s="77"/>
      <c r="AD291" s="76"/>
      <c r="AE291" s="77"/>
      <c r="AF291" s="76"/>
      <c r="AG291" s="77"/>
      <c r="AH291" s="76"/>
      <c r="AI291" s="77"/>
      <c r="AJ291" s="76" t="s">
        <v>45</v>
      </c>
      <c r="AK291" s="77">
        <v>300</v>
      </c>
      <c r="AL291" s="76"/>
      <c r="AM291" s="77"/>
      <c r="AN291" s="76"/>
      <c r="AO291" s="77"/>
      <c r="AP291" s="76"/>
      <c r="AQ291" s="77"/>
      <c r="AR291" s="76"/>
      <c r="AS291" s="77"/>
      <c r="AT291" s="76" t="s">
        <v>45</v>
      </c>
      <c r="AU291" s="77">
        <v>325</v>
      </c>
      <c r="AV291" s="76"/>
      <c r="AW291" s="77"/>
      <c r="AX291" s="76"/>
      <c r="AY291" s="77"/>
      <c r="AZ291" s="76"/>
      <c r="BA291" s="77"/>
      <c r="BB291" s="76" t="s">
        <v>45</v>
      </c>
      <c r="BC291" s="77">
        <v>325</v>
      </c>
      <c r="BD291" s="76"/>
      <c r="BE291" s="77"/>
      <c r="BF291" s="76"/>
      <c r="BG291" s="77"/>
      <c r="BH291" s="76"/>
      <c r="BI291" s="77"/>
      <c r="BJ291" s="76"/>
      <c r="BK291" s="77"/>
      <c r="BL291" s="36"/>
      <c r="BM291" s="24"/>
      <c r="BN291" s="76"/>
      <c r="BO291" s="77"/>
      <c r="BP291" s="76"/>
      <c r="BQ291" s="77"/>
      <c r="BR291" s="76"/>
      <c r="BS291" s="77"/>
      <c r="BT291" s="76"/>
      <c r="BU291" s="77"/>
      <c r="BV291" s="24"/>
      <c r="BW291" s="76"/>
      <c r="BX291" s="77"/>
      <c r="BY291" s="76"/>
      <c r="BZ291" s="77"/>
      <c r="CA291" s="96"/>
    </row>
    <row r="292" spans="1:79" outlineLevel="1" x14ac:dyDescent="0.2">
      <c r="A292" s="33"/>
      <c r="B292" s="267" t="s">
        <v>714</v>
      </c>
      <c r="C292" s="242" t="str">
        <f>_xlfn.CONCAT(Tabel3[[#This Row],[ID]],Tabel3[[#This Row],[BYGNINGSDELE]])</f>
        <v>288Decentral tilstandsstyring</v>
      </c>
      <c r="D292" s="23"/>
      <c r="E292" s="23"/>
      <c r="F292" s="23"/>
      <c r="G292" s="23"/>
      <c r="H292" s="23"/>
      <c r="I292" s="24"/>
      <c r="J292" s="65">
        <v>3</v>
      </c>
      <c r="K292" s="66" t="s">
        <v>689</v>
      </c>
      <c r="L292" s="67" t="s">
        <v>636</v>
      </c>
      <c r="M292" s="65" t="str">
        <f>IFERROR(VLOOKUP(Tabel3[[#This Row],[ID-Bygningsdel]],'Data ændringslog'!A:G,7,FALSE),"P")</f>
        <v/>
      </c>
      <c r="N292" s="68" t="s">
        <v>109</v>
      </c>
      <c r="O292" s="196" t="str">
        <f>VLOOKUP(Tabel3[[#This Row],[ID-Bygningsdel]],'Data aktør'!A:H,2,FALSE)</f>
        <v/>
      </c>
      <c r="P292" s="197" t="str">
        <f>VLOOKUP(Tabel3[[#This Row],[ID-Bygningsdel]],'Data aktør'!A:H,3,FALSE)</f>
        <v/>
      </c>
      <c r="Q292" s="197" t="str">
        <f>VLOOKUP(Tabel3[[#This Row],[ID-Bygningsdel]],'Data aktør'!A:H,4,FALSE)</f>
        <v/>
      </c>
      <c r="R292" s="197" t="str">
        <f>VLOOKUP(Tabel3[[#This Row],[ID-Bygningsdel]],'Data aktør'!A:H,5,FALSE)</f>
        <v/>
      </c>
      <c r="S292" s="197" t="str">
        <f>VLOOKUP(Tabel3[[#This Row],[ID-Bygningsdel]],'Data aktør'!A:H,6,FALSE)</f>
        <v/>
      </c>
      <c r="T292" s="197" t="str">
        <f>VLOOKUP(Tabel3[[#This Row],[ID-Bygningsdel]],'Data aktør'!A:H,7,FALSE)</f>
        <v/>
      </c>
      <c r="U292" s="197" t="str">
        <f>VLOOKUP(Tabel3[[#This Row],[ID-Bygningsdel]],'Data aktør'!A:H,8,FALSE)</f>
        <v/>
      </c>
      <c r="V292" s="84"/>
      <c r="W292" s="69"/>
      <c r="X292" s="84"/>
      <c r="Y292" s="69"/>
      <c r="Z292" s="84"/>
      <c r="AA292" s="69"/>
      <c r="AB292" s="84"/>
      <c r="AC292" s="69"/>
      <c r="AD292" s="84"/>
      <c r="AE292" s="69"/>
      <c r="AF292" s="84"/>
      <c r="AG292" s="69"/>
      <c r="AH292" s="84"/>
      <c r="AI292" s="69"/>
      <c r="AJ292" s="84"/>
      <c r="AK292" s="69"/>
      <c r="AL292" s="84"/>
      <c r="AM292" s="69"/>
      <c r="AN292" s="84"/>
      <c r="AO292" s="69"/>
      <c r="AP292" s="84"/>
      <c r="AQ292" s="69"/>
      <c r="AR292" s="84"/>
      <c r="AS292" s="69"/>
      <c r="AT292" s="84"/>
      <c r="AU292" s="69"/>
      <c r="AV292" s="84"/>
      <c r="AW292" s="69"/>
      <c r="AX292" s="84"/>
      <c r="AY292" s="69"/>
      <c r="AZ292" s="84"/>
      <c r="BA292" s="69"/>
      <c r="BB292" s="84"/>
      <c r="BC292" s="69"/>
      <c r="BD292" s="84"/>
      <c r="BE292" s="69"/>
      <c r="BF292" s="84"/>
      <c r="BG292" s="69"/>
      <c r="BH292" s="84"/>
      <c r="BI292" s="69"/>
      <c r="BJ292" s="84"/>
      <c r="BK292" s="69"/>
      <c r="BL292" s="38"/>
      <c r="BM292" s="24"/>
      <c r="BN292" s="84"/>
      <c r="BO292" s="69"/>
      <c r="BP292" s="84"/>
      <c r="BQ292" s="69"/>
      <c r="BR292" s="84"/>
      <c r="BS292" s="69"/>
      <c r="BT292" s="84"/>
      <c r="BU292" s="69"/>
      <c r="BV292" s="24"/>
      <c r="BW292" s="84"/>
      <c r="BX292" s="69"/>
      <c r="BY292" s="84"/>
      <c r="BZ292" s="69"/>
      <c r="CA292" s="98"/>
    </row>
    <row r="293" spans="1:79" outlineLevel="1" x14ac:dyDescent="0.2">
      <c r="A293" s="33"/>
      <c r="B293" s="265" t="s">
        <v>716</v>
      </c>
      <c r="C293" s="240" t="str">
        <f>_xlfn.CONCAT(Tabel3[[#This Row],[ID]],Tabel3[[#This Row],[BYGNINGSDELE]])</f>
        <v>289IBI-anlæg med distribueret styring</v>
      </c>
      <c r="D293" s="24"/>
      <c r="E293" s="24"/>
      <c r="F293" s="24"/>
      <c r="G293" s="24"/>
      <c r="H293" s="24"/>
      <c r="I293" s="24"/>
      <c r="J293" s="61">
        <v>4</v>
      </c>
      <c r="K293" s="62" t="s">
        <v>691</v>
      </c>
      <c r="L293" s="63" t="s">
        <v>636</v>
      </c>
      <c r="M293" s="61" t="str">
        <f>IFERROR(VLOOKUP(Tabel3[[#This Row],[ID-Bygningsdel]],'Data ændringslog'!A:G,7,FALSE),"P")</f>
        <v/>
      </c>
      <c r="N293" s="64" t="s">
        <v>109</v>
      </c>
      <c r="O293" s="188" t="str">
        <f>VLOOKUP(Tabel3[[#This Row],[ID-Bygningsdel]],'Data aktør'!A:H,2,FALSE)</f>
        <v/>
      </c>
      <c r="P293" s="189" t="str">
        <f>VLOOKUP(Tabel3[[#This Row],[ID-Bygningsdel]],'Data aktør'!A:H,3,FALSE)</f>
        <v/>
      </c>
      <c r="Q293" s="190" t="str">
        <f>VLOOKUP(Tabel3[[#This Row],[ID-Bygningsdel]],'Data aktør'!A:H,4,FALSE)</f>
        <v>X</v>
      </c>
      <c r="R293" s="191" t="str">
        <f>VLOOKUP(Tabel3[[#This Row],[ID-Bygningsdel]],'Data aktør'!A:H,5,FALSE)</f>
        <v/>
      </c>
      <c r="S293" s="192" t="str">
        <f>VLOOKUP(Tabel3[[#This Row],[ID-Bygningsdel]],'Data aktør'!A:H,6,FALSE)</f>
        <v/>
      </c>
      <c r="T293" s="193" t="str">
        <f>VLOOKUP(Tabel3[[#This Row],[ID-Bygningsdel]],'Data aktør'!A:H,7,FALSE)</f>
        <v/>
      </c>
      <c r="U293" s="194" t="str">
        <f>VLOOKUP(Tabel3[[#This Row],[ID-Bygningsdel]],'Data aktør'!A:H,8,FALSE)</f>
        <v/>
      </c>
      <c r="V293" s="76"/>
      <c r="W293" s="77"/>
      <c r="X293" s="76"/>
      <c r="Y293" s="77"/>
      <c r="Z293" s="76"/>
      <c r="AA293" s="77"/>
      <c r="AB293" s="85"/>
      <c r="AC293" s="86"/>
      <c r="AD293" s="76"/>
      <c r="AE293" s="77"/>
      <c r="AF293" s="76"/>
      <c r="AG293" s="77"/>
      <c r="AH293" s="76"/>
      <c r="AI293" s="77"/>
      <c r="AJ293" s="85"/>
      <c r="AK293" s="86"/>
      <c r="AL293" s="85"/>
      <c r="AM293" s="86"/>
      <c r="AN293" s="76"/>
      <c r="AO293" s="77"/>
      <c r="AP293" s="76"/>
      <c r="AQ293" s="77"/>
      <c r="AR293" s="76"/>
      <c r="AS293" s="77"/>
      <c r="AT293" s="85" t="s">
        <v>45</v>
      </c>
      <c r="AU293" s="86">
        <v>325</v>
      </c>
      <c r="AV293" s="76"/>
      <c r="AW293" s="77"/>
      <c r="AX293" s="76"/>
      <c r="AY293" s="77"/>
      <c r="AZ293" s="76"/>
      <c r="BA293" s="77"/>
      <c r="BB293" s="85" t="s">
        <v>45</v>
      </c>
      <c r="BC293" s="86">
        <v>325</v>
      </c>
      <c r="BD293" s="76"/>
      <c r="BE293" s="77"/>
      <c r="BF293" s="76"/>
      <c r="BG293" s="77"/>
      <c r="BH293" s="76"/>
      <c r="BI293" s="77"/>
      <c r="BJ293" s="85"/>
      <c r="BK293" s="86"/>
      <c r="BL293" s="36"/>
      <c r="BM293" s="256"/>
      <c r="BN293" s="76"/>
      <c r="BO293" s="77"/>
      <c r="BP293" s="76"/>
      <c r="BQ293" s="77"/>
      <c r="BR293" s="76"/>
      <c r="BS293" s="77"/>
      <c r="BT293" s="85"/>
      <c r="BU293" s="86"/>
      <c r="BV293" s="24"/>
      <c r="BW293" s="76"/>
      <c r="BX293" s="77"/>
      <c r="BY293" s="76"/>
      <c r="BZ293" s="77"/>
      <c r="CA293" s="96"/>
    </row>
    <row r="294" spans="1:79" ht="14.25" outlineLevel="1" x14ac:dyDescent="0.2">
      <c r="A294" s="33"/>
      <c r="B294" s="264" t="s">
        <v>718</v>
      </c>
      <c r="C294" s="239" t="str">
        <f>_xlfn.CONCAT(Tabel3[[#This Row],[ID]],Tabel3[[#This Row],[BYGNINGSDELE]])</f>
        <v>290Komponenter/armaturer</v>
      </c>
      <c r="D294" s="27"/>
      <c r="E294" s="27"/>
      <c r="F294" s="27"/>
      <c r="G294" s="27"/>
      <c r="H294" s="27"/>
      <c r="I294" s="24"/>
      <c r="J294" s="58">
        <v>2</v>
      </c>
      <c r="K294" s="59" t="s">
        <v>693</v>
      </c>
      <c r="L294" s="287"/>
      <c r="M294" s="290" t="str">
        <f>IFERROR(VLOOKUP(Tabel3[[#This Row],[ID-Bygningsdel]],'Data ændringslog'!A:G,7,FALSE),"P")</f>
        <v/>
      </c>
      <c r="N294" s="60"/>
      <c r="O294" s="221" t="s">
        <v>109</v>
      </c>
      <c r="P294" s="222" t="s">
        <v>109</v>
      </c>
      <c r="Q294" s="222" t="s">
        <v>109</v>
      </c>
      <c r="R294" s="222" t="s">
        <v>109</v>
      </c>
      <c r="S294" s="222" t="s">
        <v>109</v>
      </c>
      <c r="T294" s="222" t="s">
        <v>109</v>
      </c>
      <c r="U294" s="223" t="s">
        <v>109</v>
      </c>
      <c r="V294" s="78"/>
      <c r="W294" s="79"/>
      <c r="X294" s="78"/>
      <c r="Y294" s="79"/>
      <c r="Z294" s="78"/>
      <c r="AA294" s="79"/>
      <c r="AB294" s="225"/>
      <c r="AC294" s="226"/>
      <c r="AD294" s="78"/>
      <c r="AE294" s="79"/>
      <c r="AF294" s="78"/>
      <c r="AG294" s="79"/>
      <c r="AH294" s="78"/>
      <c r="AI294" s="79"/>
      <c r="AJ294" s="225"/>
      <c r="AK294" s="226"/>
      <c r="AL294" s="225"/>
      <c r="AM294" s="226"/>
      <c r="AN294" s="78"/>
      <c r="AO294" s="79"/>
      <c r="AP294" s="78"/>
      <c r="AQ294" s="79"/>
      <c r="AR294" s="78"/>
      <c r="AS294" s="79"/>
      <c r="AT294" s="225"/>
      <c r="AU294" s="226"/>
      <c r="AV294" s="78"/>
      <c r="AW294" s="79"/>
      <c r="AX294" s="78"/>
      <c r="AY294" s="79"/>
      <c r="AZ294" s="78"/>
      <c r="BA294" s="79"/>
      <c r="BB294" s="225"/>
      <c r="BC294" s="226"/>
      <c r="BD294" s="78"/>
      <c r="BE294" s="79"/>
      <c r="BF294" s="78"/>
      <c r="BG294" s="79"/>
      <c r="BH294" s="78"/>
      <c r="BI294" s="79"/>
      <c r="BJ294" s="225"/>
      <c r="BK294" s="226"/>
      <c r="BL294" s="37"/>
      <c r="BM294" s="245"/>
      <c r="BN294" s="78"/>
      <c r="BO294" s="79"/>
      <c r="BP294" s="78"/>
      <c r="BQ294" s="79"/>
      <c r="BR294" s="78"/>
      <c r="BS294" s="79"/>
      <c r="BT294" s="225"/>
      <c r="BU294" s="226"/>
      <c r="BV294" s="24"/>
      <c r="BW294" s="78"/>
      <c r="BX294" s="79"/>
      <c r="BY294" s="78"/>
      <c r="BZ294" s="79"/>
      <c r="CA294" s="97"/>
    </row>
    <row r="295" spans="1:79" outlineLevel="1" x14ac:dyDescent="0.2">
      <c r="A295" s="33"/>
      <c r="B295" s="265" t="s">
        <v>720</v>
      </c>
      <c r="C295" s="240" t="str">
        <f>_xlfn.CONCAT(Tabel3[[#This Row],[ID]],Tabel3[[#This Row],[BYGNINGSDELE]])</f>
        <v>291Installationer for apparater og maskiner</v>
      </c>
      <c r="D295" s="24"/>
      <c r="E295" s="24"/>
      <c r="F295" s="24"/>
      <c r="G295" s="24"/>
      <c r="H295" s="24"/>
      <c r="I295" s="24"/>
      <c r="J295" s="61">
        <v>3</v>
      </c>
      <c r="K295" s="62" t="s">
        <v>695</v>
      </c>
      <c r="L295" s="63" t="s">
        <v>636</v>
      </c>
      <c r="M295" s="61" t="str">
        <f>IFERROR(VLOOKUP(Tabel3[[#This Row],[ID-Bygningsdel]],'Data ændringslog'!A:G,7,FALSE),"P")</f>
        <v/>
      </c>
      <c r="N295" s="64" t="s">
        <v>109</v>
      </c>
      <c r="O295" s="188" t="str">
        <f>VLOOKUP(Tabel3[[#This Row],[ID-Bygningsdel]],'Data aktør'!A:H,2,FALSE)</f>
        <v/>
      </c>
      <c r="P295" s="189" t="str">
        <f>VLOOKUP(Tabel3[[#This Row],[ID-Bygningsdel]],'Data aktør'!A:H,3,FALSE)</f>
        <v/>
      </c>
      <c r="Q295" s="190" t="str">
        <f>VLOOKUP(Tabel3[[#This Row],[ID-Bygningsdel]],'Data aktør'!A:H,4,FALSE)</f>
        <v>X</v>
      </c>
      <c r="R295" s="191" t="str">
        <f>VLOOKUP(Tabel3[[#This Row],[ID-Bygningsdel]],'Data aktør'!A:H,5,FALSE)</f>
        <v/>
      </c>
      <c r="S295" s="192" t="str">
        <f>VLOOKUP(Tabel3[[#This Row],[ID-Bygningsdel]],'Data aktør'!A:H,6,FALSE)</f>
        <v/>
      </c>
      <c r="T295" s="193" t="str">
        <f>VLOOKUP(Tabel3[[#This Row],[ID-Bygningsdel]],'Data aktør'!A:H,7,FALSE)</f>
        <v/>
      </c>
      <c r="U295" s="194" t="str">
        <f>VLOOKUP(Tabel3[[#This Row],[ID-Bygningsdel]],'Data aktør'!A:H,8,FALSE)</f>
        <v/>
      </c>
      <c r="V295" s="76"/>
      <c r="W295" s="77"/>
      <c r="X295" s="76"/>
      <c r="Y295" s="77"/>
      <c r="Z295" s="76"/>
      <c r="AA295" s="77"/>
      <c r="AB295" s="80"/>
      <c r="AC295" s="81"/>
      <c r="AD295" s="76"/>
      <c r="AE295" s="77"/>
      <c r="AF295" s="76"/>
      <c r="AG295" s="77"/>
      <c r="AH295" s="76"/>
      <c r="AI295" s="77"/>
      <c r="AJ295" s="80"/>
      <c r="AK295" s="81"/>
      <c r="AL295" s="80"/>
      <c r="AM295" s="81"/>
      <c r="AN295" s="76"/>
      <c r="AO295" s="77"/>
      <c r="AP295" s="76"/>
      <c r="AQ295" s="77"/>
      <c r="AR295" s="76"/>
      <c r="AS295" s="77"/>
      <c r="AT295" s="80" t="s">
        <v>45</v>
      </c>
      <c r="AU295" s="81">
        <v>325</v>
      </c>
      <c r="AV295" s="76"/>
      <c r="AW295" s="77"/>
      <c r="AX295" s="76"/>
      <c r="AY295" s="77"/>
      <c r="AZ295" s="76"/>
      <c r="BA295" s="77"/>
      <c r="BB295" s="80" t="s">
        <v>45</v>
      </c>
      <c r="BC295" s="81">
        <v>325</v>
      </c>
      <c r="BD295" s="76"/>
      <c r="BE295" s="77"/>
      <c r="BF295" s="76"/>
      <c r="BG295" s="77"/>
      <c r="BH295" s="76"/>
      <c r="BI295" s="77"/>
      <c r="BJ295" s="80"/>
      <c r="BK295" s="81"/>
      <c r="BL295" s="36"/>
      <c r="BM295" s="113"/>
      <c r="BN295" s="76"/>
      <c r="BO295" s="77"/>
      <c r="BP295" s="76"/>
      <c r="BQ295" s="77"/>
      <c r="BR295" s="76"/>
      <c r="BS295" s="77"/>
      <c r="BT295" s="80"/>
      <c r="BU295" s="81"/>
      <c r="BV295" s="24"/>
      <c r="BW295" s="76"/>
      <c r="BX295" s="77"/>
      <c r="BY295" s="76"/>
      <c r="BZ295" s="77"/>
      <c r="CA295" s="96"/>
    </row>
    <row r="296" spans="1:79" ht="24.95" customHeight="1" outlineLevel="1" x14ac:dyDescent="0.2">
      <c r="A296" s="33"/>
      <c r="B296" s="265" t="s">
        <v>722</v>
      </c>
      <c r="C296" s="240" t="str">
        <f>_xlfn.CONCAT(Tabel3[[#This Row],[ID]],Tabel3[[#This Row],[BYGNINGSDELE]])</f>
        <v>292Installationer for termiske anlæg</v>
      </c>
      <c r="D296" s="24"/>
      <c r="E296" s="24"/>
      <c r="F296" s="24"/>
      <c r="G296" s="24"/>
      <c r="H296" s="24"/>
      <c r="I296" s="24"/>
      <c r="J296" s="61">
        <v>3</v>
      </c>
      <c r="K296" s="62" t="s">
        <v>697</v>
      </c>
      <c r="L296" s="63" t="s">
        <v>636</v>
      </c>
      <c r="M296" s="61" t="str">
        <f>IFERROR(VLOOKUP(Tabel3[[#This Row],[ID-Bygningsdel]],'Data ændringslog'!A:G,7,FALSE),"P")</f>
        <v/>
      </c>
      <c r="N296" s="64" t="s">
        <v>109</v>
      </c>
      <c r="O296" s="188" t="str">
        <f>VLOOKUP(Tabel3[[#This Row],[ID-Bygningsdel]],'Data aktør'!A:H,2,FALSE)</f>
        <v/>
      </c>
      <c r="P296" s="189" t="str">
        <f>VLOOKUP(Tabel3[[#This Row],[ID-Bygningsdel]],'Data aktør'!A:H,3,FALSE)</f>
        <v/>
      </c>
      <c r="Q296" s="190" t="str">
        <f>VLOOKUP(Tabel3[[#This Row],[ID-Bygningsdel]],'Data aktør'!A:H,4,FALSE)</f>
        <v>X</v>
      </c>
      <c r="R296" s="191" t="str">
        <f>VLOOKUP(Tabel3[[#This Row],[ID-Bygningsdel]],'Data aktør'!A:H,5,FALSE)</f>
        <v/>
      </c>
      <c r="S296" s="192" t="str">
        <f>VLOOKUP(Tabel3[[#This Row],[ID-Bygningsdel]],'Data aktør'!A:H,6,FALSE)</f>
        <v/>
      </c>
      <c r="T296" s="193" t="str">
        <f>VLOOKUP(Tabel3[[#This Row],[ID-Bygningsdel]],'Data aktør'!A:H,7,FALSE)</f>
        <v/>
      </c>
      <c r="U296" s="194" t="str">
        <f>VLOOKUP(Tabel3[[#This Row],[ID-Bygningsdel]],'Data aktør'!A:H,8,FALSE)</f>
        <v/>
      </c>
      <c r="V296" s="76"/>
      <c r="W296" s="77"/>
      <c r="X296" s="76"/>
      <c r="Y296" s="77"/>
      <c r="Z296" s="76"/>
      <c r="AA296" s="77"/>
      <c r="AB296" s="76"/>
      <c r="AC296" s="77"/>
      <c r="AD296" s="76"/>
      <c r="AE296" s="77"/>
      <c r="AF296" s="76"/>
      <c r="AG296" s="77"/>
      <c r="AH296" s="76"/>
      <c r="AI296" s="77"/>
      <c r="AJ296" s="76"/>
      <c r="AK296" s="77"/>
      <c r="AL296" s="76"/>
      <c r="AM296" s="77"/>
      <c r="AN296" s="76"/>
      <c r="AO296" s="77"/>
      <c r="AP296" s="76"/>
      <c r="AQ296" s="77"/>
      <c r="AR296" s="76"/>
      <c r="AS296" s="77"/>
      <c r="AT296" s="76" t="s">
        <v>45</v>
      </c>
      <c r="AU296" s="77">
        <v>325</v>
      </c>
      <c r="AV296" s="76"/>
      <c r="AW296" s="77"/>
      <c r="AX296" s="76"/>
      <c r="AY296" s="77"/>
      <c r="AZ296" s="76"/>
      <c r="BA296" s="77"/>
      <c r="BB296" s="76" t="s">
        <v>45</v>
      </c>
      <c r="BC296" s="77">
        <v>325</v>
      </c>
      <c r="BD296" s="76"/>
      <c r="BE296" s="77"/>
      <c r="BF296" s="76"/>
      <c r="BG296" s="77"/>
      <c r="BH296" s="76"/>
      <c r="BI296" s="77"/>
      <c r="BJ296" s="76"/>
      <c r="BK296" s="77"/>
      <c r="BL296" s="36"/>
      <c r="BM296" s="24"/>
      <c r="BN296" s="76"/>
      <c r="BO296" s="77"/>
      <c r="BP296" s="76"/>
      <c r="BQ296" s="77"/>
      <c r="BR296" s="76"/>
      <c r="BS296" s="77"/>
      <c r="BT296" s="76"/>
      <c r="BU296" s="77"/>
      <c r="BV296" s="24"/>
      <c r="BW296" s="76"/>
      <c r="BX296" s="77"/>
      <c r="BY296" s="76"/>
      <c r="BZ296" s="77"/>
      <c r="CA296" s="96"/>
    </row>
    <row r="297" spans="1:79" outlineLevel="1" x14ac:dyDescent="0.2">
      <c r="A297" s="33"/>
      <c r="B297" s="267" t="s">
        <v>724</v>
      </c>
      <c r="C297" s="242" t="str">
        <f>_xlfn.CONCAT(Tabel3[[#This Row],[ID]],Tabel3[[#This Row],[BYGNINGSDELE]])</f>
        <v>293Installationer for belysning</v>
      </c>
      <c r="D297" s="23"/>
      <c r="E297" s="23"/>
      <c r="F297" s="23"/>
      <c r="G297" s="23"/>
      <c r="H297" s="23"/>
      <c r="I297" s="24"/>
      <c r="J297" s="65">
        <v>3</v>
      </c>
      <c r="K297" s="66" t="s">
        <v>699</v>
      </c>
      <c r="L297" s="67"/>
      <c r="M297" s="65" t="str">
        <f>IFERROR(VLOOKUP(Tabel3[[#This Row],[ID-Bygningsdel]],'Data ændringslog'!A:G,7,FALSE),"P")</f>
        <v/>
      </c>
      <c r="N297" s="68" t="s">
        <v>109</v>
      </c>
      <c r="O297" s="196" t="str">
        <f>VLOOKUP(Tabel3[[#This Row],[ID-Bygningsdel]],'Data aktør'!A:H,2,FALSE)</f>
        <v/>
      </c>
      <c r="P297" s="197" t="str">
        <f>VLOOKUP(Tabel3[[#This Row],[ID-Bygningsdel]],'Data aktør'!A:H,3,FALSE)</f>
        <v/>
      </c>
      <c r="Q297" s="197" t="str">
        <f>VLOOKUP(Tabel3[[#This Row],[ID-Bygningsdel]],'Data aktør'!A:H,4,FALSE)</f>
        <v/>
      </c>
      <c r="R297" s="197" t="str">
        <f>VLOOKUP(Tabel3[[#This Row],[ID-Bygningsdel]],'Data aktør'!A:H,5,FALSE)</f>
        <v/>
      </c>
      <c r="S297" s="197" t="str">
        <f>VLOOKUP(Tabel3[[#This Row],[ID-Bygningsdel]],'Data aktør'!A:H,6,FALSE)</f>
        <v/>
      </c>
      <c r="T297" s="197" t="str">
        <f>VLOOKUP(Tabel3[[#This Row],[ID-Bygningsdel]],'Data aktør'!A:H,7,FALSE)</f>
        <v/>
      </c>
      <c r="U297" s="197" t="str">
        <f>VLOOKUP(Tabel3[[#This Row],[ID-Bygningsdel]],'Data aktør'!A:H,8,FALSE)</f>
        <v/>
      </c>
      <c r="V297" s="84"/>
      <c r="W297" s="69"/>
      <c r="X297" s="84"/>
      <c r="Y297" s="69"/>
      <c r="Z297" s="84"/>
      <c r="AA297" s="69"/>
      <c r="AB297" s="84"/>
      <c r="AC297" s="69"/>
      <c r="AD297" s="84"/>
      <c r="AE297" s="69"/>
      <c r="AF297" s="84"/>
      <c r="AG297" s="69"/>
      <c r="AH297" s="84"/>
      <c r="AI297" s="69"/>
      <c r="AJ297" s="84"/>
      <c r="AK297" s="69"/>
      <c r="AL297" s="84"/>
      <c r="AM297" s="69"/>
      <c r="AN297" s="84"/>
      <c r="AO297" s="69"/>
      <c r="AP297" s="84"/>
      <c r="AQ297" s="69"/>
      <c r="AR297" s="84"/>
      <c r="AS297" s="69"/>
      <c r="AT297" s="84"/>
      <c r="AU297" s="69"/>
      <c r="AV297" s="84"/>
      <c r="AW297" s="69"/>
      <c r="AX297" s="84"/>
      <c r="AY297" s="69"/>
      <c r="AZ297" s="84"/>
      <c r="BA297" s="69"/>
      <c r="BB297" s="84"/>
      <c r="BC297" s="69"/>
      <c r="BD297" s="84"/>
      <c r="BE297" s="69"/>
      <c r="BF297" s="84"/>
      <c r="BG297" s="69"/>
      <c r="BH297" s="84"/>
      <c r="BI297" s="69"/>
      <c r="BJ297" s="84"/>
      <c r="BK297" s="69"/>
      <c r="BL297" s="38"/>
      <c r="BM297" s="24"/>
      <c r="BN297" s="84"/>
      <c r="BO297" s="69"/>
      <c r="BP297" s="84"/>
      <c r="BQ297" s="69"/>
      <c r="BR297" s="84"/>
      <c r="BS297" s="69"/>
      <c r="BT297" s="84"/>
      <c r="BU297" s="69"/>
      <c r="BV297" s="24"/>
      <c r="BW297" s="84"/>
      <c r="BX297" s="69"/>
      <c r="BY297" s="84"/>
      <c r="BZ297" s="69"/>
      <c r="CA297" s="98"/>
    </row>
    <row r="298" spans="1:79" outlineLevel="1" x14ac:dyDescent="0.2">
      <c r="A298" s="33"/>
      <c r="B298" s="265" t="s">
        <v>726</v>
      </c>
      <c r="C298" s="240" t="str">
        <f>_xlfn.CONCAT(Tabel3[[#This Row],[ID]],Tabel3[[#This Row],[BYGNINGSDELE]])</f>
        <v xml:space="preserve">294Anlæg for almen belysning </v>
      </c>
      <c r="D298" s="24"/>
      <c r="E298" s="24"/>
      <c r="F298" s="24"/>
      <c r="G298" s="24"/>
      <c r="H298" s="24"/>
      <c r="I298" s="24"/>
      <c r="J298" s="61">
        <v>4</v>
      </c>
      <c r="K298" s="62" t="s">
        <v>701</v>
      </c>
      <c r="L298" s="63" t="s">
        <v>636</v>
      </c>
      <c r="M298" s="61" t="str">
        <f>IFERROR(VLOOKUP(Tabel3[[#This Row],[ID-Bygningsdel]],'Data ændringslog'!A:G,7,FALSE),"P")</f>
        <v/>
      </c>
      <c r="N298" s="64" t="s">
        <v>109</v>
      </c>
      <c r="O298" s="188" t="str">
        <f>VLOOKUP(Tabel3[[#This Row],[ID-Bygningsdel]],'Data aktør'!A:H,2,FALSE)</f>
        <v/>
      </c>
      <c r="P298" s="189" t="str">
        <f>VLOOKUP(Tabel3[[#This Row],[ID-Bygningsdel]],'Data aktør'!A:H,3,FALSE)</f>
        <v/>
      </c>
      <c r="Q298" s="190" t="str">
        <f>VLOOKUP(Tabel3[[#This Row],[ID-Bygningsdel]],'Data aktør'!A:H,4,FALSE)</f>
        <v>X</v>
      </c>
      <c r="R298" s="191" t="str">
        <f>VLOOKUP(Tabel3[[#This Row],[ID-Bygningsdel]],'Data aktør'!A:H,5,FALSE)</f>
        <v/>
      </c>
      <c r="S298" s="192" t="str">
        <f>VLOOKUP(Tabel3[[#This Row],[ID-Bygningsdel]],'Data aktør'!A:H,6,FALSE)</f>
        <v/>
      </c>
      <c r="T298" s="193" t="str">
        <f>VLOOKUP(Tabel3[[#This Row],[ID-Bygningsdel]],'Data aktør'!A:H,7,FALSE)</f>
        <v/>
      </c>
      <c r="U298" s="194" t="str">
        <f>VLOOKUP(Tabel3[[#This Row],[ID-Bygningsdel]],'Data aktør'!A:H,8,FALSE)</f>
        <v/>
      </c>
      <c r="V298" s="76"/>
      <c r="W298" s="77"/>
      <c r="X298" s="76"/>
      <c r="Y298" s="77"/>
      <c r="Z298" s="76"/>
      <c r="AA298" s="77"/>
      <c r="AB298" s="76"/>
      <c r="AC298" s="77"/>
      <c r="AD298" s="76"/>
      <c r="AE298" s="77"/>
      <c r="AF298" s="76"/>
      <c r="AG298" s="77"/>
      <c r="AH298" s="76"/>
      <c r="AI298" s="77"/>
      <c r="AJ298" s="76" t="s">
        <v>45</v>
      </c>
      <c r="AK298" s="77">
        <v>300</v>
      </c>
      <c r="AL298" s="76"/>
      <c r="AM298" s="77"/>
      <c r="AN298" s="76"/>
      <c r="AO298" s="77"/>
      <c r="AP298" s="76"/>
      <c r="AQ298" s="77"/>
      <c r="AR298" s="76"/>
      <c r="AS298" s="77"/>
      <c r="AT298" s="76" t="s">
        <v>45</v>
      </c>
      <c r="AU298" s="77">
        <v>325</v>
      </c>
      <c r="AV298" s="76"/>
      <c r="AW298" s="77"/>
      <c r="AX298" s="76"/>
      <c r="AY298" s="77"/>
      <c r="AZ298" s="76"/>
      <c r="BA298" s="77"/>
      <c r="BB298" s="76" t="s">
        <v>45</v>
      </c>
      <c r="BC298" s="77">
        <v>325</v>
      </c>
      <c r="BD298" s="76"/>
      <c r="BE298" s="77"/>
      <c r="BF298" s="76"/>
      <c r="BG298" s="77"/>
      <c r="BH298" s="76"/>
      <c r="BI298" s="77"/>
      <c r="BJ298" s="76"/>
      <c r="BK298" s="77"/>
      <c r="BL298" s="36"/>
      <c r="BM298" s="24"/>
      <c r="BN298" s="76"/>
      <c r="BO298" s="77"/>
      <c r="BP298" s="76"/>
      <c r="BQ298" s="77"/>
      <c r="BR298" s="76"/>
      <c r="BS298" s="77"/>
      <c r="BT298" s="76"/>
      <c r="BU298" s="77"/>
      <c r="BV298" s="24"/>
      <c r="BW298" s="76"/>
      <c r="BX298" s="77"/>
      <c r="BY298" s="76"/>
      <c r="BZ298" s="77"/>
      <c r="CA298" s="96"/>
    </row>
    <row r="299" spans="1:79" outlineLevel="1" x14ac:dyDescent="0.2">
      <c r="A299" s="33"/>
      <c r="B299" s="265" t="s">
        <v>728</v>
      </c>
      <c r="C299" s="240" t="str">
        <f>_xlfn.CONCAT(Tabel3[[#This Row],[ID]],Tabel3[[#This Row],[BYGNINGSDELE]])</f>
        <v>295Anlæg for lavvoltsbelysning</v>
      </c>
      <c r="D299" s="24"/>
      <c r="E299" s="24"/>
      <c r="F299" s="24"/>
      <c r="G299" s="24"/>
      <c r="H299" s="24"/>
      <c r="I299" s="24"/>
      <c r="J299" s="61">
        <v>4</v>
      </c>
      <c r="K299" s="62" t="s">
        <v>703</v>
      </c>
      <c r="L299" s="63" t="s">
        <v>636</v>
      </c>
      <c r="M299" s="61" t="str">
        <f>IFERROR(VLOOKUP(Tabel3[[#This Row],[ID-Bygningsdel]],'Data ændringslog'!A:G,7,FALSE),"P")</f>
        <v/>
      </c>
      <c r="N299" s="64" t="s">
        <v>109</v>
      </c>
      <c r="O299" s="188" t="str">
        <f>VLOOKUP(Tabel3[[#This Row],[ID-Bygningsdel]],'Data aktør'!A:H,2,FALSE)</f>
        <v/>
      </c>
      <c r="P299" s="189" t="str">
        <f>VLOOKUP(Tabel3[[#This Row],[ID-Bygningsdel]],'Data aktør'!A:H,3,FALSE)</f>
        <v/>
      </c>
      <c r="Q299" s="190" t="str">
        <f>VLOOKUP(Tabel3[[#This Row],[ID-Bygningsdel]],'Data aktør'!A:H,4,FALSE)</f>
        <v>X</v>
      </c>
      <c r="R299" s="191" t="str">
        <f>VLOOKUP(Tabel3[[#This Row],[ID-Bygningsdel]],'Data aktør'!A:H,5,FALSE)</f>
        <v/>
      </c>
      <c r="S299" s="192" t="str">
        <f>VLOOKUP(Tabel3[[#This Row],[ID-Bygningsdel]],'Data aktør'!A:H,6,FALSE)</f>
        <v/>
      </c>
      <c r="T299" s="193" t="str">
        <f>VLOOKUP(Tabel3[[#This Row],[ID-Bygningsdel]],'Data aktør'!A:H,7,FALSE)</f>
        <v/>
      </c>
      <c r="U299" s="194" t="str">
        <f>VLOOKUP(Tabel3[[#This Row],[ID-Bygningsdel]],'Data aktør'!A:H,8,FALSE)</f>
        <v/>
      </c>
      <c r="V299" s="76"/>
      <c r="W299" s="77"/>
      <c r="X299" s="76"/>
      <c r="Y299" s="77"/>
      <c r="Z299" s="76"/>
      <c r="AA299" s="77"/>
      <c r="AB299" s="76"/>
      <c r="AC299" s="77"/>
      <c r="AD299" s="76"/>
      <c r="AE299" s="77"/>
      <c r="AF299" s="76"/>
      <c r="AG299" s="77"/>
      <c r="AH299" s="76"/>
      <c r="AI299" s="77"/>
      <c r="AJ299" s="76"/>
      <c r="AK299" s="77"/>
      <c r="AL299" s="76"/>
      <c r="AM299" s="77"/>
      <c r="AN299" s="76"/>
      <c r="AO299" s="77"/>
      <c r="AP299" s="76"/>
      <c r="AQ299" s="77"/>
      <c r="AR299" s="76"/>
      <c r="AS299" s="77"/>
      <c r="AT299" s="76" t="s">
        <v>45</v>
      </c>
      <c r="AU299" s="77">
        <v>325</v>
      </c>
      <c r="AV299" s="76"/>
      <c r="AW299" s="77"/>
      <c r="AX299" s="76"/>
      <c r="AY299" s="77"/>
      <c r="AZ299" s="76"/>
      <c r="BA299" s="77"/>
      <c r="BB299" s="76" t="s">
        <v>45</v>
      </c>
      <c r="BC299" s="77">
        <v>325</v>
      </c>
      <c r="BD299" s="76"/>
      <c r="BE299" s="77"/>
      <c r="BF299" s="76"/>
      <c r="BG299" s="77"/>
      <c r="BH299" s="76"/>
      <c r="BI299" s="77"/>
      <c r="BJ299" s="76"/>
      <c r="BK299" s="77"/>
      <c r="BL299" s="36"/>
      <c r="BM299" s="24"/>
      <c r="BN299" s="76"/>
      <c r="BO299" s="77"/>
      <c r="BP299" s="76"/>
      <c r="BQ299" s="77"/>
      <c r="BR299" s="76"/>
      <c r="BS299" s="77"/>
      <c r="BT299" s="76"/>
      <c r="BU299" s="77"/>
      <c r="BV299" s="24"/>
      <c r="BW299" s="76"/>
      <c r="BX299" s="77"/>
      <c r="BY299" s="76"/>
      <c r="BZ299" s="77"/>
      <c r="CA299" s="96"/>
    </row>
    <row r="300" spans="1:79" outlineLevel="1" x14ac:dyDescent="0.2">
      <c r="A300" s="33"/>
      <c r="B300" s="265" t="s">
        <v>730</v>
      </c>
      <c r="C300" s="240" t="str">
        <f>_xlfn.CONCAT(Tabel3[[#This Row],[ID]],Tabel3[[#This Row],[BYGNINGSDELE]])</f>
        <v xml:space="preserve">296Anlæg for sikkerhedsbelysning </v>
      </c>
      <c r="D300" s="24"/>
      <c r="E300" s="24"/>
      <c r="F300" s="24"/>
      <c r="G300" s="24"/>
      <c r="H300" s="24"/>
      <c r="I300" s="24"/>
      <c r="J300" s="61">
        <v>4</v>
      </c>
      <c r="K300" s="62" t="s">
        <v>705</v>
      </c>
      <c r="L300" s="63" t="s">
        <v>636</v>
      </c>
      <c r="M300" s="61" t="str">
        <f>IFERROR(VLOOKUP(Tabel3[[#This Row],[ID-Bygningsdel]],'Data ændringslog'!A:G,7,FALSE),"P")</f>
        <v/>
      </c>
      <c r="N300" s="64" t="s">
        <v>109</v>
      </c>
      <c r="O300" s="188" t="str">
        <f>VLOOKUP(Tabel3[[#This Row],[ID-Bygningsdel]],'Data aktør'!A:H,2,FALSE)</f>
        <v/>
      </c>
      <c r="P300" s="189" t="str">
        <f>VLOOKUP(Tabel3[[#This Row],[ID-Bygningsdel]],'Data aktør'!A:H,3,FALSE)</f>
        <v/>
      </c>
      <c r="Q300" s="190" t="str">
        <f>VLOOKUP(Tabel3[[#This Row],[ID-Bygningsdel]],'Data aktør'!A:H,4,FALSE)</f>
        <v>X</v>
      </c>
      <c r="R300" s="191" t="str">
        <f>VLOOKUP(Tabel3[[#This Row],[ID-Bygningsdel]],'Data aktør'!A:H,5,FALSE)</f>
        <v/>
      </c>
      <c r="S300" s="192" t="str">
        <f>VLOOKUP(Tabel3[[#This Row],[ID-Bygningsdel]],'Data aktør'!A:H,6,FALSE)</f>
        <v/>
      </c>
      <c r="T300" s="193" t="str">
        <f>VLOOKUP(Tabel3[[#This Row],[ID-Bygningsdel]],'Data aktør'!A:H,7,FALSE)</f>
        <v/>
      </c>
      <c r="U300" s="194" t="str">
        <f>VLOOKUP(Tabel3[[#This Row],[ID-Bygningsdel]],'Data aktør'!A:H,8,FALSE)</f>
        <v/>
      </c>
      <c r="V300" s="76"/>
      <c r="W300" s="77"/>
      <c r="X300" s="76"/>
      <c r="Y300" s="77"/>
      <c r="Z300" s="76"/>
      <c r="AA300" s="77"/>
      <c r="AB300" s="76"/>
      <c r="AC300" s="77"/>
      <c r="AD300" s="76"/>
      <c r="AE300" s="77"/>
      <c r="AF300" s="76"/>
      <c r="AG300" s="77"/>
      <c r="AH300" s="76"/>
      <c r="AI300" s="77"/>
      <c r="AJ300" s="76"/>
      <c r="AK300" s="77"/>
      <c r="AL300" s="76"/>
      <c r="AM300" s="77"/>
      <c r="AN300" s="76"/>
      <c r="AO300" s="77"/>
      <c r="AP300" s="76"/>
      <c r="AQ300" s="77"/>
      <c r="AR300" s="76"/>
      <c r="AS300" s="77"/>
      <c r="AT300" s="76" t="s">
        <v>45</v>
      </c>
      <c r="AU300" s="77">
        <v>325</v>
      </c>
      <c r="AV300" s="76"/>
      <c r="AW300" s="77"/>
      <c r="AX300" s="76"/>
      <c r="AY300" s="77"/>
      <c r="AZ300" s="76"/>
      <c r="BA300" s="77"/>
      <c r="BB300" s="76" t="s">
        <v>45</v>
      </c>
      <c r="BC300" s="77">
        <v>325</v>
      </c>
      <c r="BD300" s="76"/>
      <c r="BE300" s="77"/>
      <c r="BF300" s="76"/>
      <c r="BG300" s="77"/>
      <c r="BH300" s="76"/>
      <c r="BI300" s="77"/>
      <c r="BJ300" s="76"/>
      <c r="BK300" s="77"/>
      <c r="BL300" s="36"/>
      <c r="BM300" s="24"/>
      <c r="BN300" s="76"/>
      <c r="BO300" s="77"/>
      <c r="BP300" s="76"/>
      <c r="BQ300" s="77"/>
      <c r="BR300" s="76"/>
      <c r="BS300" s="77"/>
      <c r="BT300" s="76"/>
      <c r="BU300" s="77"/>
      <c r="BV300" s="24"/>
      <c r="BW300" s="76"/>
      <c r="BX300" s="77"/>
      <c r="BY300" s="76"/>
      <c r="BZ300" s="77"/>
      <c r="CA300" s="96"/>
    </row>
    <row r="301" spans="1:79" outlineLevel="1" x14ac:dyDescent="0.2">
      <c r="A301" s="33"/>
      <c r="B301" s="265" t="s">
        <v>732</v>
      </c>
      <c r="C301" s="240" t="str">
        <f>_xlfn.CONCAT(Tabel3[[#This Row],[ID]],Tabel3[[#This Row],[BYGNINGSDELE]])</f>
        <v xml:space="preserve">297Anlæg for særbelysning </v>
      </c>
      <c r="D301" s="24"/>
      <c r="E301" s="24"/>
      <c r="F301" s="24"/>
      <c r="G301" s="24"/>
      <c r="H301" s="24"/>
      <c r="I301" s="24"/>
      <c r="J301" s="61">
        <v>4</v>
      </c>
      <c r="K301" s="62" t="s">
        <v>707</v>
      </c>
      <c r="L301" s="63" t="s">
        <v>636</v>
      </c>
      <c r="M301" s="61" t="str">
        <f>IFERROR(VLOOKUP(Tabel3[[#This Row],[ID-Bygningsdel]],'Data ændringslog'!A:G,7,FALSE),"P")</f>
        <v/>
      </c>
      <c r="N301" s="64" t="s">
        <v>109</v>
      </c>
      <c r="O301" s="188" t="str">
        <f>VLOOKUP(Tabel3[[#This Row],[ID-Bygningsdel]],'Data aktør'!A:H,2,FALSE)</f>
        <v/>
      </c>
      <c r="P301" s="189" t="str">
        <f>VLOOKUP(Tabel3[[#This Row],[ID-Bygningsdel]],'Data aktør'!A:H,3,FALSE)</f>
        <v/>
      </c>
      <c r="Q301" s="190" t="str">
        <f>VLOOKUP(Tabel3[[#This Row],[ID-Bygningsdel]],'Data aktør'!A:H,4,FALSE)</f>
        <v>X</v>
      </c>
      <c r="R301" s="191" t="str">
        <f>VLOOKUP(Tabel3[[#This Row],[ID-Bygningsdel]],'Data aktør'!A:H,5,FALSE)</f>
        <v/>
      </c>
      <c r="S301" s="192" t="str">
        <f>VLOOKUP(Tabel3[[#This Row],[ID-Bygningsdel]],'Data aktør'!A:H,6,FALSE)</f>
        <v/>
      </c>
      <c r="T301" s="193" t="str">
        <f>VLOOKUP(Tabel3[[#This Row],[ID-Bygningsdel]],'Data aktør'!A:H,7,FALSE)</f>
        <v/>
      </c>
      <c r="U301" s="194" t="str">
        <f>VLOOKUP(Tabel3[[#This Row],[ID-Bygningsdel]],'Data aktør'!A:H,8,FALSE)</f>
        <v/>
      </c>
      <c r="V301" s="76"/>
      <c r="W301" s="77"/>
      <c r="X301" s="76"/>
      <c r="Y301" s="77"/>
      <c r="Z301" s="76"/>
      <c r="AA301" s="77"/>
      <c r="AB301" s="76"/>
      <c r="AC301" s="77"/>
      <c r="AD301" s="76"/>
      <c r="AE301" s="77"/>
      <c r="AF301" s="76"/>
      <c r="AG301" s="77"/>
      <c r="AH301" s="76"/>
      <c r="AI301" s="77"/>
      <c r="AJ301" s="76"/>
      <c r="AK301" s="77"/>
      <c r="AL301" s="76"/>
      <c r="AM301" s="77"/>
      <c r="AN301" s="76"/>
      <c r="AO301" s="77"/>
      <c r="AP301" s="76"/>
      <c r="AQ301" s="77"/>
      <c r="AR301" s="76"/>
      <c r="AS301" s="77"/>
      <c r="AT301" s="76" t="s">
        <v>45</v>
      </c>
      <c r="AU301" s="77">
        <v>325</v>
      </c>
      <c r="AV301" s="76"/>
      <c r="AW301" s="77"/>
      <c r="AX301" s="76"/>
      <c r="AY301" s="77"/>
      <c r="AZ301" s="76"/>
      <c r="BA301" s="77"/>
      <c r="BB301" s="76" t="s">
        <v>45</v>
      </c>
      <c r="BC301" s="77">
        <v>325</v>
      </c>
      <c r="BD301" s="76"/>
      <c r="BE301" s="77"/>
      <c r="BF301" s="76"/>
      <c r="BG301" s="77"/>
      <c r="BH301" s="76"/>
      <c r="BI301" s="77"/>
      <c r="BJ301" s="76"/>
      <c r="BK301" s="77"/>
      <c r="BL301" s="36"/>
      <c r="BM301" s="24"/>
      <c r="BN301" s="76"/>
      <c r="BO301" s="77"/>
      <c r="BP301" s="76"/>
      <c r="BQ301" s="77"/>
      <c r="BR301" s="76"/>
      <c r="BS301" s="77"/>
      <c r="BT301" s="76"/>
      <c r="BU301" s="77"/>
      <c r="BV301" s="24"/>
      <c r="BW301" s="76"/>
      <c r="BX301" s="77"/>
      <c r="BY301" s="76"/>
      <c r="BZ301" s="77"/>
      <c r="CA301" s="96"/>
    </row>
    <row r="302" spans="1:79" outlineLevel="1" x14ac:dyDescent="0.2">
      <c r="A302" s="33"/>
      <c r="B302" s="265" t="s">
        <v>735</v>
      </c>
      <c r="C302" s="240" t="str">
        <f>_xlfn.CONCAT(Tabel3[[#This Row],[ID]],Tabel3[[#This Row],[BYGNINGSDELE]])</f>
        <v>298Lysstyringsanlæg</v>
      </c>
      <c r="D302" s="24"/>
      <c r="E302" s="24"/>
      <c r="F302" s="24"/>
      <c r="G302" s="24"/>
      <c r="H302" s="24"/>
      <c r="I302" s="24"/>
      <c r="J302" s="61">
        <v>4</v>
      </c>
      <c r="K302" s="62" t="s">
        <v>709</v>
      </c>
      <c r="L302" s="63" t="s">
        <v>636</v>
      </c>
      <c r="M302" s="61" t="str">
        <f>IFERROR(VLOOKUP(Tabel3[[#This Row],[ID-Bygningsdel]],'Data ændringslog'!A:G,7,FALSE),"P")</f>
        <v/>
      </c>
      <c r="N302" s="64" t="s">
        <v>109</v>
      </c>
      <c r="O302" s="188" t="str">
        <f>VLOOKUP(Tabel3[[#This Row],[ID-Bygningsdel]],'Data aktør'!A:H,2,FALSE)</f>
        <v/>
      </c>
      <c r="P302" s="189" t="str">
        <f>VLOOKUP(Tabel3[[#This Row],[ID-Bygningsdel]],'Data aktør'!A:H,3,FALSE)</f>
        <v/>
      </c>
      <c r="Q302" s="190" t="str">
        <f>VLOOKUP(Tabel3[[#This Row],[ID-Bygningsdel]],'Data aktør'!A:H,4,FALSE)</f>
        <v>X</v>
      </c>
      <c r="R302" s="191" t="str">
        <f>VLOOKUP(Tabel3[[#This Row],[ID-Bygningsdel]],'Data aktør'!A:H,5,FALSE)</f>
        <v/>
      </c>
      <c r="S302" s="192" t="str">
        <f>VLOOKUP(Tabel3[[#This Row],[ID-Bygningsdel]],'Data aktør'!A:H,6,FALSE)</f>
        <v/>
      </c>
      <c r="T302" s="193" t="str">
        <f>VLOOKUP(Tabel3[[#This Row],[ID-Bygningsdel]],'Data aktør'!A:H,7,FALSE)</f>
        <v/>
      </c>
      <c r="U302" s="194" t="str">
        <f>VLOOKUP(Tabel3[[#This Row],[ID-Bygningsdel]],'Data aktør'!A:H,8,FALSE)</f>
        <v/>
      </c>
      <c r="V302" s="76"/>
      <c r="W302" s="77"/>
      <c r="X302" s="76"/>
      <c r="Y302" s="77"/>
      <c r="Z302" s="76"/>
      <c r="AA302" s="77"/>
      <c r="AB302" s="76"/>
      <c r="AC302" s="77"/>
      <c r="AD302" s="76"/>
      <c r="AE302" s="77"/>
      <c r="AF302" s="76"/>
      <c r="AG302" s="77"/>
      <c r="AH302" s="76"/>
      <c r="AI302" s="77"/>
      <c r="AJ302" s="76"/>
      <c r="AK302" s="77"/>
      <c r="AL302" s="76"/>
      <c r="AM302" s="77"/>
      <c r="AN302" s="76"/>
      <c r="AO302" s="77"/>
      <c r="AP302" s="76"/>
      <c r="AQ302" s="77"/>
      <c r="AR302" s="76"/>
      <c r="AS302" s="77"/>
      <c r="AT302" s="76" t="s">
        <v>45</v>
      </c>
      <c r="AU302" s="77">
        <v>325</v>
      </c>
      <c r="AV302" s="76"/>
      <c r="AW302" s="77"/>
      <c r="AX302" s="76"/>
      <c r="AY302" s="77"/>
      <c r="AZ302" s="76"/>
      <c r="BA302" s="77"/>
      <c r="BB302" s="76" t="s">
        <v>45</v>
      </c>
      <c r="BC302" s="77">
        <v>325</v>
      </c>
      <c r="BD302" s="76"/>
      <c r="BE302" s="77"/>
      <c r="BF302" s="76"/>
      <c r="BG302" s="77"/>
      <c r="BH302" s="76"/>
      <c r="BI302" s="77"/>
      <c r="BJ302" s="76"/>
      <c r="BK302" s="77"/>
      <c r="BL302" s="36"/>
      <c r="BM302" s="24"/>
      <c r="BN302" s="76"/>
      <c r="BO302" s="77"/>
      <c r="BP302" s="76"/>
      <c r="BQ302" s="77"/>
      <c r="BR302" s="76"/>
      <c r="BS302" s="77"/>
      <c r="BT302" s="76"/>
      <c r="BU302" s="77"/>
      <c r="BV302" s="24"/>
      <c r="BW302" s="76"/>
      <c r="BX302" s="77"/>
      <c r="BY302" s="76"/>
      <c r="BZ302" s="77"/>
      <c r="CA302" s="96"/>
    </row>
    <row r="303" spans="1:79" outlineLevel="1" x14ac:dyDescent="0.2">
      <c r="A303" s="33"/>
      <c r="B303" s="267" t="s">
        <v>737</v>
      </c>
      <c r="C303" s="242" t="str">
        <f>_xlfn.CONCAT(Tabel3[[#This Row],[ID]],Tabel3[[#This Row],[BYGNINGSDELE]])</f>
        <v>299Belysningsarmaturer</v>
      </c>
      <c r="D303" s="23"/>
      <c r="E303" s="23"/>
      <c r="F303" s="23"/>
      <c r="G303" s="23"/>
      <c r="H303" s="23"/>
      <c r="I303" s="24"/>
      <c r="J303" s="65">
        <v>3</v>
      </c>
      <c r="K303" s="66" t="s">
        <v>711</v>
      </c>
      <c r="L303" s="67"/>
      <c r="M303" s="65" t="str">
        <f>IFERROR(VLOOKUP(Tabel3[[#This Row],[ID-Bygningsdel]],'Data ændringslog'!A:G,7,FALSE),"P")</f>
        <v/>
      </c>
      <c r="N303" s="68" t="s">
        <v>109</v>
      </c>
      <c r="O303" s="196" t="str">
        <f>VLOOKUP(Tabel3[[#This Row],[ID-Bygningsdel]],'Data aktør'!A:H,2,FALSE)</f>
        <v/>
      </c>
      <c r="P303" s="197" t="str">
        <f>VLOOKUP(Tabel3[[#This Row],[ID-Bygningsdel]],'Data aktør'!A:H,3,FALSE)</f>
        <v/>
      </c>
      <c r="Q303" s="197" t="str">
        <f>VLOOKUP(Tabel3[[#This Row],[ID-Bygningsdel]],'Data aktør'!A:H,4,FALSE)</f>
        <v/>
      </c>
      <c r="R303" s="197" t="str">
        <f>VLOOKUP(Tabel3[[#This Row],[ID-Bygningsdel]],'Data aktør'!A:H,5,FALSE)</f>
        <v/>
      </c>
      <c r="S303" s="197" t="str">
        <f>VLOOKUP(Tabel3[[#This Row],[ID-Bygningsdel]],'Data aktør'!A:H,6,FALSE)</f>
        <v/>
      </c>
      <c r="T303" s="197" t="str">
        <f>VLOOKUP(Tabel3[[#This Row],[ID-Bygningsdel]],'Data aktør'!A:H,7,FALSE)</f>
        <v/>
      </c>
      <c r="U303" s="197" t="str">
        <f>VLOOKUP(Tabel3[[#This Row],[ID-Bygningsdel]],'Data aktør'!A:H,8,FALSE)</f>
        <v/>
      </c>
      <c r="V303" s="84"/>
      <c r="W303" s="69"/>
      <c r="X303" s="84"/>
      <c r="Y303" s="69"/>
      <c r="Z303" s="84"/>
      <c r="AA303" s="69"/>
      <c r="AB303" s="84"/>
      <c r="AC303" s="69"/>
      <c r="AD303" s="84"/>
      <c r="AE303" s="69"/>
      <c r="AF303" s="84"/>
      <c r="AG303" s="69"/>
      <c r="AH303" s="84"/>
      <c r="AI303" s="69"/>
      <c r="AJ303" s="84"/>
      <c r="AK303" s="69"/>
      <c r="AL303" s="84"/>
      <c r="AM303" s="69"/>
      <c r="AN303" s="84"/>
      <c r="AO303" s="69"/>
      <c r="AP303" s="84"/>
      <c r="AQ303" s="69"/>
      <c r="AR303" s="84"/>
      <c r="AS303" s="69"/>
      <c r="AT303" s="84"/>
      <c r="AU303" s="69"/>
      <c r="AV303" s="84"/>
      <c r="AW303" s="69"/>
      <c r="AX303" s="84"/>
      <c r="AY303" s="69"/>
      <c r="AZ303" s="84"/>
      <c r="BA303" s="69"/>
      <c r="BB303" s="84"/>
      <c r="BC303" s="69"/>
      <c r="BD303" s="84"/>
      <c r="BE303" s="69"/>
      <c r="BF303" s="84"/>
      <c r="BG303" s="69"/>
      <c r="BH303" s="84"/>
      <c r="BI303" s="69"/>
      <c r="BJ303" s="84"/>
      <c r="BK303" s="69"/>
      <c r="BL303" s="38"/>
      <c r="BM303" s="24"/>
      <c r="BN303" s="84"/>
      <c r="BO303" s="69"/>
      <c r="BP303" s="84"/>
      <c r="BQ303" s="69"/>
      <c r="BR303" s="84"/>
      <c r="BS303" s="69"/>
      <c r="BT303" s="84"/>
      <c r="BU303" s="69"/>
      <c r="BV303" s="24"/>
      <c r="BW303" s="84"/>
      <c r="BX303" s="69"/>
      <c r="BY303" s="84"/>
      <c r="BZ303" s="69"/>
      <c r="CA303" s="98"/>
    </row>
    <row r="304" spans="1:79" outlineLevel="1" x14ac:dyDescent="0.2">
      <c r="A304" s="33"/>
      <c r="B304" s="265" t="s">
        <v>739</v>
      </c>
      <c r="C304" s="240" t="str">
        <f>_xlfn.CONCAT(Tabel3[[#This Row],[ID]],Tabel3[[#This Row],[BYGNINGSDELE]])</f>
        <v xml:space="preserve">300Armatur – Almen belysning </v>
      </c>
      <c r="D304" s="24"/>
      <c r="E304" s="24"/>
      <c r="F304" s="24"/>
      <c r="G304" s="24"/>
      <c r="H304" s="24"/>
      <c r="I304" s="24"/>
      <c r="J304" s="61">
        <v>4</v>
      </c>
      <c r="K304" s="62" t="s">
        <v>713</v>
      </c>
      <c r="L304" s="63" t="s">
        <v>636</v>
      </c>
      <c r="M304" s="61" t="str">
        <f>IFERROR(VLOOKUP(Tabel3[[#This Row],[ID-Bygningsdel]],'Data ændringslog'!A:G,7,FALSE),"P")</f>
        <v/>
      </c>
      <c r="N304" s="64" t="s">
        <v>109</v>
      </c>
      <c r="O304" s="188" t="str">
        <f>VLOOKUP(Tabel3[[#This Row],[ID-Bygningsdel]],'Data aktør'!A:H,2,FALSE)</f>
        <v/>
      </c>
      <c r="P304" s="189" t="str">
        <f>VLOOKUP(Tabel3[[#This Row],[ID-Bygningsdel]],'Data aktør'!A:H,3,FALSE)</f>
        <v/>
      </c>
      <c r="Q304" s="190" t="str">
        <f>VLOOKUP(Tabel3[[#This Row],[ID-Bygningsdel]],'Data aktør'!A:H,4,FALSE)</f>
        <v>X</v>
      </c>
      <c r="R304" s="191" t="str">
        <f>VLOOKUP(Tabel3[[#This Row],[ID-Bygningsdel]],'Data aktør'!A:H,5,FALSE)</f>
        <v/>
      </c>
      <c r="S304" s="192" t="str">
        <f>VLOOKUP(Tabel3[[#This Row],[ID-Bygningsdel]],'Data aktør'!A:H,6,FALSE)</f>
        <v/>
      </c>
      <c r="T304" s="193" t="str">
        <f>VLOOKUP(Tabel3[[#This Row],[ID-Bygningsdel]],'Data aktør'!A:H,7,FALSE)</f>
        <v/>
      </c>
      <c r="U304" s="194" t="str">
        <f>VLOOKUP(Tabel3[[#This Row],[ID-Bygningsdel]],'Data aktør'!A:H,8,FALSE)</f>
        <v/>
      </c>
      <c r="V304" s="76"/>
      <c r="W304" s="77"/>
      <c r="X304" s="76"/>
      <c r="Y304" s="77"/>
      <c r="Z304" s="76"/>
      <c r="AA304" s="77"/>
      <c r="AB304" s="76"/>
      <c r="AC304" s="77"/>
      <c r="AD304" s="76"/>
      <c r="AE304" s="77"/>
      <c r="AF304" s="76"/>
      <c r="AG304" s="77"/>
      <c r="AH304" s="76"/>
      <c r="AI304" s="77"/>
      <c r="AJ304" s="76" t="s">
        <v>45</v>
      </c>
      <c r="AK304" s="77">
        <v>300</v>
      </c>
      <c r="AL304" s="76"/>
      <c r="AM304" s="77"/>
      <c r="AN304" s="76"/>
      <c r="AO304" s="77"/>
      <c r="AP304" s="76"/>
      <c r="AQ304" s="77"/>
      <c r="AR304" s="76"/>
      <c r="AS304" s="77"/>
      <c r="AT304" s="76" t="s">
        <v>45</v>
      </c>
      <c r="AU304" s="77">
        <v>325</v>
      </c>
      <c r="AV304" s="76"/>
      <c r="AW304" s="77"/>
      <c r="AX304" s="76"/>
      <c r="AY304" s="77"/>
      <c r="AZ304" s="76"/>
      <c r="BA304" s="77"/>
      <c r="BB304" s="76" t="s">
        <v>45</v>
      </c>
      <c r="BC304" s="77">
        <v>325</v>
      </c>
      <c r="BD304" s="76"/>
      <c r="BE304" s="77"/>
      <c r="BF304" s="76"/>
      <c r="BG304" s="77"/>
      <c r="BH304" s="76"/>
      <c r="BI304" s="77"/>
      <c r="BJ304" s="76"/>
      <c r="BK304" s="77"/>
      <c r="BL304" s="36"/>
      <c r="BM304" s="24"/>
      <c r="BN304" s="76"/>
      <c r="BO304" s="77"/>
      <c r="BP304" s="76"/>
      <c r="BQ304" s="77"/>
      <c r="BR304" s="76"/>
      <c r="BS304" s="77"/>
      <c r="BT304" s="76"/>
      <c r="BU304" s="77"/>
      <c r="BV304" s="24"/>
      <c r="BW304" s="76"/>
      <c r="BX304" s="77"/>
      <c r="BY304" s="76"/>
      <c r="BZ304" s="77"/>
      <c r="CA304" s="96"/>
    </row>
    <row r="305" spans="1:79" outlineLevel="1" x14ac:dyDescent="0.2">
      <c r="A305" s="33"/>
      <c r="B305" s="265" t="s">
        <v>741</v>
      </c>
      <c r="C305" s="240" t="str">
        <f>_xlfn.CONCAT(Tabel3[[#This Row],[ID]],Tabel3[[#This Row],[BYGNINGSDELE]])</f>
        <v xml:space="preserve">301Armatur – Sikkerhedsbelysning </v>
      </c>
      <c r="D305" s="24"/>
      <c r="E305" s="24"/>
      <c r="F305" s="24"/>
      <c r="G305" s="24"/>
      <c r="H305" s="24"/>
      <c r="I305" s="24"/>
      <c r="J305" s="61">
        <v>4</v>
      </c>
      <c r="K305" s="62" t="s">
        <v>715</v>
      </c>
      <c r="L305" s="63" t="s">
        <v>636</v>
      </c>
      <c r="M305" s="61" t="str">
        <f>IFERROR(VLOOKUP(Tabel3[[#This Row],[ID-Bygningsdel]],'Data ændringslog'!A:G,7,FALSE),"P")</f>
        <v/>
      </c>
      <c r="N305" s="64" t="s">
        <v>109</v>
      </c>
      <c r="O305" s="188" t="str">
        <f>VLOOKUP(Tabel3[[#This Row],[ID-Bygningsdel]],'Data aktør'!A:H,2,FALSE)</f>
        <v/>
      </c>
      <c r="P305" s="189" t="str">
        <f>VLOOKUP(Tabel3[[#This Row],[ID-Bygningsdel]],'Data aktør'!A:H,3,FALSE)</f>
        <v/>
      </c>
      <c r="Q305" s="190" t="str">
        <f>VLOOKUP(Tabel3[[#This Row],[ID-Bygningsdel]],'Data aktør'!A:H,4,FALSE)</f>
        <v>X</v>
      </c>
      <c r="R305" s="191" t="str">
        <f>VLOOKUP(Tabel3[[#This Row],[ID-Bygningsdel]],'Data aktør'!A:H,5,FALSE)</f>
        <v/>
      </c>
      <c r="S305" s="192" t="str">
        <f>VLOOKUP(Tabel3[[#This Row],[ID-Bygningsdel]],'Data aktør'!A:H,6,FALSE)</f>
        <v/>
      </c>
      <c r="T305" s="193" t="str">
        <f>VLOOKUP(Tabel3[[#This Row],[ID-Bygningsdel]],'Data aktør'!A:H,7,FALSE)</f>
        <v/>
      </c>
      <c r="U305" s="194" t="str">
        <f>VLOOKUP(Tabel3[[#This Row],[ID-Bygningsdel]],'Data aktør'!A:H,8,FALSE)</f>
        <v/>
      </c>
      <c r="V305" s="76"/>
      <c r="W305" s="77"/>
      <c r="X305" s="76"/>
      <c r="Y305" s="77"/>
      <c r="Z305" s="76"/>
      <c r="AA305" s="77"/>
      <c r="AB305" s="76"/>
      <c r="AC305" s="77"/>
      <c r="AD305" s="76"/>
      <c r="AE305" s="77"/>
      <c r="AF305" s="76"/>
      <c r="AG305" s="77"/>
      <c r="AH305" s="76"/>
      <c r="AI305" s="77"/>
      <c r="AJ305" s="76"/>
      <c r="AK305" s="77"/>
      <c r="AL305" s="76"/>
      <c r="AM305" s="77"/>
      <c r="AN305" s="76"/>
      <c r="AO305" s="77"/>
      <c r="AP305" s="76"/>
      <c r="AQ305" s="77"/>
      <c r="AR305" s="76"/>
      <c r="AS305" s="77"/>
      <c r="AT305" s="76" t="s">
        <v>45</v>
      </c>
      <c r="AU305" s="77">
        <v>325</v>
      </c>
      <c r="AV305" s="76"/>
      <c r="AW305" s="77"/>
      <c r="AX305" s="76"/>
      <c r="AY305" s="77"/>
      <c r="AZ305" s="76"/>
      <c r="BA305" s="77"/>
      <c r="BB305" s="76" t="s">
        <v>45</v>
      </c>
      <c r="BC305" s="77">
        <v>325</v>
      </c>
      <c r="BD305" s="76"/>
      <c r="BE305" s="77"/>
      <c r="BF305" s="76"/>
      <c r="BG305" s="77"/>
      <c r="BH305" s="76"/>
      <c r="BI305" s="77"/>
      <c r="BJ305" s="76"/>
      <c r="BK305" s="77"/>
      <c r="BL305" s="36"/>
      <c r="BM305" s="24"/>
      <c r="BN305" s="76"/>
      <c r="BO305" s="77"/>
      <c r="BP305" s="76"/>
      <c r="BQ305" s="77"/>
      <c r="BR305" s="76"/>
      <c r="BS305" s="77"/>
      <c r="BT305" s="76"/>
      <c r="BU305" s="77"/>
      <c r="BV305" s="24"/>
      <c r="BW305" s="76"/>
      <c r="BX305" s="77"/>
      <c r="BY305" s="76"/>
      <c r="BZ305" s="77"/>
      <c r="CA305" s="96"/>
    </row>
    <row r="306" spans="1:79" outlineLevel="1" x14ac:dyDescent="0.2">
      <c r="A306" s="33"/>
      <c r="B306" s="265" t="s">
        <v>743</v>
      </c>
      <c r="C306" s="240" t="str">
        <f>_xlfn.CONCAT(Tabel3[[#This Row],[ID]],Tabel3[[#This Row],[BYGNINGSDELE]])</f>
        <v>302Armatur – Special belysning</v>
      </c>
      <c r="D306" s="24"/>
      <c r="E306" s="24"/>
      <c r="F306" s="24"/>
      <c r="G306" s="24"/>
      <c r="H306" s="24"/>
      <c r="I306" s="24"/>
      <c r="J306" s="61">
        <v>4</v>
      </c>
      <c r="K306" s="62" t="s">
        <v>717</v>
      </c>
      <c r="L306" s="63" t="s">
        <v>636</v>
      </c>
      <c r="M306" s="61" t="str">
        <f>IFERROR(VLOOKUP(Tabel3[[#This Row],[ID-Bygningsdel]],'Data ændringslog'!A:G,7,FALSE),"P")</f>
        <v/>
      </c>
      <c r="N306" s="64" t="s">
        <v>109</v>
      </c>
      <c r="O306" s="188" t="str">
        <f>VLOOKUP(Tabel3[[#This Row],[ID-Bygningsdel]],'Data aktør'!A:H,2,FALSE)</f>
        <v/>
      </c>
      <c r="P306" s="189" t="str">
        <f>VLOOKUP(Tabel3[[#This Row],[ID-Bygningsdel]],'Data aktør'!A:H,3,FALSE)</f>
        <v/>
      </c>
      <c r="Q306" s="190" t="str">
        <f>VLOOKUP(Tabel3[[#This Row],[ID-Bygningsdel]],'Data aktør'!A:H,4,FALSE)</f>
        <v>X</v>
      </c>
      <c r="R306" s="191" t="str">
        <f>VLOOKUP(Tabel3[[#This Row],[ID-Bygningsdel]],'Data aktør'!A:H,5,FALSE)</f>
        <v/>
      </c>
      <c r="S306" s="192" t="str">
        <f>VLOOKUP(Tabel3[[#This Row],[ID-Bygningsdel]],'Data aktør'!A:H,6,FALSE)</f>
        <v/>
      </c>
      <c r="T306" s="193" t="str">
        <f>VLOOKUP(Tabel3[[#This Row],[ID-Bygningsdel]],'Data aktør'!A:H,7,FALSE)</f>
        <v/>
      </c>
      <c r="U306" s="194" t="str">
        <f>VLOOKUP(Tabel3[[#This Row],[ID-Bygningsdel]],'Data aktør'!A:H,8,FALSE)</f>
        <v/>
      </c>
      <c r="V306" s="76"/>
      <c r="W306" s="77"/>
      <c r="X306" s="76"/>
      <c r="Y306" s="77"/>
      <c r="Z306" s="76"/>
      <c r="AA306" s="77"/>
      <c r="AB306" s="76"/>
      <c r="AC306" s="77"/>
      <c r="AD306" s="76"/>
      <c r="AE306" s="77"/>
      <c r="AF306" s="76"/>
      <c r="AG306" s="77"/>
      <c r="AH306" s="76"/>
      <c r="AI306" s="77"/>
      <c r="AJ306" s="76"/>
      <c r="AK306" s="77"/>
      <c r="AL306" s="76"/>
      <c r="AM306" s="77"/>
      <c r="AN306" s="76"/>
      <c r="AO306" s="77"/>
      <c r="AP306" s="76"/>
      <c r="AQ306" s="77"/>
      <c r="AR306" s="76"/>
      <c r="AS306" s="77"/>
      <c r="AT306" s="76" t="s">
        <v>45</v>
      </c>
      <c r="AU306" s="77">
        <v>325</v>
      </c>
      <c r="AV306" s="76"/>
      <c r="AW306" s="77"/>
      <c r="AX306" s="76"/>
      <c r="AY306" s="77"/>
      <c r="AZ306" s="76"/>
      <c r="BA306" s="77"/>
      <c r="BB306" s="76" t="s">
        <v>45</v>
      </c>
      <c r="BC306" s="77">
        <v>325</v>
      </c>
      <c r="BD306" s="76"/>
      <c r="BE306" s="77"/>
      <c r="BF306" s="76"/>
      <c r="BG306" s="77"/>
      <c r="BH306" s="76"/>
      <c r="BI306" s="77"/>
      <c r="BJ306" s="76"/>
      <c r="BK306" s="77"/>
      <c r="BL306" s="36"/>
      <c r="BM306" s="24"/>
      <c r="BN306" s="76"/>
      <c r="BO306" s="77"/>
      <c r="BP306" s="76"/>
      <c r="BQ306" s="77"/>
      <c r="BR306" s="76"/>
      <c r="BS306" s="77"/>
      <c r="BT306" s="76"/>
      <c r="BU306" s="77"/>
      <c r="BV306" s="24"/>
      <c r="BW306" s="76"/>
      <c r="BX306" s="77"/>
      <c r="BY306" s="76"/>
      <c r="BZ306" s="77"/>
      <c r="CA306" s="96"/>
    </row>
    <row r="307" spans="1:79" outlineLevel="1" x14ac:dyDescent="0.2">
      <c r="A307" s="33"/>
      <c r="B307" s="267" t="s">
        <v>745</v>
      </c>
      <c r="C307" s="242" t="str">
        <f>_xlfn.CONCAT(Tabel3[[#This Row],[ID]],Tabel3[[#This Row],[BYGNINGSDELE]])</f>
        <v>303Monteringsmateriel for kraftinstallationer</v>
      </c>
      <c r="D307" s="23"/>
      <c r="E307" s="23"/>
      <c r="F307" s="23"/>
      <c r="G307" s="23"/>
      <c r="H307" s="23"/>
      <c r="I307" s="24"/>
      <c r="J307" s="65">
        <v>3</v>
      </c>
      <c r="K307" s="66" t="s">
        <v>719</v>
      </c>
      <c r="L307" s="67"/>
      <c r="M307" s="65" t="str">
        <f>IFERROR(VLOOKUP(Tabel3[[#This Row],[ID-Bygningsdel]],'Data ændringslog'!A:G,7,FALSE),"P")</f>
        <v/>
      </c>
      <c r="N307" s="68" t="s">
        <v>109</v>
      </c>
      <c r="O307" s="196" t="str">
        <f>VLOOKUP(Tabel3[[#This Row],[ID-Bygningsdel]],'Data aktør'!A:H,2,FALSE)</f>
        <v/>
      </c>
      <c r="P307" s="197" t="str">
        <f>VLOOKUP(Tabel3[[#This Row],[ID-Bygningsdel]],'Data aktør'!A:H,3,FALSE)</f>
        <v/>
      </c>
      <c r="Q307" s="197" t="str">
        <f>VLOOKUP(Tabel3[[#This Row],[ID-Bygningsdel]],'Data aktør'!A:H,4,FALSE)</f>
        <v/>
      </c>
      <c r="R307" s="197" t="str">
        <f>VLOOKUP(Tabel3[[#This Row],[ID-Bygningsdel]],'Data aktør'!A:H,5,FALSE)</f>
        <v/>
      </c>
      <c r="S307" s="197" t="str">
        <f>VLOOKUP(Tabel3[[#This Row],[ID-Bygningsdel]],'Data aktør'!A:H,6,FALSE)</f>
        <v/>
      </c>
      <c r="T307" s="197" t="str">
        <f>VLOOKUP(Tabel3[[#This Row],[ID-Bygningsdel]],'Data aktør'!A:H,7,FALSE)</f>
        <v/>
      </c>
      <c r="U307" s="197" t="str">
        <f>VLOOKUP(Tabel3[[#This Row],[ID-Bygningsdel]],'Data aktør'!A:H,8,FALSE)</f>
        <v/>
      </c>
      <c r="V307" s="84"/>
      <c r="W307" s="69"/>
      <c r="X307" s="84"/>
      <c r="Y307" s="69"/>
      <c r="Z307" s="84"/>
      <c r="AA307" s="69"/>
      <c r="AB307" s="84"/>
      <c r="AC307" s="69"/>
      <c r="AD307" s="84"/>
      <c r="AE307" s="69"/>
      <c r="AF307" s="84"/>
      <c r="AG307" s="69"/>
      <c r="AH307" s="84"/>
      <c r="AI307" s="69"/>
      <c r="AJ307" s="84"/>
      <c r="AK307" s="69"/>
      <c r="AL307" s="84"/>
      <c r="AM307" s="69"/>
      <c r="AN307" s="84"/>
      <c r="AO307" s="69"/>
      <c r="AP307" s="84"/>
      <c r="AQ307" s="69"/>
      <c r="AR307" s="84"/>
      <c r="AS307" s="69"/>
      <c r="AT307" s="84"/>
      <c r="AU307" s="69"/>
      <c r="AV307" s="84"/>
      <c r="AW307" s="69"/>
      <c r="AX307" s="84"/>
      <c r="AY307" s="69"/>
      <c r="AZ307" s="84"/>
      <c r="BA307" s="69"/>
      <c r="BB307" s="84"/>
      <c r="BC307" s="69"/>
      <c r="BD307" s="84"/>
      <c r="BE307" s="69"/>
      <c r="BF307" s="84"/>
      <c r="BG307" s="69"/>
      <c r="BH307" s="84"/>
      <c r="BI307" s="69"/>
      <c r="BJ307" s="84"/>
      <c r="BK307" s="69"/>
      <c r="BL307" s="38"/>
      <c r="BM307" s="24"/>
      <c r="BN307" s="84"/>
      <c r="BO307" s="69"/>
      <c r="BP307" s="84"/>
      <c r="BQ307" s="69"/>
      <c r="BR307" s="84"/>
      <c r="BS307" s="69"/>
      <c r="BT307" s="84"/>
      <c r="BU307" s="69"/>
      <c r="BV307" s="24"/>
      <c r="BW307" s="84"/>
      <c r="BX307" s="69"/>
      <c r="BY307" s="84"/>
      <c r="BZ307" s="69"/>
      <c r="CA307" s="98"/>
    </row>
    <row r="308" spans="1:79" outlineLevel="1" x14ac:dyDescent="0.2">
      <c r="A308" s="33"/>
      <c r="B308" s="265" t="s">
        <v>747</v>
      </c>
      <c r="C308" s="240" t="str">
        <f>_xlfn.CONCAT(Tabel3[[#This Row],[ID]],Tabel3[[#This Row],[BYGNINGSDELE]])</f>
        <v>304Stikkontakter</v>
      </c>
      <c r="D308" s="24"/>
      <c r="E308" s="24"/>
      <c r="F308" s="24"/>
      <c r="G308" s="24"/>
      <c r="H308" s="24"/>
      <c r="I308" s="24"/>
      <c r="J308" s="61">
        <v>4</v>
      </c>
      <c r="K308" s="62" t="s">
        <v>721</v>
      </c>
      <c r="L308" s="63" t="s">
        <v>636</v>
      </c>
      <c r="M308" s="61" t="str">
        <f>IFERROR(VLOOKUP(Tabel3[[#This Row],[ID-Bygningsdel]],'Data ændringslog'!A:G,7,FALSE),"P")</f>
        <v/>
      </c>
      <c r="N308" s="64" t="s">
        <v>109</v>
      </c>
      <c r="O308" s="188" t="str">
        <f>VLOOKUP(Tabel3[[#This Row],[ID-Bygningsdel]],'Data aktør'!A:H,2,FALSE)</f>
        <v/>
      </c>
      <c r="P308" s="189" t="str">
        <f>VLOOKUP(Tabel3[[#This Row],[ID-Bygningsdel]],'Data aktør'!A:H,3,FALSE)</f>
        <v/>
      </c>
      <c r="Q308" s="190" t="str">
        <f>VLOOKUP(Tabel3[[#This Row],[ID-Bygningsdel]],'Data aktør'!A:H,4,FALSE)</f>
        <v>X</v>
      </c>
      <c r="R308" s="191" t="str">
        <f>VLOOKUP(Tabel3[[#This Row],[ID-Bygningsdel]],'Data aktør'!A:H,5,FALSE)</f>
        <v/>
      </c>
      <c r="S308" s="192" t="str">
        <f>VLOOKUP(Tabel3[[#This Row],[ID-Bygningsdel]],'Data aktør'!A:H,6,FALSE)</f>
        <v/>
      </c>
      <c r="T308" s="193" t="str">
        <f>VLOOKUP(Tabel3[[#This Row],[ID-Bygningsdel]],'Data aktør'!A:H,7,FALSE)</f>
        <v/>
      </c>
      <c r="U308" s="194" t="str">
        <f>VLOOKUP(Tabel3[[#This Row],[ID-Bygningsdel]],'Data aktør'!A:H,8,FALSE)</f>
        <v/>
      </c>
      <c r="V308" s="76"/>
      <c r="W308" s="77"/>
      <c r="X308" s="76"/>
      <c r="Y308" s="77"/>
      <c r="Z308" s="76"/>
      <c r="AA308" s="77"/>
      <c r="AB308" s="76"/>
      <c r="AC308" s="77"/>
      <c r="AD308" s="76"/>
      <c r="AE308" s="77"/>
      <c r="AF308" s="76"/>
      <c r="AG308" s="77"/>
      <c r="AH308" s="76"/>
      <c r="AI308" s="77"/>
      <c r="AJ308" s="76" t="s">
        <v>45</v>
      </c>
      <c r="AK308" s="77">
        <v>300</v>
      </c>
      <c r="AL308" s="76"/>
      <c r="AM308" s="77"/>
      <c r="AN308" s="76"/>
      <c r="AO308" s="77"/>
      <c r="AP308" s="76"/>
      <c r="AQ308" s="77"/>
      <c r="AR308" s="76"/>
      <c r="AS308" s="77"/>
      <c r="AT308" s="76" t="s">
        <v>45</v>
      </c>
      <c r="AU308" s="77">
        <v>325</v>
      </c>
      <c r="AV308" s="76"/>
      <c r="AW308" s="77"/>
      <c r="AX308" s="76"/>
      <c r="AY308" s="77"/>
      <c r="AZ308" s="76"/>
      <c r="BA308" s="77"/>
      <c r="BB308" s="76" t="s">
        <v>45</v>
      </c>
      <c r="BC308" s="77">
        <v>325</v>
      </c>
      <c r="BD308" s="76"/>
      <c r="BE308" s="77"/>
      <c r="BF308" s="76"/>
      <c r="BG308" s="77"/>
      <c r="BH308" s="76"/>
      <c r="BI308" s="77"/>
      <c r="BJ308" s="76"/>
      <c r="BK308" s="77"/>
      <c r="BL308" s="36"/>
      <c r="BM308" s="24"/>
      <c r="BN308" s="76"/>
      <c r="BO308" s="77"/>
      <c r="BP308" s="76"/>
      <c r="BQ308" s="77"/>
      <c r="BR308" s="76"/>
      <c r="BS308" s="77"/>
      <c r="BT308" s="76"/>
      <c r="BU308" s="77"/>
      <c r="BV308" s="24"/>
      <c r="BW308" s="76"/>
      <c r="BX308" s="77"/>
      <c r="BY308" s="76"/>
      <c r="BZ308" s="77"/>
      <c r="CA308" s="96"/>
    </row>
    <row r="309" spans="1:79" outlineLevel="1" x14ac:dyDescent="0.2">
      <c r="A309" s="33"/>
      <c r="B309" s="265" t="s">
        <v>749</v>
      </c>
      <c r="C309" s="240" t="str">
        <f>_xlfn.CONCAT(Tabel3[[#This Row],[ID]],Tabel3[[#This Row],[BYGNINGSDELE]])</f>
        <v>305Arbejdsstationer/Gulvbokse</v>
      </c>
      <c r="D309" s="24"/>
      <c r="E309" s="24"/>
      <c r="F309" s="24"/>
      <c r="G309" s="24"/>
      <c r="H309" s="24"/>
      <c r="I309" s="24"/>
      <c r="J309" s="61">
        <v>4</v>
      </c>
      <c r="K309" s="62" t="s">
        <v>723</v>
      </c>
      <c r="L309" s="63" t="s">
        <v>636</v>
      </c>
      <c r="M309" s="61" t="str">
        <f>IFERROR(VLOOKUP(Tabel3[[#This Row],[ID-Bygningsdel]],'Data ændringslog'!A:G,7,FALSE),"P")</f>
        <v/>
      </c>
      <c r="N309" s="64" t="s">
        <v>109</v>
      </c>
      <c r="O309" s="188" t="str">
        <f>VLOOKUP(Tabel3[[#This Row],[ID-Bygningsdel]],'Data aktør'!A:H,2,FALSE)</f>
        <v/>
      </c>
      <c r="P309" s="189" t="str">
        <f>VLOOKUP(Tabel3[[#This Row],[ID-Bygningsdel]],'Data aktør'!A:H,3,FALSE)</f>
        <v/>
      </c>
      <c r="Q309" s="190" t="str">
        <f>VLOOKUP(Tabel3[[#This Row],[ID-Bygningsdel]],'Data aktør'!A:H,4,FALSE)</f>
        <v>X</v>
      </c>
      <c r="R309" s="191" t="str">
        <f>VLOOKUP(Tabel3[[#This Row],[ID-Bygningsdel]],'Data aktør'!A:H,5,FALSE)</f>
        <v/>
      </c>
      <c r="S309" s="192" t="str">
        <f>VLOOKUP(Tabel3[[#This Row],[ID-Bygningsdel]],'Data aktør'!A:H,6,FALSE)</f>
        <v/>
      </c>
      <c r="T309" s="193" t="str">
        <f>VLOOKUP(Tabel3[[#This Row],[ID-Bygningsdel]],'Data aktør'!A:H,7,FALSE)</f>
        <v/>
      </c>
      <c r="U309" s="194" t="str">
        <f>VLOOKUP(Tabel3[[#This Row],[ID-Bygningsdel]],'Data aktør'!A:H,8,FALSE)</f>
        <v/>
      </c>
      <c r="V309" s="76"/>
      <c r="W309" s="77"/>
      <c r="X309" s="76"/>
      <c r="Y309" s="77"/>
      <c r="Z309" s="76"/>
      <c r="AA309" s="77"/>
      <c r="AB309" s="76"/>
      <c r="AC309" s="77"/>
      <c r="AD309" s="76"/>
      <c r="AE309" s="77"/>
      <c r="AF309" s="76"/>
      <c r="AG309" s="77"/>
      <c r="AH309" s="76"/>
      <c r="AI309" s="77"/>
      <c r="AJ309" s="76" t="s">
        <v>45</v>
      </c>
      <c r="AK309" s="77">
        <v>300</v>
      </c>
      <c r="AL309" s="76"/>
      <c r="AM309" s="77"/>
      <c r="AN309" s="76"/>
      <c r="AO309" s="77"/>
      <c r="AP309" s="76"/>
      <c r="AQ309" s="77"/>
      <c r="AR309" s="76"/>
      <c r="AS309" s="77"/>
      <c r="AT309" s="76" t="s">
        <v>45</v>
      </c>
      <c r="AU309" s="77">
        <v>325</v>
      </c>
      <c r="AV309" s="76"/>
      <c r="AW309" s="77"/>
      <c r="AX309" s="76"/>
      <c r="AY309" s="77"/>
      <c r="AZ309" s="76"/>
      <c r="BA309" s="77"/>
      <c r="BB309" s="76" t="s">
        <v>45</v>
      </c>
      <c r="BC309" s="77">
        <v>325</v>
      </c>
      <c r="BD309" s="76"/>
      <c r="BE309" s="77"/>
      <c r="BF309" s="76"/>
      <c r="BG309" s="77"/>
      <c r="BH309" s="76"/>
      <c r="BI309" s="77"/>
      <c r="BJ309" s="76"/>
      <c r="BK309" s="77"/>
      <c r="BL309" s="36"/>
      <c r="BM309" s="24"/>
      <c r="BN309" s="76"/>
      <c r="BO309" s="77"/>
      <c r="BP309" s="76"/>
      <c r="BQ309" s="77"/>
      <c r="BR309" s="76"/>
      <c r="BS309" s="77"/>
      <c r="BT309" s="76"/>
      <c r="BU309" s="77"/>
      <c r="BV309" s="24"/>
      <c r="BW309" s="76"/>
      <c r="BX309" s="77"/>
      <c r="BY309" s="76"/>
      <c r="BZ309" s="77"/>
      <c r="CA309" s="96"/>
    </row>
    <row r="310" spans="1:79" outlineLevel="1" x14ac:dyDescent="0.2">
      <c r="A310" s="33"/>
      <c r="B310" s="265" t="s">
        <v>751</v>
      </c>
      <c r="C310" s="240" t="str">
        <f>_xlfn.CONCAT(Tabel3[[#This Row],[ID]],Tabel3[[#This Row],[BYGNINGSDELE]])</f>
        <v>306Udtag</v>
      </c>
      <c r="D310" s="24"/>
      <c r="E310" s="24"/>
      <c r="F310" s="24"/>
      <c r="G310" s="24"/>
      <c r="H310" s="24"/>
      <c r="I310" s="24"/>
      <c r="J310" s="61">
        <v>4</v>
      </c>
      <c r="K310" s="62" t="s">
        <v>725</v>
      </c>
      <c r="L310" s="63" t="s">
        <v>636</v>
      </c>
      <c r="M310" s="61" t="str">
        <f>IFERROR(VLOOKUP(Tabel3[[#This Row],[ID-Bygningsdel]],'Data ændringslog'!A:G,7,FALSE),"P")</f>
        <v/>
      </c>
      <c r="N310" s="64" t="s">
        <v>109</v>
      </c>
      <c r="O310" s="188" t="str">
        <f>VLOOKUP(Tabel3[[#This Row],[ID-Bygningsdel]],'Data aktør'!A:H,2,FALSE)</f>
        <v/>
      </c>
      <c r="P310" s="189" t="str">
        <f>VLOOKUP(Tabel3[[#This Row],[ID-Bygningsdel]],'Data aktør'!A:H,3,FALSE)</f>
        <v/>
      </c>
      <c r="Q310" s="190" t="str">
        <f>VLOOKUP(Tabel3[[#This Row],[ID-Bygningsdel]],'Data aktør'!A:H,4,FALSE)</f>
        <v>X</v>
      </c>
      <c r="R310" s="191" t="str">
        <f>VLOOKUP(Tabel3[[#This Row],[ID-Bygningsdel]],'Data aktør'!A:H,5,FALSE)</f>
        <v/>
      </c>
      <c r="S310" s="192" t="str">
        <f>VLOOKUP(Tabel3[[#This Row],[ID-Bygningsdel]],'Data aktør'!A:H,6,FALSE)</f>
        <v/>
      </c>
      <c r="T310" s="193" t="str">
        <f>VLOOKUP(Tabel3[[#This Row],[ID-Bygningsdel]],'Data aktør'!A:H,7,FALSE)</f>
        <v/>
      </c>
      <c r="U310" s="194" t="str">
        <f>VLOOKUP(Tabel3[[#This Row],[ID-Bygningsdel]],'Data aktør'!A:H,8,FALSE)</f>
        <v/>
      </c>
      <c r="V310" s="76"/>
      <c r="W310" s="77"/>
      <c r="X310" s="76"/>
      <c r="Y310" s="77"/>
      <c r="Z310" s="76"/>
      <c r="AA310" s="77"/>
      <c r="AB310" s="76"/>
      <c r="AC310" s="77"/>
      <c r="AD310" s="76"/>
      <c r="AE310" s="77"/>
      <c r="AF310" s="76"/>
      <c r="AG310" s="77"/>
      <c r="AH310" s="76"/>
      <c r="AI310" s="77"/>
      <c r="AJ310" s="76" t="s">
        <v>45</v>
      </c>
      <c r="AK310" s="77">
        <v>300</v>
      </c>
      <c r="AL310" s="76"/>
      <c r="AM310" s="77"/>
      <c r="AN310" s="76"/>
      <c r="AO310" s="77"/>
      <c r="AP310" s="76"/>
      <c r="AQ310" s="77"/>
      <c r="AR310" s="76"/>
      <c r="AS310" s="77"/>
      <c r="AT310" s="76" t="s">
        <v>45</v>
      </c>
      <c r="AU310" s="77">
        <v>325</v>
      </c>
      <c r="AV310" s="76"/>
      <c r="AW310" s="77"/>
      <c r="AX310" s="76"/>
      <c r="AY310" s="77"/>
      <c r="AZ310" s="76"/>
      <c r="BA310" s="77"/>
      <c r="BB310" s="76" t="s">
        <v>45</v>
      </c>
      <c r="BC310" s="77">
        <v>325</v>
      </c>
      <c r="BD310" s="76"/>
      <c r="BE310" s="77"/>
      <c r="BF310" s="76"/>
      <c r="BG310" s="77"/>
      <c r="BH310" s="76"/>
      <c r="BI310" s="77"/>
      <c r="BJ310" s="76"/>
      <c r="BK310" s="77"/>
      <c r="BL310" s="36"/>
      <c r="BM310" s="24"/>
      <c r="BN310" s="76"/>
      <c r="BO310" s="77"/>
      <c r="BP310" s="76"/>
      <c r="BQ310" s="77"/>
      <c r="BR310" s="76"/>
      <c r="BS310" s="77"/>
      <c r="BT310" s="76"/>
      <c r="BU310" s="77"/>
      <c r="BV310" s="24"/>
      <c r="BW310" s="76"/>
      <c r="BX310" s="77"/>
      <c r="BY310" s="76"/>
      <c r="BZ310" s="77"/>
      <c r="CA310" s="96"/>
    </row>
    <row r="311" spans="1:79" outlineLevel="1" x14ac:dyDescent="0.2">
      <c r="A311" s="33"/>
      <c r="B311" s="265" t="s">
        <v>753</v>
      </c>
      <c r="C311" s="240" t="str">
        <f>_xlfn.CONCAT(Tabel3[[#This Row],[ID]],Tabel3[[#This Row],[BYGNINGSDELE]])</f>
        <v>307Forsyning til brugsgenstande</v>
      </c>
      <c r="D311" s="24"/>
      <c r="E311" s="24"/>
      <c r="F311" s="24"/>
      <c r="G311" s="24"/>
      <c r="H311" s="24"/>
      <c r="I311" s="24"/>
      <c r="J311" s="61">
        <v>4</v>
      </c>
      <c r="K311" s="62" t="s">
        <v>727</v>
      </c>
      <c r="L311" s="63" t="s">
        <v>636</v>
      </c>
      <c r="M311" s="61" t="str">
        <f>IFERROR(VLOOKUP(Tabel3[[#This Row],[ID-Bygningsdel]],'Data ændringslog'!A:G,7,FALSE),"P")</f>
        <v/>
      </c>
      <c r="N311" s="64" t="s">
        <v>109</v>
      </c>
      <c r="O311" s="188" t="str">
        <f>VLOOKUP(Tabel3[[#This Row],[ID-Bygningsdel]],'Data aktør'!A:H,2,FALSE)</f>
        <v/>
      </c>
      <c r="P311" s="189" t="str">
        <f>VLOOKUP(Tabel3[[#This Row],[ID-Bygningsdel]],'Data aktør'!A:H,3,FALSE)</f>
        <v/>
      </c>
      <c r="Q311" s="190" t="str">
        <f>VLOOKUP(Tabel3[[#This Row],[ID-Bygningsdel]],'Data aktør'!A:H,4,FALSE)</f>
        <v>X</v>
      </c>
      <c r="R311" s="191" t="str">
        <f>VLOOKUP(Tabel3[[#This Row],[ID-Bygningsdel]],'Data aktør'!A:H,5,FALSE)</f>
        <v/>
      </c>
      <c r="S311" s="192" t="str">
        <f>VLOOKUP(Tabel3[[#This Row],[ID-Bygningsdel]],'Data aktør'!A:H,6,FALSE)</f>
        <v/>
      </c>
      <c r="T311" s="193" t="str">
        <f>VLOOKUP(Tabel3[[#This Row],[ID-Bygningsdel]],'Data aktør'!A:H,7,FALSE)</f>
        <v/>
      </c>
      <c r="U311" s="194" t="str">
        <f>VLOOKUP(Tabel3[[#This Row],[ID-Bygningsdel]],'Data aktør'!A:H,8,FALSE)</f>
        <v/>
      </c>
      <c r="V311" s="76"/>
      <c r="W311" s="77"/>
      <c r="X311" s="76"/>
      <c r="Y311" s="77"/>
      <c r="Z311" s="76"/>
      <c r="AA311" s="77"/>
      <c r="AB311" s="76"/>
      <c r="AC311" s="77"/>
      <c r="AD311" s="76"/>
      <c r="AE311" s="77"/>
      <c r="AF311" s="76"/>
      <c r="AG311" s="77"/>
      <c r="AH311" s="76"/>
      <c r="AI311" s="77"/>
      <c r="AJ311" s="76" t="s">
        <v>45</v>
      </c>
      <c r="AK311" s="77">
        <v>300</v>
      </c>
      <c r="AL311" s="76"/>
      <c r="AM311" s="77"/>
      <c r="AN311" s="76"/>
      <c r="AO311" s="77"/>
      <c r="AP311" s="76"/>
      <c r="AQ311" s="77"/>
      <c r="AR311" s="76"/>
      <c r="AS311" s="77"/>
      <c r="AT311" s="76" t="s">
        <v>45</v>
      </c>
      <c r="AU311" s="77">
        <v>325</v>
      </c>
      <c r="AV311" s="76"/>
      <c r="AW311" s="77"/>
      <c r="AX311" s="76"/>
      <c r="AY311" s="77"/>
      <c r="AZ311" s="76"/>
      <c r="BA311" s="77"/>
      <c r="BB311" s="76" t="s">
        <v>45</v>
      </c>
      <c r="BC311" s="77">
        <v>325</v>
      </c>
      <c r="BD311" s="76"/>
      <c r="BE311" s="77"/>
      <c r="BF311" s="76"/>
      <c r="BG311" s="77"/>
      <c r="BH311" s="76"/>
      <c r="BI311" s="77"/>
      <c r="BJ311" s="76"/>
      <c r="BK311" s="77"/>
      <c r="BL311" s="36"/>
      <c r="BM311" s="24"/>
      <c r="BN311" s="76"/>
      <c r="BO311" s="77"/>
      <c r="BP311" s="76"/>
      <c r="BQ311" s="77"/>
      <c r="BR311" s="76"/>
      <c r="BS311" s="77"/>
      <c r="BT311" s="76"/>
      <c r="BU311" s="77"/>
      <c r="BV311" s="24"/>
      <c r="BW311" s="76"/>
      <c r="BX311" s="77"/>
      <c r="BY311" s="76"/>
      <c r="BZ311" s="77"/>
      <c r="CA311" s="96"/>
    </row>
    <row r="312" spans="1:79" outlineLevel="1" x14ac:dyDescent="0.2">
      <c r="A312" s="33"/>
      <c r="B312" s="265" t="s">
        <v>755</v>
      </c>
      <c r="C312" s="240" t="str">
        <f>_xlfn.CONCAT(Tabel3[[#This Row],[ID]],Tabel3[[#This Row],[BYGNINGSDELE]])</f>
        <v>308Sengestuepaneler/Betjeningspaneler</v>
      </c>
      <c r="D312" s="24"/>
      <c r="E312" s="24"/>
      <c r="F312" s="24"/>
      <c r="G312" s="24"/>
      <c r="H312" s="24"/>
      <c r="I312" s="24"/>
      <c r="J312" s="61">
        <v>4</v>
      </c>
      <c r="K312" s="62" t="s">
        <v>729</v>
      </c>
      <c r="L312" s="63" t="s">
        <v>636</v>
      </c>
      <c r="M312" s="61" t="str">
        <f>IFERROR(VLOOKUP(Tabel3[[#This Row],[ID-Bygningsdel]],'Data ændringslog'!A:G,7,FALSE),"P")</f>
        <v/>
      </c>
      <c r="N312" s="64" t="s">
        <v>109</v>
      </c>
      <c r="O312" s="188" t="str">
        <f>VLOOKUP(Tabel3[[#This Row],[ID-Bygningsdel]],'Data aktør'!A:H,2,FALSE)</f>
        <v/>
      </c>
      <c r="P312" s="189" t="str">
        <f>VLOOKUP(Tabel3[[#This Row],[ID-Bygningsdel]],'Data aktør'!A:H,3,FALSE)</f>
        <v/>
      </c>
      <c r="Q312" s="190" t="str">
        <f>VLOOKUP(Tabel3[[#This Row],[ID-Bygningsdel]],'Data aktør'!A:H,4,FALSE)</f>
        <v>X</v>
      </c>
      <c r="R312" s="191" t="str">
        <f>VLOOKUP(Tabel3[[#This Row],[ID-Bygningsdel]],'Data aktør'!A:H,5,FALSE)</f>
        <v/>
      </c>
      <c r="S312" s="192" t="str">
        <f>VLOOKUP(Tabel3[[#This Row],[ID-Bygningsdel]],'Data aktør'!A:H,6,FALSE)</f>
        <v/>
      </c>
      <c r="T312" s="193" t="str">
        <f>VLOOKUP(Tabel3[[#This Row],[ID-Bygningsdel]],'Data aktør'!A:H,7,FALSE)</f>
        <v/>
      </c>
      <c r="U312" s="194" t="str">
        <f>VLOOKUP(Tabel3[[#This Row],[ID-Bygningsdel]],'Data aktør'!A:H,8,FALSE)</f>
        <v/>
      </c>
      <c r="V312" s="76"/>
      <c r="W312" s="77"/>
      <c r="X312" s="76"/>
      <c r="Y312" s="77"/>
      <c r="Z312" s="76"/>
      <c r="AA312" s="77"/>
      <c r="AB312" s="76"/>
      <c r="AC312" s="77"/>
      <c r="AD312" s="76"/>
      <c r="AE312" s="77"/>
      <c r="AF312" s="76"/>
      <c r="AG312" s="77"/>
      <c r="AH312" s="76"/>
      <c r="AI312" s="77"/>
      <c r="AJ312" s="76" t="s">
        <v>45</v>
      </c>
      <c r="AK312" s="77">
        <v>300</v>
      </c>
      <c r="AL312" s="76"/>
      <c r="AM312" s="77"/>
      <c r="AN312" s="76"/>
      <c r="AO312" s="77"/>
      <c r="AP312" s="76"/>
      <c r="AQ312" s="77"/>
      <c r="AR312" s="76"/>
      <c r="AS312" s="77"/>
      <c r="AT312" s="76" t="s">
        <v>45</v>
      </c>
      <c r="AU312" s="77">
        <v>325</v>
      </c>
      <c r="AV312" s="76"/>
      <c r="AW312" s="77"/>
      <c r="AX312" s="76"/>
      <c r="AY312" s="77"/>
      <c r="AZ312" s="76"/>
      <c r="BA312" s="77"/>
      <c r="BB312" s="76" t="s">
        <v>45</v>
      </c>
      <c r="BC312" s="77">
        <v>325</v>
      </c>
      <c r="BD312" s="76"/>
      <c r="BE312" s="77"/>
      <c r="BF312" s="76"/>
      <c r="BG312" s="77"/>
      <c r="BH312" s="76"/>
      <c r="BI312" s="77"/>
      <c r="BJ312" s="76"/>
      <c r="BK312" s="77"/>
      <c r="BL312" s="36"/>
      <c r="BM312" s="24"/>
      <c r="BN312" s="76"/>
      <c r="BO312" s="77"/>
      <c r="BP312" s="76"/>
      <c r="BQ312" s="77"/>
      <c r="BR312" s="76"/>
      <c r="BS312" s="77"/>
      <c r="BT312" s="76"/>
      <c r="BU312" s="77"/>
      <c r="BV312" s="24"/>
      <c r="BW312" s="76"/>
      <c r="BX312" s="77"/>
      <c r="BY312" s="76"/>
      <c r="BZ312" s="77"/>
      <c r="CA312" s="96"/>
    </row>
    <row r="313" spans="1:79" outlineLevel="1" x14ac:dyDescent="0.2">
      <c r="A313" s="33"/>
      <c r="B313" s="267" t="s">
        <v>757</v>
      </c>
      <c r="C313" s="242" t="str">
        <f>_xlfn.CONCAT(Tabel3[[#This Row],[ID]],Tabel3[[#This Row],[BYGNINGSDELE]])</f>
        <v xml:space="preserve">309Monteringsmateriel for Vedvarende energi </v>
      </c>
      <c r="D313" s="23"/>
      <c r="E313" s="23"/>
      <c r="F313" s="23"/>
      <c r="G313" s="23"/>
      <c r="H313" s="23"/>
      <c r="I313" s="24"/>
      <c r="J313" s="65">
        <v>3</v>
      </c>
      <c r="K313" s="66" t="s">
        <v>731</v>
      </c>
      <c r="L313" s="67"/>
      <c r="M313" s="65" t="str">
        <f>IFERROR(VLOOKUP(Tabel3[[#This Row],[ID-Bygningsdel]],'Data ændringslog'!A:G,7,FALSE),"P")</f>
        <v/>
      </c>
      <c r="N313" s="68" t="s">
        <v>109</v>
      </c>
      <c r="O313" s="196" t="str">
        <f>VLOOKUP(Tabel3[[#This Row],[ID-Bygningsdel]],'Data aktør'!A:H,2,FALSE)</f>
        <v/>
      </c>
      <c r="P313" s="197" t="str">
        <f>VLOOKUP(Tabel3[[#This Row],[ID-Bygningsdel]],'Data aktør'!A:H,3,FALSE)</f>
        <v/>
      </c>
      <c r="Q313" s="197" t="str">
        <f>VLOOKUP(Tabel3[[#This Row],[ID-Bygningsdel]],'Data aktør'!A:H,4,FALSE)</f>
        <v/>
      </c>
      <c r="R313" s="197" t="str">
        <f>VLOOKUP(Tabel3[[#This Row],[ID-Bygningsdel]],'Data aktør'!A:H,5,FALSE)</f>
        <v/>
      </c>
      <c r="S313" s="197" t="str">
        <f>VLOOKUP(Tabel3[[#This Row],[ID-Bygningsdel]],'Data aktør'!A:H,6,FALSE)</f>
        <v/>
      </c>
      <c r="T313" s="197" t="str">
        <f>VLOOKUP(Tabel3[[#This Row],[ID-Bygningsdel]],'Data aktør'!A:H,7,FALSE)</f>
        <v/>
      </c>
      <c r="U313" s="197" t="str">
        <f>VLOOKUP(Tabel3[[#This Row],[ID-Bygningsdel]],'Data aktør'!A:H,8,FALSE)</f>
        <v/>
      </c>
      <c r="V313" s="84"/>
      <c r="W313" s="69"/>
      <c r="X313" s="84"/>
      <c r="Y313" s="69"/>
      <c r="Z313" s="84"/>
      <c r="AA313" s="69"/>
      <c r="AB313" s="84"/>
      <c r="AC313" s="69"/>
      <c r="AD313" s="84"/>
      <c r="AE313" s="69"/>
      <c r="AF313" s="84"/>
      <c r="AG313" s="69"/>
      <c r="AH313" s="84"/>
      <c r="AI313" s="69"/>
      <c r="AJ313" s="84"/>
      <c r="AK313" s="69"/>
      <c r="AL313" s="84"/>
      <c r="AM313" s="69"/>
      <c r="AN313" s="84"/>
      <c r="AO313" s="69"/>
      <c r="AP313" s="84"/>
      <c r="AQ313" s="69"/>
      <c r="AR313" s="84"/>
      <c r="AS313" s="69"/>
      <c r="AT313" s="84"/>
      <c r="AU313" s="69"/>
      <c r="AV313" s="84"/>
      <c r="AW313" s="69"/>
      <c r="AX313" s="84"/>
      <c r="AY313" s="69"/>
      <c r="AZ313" s="84"/>
      <c r="BA313" s="69"/>
      <c r="BB313" s="84"/>
      <c r="BC313" s="69"/>
      <c r="BD313" s="84"/>
      <c r="BE313" s="69"/>
      <c r="BF313" s="84"/>
      <c r="BG313" s="69"/>
      <c r="BH313" s="84"/>
      <c r="BI313" s="69"/>
      <c r="BJ313" s="84"/>
      <c r="BK313" s="69"/>
      <c r="BL313" s="38"/>
      <c r="BM313" s="24"/>
      <c r="BN313" s="84"/>
      <c r="BO313" s="69"/>
      <c r="BP313" s="84"/>
      <c r="BQ313" s="69"/>
      <c r="BR313" s="84"/>
      <c r="BS313" s="69"/>
      <c r="BT313" s="84"/>
      <c r="BU313" s="69"/>
      <c r="BV313" s="24"/>
      <c r="BW313" s="84"/>
      <c r="BX313" s="69"/>
      <c r="BY313" s="84"/>
      <c r="BZ313" s="69"/>
      <c r="CA313" s="98"/>
    </row>
    <row r="314" spans="1:79" outlineLevel="1" x14ac:dyDescent="0.2">
      <c r="A314" s="33"/>
      <c r="B314" s="265" t="s">
        <v>759</v>
      </c>
      <c r="C314" s="240" t="str">
        <f>_xlfn.CONCAT(Tabel3[[#This Row],[ID]],Tabel3[[#This Row],[BYGNINGSDELE]])</f>
        <v>310Forsyning til Solcelleanlæg</v>
      </c>
      <c r="D314" s="24"/>
      <c r="E314" s="24"/>
      <c r="F314" s="24"/>
      <c r="G314" s="24"/>
      <c r="H314" s="24"/>
      <c r="I314" s="24"/>
      <c r="J314" s="61">
        <v>4</v>
      </c>
      <c r="K314" s="62" t="s">
        <v>733</v>
      </c>
      <c r="L314" s="63" t="s">
        <v>636</v>
      </c>
      <c r="M314" s="61" t="str">
        <f>IFERROR(VLOOKUP(Tabel3[[#This Row],[ID-Bygningsdel]],'Data ændringslog'!A:G,7,FALSE),"P")</f>
        <v/>
      </c>
      <c r="N314" s="64" t="s">
        <v>109</v>
      </c>
      <c r="O314" s="188" t="str">
        <f>VLOOKUP(Tabel3[[#This Row],[ID-Bygningsdel]],'Data aktør'!A:H,2,FALSE)</f>
        <v/>
      </c>
      <c r="P314" s="189" t="str">
        <f>VLOOKUP(Tabel3[[#This Row],[ID-Bygningsdel]],'Data aktør'!A:H,3,FALSE)</f>
        <v/>
      </c>
      <c r="Q314" s="190" t="str">
        <f>VLOOKUP(Tabel3[[#This Row],[ID-Bygningsdel]],'Data aktør'!A:H,4,FALSE)</f>
        <v>X</v>
      </c>
      <c r="R314" s="191" t="str">
        <f>VLOOKUP(Tabel3[[#This Row],[ID-Bygningsdel]],'Data aktør'!A:H,5,FALSE)</f>
        <v/>
      </c>
      <c r="S314" s="192" t="str">
        <f>VLOOKUP(Tabel3[[#This Row],[ID-Bygningsdel]],'Data aktør'!A:H,6,FALSE)</f>
        <v/>
      </c>
      <c r="T314" s="193" t="str">
        <f>VLOOKUP(Tabel3[[#This Row],[ID-Bygningsdel]],'Data aktør'!A:H,7,FALSE)</f>
        <v>X</v>
      </c>
      <c r="U314" s="194" t="str">
        <f>VLOOKUP(Tabel3[[#This Row],[ID-Bygningsdel]],'Data aktør'!A:H,8,FALSE)</f>
        <v/>
      </c>
      <c r="V314" s="76"/>
      <c r="W314" s="77"/>
      <c r="X314" s="76"/>
      <c r="Y314" s="77"/>
      <c r="Z314" s="76"/>
      <c r="AA314" s="77"/>
      <c r="AB314" s="76"/>
      <c r="AC314" s="77"/>
      <c r="AD314" s="76"/>
      <c r="AE314" s="77"/>
      <c r="AF314" s="76"/>
      <c r="AG314" s="77"/>
      <c r="AH314" s="76"/>
      <c r="AI314" s="77"/>
      <c r="AJ314" s="76" t="s">
        <v>45</v>
      </c>
      <c r="AK314" s="77">
        <v>300</v>
      </c>
      <c r="AL314" s="76"/>
      <c r="AM314" s="77"/>
      <c r="AN314" s="76"/>
      <c r="AO314" s="77"/>
      <c r="AP314" s="76"/>
      <c r="AQ314" s="77"/>
      <c r="AR314" s="76"/>
      <c r="AS314" s="77"/>
      <c r="AT314" s="76" t="s">
        <v>45</v>
      </c>
      <c r="AU314" s="77">
        <v>300</v>
      </c>
      <c r="AV314" s="76"/>
      <c r="AW314" s="77"/>
      <c r="AX314" s="76"/>
      <c r="AY314" s="77"/>
      <c r="AZ314" s="76"/>
      <c r="BA314" s="77"/>
      <c r="BB314" s="76" t="s">
        <v>48</v>
      </c>
      <c r="BC314" s="77">
        <v>325</v>
      </c>
      <c r="BD314" s="76"/>
      <c r="BE314" s="77"/>
      <c r="BF314" s="76"/>
      <c r="BG314" s="77"/>
      <c r="BH314" s="76"/>
      <c r="BI314" s="77"/>
      <c r="BJ314" s="76"/>
      <c r="BK314" s="77"/>
      <c r="BL314" s="36" t="s">
        <v>734</v>
      </c>
      <c r="BM314" s="24"/>
      <c r="BN314" s="76"/>
      <c r="BO314" s="77"/>
      <c r="BP314" s="76"/>
      <c r="BQ314" s="77"/>
      <c r="BR314" s="76"/>
      <c r="BS314" s="77"/>
      <c r="BT314" s="76"/>
      <c r="BU314" s="77"/>
      <c r="BV314" s="24"/>
      <c r="BW314" s="76"/>
      <c r="BX314" s="77"/>
      <c r="BY314" s="76"/>
      <c r="BZ314" s="77"/>
      <c r="CA314" s="96"/>
    </row>
    <row r="315" spans="1:79" outlineLevel="1" x14ac:dyDescent="0.2">
      <c r="A315" s="33"/>
      <c r="B315" s="267" t="s">
        <v>761</v>
      </c>
      <c r="C315" s="242" t="str">
        <f>_xlfn.CONCAT(Tabel3[[#This Row],[ID]],Tabel3[[#This Row],[BYGNINGSDELE]])</f>
        <v>311Monteringsmateriel for Kommunikationsanlæg</v>
      </c>
      <c r="D315" s="23"/>
      <c r="E315" s="23"/>
      <c r="F315" s="23"/>
      <c r="G315" s="23"/>
      <c r="H315" s="23"/>
      <c r="I315" s="24"/>
      <c r="J315" s="65">
        <v>3</v>
      </c>
      <c r="K315" s="66" t="s">
        <v>736</v>
      </c>
      <c r="L315" s="67"/>
      <c r="M315" s="65" t="str">
        <f>IFERROR(VLOOKUP(Tabel3[[#This Row],[ID-Bygningsdel]],'Data ændringslog'!A:G,7,FALSE),"P")</f>
        <v/>
      </c>
      <c r="N315" s="68" t="s">
        <v>109</v>
      </c>
      <c r="O315" s="196" t="str">
        <f>VLOOKUP(Tabel3[[#This Row],[ID-Bygningsdel]],'Data aktør'!A:H,2,FALSE)</f>
        <v/>
      </c>
      <c r="P315" s="197" t="str">
        <f>VLOOKUP(Tabel3[[#This Row],[ID-Bygningsdel]],'Data aktør'!A:H,3,FALSE)</f>
        <v/>
      </c>
      <c r="Q315" s="197" t="str">
        <f>VLOOKUP(Tabel3[[#This Row],[ID-Bygningsdel]],'Data aktør'!A:H,4,FALSE)</f>
        <v/>
      </c>
      <c r="R315" s="197" t="str">
        <f>VLOOKUP(Tabel3[[#This Row],[ID-Bygningsdel]],'Data aktør'!A:H,5,FALSE)</f>
        <v/>
      </c>
      <c r="S315" s="197" t="str">
        <f>VLOOKUP(Tabel3[[#This Row],[ID-Bygningsdel]],'Data aktør'!A:H,6,FALSE)</f>
        <v/>
      </c>
      <c r="T315" s="197" t="str">
        <f>VLOOKUP(Tabel3[[#This Row],[ID-Bygningsdel]],'Data aktør'!A:H,7,FALSE)</f>
        <v/>
      </c>
      <c r="U315" s="197" t="str">
        <f>VLOOKUP(Tabel3[[#This Row],[ID-Bygningsdel]],'Data aktør'!A:H,8,FALSE)</f>
        <v/>
      </c>
      <c r="V315" s="84"/>
      <c r="W315" s="69"/>
      <c r="X315" s="84"/>
      <c r="Y315" s="69"/>
      <c r="Z315" s="84"/>
      <c r="AA315" s="69"/>
      <c r="AB315" s="84"/>
      <c r="AC315" s="69"/>
      <c r="AD315" s="84"/>
      <c r="AE315" s="69"/>
      <c r="AF315" s="84"/>
      <c r="AG315" s="69"/>
      <c r="AH315" s="84"/>
      <c r="AI315" s="69"/>
      <c r="AJ315" s="84"/>
      <c r="AK315" s="69"/>
      <c r="AL315" s="84"/>
      <c r="AM315" s="69"/>
      <c r="AN315" s="84"/>
      <c r="AO315" s="69"/>
      <c r="AP315" s="84"/>
      <c r="AQ315" s="69"/>
      <c r="AR315" s="84"/>
      <c r="AS315" s="69"/>
      <c r="AT315" s="84"/>
      <c r="AU315" s="69"/>
      <c r="AV315" s="84"/>
      <c r="AW315" s="69"/>
      <c r="AX315" s="84"/>
      <c r="AY315" s="69"/>
      <c r="AZ315" s="84"/>
      <c r="BA315" s="69"/>
      <c r="BB315" s="84"/>
      <c r="BC315" s="69"/>
      <c r="BD315" s="84"/>
      <c r="BE315" s="69"/>
      <c r="BF315" s="84"/>
      <c r="BG315" s="69"/>
      <c r="BH315" s="84"/>
      <c r="BI315" s="69"/>
      <c r="BJ315" s="84"/>
      <c r="BK315" s="69"/>
      <c r="BL315" s="38"/>
      <c r="BM315" s="24"/>
      <c r="BN315" s="84"/>
      <c r="BO315" s="69"/>
      <c r="BP315" s="84"/>
      <c r="BQ315" s="69"/>
      <c r="BR315" s="84"/>
      <c r="BS315" s="69"/>
      <c r="BT315" s="84"/>
      <c r="BU315" s="69"/>
      <c r="BV315" s="24"/>
      <c r="BW315" s="84"/>
      <c r="BX315" s="69"/>
      <c r="BY315" s="84"/>
      <c r="BZ315" s="69"/>
      <c r="CA315" s="98"/>
    </row>
    <row r="316" spans="1:79" outlineLevel="1" x14ac:dyDescent="0.2">
      <c r="A316" s="33"/>
      <c r="B316" s="265" t="s">
        <v>763</v>
      </c>
      <c r="C316" s="240" t="str">
        <f>_xlfn.CONCAT(Tabel3[[#This Row],[ID]],Tabel3[[#This Row],[BYGNINGSDELE]])</f>
        <v>312Telefonanlæg</v>
      </c>
      <c r="D316" s="24"/>
      <c r="E316" s="24"/>
      <c r="F316" s="24"/>
      <c r="G316" s="24"/>
      <c r="H316" s="24"/>
      <c r="I316" s="24"/>
      <c r="J316" s="61">
        <v>4</v>
      </c>
      <c r="K316" s="62" t="s">
        <v>738</v>
      </c>
      <c r="L316" s="63" t="s">
        <v>636</v>
      </c>
      <c r="M316" s="61" t="str">
        <f>IFERROR(VLOOKUP(Tabel3[[#This Row],[ID-Bygningsdel]],'Data ændringslog'!A:G,7,FALSE),"P")</f>
        <v/>
      </c>
      <c r="N316" s="64" t="s">
        <v>109</v>
      </c>
      <c r="O316" s="188" t="str">
        <f>VLOOKUP(Tabel3[[#This Row],[ID-Bygningsdel]],'Data aktør'!A:H,2,FALSE)</f>
        <v/>
      </c>
      <c r="P316" s="189" t="str">
        <f>VLOOKUP(Tabel3[[#This Row],[ID-Bygningsdel]],'Data aktør'!A:H,3,FALSE)</f>
        <v/>
      </c>
      <c r="Q316" s="190" t="str">
        <f>VLOOKUP(Tabel3[[#This Row],[ID-Bygningsdel]],'Data aktør'!A:H,4,FALSE)</f>
        <v>X</v>
      </c>
      <c r="R316" s="191" t="str">
        <f>VLOOKUP(Tabel3[[#This Row],[ID-Bygningsdel]],'Data aktør'!A:H,5,FALSE)</f>
        <v/>
      </c>
      <c r="S316" s="192" t="str">
        <f>VLOOKUP(Tabel3[[#This Row],[ID-Bygningsdel]],'Data aktør'!A:H,6,FALSE)</f>
        <v/>
      </c>
      <c r="T316" s="193" t="str">
        <f>VLOOKUP(Tabel3[[#This Row],[ID-Bygningsdel]],'Data aktør'!A:H,7,FALSE)</f>
        <v>X</v>
      </c>
      <c r="U316" s="194" t="str">
        <f>VLOOKUP(Tabel3[[#This Row],[ID-Bygningsdel]],'Data aktør'!A:H,8,FALSE)</f>
        <v/>
      </c>
      <c r="V316" s="76"/>
      <c r="W316" s="77"/>
      <c r="X316" s="76"/>
      <c r="Y316" s="77"/>
      <c r="Z316" s="76"/>
      <c r="AA316" s="77"/>
      <c r="AB316" s="76"/>
      <c r="AC316" s="77"/>
      <c r="AD316" s="76"/>
      <c r="AE316" s="77"/>
      <c r="AF316" s="76"/>
      <c r="AG316" s="77"/>
      <c r="AH316" s="76"/>
      <c r="AI316" s="77"/>
      <c r="AJ316" s="76" t="s">
        <v>45</v>
      </c>
      <c r="AK316" s="77">
        <v>300</v>
      </c>
      <c r="AL316" s="76"/>
      <c r="AM316" s="77"/>
      <c r="AN316" s="76"/>
      <c r="AO316" s="77"/>
      <c r="AP316" s="76"/>
      <c r="AQ316" s="77"/>
      <c r="AR316" s="76"/>
      <c r="AS316" s="77"/>
      <c r="AT316" s="76" t="s">
        <v>45</v>
      </c>
      <c r="AU316" s="77">
        <v>300</v>
      </c>
      <c r="AV316" s="76"/>
      <c r="AW316" s="77"/>
      <c r="AX316" s="76"/>
      <c r="AY316" s="77"/>
      <c r="AZ316" s="76"/>
      <c r="BA316" s="77"/>
      <c r="BB316" s="76" t="s">
        <v>48</v>
      </c>
      <c r="BC316" s="77">
        <v>325</v>
      </c>
      <c r="BD316" s="76"/>
      <c r="BE316" s="77"/>
      <c r="BF316" s="76"/>
      <c r="BG316" s="77"/>
      <c r="BH316" s="76"/>
      <c r="BI316" s="77"/>
      <c r="BJ316" s="76"/>
      <c r="BK316" s="77"/>
      <c r="BL316" s="36" t="s">
        <v>734</v>
      </c>
      <c r="BM316" s="24"/>
      <c r="BN316" s="76"/>
      <c r="BO316" s="77"/>
      <c r="BP316" s="76"/>
      <c r="BQ316" s="77"/>
      <c r="BR316" s="76"/>
      <c r="BS316" s="77"/>
      <c r="BT316" s="76"/>
      <c r="BU316" s="77"/>
      <c r="BV316" s="24"/>
      <c r="BW316" s="76"/>
      <c r="BX316" s="77"/>
      <c r="BY316" s="76"/>
      <c r="BZ316" s="77"/>
      <c r="CA316" s="96"/>
    </row>
    <row r="317" spans="1:79" outlineLevel="1" x14ac:dyDescent="0.2">
      <c r="A317" s="33"/>
      <c r="B317" s="265" t="s">
        <v>765</v>
      </c>
      <c r="C317" s="240" t="str">
        <f>_xlfn.CONCAT(Tabel3[[#This Row],[ID]],Tabel3[[#This Row],[BYGNINGSDELE]])</f>
        <v>313Radioanlæg</v>
      </c>
      <c r="D317" s="24"/>
      <c r="E317" s="24"/>
      <c r="F317" s="24"/>
      <c r="G317" s="24"/>
      <c r="H317" s="24"/>
      <c r="I317" s="24"/>
      <c r="J317" s="61">
        <v>4</v>
      </c>
      <c r="K317" s="62" t="s">
        <v>740</v>
      </c>
      <c r="L317" s="63" t="s">
        <v>636</v>
      </c>
      <c r="M317" s="61" t="str">
        <f>IFERROR(VLOOKUP(Tabel3[[#This Row],[ID-Bygningsdel]],'Data ændringslog'!A:G,7,FALSE),"P")</f>
        <v/>
      </c>
      <c r="N317" s="64" t="s">
        <v>109</v>
      </c>
      <c r="O317" s="188" t="str">
        <f>VLOOKUP(Tabel3[[#This Row],[ID-Bygningsdel]],'Data aktør'!A:H,2,FALSE)</f>
        <v/>
      </c>
      <c r="P317" s="189" t="str">
        <f>VLOOKUP(Tabel3[[#This Row],[ID-Bygningsdel]],'Data aktør'!A:H,3,FALSE)</f>
        <v/>
      </c>
      <c r="Q317" s="190" t="str">
        <f>VLOOKUP(Tabel3[[#This Row],[ID-Bygningsdel]],'Data aktør'!A:H,4,FALSE)</f>
        <v>X</v>
      </c>
      <c r="R317" s="191" t="str">
        <f>VLOOKUP(Tabel3[[#This Row],[ID-Bygningsdel]],'Data aktør'!A:H,5,FALSE)</f>
        <v/>
      </c>
      <c r="S317" s="192" t="str">
        <f>VLOOKUP(Tabel3[[#This Row],[ID-Bygningsdel]],'Data aktør'!A:H,6,FALSE)</f>
        <v/>
      </c>
      <c r="T317" s="193" t="str">
        <f>VLOOKUP(Tabel3[[#This Row],[ID-Bygningsdel]],'Data aktør'!A:H,7,FALSE)</f>
        <v>X</v>
      </c>
      <c r="U317" s="194" t="str">
        <f>VLOOKUP(Tabel3[[#This Row],[ID-Bygningsdel]],'Data aktør'!A:H,8,FALSE)</f>
        <v/>
      </c>
      <c r="V317" s="76"/>
      <c r="W317" s="77"/>
      <c r="X317" s="76"/>
      <c r="Y317" s="77"/>
      <c r="Z317" s="76"/>
      <c r="AA317" s="77"/>
      <c r="AB317" s="76"/>
      <c r="AC317" s="77"/>
      <c r="AD317" s="76"/>
      <c r="AE317" s="77"/>
      <c r="AF317" s="76"/>
      <c r="AG317" s="77"/>
      <c r="AH317" s="76"/>
      <c r="AI317" s="77"/>
      <c r="AJ317" s="76" t="s">
        <v>45</v>
      </c>
      <c r="AK317" s="77">
        <v>300</v>
      </c>
      <c r="AL317" s="76"/>
      <c r="AM317" s="77"/>
      <c r="AN317" s="76"/>
      <c r="AO317" s="77"/>
      <c r="AP317" s="76"/>
      <c r="AQ317" s="77"/>
      <c r="AR317" s="76"/>
      <c r="AS317" s="77"/>
      <c r="AT317" s="76" t="s">
        <v>45</v>
      </c>
      <c r="AU317" s="77">
        <v>300</v>
      </c>
      <c r="AV317" s="76"/>
      <c r="AW317" s="77"/>
      <c r="AX317" s="76"/>
      <c r="AY317" s="77"/>
      <c r="AZ317" s="76"/>
      <c r="BA317" s="77"/>
      <c r="BB317" s="76" t="s">
        <v>48</v>
      </c>
      <c r="BC317" s="77">
        <v>325</v>
      </c>
      <c r="BD317" s="76"/>
      <c r="BE317" s="77"/>
      <c r="BF317" s="76"/>
      <c r="BG317" s="77"/>
      <c r="BH317" s="76"/>
      <c r="BI317" s="77"/>
      <c r="BJ317" s="76"/>
      <c r="BK317" s="77"/>
      <c r="BL317" s="36" t="s">
        <v>734</v>
      </c>
      <c r="BM317" s="24"/>
      <c r="BN317" s="76"/>
      <c r="BO317" s="77"/>
      <c r="BP317" s="76"/>
      <c r="BQ317" s="77"/>
      <c r="BR317" s="76"/>
      <c r="BS317" s="77"/>
      <c r="BT317" s="76"/>
      <c r="BU317" s="77"/>
      <c r="BV317" s="24"/>
      <c r="BW317" s="76"/>
      <c r="BX317" s="77"/>
      <c r="BY317" s="76"/>
      <c r="BZ317" s="77"/>
      <c r="CA317" s="96"/>
    </row>
    <row r="318" spans="1:79" outlineLevel="1" x14ac:dyDescent="0.2">
      <c r="A318" s="33"/>
      <c r="B318" s="265" t="s">
        <v>767</v>
      </c>
      <c r="C318" s="240" t="str">
        <f>_xlfn.CONCAT(Tabel3[[#This Row],[ID]],Tabel3[[#This Row],[BYGNINGSDELE]])</f>
        <v>314Dør- og porttelefoner</v>
      </c>
      <c r="D318" s="24"/>
      <c r="E318" s="24"/>
      <c r="F318" s="24"/>
      <c r="G318" s="24"/>
      <c r="H318" s="24"/>
      <c r="I318" s="24"/>
      <c r="J318" s="61">
        <v>4</v>
      </c>
      <c r="K318" s="62" t="s">
        <v>742</v>
      </c>
      <c r="L318" s="63" t="s">
        <v>636</v>
      </c>
      <c r="M318" s="61" t="str">
        <f>IFERROR(VLOOKUP(Tabel3[[#This Row],[ID-Bygningsdel]],'Data ændringslog'!A:G,7,FALSE),"P")</f>
        <v/>
      </c>
      <c r="N318" s="64" t="s">
        <v>109</v>
      </c>
      <c r="O318" s="188" t="str">
        <f>VLOOKUP(Tabel3[[#This Row],[ID-Bygningsdel]],'Data aktør'!A:H,2,FALSE)</f>
        <v/>
      </c>
      <c r="P318" s="189" t="str">
        <f>VLOOKUP(Tabel3[[#This Row],[ID-Bygningsdel]],'Data aktør'!A:H,3,FALSE)</f>
        <v/>
      </c>
      <c r="Q318" s="190" t="str">
        <f>VLOOKUP(Tabel3[[#This Row],[ID-Bygningsdel]],'Data aktør'!A:H,4,FALSE)</f>
        <v>X</v>
      </c>
      <c r="R318" s="191" t="str">
        <f>VLOOKUP(Tabel3[[#This Row],[ID-Bygningsdel]],'Data aktør'!A:H,5,FALSE)</f>
        <v/>
      </c>
      <c r="S318" s="192" t="str">
        <f>VLOOKUP(Tabel3[[#This Row],[ID-Bygningsdel]],'Data aktør'!A:H,6,FALSE)</f>
        <v/>
      </c>
      <c r="T318" s="193" t="str">
        <f>VLOOKUP(Tabel3[[#This Row],[ID-Bygningsdel]],'Data aktør'!A:H,7,FALSE)</f>
        <v>X</v>
      </c>
      <c r="U318" s="194" t="str">
        <f>VLOOKUP(Tabel3[[#This Row],[ID-Bygningsdel]],'Data aktør'!A:H,8,FALSE)</f>
        <v/>
      </c>
      <c r="V318" s="76"/>
      <c r="W318" s="77"/>
      <c r="X318" s="76"/>
      <c r="Y318" s="77"/>
      <c r="Z318" s="76"/>
      <c r="AA318" s="77"/>
      <c r="AB318" s="76"/>
      <c r="AC318" s="77"/>
      <c r="AD318" s="76"/>
      <c r="AE318" s="77"/>
      <c r="AF318" s="76"/>
      <c r="AG318" s="77"/>
      <c r="AH318" s="76"/>
      <c r="AI318" s="77"/>
      <c r="AJ318" s="76" t="s">
        <v>45</v>
      </c>
      <c r="AK318" s="77">
        <v>300</v>
      </c>
      <c r="AL318" s="76"/>
      <c r="AM318" s="77"/>
      <c r="AN318" s="76"/>
      <c r="AO318" s="77"/>
      <c r="AP318" s="76"/>
      <c r="AQ318" s="77"/>
      <c r="AR318" s="76"/>
      <c r="AS318" s="77"/>
      <c r="AT318" s="76" t="s">
        <v>45</v>
      </c>
      <c r="AU318" s="77">
        <v>300</v>
      </c>
      <c r="AV318" s="76"/>
      <c r="AW318" s="77"/>
      <c r="AX318" s="76"/>
      <c r="AY318" s="77"/>
      <c r="AZ318" s="76"/>
      <c r="BA318" s="77"/>
      <c r="BB318" s="76" t="s">
        <v>48</v>
      </c>
      <c r="BC318" s="77">
        <v>325</v>
      </c>
      <c r="BD318" s="76"/>
      <c r="BE318" s="77"/>
      <c r="BF318" s="76"/>
      <c r="BG318" s="77"/>
      <c r="BH318" s="76"/>
      <c r="BI318" s="77"/>
      <c r="BJ318" s="76"/>
      <c r="BK318" s="77"/>
      <c r="BL318" s="36" t="s">
        <v>734</v>
      </c>
      <c r="BM318" s="24"/>
      <c r="BN318" s="76"/>
      <c r="BO318" s="77"/>
      <c r="BP318" s="76"/>
      <c r="BQ318" s="77"/>
      <c r="BR318" s="76"/>
      <c r="BS318" s="77"/>
      <c r="BT318" s="76"/>
      <c r="BU318" s="77"/>
      <c r="BV318" s="24"/>
      <c r="BW318" s="76"/>
      <c r="BX318" s="77"/>
      <c r="BY318" s="76"/>
      <c r="BZ318" s="77"/>
      <c r="CA318" s="96"/>
    </row>
    <row r="319" spans="1:79" outlineLevel="1" x14ac:dyDescent="0.2">
      <c r="A319" s="33"/>
      <c r="B319" s="267" t="s">
        <v>769</v>
      </c>
      <c r="C319" s="242" t="str">
        <f>_xlfn.CONCAT(Tabel3[[#This Row],[ID]],Tabel3[[#This Row],[BYGNINGSDELE]])</f>
        <v>315Monteringsmateriel for Informationsanlæg</v>
      </c>
      <c r="D319" s="23"/>
      <c r="E319" s="23"/>
      <c r="F319" s="23"/>
      <c r="G319" s="23"/>
      <c r="H319" s="23"/>
      <c r="I319" s="24"/>
      <c r="J319" s="65">
        <v>3</v>
      </c>
      <c r="K319" s="66" t="s">
        <v>744</v>
      </c>
      <c r="L319" s="67"/>
      <c r="M319" s="65" t="str">
        <f>IFERROR(VLOOKUP(Tabel3[[#This Row],[ID-Bygningsdel]],'Data ændringslog'!A:G,7,FALSE),"P")</f>
        <v/>
      </c>
      <c r="N319" s="68" t="s">
        <v>109</v>
      </c>
      <c r="O319" s="196" t="str">
        <f>VLOOKUP(Tabel3[[#This Row],[ID-Bygningsdel]],'Data aktør'!A:H,2,FALSE)</f>
        <v/>
      </c>
      <c r="P319" s="197" t="str">
        <f>VLOOKUP(Tabel3[[#This Row],[ID-Bygningsdel]],'Data aktør'!A:H,3,FALSE)</f>
        <v/>
      </c>
      <c r="Q319" s="197" t="str">
        <f>VLOOKUP(Tabel3[[#This Row],[ID-Bygningsdel]],'Data aktør'!A:H,4,FALSE)</f>
        <v/>
      </c>
      <c r="R319" s="197" t="str">
        <f>VLOOKUP(Tabel3[[#This Row],[ID-Bygningsdel]],'Data aktør'!A:H,5,FALSE)</f>
        <v/>
      </c>
      <c r="S319" s="197" t="str">
        <f>VLOOKUP(Tabel3[[#This Row],[ID-Bygningsdel]],'Data aktør'!A:H,6,FALSE)</f>
        <v/>
      </c>
      <c r="T319" s="197" t="str">
        <f>VLOOKUP(Tabel3[[#This Row],[ID-Bygningsdel]],'Data aktør'!A:H,7,FALSE)</f>
        <v/>
      </c>
      <c r="U319" s="197" t="str">
        <f>VLOOKUP(Tabel3[[#This Row],[ID-Bygningsdel]],'Data aktør'!A:H,8,FALSE)</f>
        <v/>
      </c>
      <c r="V319" s="84"/>
      <c r="W319" s="69"/>
      <c r="X319" s="84"/>
      <c r="Y319" s="69"/>
      <c r="Z319" s="84"/>
      <c r="AA319" s="69"/>
      <c r="AB319" s="84"/>
      <c r="AC319" s="69"/>
      <c r="AD319" s="84"/>
      <c r="AE319" s="69"/>
      <c r="AF319" s="84"/>
      <c r="AG319" s="69"/>
      <c r="AH319" s="84"/>
      <c r="AI319" s="69"/>
      <c r="AJ319" s="84"/>
      <c r="AK319" s="69"/>
      <c r="AL319" s="84"/>
      <c r="AM319" s="69"/>
      <c r="AN319" s="84"/>
      <c r="AO319" s="69"/>
      <c r="AP319" s="84"/>
      <c r="AQ319" s="69"/>
      <c r="AR319" s="84"/>
      <c r="AS319" s="69"/>
      <c r="AT319" s="84"/>
      <c r="AU319" s="69"/>
      <c r="AV319" s="84"/>
      <c r="AW319" s="69"/>
      <c r="AX319" s="84"/>
      <c r="AY319" s="69"/>
      <c r="AZ319" s="84"/>
      <c r="BA319" s="69"/>
      <c r="BB319" s="84"/>
      <c r="BC319" s="69"/>
      <c r="BD319" s="84"/>
      <c r="BE319" s="69"/>
      <c r="BF319" s="84"/>
      <c r="BG319" s="69"/>
      <c r="BH319" s="84"/>
      <c r="BI319" s="69"/>
      <c r="BJ319" s="84"/>
      <c r="BK319" s="69"/>
      <c r="BL319" s="38"/>
      <c r="BM319" s="24"/>
      <c r="BN319" s="84"/>
      <c r="BO319" s="69"/>
      <c r="BP319" s="84"/>
      <c r="BQ319" s="69"/>
      <c r="BR319" s="84"/>
      <c r="BS319" s="69"/>
      <c r="BT319" s="84"/>
      <c r="BU319" s="69"/>
      <c r="BV319" s="24"/>
      <c r="BW319" s="84"/>
      <c r="BX319" s="69"/>
      <c r="BY319" s="84"/>
      <c r="BZ319" s="69"/>
      <c r="CA319" s="98"/>
    </row>
    <row r="320" spans="1:79" outlineLevel="1" x14ac:dyDescent="0.2">
      <c r="A320" s="33"/>
      <c r="B320" s="265" t="s">
        <v>771</v>
      </c>
      <c r="C320" s="240" t="str">
        <f>_xlfn.CONCAT(Tabel3[[#This Row],[ID]],Tabel3[[#This Row],[BYGNINGSDELE]])</f>
        <v>316Optagetanlæg</v>
      </c>
      <c r="D320" s="24"/>
      <c r="E320" s="24"/>
      <c r="F320" s="24"/>
      <c r="G320" s="24"/>
      <c r="H320" s="24"/>
      <c r="I320" s="24"/>
      <c r="J320" s="61">
        <v>4</v>
      </c>
      <c r="K320" s="62" t="s">
        <v>746</v>
      </c>
      <c r="L320" s="63" t="s">
        <v>636</v>
      </c>
      <c r="M320" s="61" t="str">
        <f>IFERROR(VLOOKUP(Tabel3[[#This Row],[ID-Bygningsdel]],'Data ændringslog'!A:G,7,FALSE),"P")</f>
        <v/>
      </c>
      <c r="N320" s="64" t="s">
        <v>109</v>
      </c>
      <c r="O320" s="188" t="str">
        <f>VLOOKUP(Tabel3[[#This Row],[ID-Bygningsdel]],'Data aktør'!A:H,2,FALSE)</f>
        <v/>
      </c>
      <c r="P320" s="189" t="str">
        <f>VLOOKUP(Tabel3[[#This Row],[ID-Bygningsdel]],'Data aktør'!A:H,3,FALSE)</f>
        <v/>
      </c>
      <c r="Q320" s="190" t="str">
        <f>VLOOKUP(Tabel3[[#This Row],[ID-Bygningsdel]],'Data aktør'!A:H,4,FALSE)</f>
        <v>X</v>
      </c>
      <c r="R320" s="191" t="str">
        <f>VLOOKUP(Tabel3[[#This Row],[ID-Bygningsdel]],'Data aktør'!A:H,5,FALSE)</f>
        <v/>
      </c>
      <c r="S320" s="192" t="str">
        <f>VLOOKUP(Tabel3[[#This Row],[ID-Bygningsdel]],'Data aktør'!A:H,6,FALSE)</f>
        <v/>
      </c>
      <c r="T320" s="193" t="str">
        <f>VLOOKUP(Tabel3[[#This Row],[ID-Bygningsdel]],'Data aktør'!A:H,7,FALSE)</f>
        <v>X</v>
      </c>
      <c r="U320" s="194" t="str">
        <f>VLOOKUP(Tabel3[[#This Row],[ID-Bygningsdel]],'Data aktør'!A:H,8,FALSE)</f>
        <v/>
      </c>
      <c r="V320" s="76"/>
      <c r="W320" s="77"/>
      <c r="X320" s="76"/>
      <c r="Y320" s="77"/>
      <c r="Z320" s="76"/>
      <c r="AA320" s="77"/>
      <c r="AB320" s="76"/>
      <c r="AC320" s="77"/>
      <c r="AD320" s="76"/>
      <c r="AE320" s="77"/>
      <c r="AF320" s="76"/>
      <c r="AG320" s="77"/>
      <c r="AH320" s="76"/>
      <c r="AI320" s="77"/>
      <c r="AJ320" s="76" t="s">
        <v>45</v>
      </c>
      <c r="AK320" s="77">
        <v>300</v>
      </c>
      <c r="AL320" s="76"/>
      <c r="AM320" s="77"/>
      <c r="AN320" s="76"/>
      <c r="AO320" s="77"/>
      <c r="AP320" s="76"/>
      <c r="AQ320" s="77"/>
      <c r="AR320" s="76"/>
      <c r="AS320" s="77"/>
      <c r="AT320" s="76" t="s">
        <v>45</v>
      </c>
      <c r="AU320" s="77">
        <v>300</v>
      </c>
      <c r="AV320" s="76"/>
      <c r="AW320" s="77"/>
      <c r="AX320" s="76"/>
      <c r="AY320" s="77"/>
      <c r="AZ320" s="76"/>
      <c r="BA320" s="77"/>
      <c r="BB320" s="76" t="s">
        <v>48</v>
      </c>
      <c r="BC320" s="77">
        <v>325</v>
      </c>
      <c r="BD320" s="76"/>
      <c r="BE320" s="77"/>
      <c r="BF320" s="76"/>
      <c r="BG320" s="77"/>
      <c r="BH320" s="76"/>
      <c r="BI320" s="77"/>
      <c r="BJ320" s="76"/>
      <c r="BK320" s="77"/>
      <c r="BL320" s="36" t="s">
        <v>734</v>
      </c>
      <c r="BM320" s="24"/>
      <c r="BN320" s="76"/>
      <c r="BO320" s="77"/>
      <c r="BP320" s="76"/>
      <c r="BQ320" s="77"/>
      <c r="BR320" s="76"/>
      <c r="BS320" s="77"/>
      <c r="BT320" s="76"/>
      <c r="BU320" s="77"/>
      <c r="BV320" s="24"/>
      <c r="BW320" s="76"/>
      <c r="BX320" s="77"/>
      <c r="BY320" s="76"/>
      <c r="BZ320" s="77"/>
      <c r="CA320" s="96"/>
    </row>
    <row r="321" spans="1:79" outlineLevel="1" x14ac:dyDescent="0.2">
      <c r="A321" s="33"/>
      <c r="B321" s="265" t="s">
        <v>773</v>
      </c>
      <c r="C321" s="240" t="str">
        <f>_xlfn.CONCAT(Tabel3[[#This Row],[ID]],Tabel3[[#This Row],[BYGNINGSDELE]])</f>
        <v>317Ringeanlæg</v>
      </c>
      <c r="D321" s="24"/>
      <c r="E321" s="24"/>
      <c r="F321" s="24"/>
      <c r="G321" s="24"/>
      <c r="H321" s="24"/>
      <c r="I321" s="24"/>
      <c r="J321" s="61">
        <v>4</v>
      </c>
      <c r="K321" s="62" t="s">
        <v>748</v>
      </c>
      <c r="L321" s="63" t="s">
        <v>636</v>
      </c>
      <c r="M321" s="61" t="str">
        <f>IFERROR(VLOOKUP(Tabel3[[#This Row],[ID-Bygningsdel]],'Data ændringslog'!A:G,7,FALSE),"P")</f>
        <v/>
      </c>
      <c r="N321" s="64" t="s">
        <v>109</v>
      </c>
      <c r="O321" s="188" t="str">
        <f>VLOOKUP(Tabel3[[#This Row],[ID-Bygningsdel]],'Data aktør'!A:H,2,FALSE)</f>
        <v/>
      </c>
      <c r="P321" s="189" t="str">
        <f>VLOOKUP(Tabel3[[#This Row],[ID-Bygningsdel]],'Data aktør'!A:H,3,FALSE)</f>
        <v/>
      </c>
      <c r="Q321" s="190" t="str">
        <f>VLOOKUP(Tabel3[[#This Row],[ID-Bygningsdel]],'Data aktør'!A:H,4,FALSE)</f>
        <v>X</v>
      </c>
      <c r="R321" s="191" t="str">
        <f>VLOOKUP(Tabel3[[#This Row],[ID-Bygningsdel]],'Data aktør'!A:H,5,FALSE)</f>
        <v/>
      </c>
      <c r="S321" s="192" t="str">
        <f>VLOOKUP(Tabel3[[#This Row],[ID-Bygningsdel]],'Data aktør'!A:H,6,FALSE)</f>
        <v/>
      </c>
      <c r="T321" s="193" t="str">
        <f>VLOOKUP(Tabel3[[#This Row],[ID-Bygningsdel]],'Data aktør'!A:H,7,FALSE)</f>
        <v>X</v>
      </c>
      <c r="U321" s="194" t="str">
        <f>VLOOKUP(Tabel3[[#This Row],[ID-Bygningsdel]],'Data aktør'!A:H,8,FALSE)</f>
        <v/>
      </c>
      <c r="V321" s="76"/>
      <c r="W321" s="77"/>
      <c r="X321" s="76"/>
      <c r="Y321" s="77"/>
      <c r="Z321" s="76"/>
      <c r="AA321" s="77"/>
      <c r="AB321" s="76"/>
      <c r="AC321" s="77"/>
      <c r="AD321" s="76"/>
      <c r="AE321" s="77"/>
      <c r="AF321" s="76"/>
      <c r="AG321" s="77"/>
      <c r="AH321" s="76"/>
      <c r="AI321" s="77"/>
      <c r="AJ321" s="76" t="s">
        <v>45</v>
      </c>
      <c r="AK321" s="77">
        <v>300</v>
      </c>
      <c r="AL321" s="76"/>
      <c r="AM321" s="77"/>
      <c r="AN321" s="76"/>
      <c r="AO321" s="77"/>
      <c r="AP321" s="76"/>
      <c r="AQ321" s="77"/>
      <c r="AR321" s="76"/>
      <c r="AS321" s="77"/>
      <c r="AT321" s="76" t="s">
        <v>45</v>
      </c>
      <c r="AU321" s="77">
        <v>300</v>
      </c>
      <c r="AV321" s="76"/>
      <c r="AW321" s="77"/>
      <c r="AX321" s="76"/>
      <c r="AY321" s="77"/>
      <c r="AZ321" s="76"/>
      <c r="BA321" s="77"/>
      <c r="BB321" s="76" t="s">
        <v>48</v>
      </c>
      <c r="BC321" s="77">
        <v>325</v>
      </c>
      <c r="BD321" s="76"/>
      <c r="BE321" s="77"/>
      <c r="BF321" s="76"/>
      <c r="BG321" s="77"/>
      <c r="BH321" s="76"/>
      <c r="BI321" s="77"/>
      <c r="BJ321" s="76"/>
      <c r="BK321" s="77"/>
      <c r="BL321" s="36" t="s">
        <v>734</v>
      </c>
      <c r="BM321" s="24"/>
      <c r="BN321" s="76"/>
      <c r="BO321" s="77"/>
      <c r="BP321" s="76"/>
      <c r="BQ321" s="77"/>
      <c r="BR321" s="76"/>
      <c r="BS321" s="77"/>
      <c r="BT321" s="76"/>
      <c r="BU321" s="77"/>
      <c r="BV321" s="24"/>
      <c r="BW321" s="76"/>
      <c r="BX321" s="77"/>
      <c r="BY321" s="76"/>
      <c r="BZ321" s="77"/>
      <c r="CA321" s="96"/>
    </row>
    <row r="322" spans="1:79" outlineLevel="1" x14ac:dyDescent="0.2">
      <c r="A322" s="33"/>
      <c r="B322" s="265" t="s">
        <v>775</v>
      </c>
      <c r="C322" s="240" t="str">
        <f>_xlfn.CONCAT(Tabel3[[#This Row],[ID]],Tabel3[[#This Row],[BYGNINGSDELE]])</f>
        <v>318Ur-anlæg</v>
      </c>
      <c r="D322" s="24"/>
      <c r="E322" s="24"/>
      <c r="F322" s="24"/>
      <c r="G322" s="24"/>
      <c r="H322" s="24"/>
      <c r="I322" s="24"/>
      <c r="J322" s="61">
        <v>4</v>
      </c>
      <c r="K322" s="62" t="s">
        <v>750</v>
      </c>
      <c r="L322" s="63" t="s">
        <v>636</v>
      </c>
      <c r="M322" s="61" t="str">
        <f>IFERROR(VLOOKUP(Tabel3[[#This Row],[ID-Bygningsdel]],'Data ændringslog'!A:G,7,FALSE),"P")</f>
        <v/>
      </c>
      <c r="N322" s="64" t="s">
        <v>109</v>
      </c>
      <c r="O322" s="188" t="str">
        <f>VLOOKUP(Tabel3[[#This Row],[ID-Bygningsdel]],'Data aktør'!A:H,2,FALSE)</f>
        <v/>
      </c>
      <c r="P322" s="189" t="str">
        <f>VLOOKUP(Tabel3[[#This Row],[ID-Bygningsdel]],'Data aktør'!A:H,3,FALSE)</f>
        <v/>
      </c>
      <c r="Q322" s="190" t="str">
        <f>VLOOKUP(Tabel3[[#This Row],[ID-Bygningsdel]],'Data aktør'!A:H,4,FALSE)</f>
        <v>X</v>
      </c>
      <c r="R322" s="191" t="str">
        <f>VLOOKUP(Tabel3[[#This Row],[ID-Bygningsdel]],'Data aktør'!A:H,5,FALSE)</f>
        <v/>
      </c>
      <c r="S322" s="192" t="str">
        <f>VLOOKUP(Tabel3[[#This Row],[ID-Bygningsdel]],'Data aktør'!A:H,6,FALSE)</f>
        <v/>
      </c>
      <c r="T322" s="193" t="str">
        <f>VLOOKUP(Tabel3[[#This Row],[ID-Bygningsdel]],'Data aktør'!A:H,7,FALSE)</f>
        <v>X</v>
      </c>
      <c r="U322" s="194" t="str">
        <f>VLOOKUP(Tabel3[[#This Row],[ID-Bygningsdel]],'Data aktør'!A:H,8,FALSE)</f>
        <v/>
      </c>
      <c r="V322" s="76"/>
      <c r="W322" s="77"/>
      <c r="X322" s="76"/>
      <c r="Y322" s="77"/>
      <c r="Z322" s="76"/>
      <c r="AA322" s="77"/>
      <c r="AB322" s="76"/>
      <c r="AC322" s="77"/>
      <c r="AD322" s="76"/>
      <c r="AE322" s="77"/>
      <c r="AF322" s="76"/>
      <c r="AG322" s="77"/>
      <c r="AH322" s="76"/>
      <c r="AI322" s="77"/>
      <c r="AJ322" s="76" t="s">
        <v>45</v>
      </c>
      <c r="AK322" s="77">
        <v>300</v>
      </c>
      <c r="AL322" s="76"/>
      <c r="AM322" s="77"/>
      <c r="AN322" s="76"/>
      <c r="AO322" s="77"/>
      <c r="AP322" s="76"/>
      <c r="AQ322" s="77"/>
      <c r="AR322" s="76"/>
      <c r="AS322" s="77"/>
      <c r="AT322" s="76" t="s">
        <v>45</v>
      </c>
      <c r="AU322" s="77">
        <v>300</v>
      </c>
      <c r="AV322" s="76"/>
      <c r="AW322" s="77"/>
      <c r="AX322" s="76"/>
      <c r="AY322" s="77"/>
      <c r="AZ322" s="76"/>
      <c r="BA322" s="77"/>
      <c r="BB322" s="76" t="s">
        <v>48</v>
      </c>
      <c r="BC322" s="77">
        <v>325</v>
      </c>
      <c r="BD322" s="76"/>
      <c r="BE322" s="77"/>
      <c r="BF322" s="76"/>
      <c r="BG322" s="77"/>
      <c r="BH322" s="76"/>
      <c r="BI322" s="77"/>
      <c r="BJ322" s="76"/>
      <c r="BK322" s="77"/>
      <c r="BL322" s="36" t="s">
        <v>734</v>
      </c>
      <c r="BM322" s="24"/>
      <c r="BN322" s="76"/>
      <c r="BO322" s="77"/>
      <c r="BP322" s="76"/>
      <c r="BQ322" s="77"/>
      <c r="BR322" s="76"/>
      <c r="BS322" s="77"/>
      <c r="BT322" s="76"/>
      <c r="BU322" s="77"/>
      <c r="BV322" s="24"/>
      <c r="BW322" s="76"/>
      <c r="BX322" s="77"/>
      <c r="BY322" s="76"/>
      <c r="BZ322" s="77"/>
      <c r="CA322" s="96"/>
    </row>
    <row r="323" spans="1:79" outlineLevel="1" x14ac:dyDescent="0.2">
      <c r="A323" s="33"/>
      <c r="B323" s="267" t="s">
        <v>777</v>
      </c>
      <c r="C323" s="242" t="str">
        <f>_xlfn.CONCAT(Tabel3[[#This Row],[ID]],Tabel3[[#This Row],[BYGNINGSDELE]])</f>
        <v>319Monteringsmateriel for Audio, video og antenneanlæg</v>
      </c>
      <c r="D323" s="23"/>
      <c r="E323" s="23"/>
      <c r="F323" s="23"/>
      <c r="G323" s="23"/>
      <c r="H323" s="23"/>
      <c r="I323" s="24"/>
      <c r="J323" s="65">
        <v>3</v>
      </c>
      <c r="K323" s="66" t="s">
        <v>752</v>
      </c>
      <c r="L323" s="67"/>
      <c r="M323" s="65" t="str">
        <f>IFERROR(VLOOKUP(Tabel3[[#This Row],[ID-Bygningsdel]],'Data ændringslog'!A:G,7,FALSE),"P")</f>
        <v/>
      </c>
      <c r="N323" s="68" t="s">
        <v>109</v>
      </c>
      <c r="O323" s="196" t="str">
        <f>VLOOKUP(Tabel3[[#This Row],[ID-Bygningsdel]],'Data aktør'!A:H,2,FALSE)</f>
        <v/>
      </c>
      <c r="P323" s="197" t="str">
        <f>VLOOKUP(Tabel3[[#This Row],[ID-Bygningsdel]],'Data aktør'!A:H,3,FALSE)</f>
        <v/>
      </c>
      <c r="Q323" s="197" t="str">
        <f>VLOOKUP(Tabel3[[#This Row],[ID-Bygningsdel]],'Data aktør'!A:H,4,FALSE)</f>
        <v/>
      </c>
      <c r="R323" s="197" t="str">
        <f>VLOOKUP(Tabel3[[#This Row],[ID-Bygningsdel]],'Data aktør'!A:H,5,FALSE)</f>
        <v/>
      </c>
      <c r="S323" s="197" t="str">
        <f>VLOOKUP(Tabel3[[#This Row],[ID-Bygningsdel]],'Data aktør'!A:H,6,FALSE)</f>
        <v/>
      </c>
      <c r="T323" s="197" t="str">
        <f>VLOOKUP(Tabel3[[#This Row],[ID-Bygningsdel]],'Data aktør'!A:H,7,FALSE)</f>
        <v/>
      </c>
      <c r="U323" s="197" t="str">
        <f>VLOOKUP(Tabel3[[#This Row],[ID-Bygningsdel]],'Data aktør'!A:H,8,FALSE)</f>
        <v/>
      </c>
      <c r="V323" s="84"/>
      <c r="W323" s="69"/>
      <c r="X323" s="84"/>
      <c r="Y323" s="69"/>
      <c r="Z323" s="84"/>
      <c r="AA323" s="69"/>
      <c r="AB323" s="84"/>
      <c r="AC323" s="69"/>
      <c r="AD323" s="84"/>
      <c r="AE323" s="69"/>
      <c r="AF323" s="84"/>
      <c r="AG323" s="69"/>
      <c r="AH323" s="84"/>
      <c r="AI323" s="69"/>
      <c r="AJ323" s="84"/>
      <c r="AK323" s="69"/>
      <c r="AL323" s="84"/>
      <c r="AM323" s="69"/>
      <c r="AN323" s="84"/>
      <c r="AO323" s="69"/>
      <c r="AP323" s="84"/>
      <c r="AQ323" s="69"/>
      <c r="AR323" s="84"/>
      <c r="AS323" s="69"/>
      <c r="AT323" s="84"/>
      <c r="AU323" s="69"/>
      <c r="AV323" s="84"/>
      <c r="AW323" s="69"/>
      <c r="AX323" s="84"/>
      <c r="AY323" s="69"/>
      <c r="AZ323" s="84"/>
      <c r="BA323" s="69"/>
      <c r="BB323" s="84"/>
      <c r="BC323" s="69"/>
      <c r="BD323" s="84"/>
      <c r="BE323" s="69"/>
      <c r="BF323" s="84"/>
      <c r="BG323" s="69"/>
      <c r="BH323" s="84"/>
      <c r="BI323" s="69"/>
      <c r="BJ323" s="84"/>
      <c r="BK323" s="69"/>
      <c r="BL323" s="38"/>
      <c r="BM323" s="24"/>
      <c r="BN323" s="84"/>
      <c r="BO323" s="69"/>
      <c r="BP323" s="84"/>
      <c r="BQ323" s="69"/>
      <c r="BR323" s="84"/>
      <c r="BS323" s="69"/>
      <c r="BT323" s="84"/>
      <c r="BU323" s="69"/>
      <c r="BV323" s="24"/>
      <c r="BW323" s="84"/>
      <c r="BX323" s="69"/>
      <c r="BY323" s="84"/>
      <c r="BZ323" s="69"/>
      <c r="CA323" s="98"/>
    </row>
    <row r="324" spans="1:79" outlineLevel="1" x14ac:dyDescent="0.2">
      <c r="A324" s="33"/>
      <c r="B324" s="265" t="s">
        <v>779</v>
      </c>
      <c r="C324" s="240" t="str">
        <f>_xlfn.CONCAT(Tabel3[[#This Row],[ID]],Tabel3[[#This Row],[BYGNINGSDELE]])</f>
        <v>320Højttaleranlæg</v>
      </c>
      <c r="D324" s="24"/>
      <c r="E324" s="24"/>
      <c r="F324" s="24"/>
      <c r="G324" s="24"/>
      <c r="H324" s="24"/>
      <c r="I324" s="24"/>
      <c r="J324" s="61">
        <v>4</v>
      </c>
      <c r="K324" s="62" t="s">
        <v>754</v>
      </c>
      <c r="L324" s="63" t="s">
        <v>636</v>
      </c>
      <c r="M324" s="61" t="str">
        <f>IFERROR(VLOOKUP(Tabel3[[#This Row],[ID-Bygningsdel]],'Data ændringslog'!A:G,7,FALSE),"P")</f>
        <v/>
      </c>
      <c r="N324" s="64" t="s">
        <v>109</v>
      </c>
      <c r="O324" s="188" t="str">
        <f>VLOOKUP(Tabel3[[#This Row],[ID-Bygningsdel]],'Data aktør'!A:H,2,FALSE)</f>
        <v/>
      </c>
      <c r="P324" s="189" t="str">
        <f>VLOOKUP(Tabel3[[#This Row],[ID-Bygningsdel]],'Data aktør'!A:H,3,FALSE)</f>
        <v/>
      </c>
      <c r="Q324" s="190" t="str">
        <f>VLOOKUP(Tabel3[[#This Row],[ID-Bygningsdel]],'Data aktør'!A:H,4,FALSE)</f>
        <v>X</v>
      </c>
      <c r="R324" s="191" t="str">
        <f>VLOOKUP(Tabel3[[#This Row],[ID-Bygningsdel]],'Data aktør'!A:H,5,FALSE)</f>
        <v/>
      </c>
      <c r="S324" s="192" t="str">
        <f>VLOOKUP(Tabel3[[#This Row],[ID-Bygningsdel]],'Data aktør'!A:H,6,FALSE)</f>
        <v/>
      </c>
      <c r="T324" s="193" t="str">
        <f>VLOOKUP(Tabel3[[#This Row],[ID-Bygningsdel]],'Data aktør'!A:H,7,FALSE)</f>
        <v>X</v>
      </c>
      <c r="U324" s="194" t="str">
        <f>VLOOKUP(Tabel3[[#This Row],[ID-Bygningsdel]],'Data aktør'!A:H,8,FALSE)</f>
        <v/>
      </c>
      <c r="V324" s="76"/>
      <c r="W324" s="77"/>
      <c r="X324" s="76"/>
      <c r="Y324" s="77"/>
      <c r="Z324" s="76"/>
      <c r="AA324" s="77"/>
      <c r="AB324" s="76"/>
      <c r="AC324" s="77"/>
      <c r="AD324" s="76"/>
      <c r="AE324" s="77"/>
      <c r="AF324" s="76"/>
      <c r="AG324" s="77"/>
      <c r="AH324" s="76"/>
      <c r="AI324" s="77"/>
      <c r="AJ324" s="76" t="s">
        <v>45</v>
      </c>
      <c r="AK324" s="77">
        <v>300</v>
      </c>
      <c r="AL324" s="76"/>
      <c r="AM324" s="77"/>
      <c r="AN324" s="76"/>
      <c r="AO324" s="77"/>
      <c r="AP324" s="76"/>
      <c r="AQ324" s="77"/>
      <c r="AR324" s="76"/>
      <c r="AS324" s="77"/>
      <c r="AT324" s="76" t="s">
        <v>45</v>
      </c>
      <c r="AU324" s="77">
        <v>300</v>
      </c>
      <c r="AV324" s="76"/>
      <c r="AW324" s="77"/>
      <c r="AX324" s="76"/>
      <c r="AY324" s="77"/>
      <c r="AZ324" s="76"/>
      <c r="BA324" s="77"/>
      <c r="BB324" s="76" t="s">
        <v>48</v>
      </c>
      <c r="BC324" s="77">
        <v>325</v>
      </c>
      <c r="BD324" s="76"/>
      <c r="BE324" s="77"/>
      <c r="BF324" s="76"/>
      <c r="BG324" s="77"/>
      <c r="BH324" s="76"/>
      <c r="BI324" s="77"/>
      <c r="BJ324" s="76"/>
      <c r="BK324" s="77"/>
      <c r="BL324" s="36" t="s">
        <v>734</v>
      </c>
      <c r="BM324" s="24"/>
      <c r="BN324" s="76"/>
      <c r="BO324" s="77"/>
      <c r="BP324" s="76"/>
      <c r="BQ324" s="77"/>
      <c r="BR324" s="76"/>
      <c r="BS324" s="77"/>
      <c r="BT324" s="76"/>
      <c r="BU324" s="77"/>
      <c r="BV324" s="24"/>
      <c r="BW324" s="76"/>
      <c r="BX324" s="77"/>
      <c r="BY324" s="76"/>
      <c r="BZ324" s="77"/>
      <c r="CA324" s="96"/>
    </row>
    <row r="325" spans="1:79" outlineLevel="1" x14ac:dyDescent="0.2">
      <c r="A325" s="33"/>
      <c r="B325" s="265" t="s">
        <v>781</v>
      </c>
      <c r="C325" s="240" t="str">
        <f>_xlfn.CONCAT(Tabel3[[#This Row],[ID]],Tabel3[[#This Row],[BYGNINGSDELE]])</f>
        <v>321Mikrofonanlæg</v>
      </c>
      <c r="D325" s="24"/>
      <c r="E325" s="24"/>
      <c r="F325" s="24"/>
      <c r="G325" s="24"/>
      <c r="H325" s="24"/>
      <c r="I325" s="24"/>
      <c r="J325" s="61">
        <v>4</v>
      </c>
      <c r="K325" s="62" t="s">
        <v>756</v>
      </c>
      <c r="L325" s="63" t="s">
        <v>636</v>
      </c>
      <c r="M325" s="61" t="str">
        <f>IFERROR(VLOOKUP(Tabel3[[#This Row],[ID-Bygningsdel]],'Data ændringslog'!A:G,7,FALSE),"P")</f>
        <v/>
      </c>
      <c r="N325" s="64" t="s">
        <v>109</v>
      </c>
      <c r="O325" s="188" t="str">
        <f>VLOOKUP(Tabel3[[#This Row],[ID-Bygningsdel]],'Data aktør'!A:H,2,FALSE)</f>
        <v/>
      </c>
      <c r="P325" s="189" t="str">
        <f>VLOOKUP(Tabel3[[#This Row],[ID-Bygningsdel]],'Data aktør'!A:H,3,FALSE)</f>
        <v/>
      </c>
      <c r="Q325" s="190" t="str">
        <f>VLOOKUP(Tabel3[[#This Row],[ID-Bygningsdel]],'Data aktør'!A:H,4,FALSE)</f>
        <v>X</v>
      </c>
      <c r="R325" s="191" t="str">
        <f>VLOOKUP(Tabel3[[#This Row],[ID-Bygningsdel]],'Data aktør'!A:H,5,FALSE)</f>
        <v/>
      </c>
      <c r="S325" s="192" t="str">
        <f>VLOOKUP(Tabel3[[#This Row],[ID-Bygningsdel]],'Data aktør'!A:H,6,FALSE)</f>
        <v/>
      </c>
      <c r="T325" s="193" t="str">
        <f>VLOOKUP(Tabel3[[#This Row],[ID-Bygningsdel]],'Data aktør'!A:H,7,FALSE)</f>
        <v>X</v>
      </c>
      <c r="U325" s="194" t="str">
        <f>VLOOKUP(Tabel3[[#This Row],[ID-Bygningsdel]],'Data aktør'!A:H,8,FALSE)</f>
        <v/>
      </c>
      <c r="V325" s="76"/>
      <c r="W325" s="77"/>
      <c r="X325" s="76"/>
      <c r="Y325" s="77"/>
      <c r="Z325" s="76"/>
      <c r="AA325" s="77"/>
      <c r="AB325" s="76"/>
      <c r="AC325" s="77"/>
      <c r="AD325" s="76"/>
      <c r="AE325" s="77"/>
      <c r="AF325" s="76"/>
      <c r="AG325" s="77"/>
      <c r="AH325" s="76"/>
      <c r="AI325" s="77"/>
      <c r="AJ325" s="76" t="s">
        <v>45</v>
      </c>
      <c r="AK325" s="77">
        <v>300</v>
      </c>
      <c r="AL325" s="76"/>
      <c r="AM325" s="77"/>
      <c r="AN325" s="76"/>
      <c r="AO325" s="77"/>
      <c r="AP325" s="76"/>
      <c r="AQ325" s="77"/>
      <c r="AR325" s="76"/>
      <c r="AS325" s="77"/>
      <c r="AT325" s="76" t="s">
        <v>45</v>
      </c>
      <c r="AU325" s="77">
        <v>300</v>
      </c>
      <c r="AV325" s="76"/>
      <c r="AW325" s="77"/>
      <c r="AX325" s="76"/>
      <c r="AY325" s="77"/>
      <c r="AZ325" s="76"/>
      <c r="BA325" s="77"/>
      <c r="BB325" s="76" t="s">
        <v>48</v>
      </c>
      <c r="BC325" s="77">
        <v>325</v>
      </c>
      <c r="BD325" s="76"/>
      <c r="BE325" s="77"/>
      <c r="BF325" s="76"/>
      <c r="BG325" s="77"/>
      <c r="BH325" s="76"/>
      <c r="BI325" s="77"/>
      <c r="BJ325" s="76"/>
      <c r="BK325" s="77"/>
      <c r="BL325" s="36" t="s">
        <v>734</v>
      </c>
      <c r="BM325" s="24"/>
      <c r="BN325" s="76"/>
      <c r="BO325" s="77"/>
      <c r="BP325" s="76"/>
      <c r="BQ325" s="77"/>
      <c r="BR325" s="76"/>
      <c r="BS325" s="77"/>
      <c r="BT325" s="76"/>
      <c r="BU325" s="77"/>
      <c r="BV325" s="24"/>
      <c r="BW325" s="76"/>
      <c r="BX325" s="77"/>
      <c r="BY325" s="76"/>
      <c r="BZ325" s="77"/>
      <c r="CA325" s="96"/>
    </row>
    <row r="326" spans="1:79" outlineLevel="1" x14ac:dyDescent="0.2">
      <c r="A326" s="33"/>
      <c r="B326" s="265" t="s">
        <v>783</v>
      </c>
      <c r="C326" s="240" t="str">
        <f>_xlfn.CONCAT(Tabel3[[#This Row],[ID]],Tabel3[[#This Row],[BYGNINGSDELE]])</f>
        <v>322Teleslyngeanlæg</v>
      </c>
      <c r="D326" s="24"/>
      <c r="E326" s="24"/>
      <c r="F326" s="24"/>
      <c r="G326" s="24"/>
      <c r="H326" s="24"/>
      <c r="I326" s="24"/>
      <c r="J326" s="61">
        <v>4</v>
      </c>
      <c r="K326" s="62" t="s">
        <v>758</v>
      </c>
      <c r="L326" s="63" t="s">
        <v>636</v>
      </c>
      <c r="M326" s="61" t="str">
        <f>IFERROR(VLOOKUP(Tabel3[[#This Row],[ID-Bygningsdel]],'Data ændringslog'!A:G,7,FALSE),"P")</f>
        <v/>
      </c>
      <c r="N326" s="64" t="s">
        <v>109</v>
      </c>
      <c r="O326" s="188" t="str">
        <f>VLOOKUP(Tabel3[[#This Row],[ID-Bygningsdel]],'Data aktør'!A:H,2,FALSE)</f>
        <v/>
      </c>
      <c r="P326" s="189" t="str">
        <f>VLOOKUP(Tabel3[[#This Row],[ID-Bygningsdel]],'Data aktør'!A:H,3,FALSE)</f>
        <v/>
      </c>
      <c r="Q326" s="190" t="str">
        <f>VLOOKUP(Tabel3[[#This Row],[ID-Bygningsdel]],'Data aktør'!A:H,4,FALSE)</f>
        <v>X</v>
      </c>
      <c r="R326" s="191" t="str">
        <f>VLOOKUP(Tabel3[[#This Row],[ID-Bygningsdel]],'Data aktør'!A:H,5,FALSE)</f>
        <v/>
      </c>
      <c r="S326" s="192" t="str">
        <f>VLOOKUP(Tabel3[[#This Row],[ID-Bygningsdel]],'Data aktør'!A:H,6,FALSE)</f>
        <v/>
      </c>
      <c r="T326" s="193" t="str">
        <f>VLOOKUP(Tabel3[[#This Row],[ID-Bygningsdel]],'Data aktør'!A:H,7,FALSE)</f>
        <v>X</v>
      </c>
      <c r="U326" s="194" t="str">
        <f>VLOOKUP(Tabel3[[#This Row],[ID-Bygningsdel]],'Data aktør'!A:H,8,FALSE)</f>
        <v/>
      </c>
      <c r="V326" s="76"/>
      <c r="W326" s="77"/>
      <c r="X326" s="76"/>
      <c r="Y326" s="77"/>
      <c r="Z326" s="76"/>
      <c r="AA326" s="77"/>
      <c r="AB326" s="76"/>
      <c r="AC326" s="77"/>
      <c r="AD326" s="76"/>
      <c r="AE326" s="77"/>
      <c r="AF326" s="76"/>
      <c r="AG326" s="77"/>
      <c r="AH326" s="76"/>
      <c r="AI326" s="77"/>
      <c r="AJ326" s="76" t="s">
        <v>45</v>
      </c>
      <c r="AK326" s="77">
        <v>300</v>
      </c>
      <c r="AL326" s="76"/>
      <c r="AM326" s="77"/>
      <c r="AN326" s="76"/>
      <c r="AO326" s="77"/>
      <c r="AP326" s="76"/>
      <c r="AQ326" s="77"/>
      <c r="AR326" s="76"/>
      <c r="AS326" s="77"/>
      <c r="AT326" s="76" t="s">
        <v>45</v>
      </c>
      <c r="AU326" s="77">
        <v>300</v>
      </c>
      <c r="AV326" s="76"/>
      <c r="AW326" s="77"/>
      <c r="AX326" s="76"/>
      <c r="AY326" s="77"/>
      <c r="AZ326" s="76"/>
      <c r="BA326" s="77"/>
      <c r="BB326" s="76" t="s">
        <v>48</v>
      </c>
      <c r="BC326" s="77">
        <v>325</v>
      </c>
      <c r="BD326" s="76"/>
      <c r="BE326" s="77"/>
      <c r="BF326" s="76"/>
      <c r="BG326" s="77"/>
      <c r="BH326" s="76"/>
      <c r="BI326" s="77"/>
      <c r="BJ326" s="76"/>
      <c r="BK326" s="77"/>
      <c r="BL326" s="36" t="s">
        <v>734</v>
      </c>
      <c r="BM326" s="24"/>
      <c r="BN326" s="76"/>
      <c r="BO326" s="77"/>
      <c r="BP326" s="76"/>
      <c r="BQ326" s="77"/>
      <c r="BR326" s="76"/>
      <c r="BS326" s="77"/>
      <c r="BT326" s="76"/>
      <c r="BU326" s="77"/>
      <c r="BV326" s="24"/>
      <c r="BW326" s="76"/>
      <c r="BX326" s="77"/>
      <c r="BY326" s="76"/>
      <c r="BZ326" s="77"/>
      <c r="CA326" s="96"/>
    </row>
    <row r="327" spans="1:79" outlineLevel="1" x14ac:dyDescent="0.2">
      <c r="A327" s="33"/>
      <c r="B327" s="265" t="s">
        <v>785</v>
      </c>
      <c r="C327" s="240" t="str">
        <f>_xlfn.CONCAT(Tabel3[[#This Row],[ID]],Tabel3[[#This Row],[BYGNINGSDELE]])</f>
        <v>323Videoanlæg</v>
      </c>
      <c r="D327" s="24"/>
      <c r="E327" s="24"/>
      <c r="F327" s="24"/>
      <c r="G327" s="24"/>
      <c r="H327" s="24"/>
      <c r="I327" s="24"/>
      <c r="J327" s="61">
        <v>4</v>
      </c>
      <c r="K327" s="62" t="s">
        <v>760</v>
      </c>
      <c r="L327" s="63" t="s">
        <v>636</v>
      </c>
      <c r="M327" s="61" t="str">
        <f>IFERROR(VLOOKUP(Tabel3[[#This Row],[ID-Bygningsdel]],'Data ændringslog'!A:G,7,FALSE),"P")</f>
        <v/>
      </c>
      <c r="N327" s="64" t="s">
        <v>109</v>
      </c>
      <c r="O327" s="188" t="str">
        <f>VLOOKUP(Tabel3[[#This Row],[ID-Bygningsdel]],'Data aktør'!A:H,2,FALSE)</f>
        <v/>
      </c>
      <c r="P327" s="189" t="str">
        <f>VLOOKUP(Tabel3[[#This Row],[ID-Bygningsdel]],'Data aktør'!A:H,3,FALSE)</f>
        <v/>
      </c>
      <c r="Q327" s="190" t="str">
        <f>VLOOKUP(Tabel3[[#This Row],[ID-Bygningsdel]],'Data aktør'!A:H,4,FALSE)</f>
        <v>X</v>
      </c>
      <c r="R327" s="191" t="str">
        <f>VLOOKUP(Tabel3[[#This Row],[ID-Bygningsdel]],'Data aktør'!A:H,5,FALSE)</f>
        <v/>
      </c>
      <c r="S327" s="192" t="str">
        <f>VLOOKUP(Tabel3[[#This Row],[ID-Bygningsdel]],'Data aktør'!A:H,6,FALSE)</f>
        <v/>
      </c>
      <c r="T327" s="193" t="str">
        <f>VLOOKUP(Tabel3[[#This Row],[ID-Bygningsdel]],'Data aktør'!A:H,7,FALSE)</f>
        <v>X</v>
      </c>
      <c r="U327" s="194" t="str">
        <f>VLOOKUP(Tabel3[[#This Row],[ID-Bygningsdel]],'Data aktør'!A:H,8,FALSE)</f>
        <v/>
      </c>
      <c r="V327" s="76"/>
      <c r="W327" s="77"/>
      <c r="X327" s="76"/>
      <c r="Y327" s="77"/>
      <c r="Z327" s="76"/>
      <c r="AA327" s="77"/>
      <c r="AB327" s="76"/>
      <c r="AC327" s="77"/>
      <c r="AD327" s="76"/>
      <c r="AE327" s="77"/>
      <c r="AF327" s="76"/>
      <c r="AG327" s="77"/>
      <c r="AH327" s="76"/>
      <c r="AI327" s="77"/>
      <c r="AJ327" s="76" t="s">
        <v>45</v>
      </c>
      <c r="AK327" s="77">
        <v>300</v>
      </c>
      <c r="AL327" s="76"/>
      <c r="AM327" s="77"/>
      <c r="AN327" s="76"/>
      <c r="AO327" s="77"/>
      <c r="AP327" s="76"/>
      <c r="AQ327" s="77"/>
      <c r="AR327" s="76"/>
      <c r="AS327" s="77"/>
      <c r="AT327" s="76" t="s">
        <v>45</v>
      </c>
      <c r="AU327" s="77">
        <v>300</v>
      </c>
      <c r="AV327" s="76"/>
      <c r="AW327" s="77"/>
      <c r="AX327" s="76"/>
      <c r="AY327" s="77"/>
      <c r="AZ327" s="76"/>
      <c r="BA327" s="77"/>
      <c r="BB327" s="76" t="s">
        <v>48</v>
      </c>
      <c r="BC327" s="77">
        <v>325</v>
      </c>
      <c r="BD327" s="76"/>
      <c r="BE327" s="77"/>
      <c r="BF327" s="76"/>
      <c r="BG327" s="77"/>
      <c r="BH327" s="76"/>
      <c r="BI327" s="77"/>
      <c r="BJ327" s="76"/>
      <c r="BK327" s="77"/>
      <c r="BL327" s="36" t="s">
        <v>734</v>
      </c>
      <c r="BM327" s="24"/>
      <c r="BN327" s="76"/>
      <c r="BO327" s="77"/>
      <c r="BP327" s="76"/>
      <c r="BQ327" s="77"/>
      <c r="BR327" s="76"/>
      <c r="BS327" s="77"/>
      <c r="BT327" s="76"/>
      <c r="BU327" s="77"/>
      <c r="BV327" s="24"/>
      <c r="BW327" s="76"/>
      <c r="BX327" s="77"/>
      <c r="BY327" s="76"/>
      <c r="BZ327" s="77"/>
      <c r="CA327" s="96"/>
    </row>
    <row r="328" spans="1:79" outlineLevel="1" x14ac:dyDescent="0.2">
      <c r="A328" s="33"/>
      <c r="B328" s="265" t="s">
        <v>787</v>
      </c>
      <c r="C328" s="240" t="str">
        <f>_xlfn.CONCAT(Tabel3[[#This Row],[ID]],Tabel3[[#This Row],[BYGNINGSDELE]])</f>
        <v>324Antenneanlæg</v>
      </c>
      <c r="D328" s="24"/>
      <c r="E328" s="24"/>
      <c r="F328" s="24"/>
      <c r="G328" s="24"/>
      <c r="H328" s="24"/>
      <c r="I328" s="24"/>
      <c r="J328" s="61">
        <v>4</v>
      </c>
      <c r="K328" s="62" t="s">
        <v>762</v>
      </c>
      <c r="L328" s="63" t="s">
        <v>636</v>
      </c>
      <c r="M328" s="61" t="str">
        <f>IFERROR(VLOOKUP(Tabel3[[#This Row],[ID-Bygningsdel]],'Data ændringslog'!A:G,7,FALSE),"P")</f>
        <v/>
      </c>
      <c r="N328" s="64" t="s">
        <v>109</v>
      </c>
      <c r="O328" s="188" t="str">
        <f>VLOOKUP(Tabel3[[#This Row],[ID-Bygningsdel]],'Data aktør'!A:H,2,FALSE)</f>
        <v/>
      </c>
      <c r="P328" s="189" t="str">
        <f>VLOOKUP(Tabel3[[#This Row],[ID-Bygningsdel]],'Data aktør'!A:H,3,FALSE)</f>
        <v/>
      </c>
      <c r="Q328" s="190" t="str">
        <f>VLOOKUP(Tabel3[[#This Row],[ID-Bygningsdel]],'Data aktør'!A:H,4,FALSE)</f>
        <v>X</v>
      </c>
      <c r="R328" s="191" t="str">
        <f>VLOOKUP(Tabel3[[#This Row],[ID-Bygningsdel]],'Data aktør'!A:H,5,FALSE)</f>
        <v/>
      </c>
      <c r="S328" s="192" t="str">
        <f>VLOOKUP(Tabel3[[#This Row],[ID-Bygningsdel]],'Data aktør'!A:H,6,FALSE)</f>
        <v/>
      </c>
      <c r="T328" s="193" t="str">
        <f>VLOOKUP(Tabel3[[#This Row],[ID-Bygningsdel]],'Data aktør'!A:H,7,FALSE)</f>
        <v>X</v>
      </c>
      <c r="U328" s="194" t="str">
        <f>VLOOKUP(Tabel3[[#This Row],[ID-Bygningsdel]],'Data aktør'!A:H,8,FALSE)</f>
        <v/>
      </c>
      <c r="V328" s="76"/>
      <c r="W328" s="77"/>
      <c r="X328" s="76"/>
      <c r="Y328" s="77"/>
      <c r="Z328" s="76"/>
      <c r="AA328" s="77"/>
      <c r="AB328" s="76"/>
      <c r="AC328" s="77"/>
      <c r="AD328" s="76"/>
      <c r="AE328" s="77"/>
      <c r="AF328" s="76"/>
      <c r="AG328" s="77"/>
      <c r="AH328" s="76"/>
      <c r="AI328" s="77"/>
      <c r="AJ328" s="76" t="s">
        <v>45</v>
      </c>
      <c r="AK328" s="77">
        <v>300</v>
      </c>
      <c r="AL328" s="76"/>
      <c r="AM328" s="77"/>
      <c r="AN328" s="76"/>
      <c r="AO328" s="77"/>
      <c r="AP328" s="76"/>
      <c r="AQ328" s="77"/>
      <c r="AR328" s="76"/>
      <c r="AS328" s="77"/>
      <c r="AT328" s="76" t="s">
        <v>45</v>
      </c>
      <c r="AU328" s="77">
        <v>300</v>
      </c>
      <c r="AV328" s="76"/>
      <c r="AW328" s="77"/>
      <c r="AX328" s="76"/>
      <c r="AY328" s="77"/>
      <c r="AZ328" s="76"/>
      <c r="BA328" s="77"/>
      <c r="BB328" s="76" t="s">
        <v>48</v>
      </c>
      <c r="BC328" s="77">
        <v>325</v>
      </c>
      <c r="BD328" s="76"/>
      <c r="BE328" s="77"/>
      <c r="BF328" s="76"/>
      <c r="BG328" s="77"/>
      <c r="BH328" s="76"/>
      <c r="BI328" s="77"/>
      <c r="BJ328" s="76"/>
      <c r="BK328" s="77"/>
      <c r="BL328" s="36" t="s">
        <v>734</v>
      </c>
      <c r="BM328" s="24"/>
      <c r="BN328" s="76"/>
      <c r="BO328" s="77"/>
      <c r="BP328" s="76"/>
      <c r="BQ328" s="77"/>
      <c r="BR328" s="76"/>
      <c r="BS328" s="77"/>
      <c r="BT328" s="76"/>
      <c r="BU328" s="77"/>
      <c r="BV328" s="24"/>
      <c r="BW328" s="76"/>
      <c r="BX328" s="77"/>
      <c r="BY328" s="76"/>
      <c r="BZ328" s="77"/>
      <c r="CA328" s="96"/>
    </row>
    <row r="329" spans="1:79" outlineLevel="1" x14ac:dyDescent="0.2">
      <c r="A329" s="33"/>
      <c r="B329" s="265" t="s">
        <v>789</v>
      </c>
      <c r="C329" s="240" t="str">
        <f>_xlfn.CONCAT(Tabel3[[#This Row],[ID]],Tabel3[[#This Row],[BYGNINGSDELE]])</f>
        <v>325AV-anlæg</v>
      </c>
      <c r="D329" s="24"/>
      <c r="E329" s="24"/>
      <c r="F329" s="24"/>
      <c r="G329" s="24"/>
      <c r="H329" s="24"/>
      <c r="I329" s="24"/>
      <c r="J329" s="61">
        <v>4</v>
      </c>
      <c r="K329" s="62" t="s">
        <v>764</v>
      </c>
      <c r="L329" s="63" t="s">
        <v>636</v>
      </c>
      <c r="M329" s="61" t="str">
        <f>IFERROR(VLOOKUP(Tabel3[[#This Row],[ID-Bygningsdel]],'Data ændringslog'!A:G,7,FALSE),"P")</f>
        <v/>
      </c>
      <c r="N329" s="64" t="s">
        <v>109</v>
      </c>
      <c r="O329" s="188" t="str">
        <f>VLOOKUP(Tabel3[[#This Row],[ID-Bygningsdel]],'Data aktør'!A:H,2,FALSE)</f>
        <v/>
      </c>
      <c r="P329" s="189" t="str">
        <f>VLOOKUP(Tabel3[[#This Row],[ID-Bygningsdel]],'Data aktør'!A:H,3,FALSE)</f>
        <v/>
      </c>
      <c r="Q329" s="190" t="str">
        <f>VLOOKUP(Tabel3[[#This Row],[ID-Bygningsdel]],'Data aktør'!A:H,4,FALSE)</f>
        <v>X</v>
      </c>
      <c r="R329" s="191" t="str">
        <f>VLOOKUP(Tabel3[[#This Row],[ID-Bygningsdel]],'Data aktør'!A:H,5,FALSE)</f>
        <v/>
      </c>
      <c r="S329" s="192" t="str">
        <f>VLOOKUP(Tabel3[[#This Row],[ID-Bygningsdel]],'Data aktør'!A:H,6,FALSE)</f>
        <v/>
      </c>
      <c r="T329" s="193" t="str">
        <f>VLOOKUP(Tabel3[[#This Row],[ID-Bygningsdel]],'Data aktør'!A:H,7,FALSE)</f>
        <v>X</v>
      </c>
      <c r="U329" s="194" t="str">
        <f>VLOOKUP(Tabel3[[#This Row],[ID-Bygningsdel]],'Data aktør'!A:H,8,FALSE)</f>
        <v/>
      </c>
      <c r="V329" s="76"/>
      <c r="W329" s="77"/>
      <c r="X329" s="76"/>
      <c r="Y329" s="77"/>
      <c r="Z329" s="76"/>
      <c r="AA329" s="77"/>
      <c r="AB329" s="76"/>
      <c r="AC329" s="77"/>
      <c r="AD329" s="76"/>
      <c r="AE329" s="77"/>
      <c r="AF329" s="76"/>
      <c r="AG329" s="77"/>
      <c r="AH329" s="76"/>
      <c r="AI329" s="77"/>
      <c r="AJ329" s="76" t="s">
        <v>45</v>
      </c>
      <c r="AK329" s="77">
        <v>300</v>
      </c>
      <c r="AL329" s="76"/>
      <c r="AM329" s="77"/>
      <c r="AN329" s="76"/>
      <c r="AO329" s="77"/>
      <c r="AP329" s="76"/>
      <c r="AQ329" s="77"/>
      <c r="AR329" s="76"/>
      <c r="AS329" s="77"/>
      <c r="AT329" s="76" t="s">
        <v>45</v>
      </c>
      <c r="AU329" s="77">
        <v>300</v>
      </c>
      <c r="AV329" s="76"/>
      <c r="AW329" s="77"/>
      <c r="AX329" s="76"/>
      <c r="AY329" s="77"/>
      <c r="AZ329" s="76"/>
      <c r="BA329" s="77"/>
      <c r="BB329" s="76" t="s">
        <v>48</v>
      </c>
      <c r="BC329" s="77">
        <v>325</v>
      </c>
      <c r="BD329" s="76"/>
      <c r="BE329" s="77"/>
      <c r="BF329" s="76"/>
      <c r="BG329" s="77"/>
      <c r="BH329" s="76"/>
      <c r="BI329" s="77"/>
      <c r="BJ329" s="76"/>
      <c r="BK329" s="77"/>
      <c r="BL329" s="36" t="s">
        <v>734</v>
      </c>
      <c r="BM329" s="24"/>
      <c r="BN329" s="76"/>
      <c r="BO329" s="77"/>
      <c r="BP329" s="76"/>
      <c r="BQ329" s="77"/>
      <c r="BR329" s="76"/>
      <c r="BS329" s="77"/>
      <c r="BT329" s="76"/>
      <c r="BU329" s="77"/>
      <c r="BV329" s="24"/>
      <c r="BW329" s="76"/>
      <c r="BX329" s="77"/>
      <c r="BY329" s="76"/>
      <c r="BZ329" s="77"/>
      <c r="CA329" s="96"/>
    </row>
    <row r="330" spans="1:79" outlineLevel="1" x14ac:dyDescent="0.2">
      <c r="A330" s="33"/>
      <c r="B330" s="267" t="s">
        <v>791</v>
      </c>
      <c r="C330" s="242" t="str">
        <f>_xlfn.CONCAT(Tabel3[[#This Row],[ID]],Tabel3[[#This Row],[BYGNINGSDELE]])</f>
        <v>326Monteringsmateriel IT-infrastrukturanlæg</v>
      </c>
      <c r="D330" s="23"/>
      <c r="E330" s="23"/>
      <c r="F330" s="23"/>
      <c r="G330" s="23"/>
      <c r="H330" s="23"/>
      <c r="I330" s="24"/>
      <c r="J330" s="65">
        <v>3</v>
      </c>
      <c r="K330" s="66" t="s">
        <v>766</v>
      </c>
      <c r="L330" s="67"/>
      <c r="M330" s="65" t="str">
        <f>IFERROR(VLOOKUP(Tabel3[[#This Row],[ID-Bygningsdel]],'Data ændringslog'!A:G,7,FALSE),"P")</f>
        <v/>
      </c>
      <c r="N330" s="68" t="s">
        <v>109</v>
      </c>
      <c r="O330" s="196" t="str">
        <f>VLOOKUP(Tabel3[[#This Row],[ID-Bygningsdel]],'Data aktør'!A:H,2,FALSE)</f>
        <v/>
      </c>
      <c r="P330" s="197" t="str">
        <f>VLOOKUP(Tabel3[[#This Row],[ID-Bygningsdel]],'Data aktør'!A:H,3,FALSE)</f>
        <v/>
      </c>
      <c r="Q330" s="197" t="str">
        <f>VLOOKUP(Tabel3[[#This Row],[ID-Bygningsdel]],'Data aktør'!A:H,4,FALSE)</f>
        <v/>
      </c>
      <c r="R330" s="197" t="str">
        <f>VLOOKUP(Tabel3[[#This Row],[ID-Bygningsdel]],'Data aktør'!A:H,5,FALSE)</f>
        <v/>
      </c>
      <c r="S330" s="197" t="str">
        <f>VLOOKUP(Tabel3[[#This Row],[ID-Bygningsdel]],'Data aktør'!A:H,6,FALSE)</f>
        <v/>
      </c>
      <c r="T330" s="197" t="str">
        <f>VLOOKUP(Tabel3[[#This Row],[ID-Bygningsdel]],'Data aktør'!A:H,7,FALSE)</f>
        <v/>
      </c>
      <c r="U330" s="197" t="str">
        <f>VLOOKUP(Tabel3[[#This Row],[ID-Bygningsdel]],'Data aktør'!A:H,8,FALSE)</f>
        <v/>
      </c>
      <c r="V330" s="84"/>
      <c r="W330" s="69"/>
      <c r="X330" s="84"/>
      <c r="Y330" s="69"/>
      <c r="Z330" s="84"/>
      <c r="AA330" s="69"/>
      <c r="AB330" s="84"/>
      <c r="AC330" s="69"/>
      <c r="AD330" s="84"/>
      <c r="AE330" s="69"/>
      <c r="AF330" s="84"/>
      <c r="AG330" s="69"/>
      <c r="AH330" s="84"/>
      <c r="AI330" s="69"/>
      <c r="AJ330" s="84"/>
      <c r="AK330" s="69"/>
      <c r="AL330" s="84"/>
      <c r="AM330" s="69"/>
      <c r="AN330" s="84"/>
      <c r="AO330" s="69"/>
      <c r="AP330" s="84"/>
      <c r="AQ330" s="69"/>
      <c r="AR330" s="84"/>
      <c r="AS330" s="69"/>
      <c r="AT330" s="84"/>
      <c r="AU330" s="69"/>
      <c r="AV330" s="84"/>
      <c r="AW330" s="69"/>
      <c r="AX330" s="84"/>
      <c r="AY330" s="69"/>
      <c r="AZ330" s="84"/>
      <c r="BA330" s="69"/>
      <c r="BB330" s="84"/>
      <c r="BC330" s="69"/>
      <c r="BD330" s="84"/>
      <c r="BE330" s="69"/>
      <c r="BF330" s="84"/>
      <c r="BG330" s="69"/>
      <c r="BH330" s="84"/>
      <c r="BI330" s="69"/>
      <c r="BJ330" s="84"/>
      <c r="BK330" s="69"/>
      <c r="BL330" s="38"/>
      <c r="BM330" s="24"/>
      <c r="BN330" s="84"/>
      <c r="BO330" s="69"/>
      <c r="BP330" s="84"/>
      <c r="BQ330" s="69"/>
      <c r="BR330" s="84"/>
      <c r="BS330" s="69"/>
      <c r="BT330" s="84"/>
      <c r="BU330" s="69"/>
      <c r="BV330" s="24"/>
      <c r="BW330" s="84"/>
      <c r="BX330" s="69"/>
      <c r="BY330" s="84"/>
      <c r="BZ330" s="69"/>
      <c r="CA330" s="98"/>
    </row>
    <row r="331" spans="1:79" outlineLevel="1" x14ac:dyDescent="0.2">
      <c r="A331" s="33"/>
      <c r="B331" s="265" t="s">
        <v>793</v>
      </c>
      <c r="C331" s="240" t="str">
        <f>_xlfn.CONCAT(Tabel3[[#This Row],[ID]],Tabel3[[#This Row],[BYGNINGSDELE]])</f>
        <v>327IT – antenneanlæg (PDS-Udtag)</v>
      </c>
      <c r="D331" s="24"/>
      <c r="E331" s="24"/>
      <c r="F331" s="24"/>
      <c r="G331" s="24"/>
      <c r="H331" s="24"/>
      <c r="I331" s="24"/>
      <c r="J331" s="61">
        <v>4</v>
      </c>
      <c r="K331" s="62" t="s">
        <v>768</v>
      </c>
      <c r="L331" s="63" t="s">
        <v>636</v>
      </c>
      <c r="M331" s="61" t="str">
        <f>IFERROR(VLOOKUP(Tabel3[[#This Row],[ID-Bygningsdel]],'Data ændringslog'!A:G,7,FALSE),"P")</f>
        <v/>
      </c>
      <c r="N331" s="64" t="s">
        <v>109</v>
      </c>
      <c r="O331" s="188" t="str">
        <f>VLOOKUP(Tabel3[[#This Row],[ID-Bygningsdel]],'Data aktør'!A:H,2,FALSE)</f>
        <v/>
      </c>
      <c r="P331" s="189" t="str">
        <f>VLOOKUP(Tabel3[[#This Row],[ID-Bygningsdel]],'Data aktør'!A:H,3,FALSE)</f>
        <v/>
      </c>
      <c r="Q331" s="190" t="str">
        <f>VLOOKUP(Tabel3[[#This Row],[ID-Bygningsdel]],'Data aktør'!A:H,4,FALSE)</f>
        <v>X</v>
      </c>
      <c r="R331" s="191" t="str">
        <f>VLOOKUP(Tabel3[[#This Row],[ID-Bygningsdel]],'Data aktør'!A:H,5,FALSE)</f>
        <v/>
      </c>
      <c r="S331" s="192" t="str">
        <f>VLOOKUP(Tabel3[[#This Row],[ID-Bygningsdel]],'Data aktør'!A:H,6,FALSE)</f>
        <v/>
      </c>
      <c r="T331" s="193" t="str">
        <f>VLOOKUP(Tabel3[[#This Row],[ID-Bygningsdel]],'Data aktør'!A:H,7,FALSE)</f>
        <v>X</v>
      </c>
      <c r="U331" s="194" t="str">
        <f>VLOOKUP(Tabel3[[#This Row],[ID-Bygningsdel]],'Data aktør'!A:H,8,FALSE)</f>
        <v/>
      </c>
      <c r="V331" s="76"/>
      <c r="W331" s="77"/>
      <c r="X331" s="76"/>
      <c r="Y331" s="77"/>
      <c r="Z331" s="76"/>
      <c r="AA331" s="77"/>
      <c r="AB331" s="76"/>
      <c r="AC331" s="77"/>
      <c r="AD331" s="76"/>
      <c r="AE331" s="77"/>
      <c r="AF331" s="76"/>
      <c r="AG331" s="77"/>
      <c r="AH331" s="76"/>
      <c r="AI331" s="77"/>
      <c r="AJ331" s="76" t="s">
        <v>45</v>
      </c>
      <c r="AK331" s="77">
        <v>300</v>
      </c>
      <c r="AL331" s="76"/>
      <c r="AM331" s="77"/>
      <c r="AN331" s="76"/>
      <c r="AO331" s="77"/>
      <c r="AP331" s="76"/>
      <c r="AQ331" s="77"/>
      <c r="AR331" s="76"/>
      <c r="AS331" s="77"/>
      <c r="AT331" s="76" t="s">
        <v>45</v>
      </c>
      <c r="AU331" s="77">
        <v>300</v>
      </c>
      <c r="AV331" s="76"/>
      <c r="AW331" s="77"/>
      <c r="AX331" s="76"/>
      <c r="AY331" s="77"/>
      <c r="AZ331" s="76"/>
      <c r="BA331" s="77"/>
      <c r="BB331" s="76" t="s">
        <v>48</v>
      </c>
      <c r="BC331" s="77">
        <v>325</v>
      </c>
      <c r="BD331" s="76"/>
      <c r="BE331" s="77"/>
      <c r="BF331" s="76"/>
      <c r="BG331" s="77"/>
      <c r="BH331" s="76"/>
      <c r="BI331" s="77"/>
      <c r="BJ331" s="76"/>
      <c r="BK331" s="77"/>
      <c r="BL331" s="36" t="s">
        <v>734</v>
      </c>
      <c r="BM331" s="24"/>
      <c r="BN331" s="76"/>
      <c r="BO331" s="77"/>
      <c r="BP331" s="76"/>
      <c r="BQ331" s="77"/>
      <c r="BR331" s="76"/>
      <c r="BS331" s="77"/>
      <c r="BT331" s="76"/>
      <c r="BU331" s="77"/>
      <c r="BV331" s="24"/>
      <c r="BW331" s="76"/>
      <c r="BX331" s="77"/>
      <c r="BY331" s="76"/>
      <c r="BZ331" s="77"/>
      <c r="CA331" s="96"/>
    </row>
    <row r="332" spans="1:79" outlineLevel="1" x14ac:dyDescent="0.2">
      <c r="A332" s="33"/>
      <c r="B332" s="265" t="s">
        <v>795</v>
      </c>
      <c r="C332" s="240" t="str">
        <f>_xlfn.CONCAT(Tabel3[[#This Row],[ID]],Tabel3[[#This Row],[BYGNINGSDELE]])</f>
        <v>328Positioneringssystem (Accesspoint)</v>
      </c>
      <c r="D332" s="24"/>
      <c r="E332" s="24"/>
      <c r="F332" s="24"/>
      <c r="G332" s="24"/>
      <c r="H332" s="24"/>
      <c r="I332" s="24"/>
      <c r="J332" s="61">
        <v>4</v>
      </c>
      <c r="K332" s="62" t="s">
        <v>770</v>
      </c>
      <c r="L332" s="63" t="s">
        <v>636</v>
      </c>
      <c r="M332" s="61" t="str">
        <f>IFERROR(VLOOKUP(Tabel3[[#This Row],[ID-Bygningsdel]],'Data ændringslog'!A:G,7,FALSE),"P")</f>
        <v/>
      </c>
      <c r="N332" s="64" t="s">
        <v>109</v>
      </c>
      <c r="O332" s="188" t="str">
        <f>VLOOKUP(Tabel3[[#This Row],[ID-Bygningsdel]],'Data aktør'!A:H,2,FALSE)</f>
        <v/>
      </c>
      <c r="P332" s="189" t="str">
        <f>VLOOKUP(Tabel3[[#This Row],[ID-Bygningsdel]],'Data aktør'!A:H,3,FALSE)</f>
        <v/>
      </c>
      <c r="Q332" s="190" t="str">
        <f>VLOOKUP(Tabel3[[#This Row],[ID-Bygningsdel]],'Data aktør'!A:H,4,FALSE)</f>
        <v>X</v>
      </c>
      <c r="R332" s="191" t="str">
        <f>VLOOKUP(Tabel3[[#This Row],[ID-Bygningsdel]],'Data aktør'!A:H,5,FALSE)</f>
        <v/>
      </c>
      <c r="S332" s="192" t="str">
        <f>VLOOKUP(Tabel3[[#This Row],[ID-Bygningsdel]],'Data aktør'!A:H,6,FALSE)</f>
        <v/>
      </c>
      <c r="T332" s="193" t="str">
        <f>VLOOKUP(Tabel3[[#This Row],[ID-Bygningsdel]],'Data aktør'!A:H,7,FALSE)</f>
        <v>X</v>
      </c>
      <c r="U332" s="194" t="str">
        <f>VLOOKUP(Tabel3[[#This Row],[ID-Bygningsdel]],'Data aktør'!A:H,8,FALSE)</f>
        <v/>
      </c>
      <c r="V332" s="76"/>
      <c r="W332" s="77"/>
      <c r="X332" s="76"/>
      <c r="Y332" s="77"/>
      <c r="Z332" s="76"/>
      <c r="AA332" s="77"/>
      <c r="AB332" s="76"/>
      <c r="AC332" s="77"/>
      <c r="AD332" s="76"/>
      <c r="AE332" s="77"/>
      <c r="AF332" s="76"/>
      <c r="AG332" s="77"/>
      <c r="AH332" s="76"/>
      <c r="AI332" s="77"/>
      <c r="AJ332" s="76" t="s">
        <v>45</v>
      </c>
      <c r="AK332" s="77">
        <v>300</v>
      </c>
      <c r="AL332" s="76"/>
      <c r="AM332" s="77"/>
      <c r="AN332" s="76"/>
      <c r="AO332" s="77"/>
      <c r="AP332" s="76"/>
      <c r="AQ332" s="77"/>
      <c r="AR332" s="76"/>
      <c r="AS332" s="77"/>
      <c r="AT332" s="76" t="s">
        <v>45</v>
      </c>
      <c r="AU332" s="77">
        <v>300</v>
      </c>
      <c r="AV332" s="76"/>
      <c r="AW332" s="77"/>
      <c r="AX332" s="76"/>
      <c r="AY332" s="77"/>
      <c r="AZ332" s="76"/>
      <c r="BA332" s="77"/>
      <c r="BB332" s="76" t="s">
        <v>48</v>
      </c>
      <c r="BC332" s="77">
        <v>325</v>
      </c>
      <c r="BD332" s="76"/>
      <c r="BE332" s="77"/>
      <c r="BF332" s="76"/>
      <c r="BG332" s="77"/>
      <c r="BH332" s="76"/>
      <c r="BI332" s="77"/>
      <c r="BJ332" s="76"/>
      <c r="BK332" s="77"/>
      <c r="BL332" s="36" t="s">
        <v>734</v>
      </c>
      <c r="BM332" s="24"/>
      <c r="BN332" s="76"/>
      <c r="BO332" s="77"/>
      <c r="BP332" s="76"/>
      <c r="BQ332" s="77"/>
      <c r="BR332" s="76"/>
      <c r="BS332" s="77"/>
      <c r="BT332" s="76"/>
      <c r="BU332" s="77"/>
      <c r="BV332" s="24"/>
      <c r="BW332" s="76"/>
      <c r="BX332" s="77"/>
      <c r="BY332" s="76"/>
      <c r="BZ332" s="77"/>
      <c r="CA332" s="96"/>
    </row>
    <row r="333" spans="1:79" outlineLevel="1" x14ac:dyDescent="0.2">
      <c r="A333" s="33"/>
      <c r="B333" s="267" t="s">
        <v>797</v>
      </c>
      <c r="C333" s="242" t="str">
        <f>_xlfn.CONCAT(Tabel3[[#This Row],[ID]],Tabel3[[#This Row],[BYGNINGSDELE]])</f>
        <v>329Monteringsmateriel for Adgangssikringsanlæg</v>
      </c>
      <c r="D333" s="23"/>
      <c r="E333" s="23"/>
      <c r="F333" s="23"/>
      <c r="G333" s="23"/>
      <c r="H333" s="23"/>
      <c r="I333" s="24"/>
      <c r="J333" s="65">
        <v>3</v>
      </c>
      <c r="K333" s="66" t="s">
        <v>772</v>
      </c>
      <c r="L333" s="67"/>
      <c r="M333" s="65" t="str">
        <f>IFERROR(VLOOKUP(Tabel3[[#This Row],[ID-Bygningsdel]],'Data ændringslog'!A:G,7,FALSE),"P")</f>
        <v/>
      </c>
      <c r="N333" s="68" t="s">
        <v>109</v>
      </c>
      <c r="O333" s="196" t="str">
        <f>VLOOKUP(Tabel3[[#This Row],[ID-Bygningsdel]],'Data aktør'!A:H,2,FALSE)</f>
        <v/>
      </c>
      <c r="P333" s="197" t="str">
        <f>VLOOKUP(Tabel3[[#This Row],[ID-Bygningsdel]],'Data aktør'!A:H,3,FALSE)</f>
        <v/>
      </c>
      <c r="Q333" s="197" t="str">
        <f>VLOOKUP(Tabel3[[#This Row],[ID-Bygningsdel]],'Data aktør'!A:H,4,FALSE)</f>
        <v/>
      </c>
      <c r="R333" s="197" t="str">
        <f>VLOOKUP(Tabel3[[#This Row],[ID-Bygningsdel]],'Data aktør'!A:H,5,FALSE)</f>
        <v/>
      </c>
      <c r="S333" s="197" t="str">
        <f>VLOOKUP(Tabel3[[#This Row],[ID-Bygningsdel]],'Data aktør'!A:H,6,FALSE)</f>
        <v/>
      </c>
      <c r="T333" s="197" t="str">
        <f>VLOOKUP(Tabel3[[#This Row],[ID-Bygningsdel]],'Data aktør'!A:H,7,FALSE)</f>
        <v/>
      </c>
      <c r="U333" s="197" t="str">
        <f>VLOOKUP(Tabel3[[#This Row],[ID-Bygningsdel]],'Data aktør'!A:H,8,FALSE)</f>
        <v/>
      </c>
      <c r="V333" s="84"/>
      <c r="W333" s="69"/>
      <c r="X333" s="84"/>
      <c r="Y333" s="69"/>
      <c r="Z333" s="84"/>
      <c r="AA333" s="69"/>
      <c r="AB333" s="84"/>
      <c r="AC333" s="69"/>
      <c r="AD333" s="84"/>
      <c r="AE333" s="69"/>
      <c r="AF333" s="84"/>
      <c r="AG333" s="69"/>
      <c r="AH333" s="84"/>
      <c r="AI333" s="69"/>
      <c r="AJ333" s="84"/>
      <c r="AK333" s="69"/>
      <c r="AL333" s="84"/>
      <c r="AM333" s="69"/>
      <c r="AN333" s="84"/>
      <c r="AO333" s="69"/>
      <c r="AP333" s="84"/>
      <c r="AQ333" s="69"/>
      <c r="AR333" s="84"/>
      <c r="AS333" s="69"/>
      <c r="AT333" s="84"/>
      <c r="AU333" s="69"/>
      <c r="AV333" s="84"/>
      <c r="AW333" s="69"/>
      <c r="AX333" s="84"/>
      <c r="AY333" s="69"/>
      <c r="AZ333" s="84"/>
      <c r="BA333" s="69"/>
      <c r="BB333" s="84"/>
      <c r="BC333" s="69"/>
      <c r="BD333" s="84"/>
      <c r="BE333" s="69"/>
      <c r="BF333" s="84"/>
      <c r="BG333" s="69"/>
      <c r="BH333" s="84"/>
      <c r="BI333" s="69"/>
      <c r="BJ333" s="84"/>
      <c r="BK333" s="69"/>
      <c r="BL333" s="38"/>
      <c r="BM333" s="24"/>
      <c r="BN333" s="84"/>
      <c r="BO333" s="69"/>
      <c r="BP333" s="84"/>
      <c r="BQ333" s="69"/>
      <c r="BR333" s="84"/>
      <c r="BS333" s="69"/>
      <c r="BT333" s="84"/>
      <c r="BU333" s="69"/>
      <c r="BV333" s="24"/>
      <c r="BW333" s="84"/>
      <c r="BX333" s="69"/>
      <c r="BY333" s="84"/>
      <c r="BZ333" s="69"/>
      <c r="CA333" s="98"/>
    </row>
    <row r="334" spans="1:79" outlineLevel="1" x14ac:dyDescent="0.2">
      <c r="A334" s="33"/>
      <c r="B334" s="265" t="s">
        <v>799</v>
      </c>
      <c r="C334" s="240" t="str">
        <f>_xlfn.CONCAT(Tabel3[[#This Row],[ID]],Tabel3[[#This Row],[BYGNINGSDELE]])</f>
        <v>330Automatisk indbrudsalarmanlæg (AIA-anlæg)</v>
      </c>
      <c r="D334" s="24"/>
      <c r="E334" s="24"/>
      <c r="F334" s="24"/>
      <c r="G334" s="24"/>
      <c r="H334" s="24"/>
      <c r="I334" s="24"/>
      <c r="J334" s="61">
        <v>4</v>
      </c>
      <c r="K334" s="62" t="s">
        <v>774</v>
      </c>
      <c r="L334" s="63" t="s">
        <v>636</v>
      </c>
      <c r="M334" s="61" t="str">
        <f>IFERROR(VLOOKUP(Tabel3[[#This Row],[ID-Bygningsdel]],'Data ændringslog'!A:G,7,FALSE),"P")</f>
        <v/>
      </c>
      <c r="N334" s="64" t="s">
        <v>109</v>
      </c>
      <c r="O334" s="188" t="str">
        <f>VLOOKUP(Tabel3[[#This Row],[ID-Bygningsdel]],'Data aktør'!A:H,2,FALSE)</f>
        <v/>
      </c>
      <c r="P334" s="189" t="str">
        <f>VLOOKUP(Tabel3[[#This Row],[ID-Bygningsdel]],'Data aktør'!A:H,3,FALSE)</f>
        <v/>
      </c>
      <c r="Q334" s="190" t="str">
        <f>VLOOKUP(Tabel3[[#This Row],[ID-Bygningsdel]],'Data aktør'!A:H,4,FALSE)</f>
        <v>X</v>
      </c>
      <c r="R334" s="191" t="str">
        <f>VLOOKUP(Tabel3[[#This Row],[ID-Bygningsdel]],'Data aktør'!A:H,5,FALSE)</f>
        <v/>
      </c>
      <c r="S334" s="192" t="str">
        <f>VLOOKUP(Tabel3[[#This Row],[ID-Bygningsdel]],'Data aktør'!A:H,6,FALSE)</f>
        <v/>
      </c>
      <c r="T334" s="193" t="str">
        <f>VLOOKUP(Tabel3[[#This Row],[ID-Bygningsdel]],'Data aktør'!A:H,7,FALSE)</f>
        <v>X</v>
      </c>
      <c r="U334" s="194" t="str">
        <f>VLOOKUP(Tabel3[[#This Row],[ID-Bygningsdel]],'Data aktør'!A:H,8,FALSE)</f>
        <v/>
      </c>
      <c r="V334" s="76"/>
      <c r="W334" s="77"/>
      <c r="X334" s="76"/>
      <c r="Y334" s="77"/>
      <c r="Z334" s="76"/>
      <c r="AA334" s="77"/>
      <c r="AB334" s="76"/>
      <c r="AC334" s="77"/>
      <c r="AD334" s="76"/>
      <c r="AE334" s="77"/>
      <c r="AF334" s="76"/>
      <c r="AG334" s="77"/>
      <c r="AH334" s="76"/>
      <c r="AI334" s="77"/>
      <c r="AJ334" s="76" t="s">
        <v>45</v>
      </c>
      <c r="AK334" s="77">
        <v>300</v>
      </c>
      <c r="AL334" s="76"/>
      <c r="AM334" s="77"/>
      <c r="AN334" s="76"/>
      <c r="AO334" s="77"/>
      <c r="AP334" s="76"/>
      <c r="AQ334" s="77"/>
      <c r="AR334" s="76"/>
      <c r="AS334" s="77"/>
      <c r="AT334" s="76" t="s">
        <v>45</v>
      </c>
      <c r="AU334" s="77">
        <v>300</v>
      </c>
      <c r="AV334" s="76"/>
      <c r="AW334" s="77"/>
      <c r="AX334" s="76"/>
      <c r="AY334" s="77"/>
      <c r="AZ334" s="76"/>
      <c r="BA334" s="77"/>
      <c r="BB334" s="76" t="s">
        <v>48</v>
      </c>
      <c r="BC334" s="77">
        <v>325</v>
      </c>
      <c r="BD334" s="76"/>
      <c r="BE334" s="77"/>
      <c r="BF334" s="76"/>
      <c r="BG334" s="77"/>
      <c r="BH334" s="76"/>
      <c r="BI334" s="77"/>
      <c r="BJ334" s="76"/>
      <c r="BK334" s="77"/>
      <c r="BL334" s="36" t="s">
        <v>734</v>
      </c>
      <c r="BM334" s="24"/>
      <c r="BN334" s="76"/>
      <c r="BO334" s="77"/>
      <c r="BP334" s="76"/>
      <c r="BQ334" s="77"/>
      <c r="BR334" s="76"/>
      <c r="BS334" s="77"/>
      <c r="BT334" s="76"/>
      <c r="BU334" s="77"/>
      <c r="BV334" s="24"/>
      <c r="BW334" s="76"/>
      <c r="BX334" s="77"/>
      <c r="BY334" s="76"/>
      <c r="BZ334" s="77"/>
      <c r="CA334" s="96"/>
    </row>
    <row r="335" spans="1:79" outlineLevel="1" x14ac:dyDescent="0.2">
      <c r="A335" s="33"/>
      <c r="B335" s="265" t="s">
        <v>801</v>
      </c>
      <c r="C335" s="240" t="str">
        <f>_xlfn.CONCAT(Tabel3[[#This Row],[ID]],Tabel3[[#This Row],[BYGNINGSDELE]])</f>
        <v>331Automatisk adgangsdørkontrolanlæg (ADK-anlæg)</v>
      </c>
      <c r="D335" s="24"/>
      <c r="E335" s="24"/>
      <c r="F335" s="24"/>
      <c r="G335" s="24"/>
      <c r="H335" s="24"/>
      <c r="I335" s="24"/>
      <c r="J335" s="61">
        <v>4</v>
      </c>
      <c r="K335" s="62" t="s">
        <v>776</v>
      </c>
      <c r="L335" s="63" t="s">
        <v>636</v>
      </c>
      <c r="M335" s="61" t="str">
        <f>IFERROR(VLOOKUP(Tabel3[[#This Row],[ID-Bygningsdel]],'Data ændringslog'!A:G,7,FALSE),"P")</f>
        <v/>
      </c>
      <c r="N335" s="64" t="s">
        <v>109</v>
      </c>
      <c r="O335" s="188" t="str">
        <f>VLOOKUP(Tabel3[[#This Row],[ID-Bygningsdel]],'Data aktør'!A:H,2,FALSE)</f>
        <v/>
      </c>
      <c r="P335" s="189" t="str">
        <f>VLOOKUP(Tabel3[[#This Row],[ID-Bygningsdel]],'Data aktør'!A:H,3,FALSE)</f>
        <v/>
      </c>
      <c r="Q335" s="190" t="str">
        <f>VLOOKUP(Tabel3[[#This Row],[ID-Bygningsdel]],'Data aktør'!A:H,4,FALSE)</f>
        <v>X</v>
      </c>
      <c r="R335" s="191" t="str">
        <f>VLOOKUP(Tabel3[[#This Row],[ID-Bygningsdel]],'Data aktør'!A:H,5,FALSE)</f>
        <v/>
      </c>
      <c r="S335" s="192" t="str">
        <f>VLOOKUP(Tabel3[[#This Row],[ID-Bygningsdel]],'Data aktør'!A:H,6,FALSE)</f>
        <v/>
      </c>
      <c r="T335" s="193" t="str">
        <f>VLOOKUP(Tabel3[[#This Row],[ID-Bygningsdel]],'Data aktør'!A:H,7,FALSE)</f>
        <v>X</v>
      </c>
      <c r="U335" s="194" t="str">
        <f>VLOOKUP(Tabel3[[#This Row],[ID-Bygningsdel]],'Data aktør'!A:H,8,FALSE)</f>
        <v/>
      </c>
      <c r="V335" s="76"/>
      <c r="W335" s="77"/>
      <c r="X335" s="76"/>
      <c r="Y335" s="77"/>
      <c r="Z335" s="76"/>
      <c r="AA335" s="77"/>
      <c r="AB335" s="76"/>
      <c r="AC335" s="77"/>
      <c r="AD335" s="76"/>
      <c r="AE335" s="77"/>
      <c r="AF335" s="76"/>
      <c r="AG335" s="77"/>
      <c r="AH335" s="76"/>
      <c r="AI335" s="77"/>
      <c r="AJ335" s="76" t="s">
        <v>45</v>
      </c>
      <c r="AK335" s="77">
        <v>300</v>
      </c>
      <c r="AL335" s="76"/>
      <c r="AM335" s="77"/>
      <c r="AN335" s="76"/>
      <c r="AO335" s="77"/>
      <c r="AP335" s="76"/>
      <c r="AQ335" s="77"/>
      <c r="AR335" s="76"/>
      <c r="AS335" s="77"/>
      <c r="AT335" s="76" t="s">
        <v>45</v>
      </c>
      <c r="AU335" s="77">
        <v>300</v>
      </c>
      <c r="AV335" s="76"/>
      <c r="AW335" s="77"/>
      <c r="AX335" s="76"/>
      <c r="AY335" s="77"/>
      <c r="AZ335" s="76"/>
      <c r="BA335" s="77"/>
      <c r="BB335" s="76" t="s">
        <v>48</v>
      </c>
      <c r="BC335" s="77">
        <v>325</v>
      </c>
      <c r="BD335" s="76"/>
      <c r="BE335" s="77"/>
      <c r="BF335" s="76"/>
      <c r="BG335" s="77"/>
      <c r="BH335" s="76"/>
      <c r="BI335" s="77"/>
      <c r="BJ335" s="76"/>
      <c r="BK335" s="77"/>
      <c r="BL335" s="36" t="s">
        <v>734</v>
      </c>
      <c r="BM335" s="24"/>
      <c r="BN335" s="76"/>
      <c r="BO335" s="77"/>
      <c r="BP335" s="76"/>
      <c r="BQ335" s="77"/>
      <c r="BR335" s="76"/>
      <c r="BS335" s="77"/>
      <c r="BT335" s="76"/>
      <c r="BU335" s="77"/>
      <c r="BV335" s="24"/>
      <c r="BW335" s="76"/>
      <c r="BX335" s="77"/>
      <c r="BY335" s="76"/>
      <c r="BZ335" s="77"/>
      <c r="CA335" s="96"/>
    </row>
    <row r="336" spans="1:79" outlineLevel="1" x14ac:dyDescent="0.2">
      <c r="A336" s="33"/>
      <c r="B336" s="265" t="s">
        <v>803</v>
      </c>
      <c r="C336" s="240" t="str">
        <f>_xlfn.CONCAT(Tabel3[[#This Row],[ID]],Tabel3[[#This Row],[BYGNINGSDELE]])</f>
        <v>332Internt TV-overvågningsanlæg (ITV-anlæg)</v>
      </c>
      <c r="D336" s="24"/>
      <c r="E336" s="24"/>
      <c r="F336" s="24"/>
      <c r="G336" s="24"/>
      <c r="H336" s="24"/>
      <c r="I336" s="24"/>
      <c r="J336" s="61">
        <v>4</v>
      </c>
      <c r="K336" s="62" t="s">
        <v>778</v>
      </c>
      <c r="L336" s="63" t="s">
        <v>636</v>
      </c>
      <c r="M336" s="61" t="str">
        <f>IFERROR(VLOOKUP(Tabel3[[#This Row],[ID-Bygningsdel]],'Data ændringslog'!A:G,7,FALSE),"P")</f>
        <v/>
      </c>
      <c r="N336" s="64" t="s">
        <v>109</v>
      </c>
      <c r="O336" s="188" t="str">
        <f>VLOOKUP(Tabel3[[#This Row],[ID-Bygningsdel]],'Data aktør'!A:H,2,FALSE)</f>
        <v/>
      </c>
      <c r="P336" s="189" t="str">
        <f>VLOOKUP(Tabel3[[#This Row],[ID-Bygningsdel]],'Data aktør'!A:H,3,FALSE)</f>
        <v/>
      </c>
      <c r="Q336" s="190" t="str">
        <f>VLOOKUP(Tabel3[[#This Row],[ID-Bygningsdel]],'Data aktør'!A:H,4,FALSE)</f>
        <v>X</v>
      </c>
      <c r="R336" s="191" t="str">
        <f>VLOOKUP(Tabel3[[#This Row],[ID-Bygningsdel]],'Data aktør'!A:H,5,FALSE)</f>
        <v/>
      </c>
      <c r="S336" s="192" t="str">
        <f>VLOOKUP(Tabel3[[#This Row],[ID-Bygningsdel]],'Data aktør'!A:H,6,FALSE)</f>
        <v/>
      </c>
      <c r="T336" s="193" t="str">
        <f>VLOOKUP(Tabel3[[#This Row],[ID-Bygningsdel]],'Data aktør'!A:H,7,FALSE)</f>
        <v>X</v>
      </c>
      <c r="U336" s="194" t="str">
        <f>VLOOKUP(Tabel3[[#This Row],[ID-Bygningsdel]],'Data aktør'!A:H,8,FALSE)</f>
        <v/>
      </c>
      <c r="V336" s="76"/>
      <c r="W336" s="77"/>
      <c r="X336" s="76"/>
      <c r="Y336" s="77"/>
      <c r="Z336" s="76"/>
      <c r="AA336" s="77"/>
      <c r="AB336" s="76"/>
      <c r="AC336" s="77"/>
      <c r="AD336" s="76"/>
      <c r="AE336" s="77"/>
      <c r="AF336" s="76"/>
      <c r="AG336" s="77"/>
      <c r="AH336" s="76"/>
      <c r="AI336" s="77"/>
      <c r="AJ336" s="76" t="s">
        <v>45</v>
      </c>
      <c r="AK336" s="77">
        <v>300</v>
      </c>
      <c r="AL336" s="76"/>
      <c r="AM336" s="77"/>
      <c r="AN336" s="76"/>
      <c r="AO336" s="77"/>
      <c r="AP336" s="76"/>
      <c r="AQ336" s="77"/>
      <c r="AR336" s="76"/>
      <c r="AS336" s="77"/>
      <c r="AT336" s="76" t="s">
        <v>45</v>
      </c>
      <c r="AU336" s="77">
        <v>300</v>
      </c>
      <c r="AV336" s="76"/>
      <c r="AW336" s="77"/>
      <c r="AX336" s="76"/>
      <c r="AY336" s="77"/>
      <c r="AZ336" s="76"/>
      <c r="BA336" s="77"/>
      <c r="BB336" s="76" t="s">
        <v>48</v>
      </c>
      <c r="BC336" s="77">
        <v>325</v>
      </c>
      <c r="BD336" s="76"/>
      <c r="BE336" s="77"/>
      <c r="BF336" s="76"/>
      <c r="BG336" s="77"/>
      <c r="BH336" s="76"/>
      <c r="BI336" s="77"/>
      <c r="BJ336" s="76"/>
      <c r="BK336" s="77"/>
      <c r="BL336" s="36" t="s">
        <v>734</v>
      </c>
      <c r="BM336" s="24"/>
      <c r="BN336" s="76"/>
      <c r="BO336" s="77"/>
      <c r="BP336" s="76"/>
      <c r="BQ336" s="77"/>
      <c r="BR336" s="76"/>
      <c r="BS336" s="77"/>
      <c r="BT336" s="76"/>
      <c r="BU336" s="77"/>
      <c r="BV336" s="24"/>
      <c r="BW336" s="76"/>
      <c r="BX336" s="77"/>
      <c r="BY336" s="76"/>
      <c r="BZ336" s="77"/>
      <c r="CA336" s="96"/>
    </row>
    <row r="337" spans="1:79" outlineLevel="1" x14ac:dyDescent="0.2">
      <c r="A337" s="33"/>
      <c r="B337" s="267" t="s">
        <v>805</v>
      </c>
      <c r="C337" s="242" t="str">
        <f>_xlfn.CONCAT(Tabel3[[#This Row],[ID]],Tabel3[[#This Row],[BYGNINGSDELE]])</f>
        <v>333Monteringsmateriel for Sikringsanlæg</v>
      </c>
      <c r="D337" s="23"/>
      <c r="E337" s="23"/>
      <c r="F337" s="23"/>
      <c r="G337" s="23"/>
      <c r="H337" s="23"/>
      <c r="I337" s="24"/>
      <c r="J337" s="65">
        <v>3</v>
      </c>
      <c r="K337" s="66" t="s">
        <v>780</v>
      </c>
      <c r="L337" s="67"/>
      <c r="M337" s="65" t="str">
        <f>IFERROR(VLOOKUP(Tabel3[[#This Row],[ID-Bygningsdel]],'Data ændringslog'!A:G,7,FALSE),"P")</f>
        <v/>
      </c>
      <c r="N337" s="68" t="s">
        <v>113</v>
      </c>
      <c r="O337" s="196" t="str">
        <f>VLOOKUP(Tabel3[[#This Row],[ID-Bygningsdel]],'Data aktør'!A:H,2,FALSE)</f>
        <v/>
      </c>
      <c r="P337" s="197" t="str">
        <f>VLOOKUP(Tabel3[[#This Row],[ID-Bygningsdel]],'Data aktør'!A:H,3,FALSE)</f>
        <v/>
      </c>
      <c r="Q337" s="197" t="str">
        <f>VLOOKUP(Tabel3[[#This Row],[ID-Bygningsdel]],'Data aktør'!A:H,4,FALSE)</f>
        <v/>
      </c>
      <c r="R337" s="197" t="str">
        <f>VLOOKUP(Tabel3[[#This Row],[ID-Bygningsdel]],'Data aktør'!A:H,5,FALSE)</f>
        <v/>
      </c>
      <c r="S337" s="197" t="str">
        <f>VLOOKUP(Tabel3[[#This Row],[ID-Bygningsdel]],'Data aktør'!A:H,6,FALSE)</f>
        <v/>
      </c>
      <c r="T337" s="197" t="str">
        <f>VLOOKUP(Tabel3[[#This Row],[ID-Bygningsdel]],'Data aktør'!A:H,7,FALSE)</f>
        <v/>
      </c>
      <c r="U337" s="197" t="str">
        <f>VLOOKUP(Tabel3[[#This Row],[ID-Bygningsdel]],'Data aktør'!A:H,8,FALSE)</f>
        <v/>
      </c>
      <c r="V337" s="84"/>
      <c r="W337" s="69"/>
      <c r="X337" s="84"/>
      <c r="Y337" s="69"/>
      <c r="Z337" s="84"/>
      <c r="AA337" s="69"/>
      <c r="AB337" s="84"/>
      <c r="AC337" s="69"/>
      <c r="AD337" s="84"/>
      <c r="AE337" s="69"/>
      <c r="AF337" s="84"/>
      <c r="AG337" s="69"/>
      <c r="AH337" s="84"/>
      <c r="AI337" s="69"/>
      <c r="AJ337" s="84"/>
      <c r="AK337" s="69"/>
      <c r="AL337" s="84"/>
      <c r="AM337" s="69"/>
      <c r="AN337" s="84"/>
      <c r="AO337" s="69"/>
      <c r="AP337" s="84"/>
      <c r="AQ337" s="69"/>
      <c r="AR337" s="84"/>
      <c r="AS337" s="69"/>
      <c r="AT337" s="84"/>
      <c r="AU337" s="69"/>
      <c r="AV337" s="84"/>
      <c r="AW337" s="69"/>
      <c r="AX337" s="84"/>
      <c r="AY337" s="69"/>
      <c r="AZ337" s="84"/>
      <c r="BA337" s="69"/>
      <c r="BB337" s="84"/>
      <c r="BC337" s="69"/>
      <c r="BD337" s="84"/>
      <c r="BE337" s="69"/>
      <c r="BF337" s="84"/>
      <c r="BG337" s="69"/>
      <c r="BH337" s="84"/>
      <c r="BI337" s="69"/>
      <c r="BJ337" s="84"/>
      <c r="BK337" s="69"/>
      <c r="BL337" s="38"/>
      <c r="BM337" s="24"/>
      <c r="BN337" s="84"/>
      <c r="BO337" s="69"/>
      <c r="BP337" s="84"/>
      <c r="BQ337" s="69"/>
      <c r="BR337" s="84"/>
      <c r="BS337" s="69"/>
      <c r="BT337" s="84"/>
      <c r="BU337" s="69"/>
      <c r="BV337" s="24"/>
      <c r="BW337" s="84"/>
      <c r="BX337" s="69"/>
      <c r="BY337" s="84"/>
      <c r="BZ337" s="69"/>
      <c r="CA337" s="98"/>
    </row>
    <row r="338" spans="1:79" outlineLevel="1" x14ac:dyDescent="0.2">
      <c r="A338" s="33"/>
      <c r="B338" s="265" t="s">
        <v>807</v>
      </c>
      <c r="C338" s="240" t="str">
        <f>_xlfn.CONCAT(Tabel3[[#This Row],[ID]],Tabel3[[#This Row],[BYGNINGSDELE]])</f>
        <v>334Automatisk brandalarmanlæg (ABA-anlæg)</v>
      </c>
      <c r="D338" s="24"/>
      <c r="E338" s="24"/>
      <c r="F338" s="24"/>
      <c r="G338" s="24"/>
      <c r="H338" s="24"/>
      <c r="I338" s="24"/>
      <c r="J338" s="61">
        <v>4</v>
      </c>
      <c r="K338" s="62" t="s">
        <v>782</v>
      </c>
      <c r="L338" s="63" t="s">
        <v>636</v>
      </c>
      <c r="M338" s="61" t="str">
        <f>IFERROR(VLOOKUP(Tabel3[[#This Row],[ID-Bygningsdel]],'Data ændringslog'!A:G,7,FALSE),"P")</f>
        <v/>
      </c>
      <c r="N338" s="64" t="s">
        <v>113</v>
      </c>
      <c r="O338" s="188" t="str">
        <f>VLOOKUP(Tabel3[[#This Row],[ID-Bygningsdel]],'Data aktør'!A:H,2,FALSE)</f>
        <v/>
      </c>
      <c r="P338" s="189" t="str">
        <f>VLOOKUP(Tabel3[[#This Row],[ID-Bygningsdel]],'Data aktør'!A:H,3,FALSE)</f>
        <v/>
      </c>
      <c r="Q338" s="190" t="str">
        <f>VLOOKUP(Tabel3[[#This Row],[ID-Bygningsdel]],'Data aktør'!A:H,4,FALSE)</f>
        <v/>
      </c>
      <c r="R338" s="191" t="str">
        <f>VLOOKUP(Tabel3[[#This Row],[ID-Bygningsdel]],'Data aktør'!A:H,5,FALSE)</f>
        <v/>
      </c>
      <c r="S338" s="192" t="str">
        <f>VLOOKUP(Tabel3[[#This Row],[ID-Bygningsdel]],'Data aktør'!A:H,6,FALSE)</f>
        <v/>
      </c>
      <c r="T338" s="193" t="str">
        <f>VLOOKUP(Tabel3[[#This Row],[ID-Bygningsdel]],'Data aktør'!A:H,7,FALSE)</f>
        <v/>
      </c>
      <c r="U338" s="194" t="str">
        <f>VLOOKUP(Tabel3[[#This Row],[ID-Bygningsdel]],'Data aktør'!A:H,8,FALSE)</f>
        <v/>
      </c>
      <c r="V338" s="76"/>
      <c r="W338" s="77"/>
      <c r="X338" s="76"/>
      <c r="Y338" s="77"/>
      <c r="Z338" s="76"/>
      <c r="AA338" s="77"/>
      <c r="AB338" s="76"/>
      <c r="AC338" s="77"/>
      <c r="AD338" s="76"/>
      <c r="AE338" s="77"/>
      <c r="AF338" s="76"/>
      <c r="AG338" s="77"/>
      <c r="AH338" s="76"/>
      <c r="AI338" s="77"/>
      <c r="AJ338" s="76"/>
      <c r="AK338" s="77"/>
      <c r="AL338" s="76"/>
      <c r="AM338" s="77"/>
      <c r="AN338" s="76"/>
      <c r="AO338" s="77"/>
      <c r="AP338" s="76"/>
      <c r="AQ338" s="77"/>
      <c r="AR338" s="76"/>
      <c r="AS338" s="77"/>
      <c r="AT338" s="76"/>
      <c r="AU338" s="77"/>
      <c r="AV338" s="76"/>
      <c r="AW338" s="77"/>
      <c r="AX338" s="76"/>
      <c r="AY338" s="77"/>
      <c r="AZ338" s="76"/>
      <c r="BA338" s="77"/>
      <c r="BB338" s="76"/>
      <c r="BC338" s="77"/>
      <c r="BD338" s="76"/>
      <c r="BE338" s="77"/>
      <c r="BF338" s="76"/>
      <c r="BG338" s="77"/>
      <c r="BH338" s="76"/>
      <c r="BI338" s="77"/>
      <c r="BJ338" s="76"/>
      <c r="BK338" s="77"/>
      <c r="BL338" s="36"/>
      <c r="BM338" s="24"/>
      <c r="BN338" s="76"/>
      <c r="BO338" s="77"/>
      <c r="BP338" s="76"/>
      <c r="BQ338" s="77"/>
      <c r="BR338" s="76"/>
      <c r="BS338" s="77"/>
      <c r="BT338" s="76"/>
      <c r="BU338" s="77"/>
      <c r="BV338" s="24"/>
      <c r="BW338" s="76"/>
      <c r="BX338" s="77"/>
      <c r="BY338" s="76"/>
      <c r="BZ338" s="77"/>
      <c r="CA338" s="96"/>
    </row>
    <row r="339" spans="1:79" outlineLevel="1" x14ac:dyDescent="0.2">
      <c r="A339" s="33"/>
      <c r="B339" s="265" t="s">
        <v>809</v>
      </c>
      <c r="C339" s="240" t="str">
        <f>_xlfn.CONCAT(Tabel3[[#This Row],[ID]],Tabel3[[#This Row],[BYGNINGSDELE]])</f>
        <v>335Automatisk branddørlukningsanlæg (ABDL-anlæg)</v>
      </c>
      <c r="D339" s="24"/>
      <c r="E339" s="24"/>
      <c r="F339" s="24"/>
      <c r="G339" s="24"/>
      <c r="H339" s="24"/>
      <c r="I339" s="24"/>
      <c r="J339" s="61">
        <v>4</v>
      </c>
      <c r="K339" s="62" t="s">
        <v>784</v>
      </c>
      <c r="L339" s="63" t="s">
        <v>636</v>
      </c>
      <c r="M339" s="61" t="str">
        <f>IFERROR(VLOOKUP(Tabel3[[#This Row],[ID-Bygningsdel]],'Data ændringslog'!A:G,7,FALSE),"P")</f>
        <v/>
      </c>
      <c r="N339" s="64" t="s">
        <v>113</v>
      </c>
      <c r="O339" s="188" t="str">
        <f>VLOOKUP(Tabel3[[#This Row],[ID-Bygningsdel]],'Data aktør'!A:H,2,FALSE)</f>
        <v/>
      </c>
      <c r="P339" s="189" t="str">
        <f>VLOOKUP(Tabel3[[#This Row],[ID-Bygningsdel]],'Data aktør'!A:H,3,FALSE)</f>
        <v/>
      </c>
      <c r="Q339" s="190" t="str">
        <f>VLOOKUP(Tabel3[[#This Row],[ID-Bygningsdel]],'Data aktør'!A:H,4,FALSE)</f>
        <v/>
      </c>
      <c r="R339" s="191" t="str">
        <f>VLOOKUP(Tabel3[[#This Row],[ID-Bygningsdel]],'Data aktør'!A:H,5,FALSE)</f>
        <v/>
      </c>
      <c r="S339" s="192" t="str">
        <f>VLOOKUP(Tabel3[[#This Row],[ID-Bygningsdel]],'Data aktør'!A:H,6,FALSE)</f>
        <v/>
      </c>
      <c r="T339" s="193" t="str">
        <f>VLOOKUP(Tabel3[[#This Row],[ID-Bygningsdel]],'Data aktør'!A:H,7,FALSE)</f>
        <v/>
      </c>
      <c r="U339" s="194" t="str">
        <f>VLOOKUP(Tabel3[[#This Row],[ID-Bygningsdel]],'Data aktør'!A:H,8,FALSE)</f>
        <v/>
      </c>
      <c r="V339" s="76"/>
      <c r="W339" s="77"/>
      <c r="X339" s="76"/>
      <c r="Y339" s="77"/>
      <c r="Z339" s="76"/>
      <c r="AA339" s="77"/>
      <c r="AB339" s="76"/>
      <c r="AC339" s="77"/>
      <c r="AD339" s="76"/>
      <c r="AE339" s="77"/>
      <c r="AF339" s="76"/>
      <c r="AG339" s="77"/>
      <c r="AH339" s="76"/>
      <c r="AI339" s="77"/>
      <c r="AJ339" s="76"/>
      <c r="AK339" s="77"/>
      <c r="AL339" s="76"/>
      <c r="AM339" s="77"/>
      <c r="AN339" s="76"/>
      <c r="AO339" s="77"/>
      <c r="AP339" s="76"/>
      <c r="AQ339" s="77"/>
      <c r="AR339" s="76"/>
      <c r="AS339" s="77"/>
      <c r="AT339" s="76"/>
      <c r="AU339" s="77"/>
      <c r="AV339" s="76"/>
      <c r="AW339" s="77"/>
      <c r="AX339" s="76"/>
      <c r="AY339" s="77"/>
      <c r="AZ339" s="76"/>
      <c r="BA339" s="77"/>
      <c r="BB339" s="76"/>
      <c r="BC339" s="77"/>
      <c r="BD339" s="76"/>
      <c r="BE339" s="77"/>
      <c r="BF339" s="76"/>
      <c r="BG339" s="77"/>
      <c r="BH339" s="76"/>
      <c r="BI339" s="77"/>
      <c r="BJ339" s="76"/>
      <c r="BK339" s="77"/>
      <c r="BL339" s="36"/>
      <c r="BM339" s="24"/>
      <c r="BN339" s="76"/>
      <c r="BO339" s="77"/>
      <c r="BP339" s="76"/>
      <c r="BQ339" s="77"/>
      <c r="BR339" s="76"/>
      <c r="BS339" s="77"/>
      <c r="BT339" s="76"/>
      <c r="BU339" s="77"/>
      <c r="BV339" s="24"/>
      <c r="BW339" s="76"/>
      <c r="BX339" s="77"/>
      <c r="BY339" s="76"/>
      <c r="BZ339" s="77"/>
      <c r="CA339" s="96"/>
    </row>
    <row r="340" spans="1:79" outlineLevel="1" x14ac:dyDescent="0.2">
      <c r="A340" s="33"/>
      <c r="B340" s="265" t="s">
        <v>811</v>
      </c>
      <c r="C340" s="240" t="str">
        <f>_xlfn.CONCAT(Tabel3[[#This Row],[ID]],Tabel3[[#This Row],[BYGNINGSDELE]])</f>
        <v>336Automatisk gasalarmsanlæg (AGA-anlæg)</v>
      </c>
      <c r="D340" s="24"/>
      <c r="E340" s="24"/>
      <c r="F340" s="24"/>
      <c r="G340" s="24"/>
      <c r="H340" s="24"/>
      <c r="I340" s="24"/>
      <c r="J340" s="61">
        <v>4</v>
      </c>
      <c r="K340" s="62" t="s">
        <v>786</v>
      </c>
      <c r="L340" s="63" t="s">
        <v>636</v>
      </c>
      <c r="M340" s="61" t="str">
        <f>IFERROR(VLOOKUP(Tabel3[[#This Row],[ID-Bygningsdel]],'Data ændringslog'!A:G,7,FALSE),"P")</f>
        <v/>
      </c>
      <c r="N340" s="64" t="s">
        <v>113</v>
      </c>
      <c r="O340" s="188" t="str">
        <f>VLOOKUP(Tabel3[[#This Row],[ID-Bygningsdel]],'Data aktør'!A:H,2,FALSE)</f>
        <v/>
      </c>
      <c r="P340" s="189" t="str">
        <f>VLOOKUP(Tabel3[[#This Row],[ID-Bygningsdel]],'Data aktør'!A:H,3,FALSE)</f>
        <v/>
      </c>
      <c r="Q340" s="190" t="str">
        <f>VLOOKUP(Tabel3[[#This Row],[ID-Bygningsdel]],'Data aktør'!A:H,4,FALSE)</f>
        <v/>
      </c>
      <c r="R340" s="191" t="str">
        <f>VLOOKUP(Tabel3[[#This Row],[ID-Bygningsdel]],'Data aktør'!A:H,5,FALSE)</f>
        <v/>
      </c>
      <c r="S340" s="192" t="str">
        <f>VLOOKUP(Tabel3[[#This Row],[ID-Bygningsdel]],'Data aktør'!A:H,6,FALSE)</f>
        <v/>
      </c>
      <c r="T340" s="193" t="str">
        <f>VLOOKUP(Tabel3[[#This Row],[ID-Bygningsdel]],'Data aktør'!A:H,7,FALSE)</f>
        <v/>
      </c>
      <c r="U340" s="194" t="str">
        <f>VLOOKUP(Tabel3[[#This Row],[ID-Bygningsdel]],'Data aktør'!A:H,8,FALSE)</f>
        <v/>
      </c>
      <c r="V340" s="76"/>
      <c r="W340" s="77"/>
      <c r="X340" s="76"/>
      <c r="Y340" s="77"/>
      <c r="Z340" s="76"/>
      <c r="AA340" s="77"/>
      <c r="AB340" s="76"/>
      <c r="AC340" s="77"/>
      <c r="AD340" s="76"/>
      <c r="AE340" s="77"/>
      <c r="AF340" s="76"/>
      <c r="AG340" s="77"/>
      <c r="AH340" s="76"/>
      <c r="AI340" s="77"/>
      <c r="AJ340" s="76"/>
      <c r="AK340" s="77"/>
      <c r="AL340" s="76"/>
      <c r="AM340" s="77"/>
      <c r="AN340" s="76"/>
      <c r="AO340" s="77"/>
      <c r="AP340" s="76"/>
      <c r="AQ340" s="77"/>
      <c r="AR340" s="76"/>
      <c r="AS340" s="77"/>
      <c r="AT340" s="76"/>
      <c r="AU340" s="77"/>
      <c r="AV340" s="76"/>
      <c r="AW340" s="77"/>
      <c r="AX340" s="76"/>
      <c r="AY340" s="77"/>
      <c r="AZ340" s="76"/>
      <c r="BA340" s="77"/>
      <c r="BB340" s="76"/>
      <c r="BC340" s="77"/>
      <c r="BD340" s="76"/>
      <c r="BE340" s="77"/>
      <c r="BF340" s="76"/>
      <c r="BG340" s="77"/>
      <c r="BH340" s="76"/>
      <c r="BI340" s="77"/>
      <c r="BJ340" s="76"/>
      <c r="BK340" s="77"/>
      <c r="BL340" s="36"/>
      <c r="BM340" s="24"/>
      <c r="BN340" s="76"/>
      <c r="BO340" s="77"/>
      <c r="BP340" s="76"/>
      <c r="BQ340" s="77"/>
      <c r="BR340" s="76"/>
      <c r="BS340" s="77"/>
      <c r="BT340" s="76"/>
      <c r="BU340" s="77"/>
      <c r="BV340" s="24"/>
      <c r="BW340" s="76"/>
      <c r="BX340" s="77"/>
      <c r="BY340" s="76"/>
      <c r="BZ340" s="77"/>
      <c r="CA340" s="96"/>
    </row>
    <row r="341" spans="1:79" outlineLevel="1" x14ac:dyDescent="0.2">
      <c r="A341" s="33"/>
      <c r="B341" s="265" t="s">
        <v>813</v>
      </c>
      <c r="C341" s="240" t="str">
        <f>_xlfn.CONCAT(Tabel3[[#This Row],[ID]],Tabel3[[#This Row],[BYGNINGSDELE]])</f>
        <v>337Automatisk rumslukningsanlæg (ARS-anlæg)</v>
      </c>
      <c r="D341" s="24"/>
      <c r="E341" s="24"/>
      <c r="F341" s="24"/>
      <c r="G341" s="24"/>
      <c r="H341" s="24"/>
      <c r="I341" s="24"/>
      <c r="J341" s="61">
        <v>4</v>
      </c>
      <c r="K341" s="62" t="s">
        <v>788</v>
      </c>
      <c r="L341" s="63" t="s">
        <v>636</v>
      </c>
      <c r="M341" s="61" t="str">
        <f>IFERROR(VLOOKUP(Tabel3[[#This Row],[ID-Bygningsdel]],'Data ændringslog'!A:G,7,FALSE),"P")</f>
        <v/>
      </c>
      <c r="N341" s="64" t="s">
        <v>113</v>
      </c>
      <c r="O341" s="188" t="str">
        <f>VLOOKUP(Tabel3[[#This Row],[ID-Bygningsdel]],'Data aktør'!A:H,2,FALSE)</f>
        <v/>
      </c>
      <c r="P341" s="189" t="str">
        <f>VLOOKUP(Tabel3[[#This Row],[ID-Bygningsdel]],'Data aktør'!A:H,3,FALSE)</f>
        <v/>
      </c>
      <c r="Q341" s="190" t="str">
        <f>VLOOKUP(Tabel3[[#This Row],[ID-Bygningsdel]],'Data aktør'!A:H,4,FALSE)</f>
        <v/>
      </c>
      <c r="R341" s="191" t="str">
        <f>VLOOKUP(Tabel3[[#This Row],[ID-Bygningsdel]],'Data aktør'!A:H,5,FALSE)</f>
        <v/>
      </c>
      <c r="S341" s="192" t="str">
        <f>VLOOKUP(Tabel3[[#This Row],[ID-Bygningsdel]],'Data aktør'!A:H,6,FALSE)</f>
        <v/>
      </c>
      <c r="T341" s="193" t="str">
        <f>VLOOKUP(Tabel3[[#This Row],[ID-Bygningsdel]],'Data aktør'!A:H,7,FALSE)</f>
        <v/>
      </c>
      <c r="U341" s="194" t="str">
        <f>VLOOKUP(Tabel3[[#This Row],[ID-Bygningsdel]],'Data aktør'!A:H,8,FALSE)</f>
        <v/>
      </c>
      <c r="V341" s="76"/>
      <c r="W341" s="77"/>
      <c r="X341" s="76"/>
      <c r="Y341" s="77"/>
      <c r="Z341" s="76"/>
      <c r="AA341" s="77"/>
      <c r="AB341" s="76"/>
      <c r="AC341" s="77"/>
      <c r="AD341" s="76"/>
      <c r="AE341" s="77"/>
      <c r="AF341" s="76"/>
      <c r="AG341" s="77"/>
      <c r="AH341" s="76"/>
      <c r="AI341" s="77"/>
      <c r="AJ341" s="76"/>
      <c r="AK341" s="77"/>
      <c r="AL341" s="76"/>
      <c r="AM341" s="77"/>
      <c r="AN341" s="76"/>
      <c r="AO341" s="77"/>
      <c r="AP341" s="76"/>
      <c r="AQ341" s="77"/>
      <c r="AR341" s="76"/>
      <c r="AS341" s="77"/>
      <c r="AT341" s="76"/>
      <c r="AU341" s="77"/>
      <c r="AV341" s="76"/>
      <c r="AW341" s="77"/>
      <c r="AX341" s="76"/>
      <c r="AY341" s="77"/>
      <c r="AZ341" s="76"/>
      <c r="BA341" s="77"/>
      <c r="BB341" s="76"/>
      <c r="BC341" s="77"/>
      <c r="BD341" s="76"/>
      <c r="BE341" s="77"/>
      <c r="BF341" s="76"/>
      <c r="BG341" s="77"/>
      <c r="BH341" s="76"/>
      <c r="BI341" s="77"/>
      <c r="BJ341" s="76"/>
      <c r="BK341" s="77"/>
      <c r="BL341" s="36"/>
      <c r="BM341" s="24"/>
      <c r="BN341" s="76"/>
      <c r="BO341" s="77"/>
      <c r="BP341" s="76"/>
      <c r="BQ341" s="77"/>
      <c r="BR341" s="76"/>
      <c r="BS341" s="77"/>
      <c r="BT341" s="76"/>
      <c r="BU341" s="77"/>
      <c r="BV341" s="24"/>
      <c r="BW341" s="76"/>
      <c r="BX341" s="77"/>
      <c r="BY341" s="76"/>
      <c r="BZ341" s="77"/>
      <c r="CA341" s="96"/>
    </row>
    <row r="342" spans="1:79" outlineLevel="1" x14ac:dyDescent="0.2">
      <c r="A342" s="33"/>
      <c r="B342" s="265" t="s">
        <v>815</v>
      </c>
      <c r="C342" s="240" t="str">
        <f>_xlfn.CONCAT(Tabel3[[#This Row],[ID]],Tabel3[[#This Row],[BYGNINGSDELE]])</f>
        <v>338Automatisk vandslukningsanlæg (AVS-anlæg)</v>
      </c>
      <c r="D342" s="24"/>
      <c r="E342" s="24"/>
      <c r="F342" s="24"/>
      <c r="G342" s="24"/>
      <c r="H342" s="24"/>
      <c r="I342" s="24"/>
      <c r="J342" s="61">
        <v>4</v>
      </c>
      <c r="K342" s="62" t="s">
        <v>790</v>
      </c>
      <c r="L342" s="63" t="s">
        <v>636</v>
      </c>
      <c r="M342" s="61" t="str">
        <f>IFERROR(VLOOKUP(Tabel3[[#This Row],[ID-Bygningsdel]],'Data ændringslog'!A:G,7,FALSE),"P")</f>
        <v/>
      </c>
      <c r="N342" s="64" t="s">
        <v>113</v>
      </c>
      <c r="O342" s="188" t="str">
        <f>VLOOKUP(Tabel3[[#This Row],[ID-Bygningsdel]],'Data aktør'!A:H,2,FALSE)</f>
        <v/>
      </c>
      <c r="P342" s="189" t="str">
        <f>VLOOKUP(Tabel3[[#This Row],[ID-Bygningsdel]],'Data aktør'!A:H,3,FALSE)</f>
        <v/>
      </c>
      <c r="Q342" s="190" t="str">
        <f>VLOOKUP(Tabel3[[#This Row],[ID-Bygningsdel]],'Data aktør'!A:H,4,FALSE)</f>
        <v/>
      </c>
      <c r="R342" s="191" t="str">
        <f>VLOOKUP(Tabel3[[#This Row],[ID-Bygningsdel]],'Data aktør'!A:H,5,FALSE)</f>
        <v/>
      </c>
      <c r="S342" s="192" t="str">
        <f>VLOOKUP(Tabel3[[#This Row],[ID-Bygningsdel]],'Data aktør'!A:H,6,FALSE)</f>
        <v/>
      </c>
      <c r="T342" s="193" t="str">
        <f>VLOOKUP(Tabel3[[#This Row],[ID-Bygningsdel]],'Data aktør'!A:H,7,FALSE)</f>
        <v/>
      </c>
      <c r="U342" s="194" t="str">
        <f>VLOOKUP(Tabel3[[#This Row],[ID-Bygningsdel]],'Data aktør'!A:H,8,FALSE)</f>
        <v/>
      </c>
      <c r="V342" s="76"/>
      <c r="W342" s="77"/>
      <c r="X342" s="76"/>
      <c r="Y342" s="77"/>
      <c r="Z342" s="76"/>
      <c r="AA342" s="77"/>
      <c r="AB342" s="76"/>
      <c r="AC342" s="77"/>
      <c r="AD342" s="76"/>
      <c r="AE342" s="77"/>
      <c r="AF342" s="76"/>
      <c r="AG342" s="77"/>
      <c r="AH342" s="76"/>
      <c r="AI342" s="77"/>
      <c r="AJ342" s="76"/>
      <c r="AK342" s="77"/>
      <c r="AL342" s="76"/>
      <c r="AM342" s="77"/>
      <c r="AN342" s="76"/>
      <c r="AO342" s="77"/>
      <c r="AP342" s="76"/>
      <c r="AQ342" s="77"/>
      <c r="AR342" s="76"/>
      <c r="AS342" s="77"/>
      <c r="AT342" s="76"/>
      <c r="AU342" s="77"/>
      <c r="AV342" s="76"/>
      <c r="AW342" s="77"/>
      <c r="AX342" s="76"/>
      <c r="AY342" s="77"/>
      <c r="AZ342" s="76"/>
      <c r="BA342" s="77"/>
      <c r="BB342" s="76"/>
      <c r="BC342" s="77"/>
      <c r="BD342" s="76"/>
      <c r="BE342" s="77"/>
      <c r="BF342" s="76"/>
      <c r="BG342" s="77"/>
      <c r="BH342" s="76"/>
      <c r="BI342" s="77"/>
      <c r="BJ342" s="76"/>
      <c r="BK342" s="77"/>
      <c r="BL342" s="36"/>
      <c r="BM342" s="24"/>
      <c r="BN342" s="76"/>
      <c r="BO342" s="77"/>
      <c r="BP342" s="76"/>
      <c r="BQ342" s="77"/>
      <c r="BR342" s="76"/>
      <c r="BS342" s="77"/>
      <c r="BT342" s="76"/>
      <c r="BU342" s="77"/>
      <c r="BV342" s="24"/>
      <c r="BW342" s="76"/>
      <c r="BX342" s="77"/>
      <c r="BY342" s="76"/>
      <c r="BZ342" s="77"/>
      <c r="CA342" s="96"/>
    </row>
    <row r="343" spans="1:79" outlineLevel="1" x14ac:dyDescent="0.2">
      <c r="A343" s="33"/>
      <c r="B343" s="265" t="s">
        <v>817</v>
      </c>
      <c r="C343" s="240" t="str">
        <f>_xlfn.CONCAT(Tabel3[[#This Row],[ID]],Tabel3[[#This Row],[BYGNINGSDELE]])</f>
        <v>339Automatisk brandventilationsanlæg (ABV-anlæg)</v>
      </c>
      <c r="D343" s="24"/>
      <c r="E343" s="24"/>
      <c r="F343" s="24"/>
      <c r="G343" s="24"/>
      <c r="H343" s="24"/>
      <c r="I343" s="24"/>
      <c r="J343" s="61">
        <v>4</v>
      </c>
      <c r="K343" s="62" t="s">
        <v>792</v>
      </c>
      <c r="L343" s="63" t="s">
        <v>636</v>
      </c>
      <c r="M343" s="61" t="str">
        <f>IFERROR(VLOOKUP(Tabel3[[#This Row],[ID-Bygningsdel]],'Data ændringslog'!A:G,7,FALSE),"P")</f>
        <v/>
      </c>
      <c r="N343" s="64" t="s">
        <v>113</v>
      </c>
      <c r="O343" s="188" t="str">
        <f>VLOOKUP(Tabel3[[#This Row],[ID-Bygningsdel]],'Data aktør'!A:H,2,FALSE)</f>
        <v/>
      </c>
      <c r="P343" s="189" t="str">
        <f>VLOOKUP(Tabel3[[#This Row],[ID-Bygningsdel]],'Data aktør'!A:H,3,FALSE)</f>
        <v/>
      </c>
      <c r="Q343" s="190" t="str">
        <f>VLOOKUP(Tabel3[[#This Row],[ID-Bygningsdel]],'Data aktør'!A:H,4,FALSE)</f>
        <v/>
      </c>
      <c r="R343" s="191" t="str">
        <f>VLOOKUP(Tabel3[[#This Row],[ID-Bygningsdel]],'Data aktør'!A:H,5,FALSE)</f>
        <v/>
      </c>
      <c r="S343" s="192" t="str">
        <f>VLOOKUP(Tabel3[[#This Row],[ID-Bygningsdel]],'Data aktør'!A:H,6,FALSE)</f>
        <v/>
      </c>
      <c r="T343" s="193" t="str">
        <f>VLOOKUP(Tabel3[[#This Row],[ID-Bygningsdel]],'Data aktør'!A:H,7,FALSE)</f>
        <v/>
      </c>
      <c r="U343" s="194" t="str">
        <f>VLOOKUP(Tabel3[[#This Row],[ID-Bygningsdel]],'Data aktør'!A:H,8,FALSE)</f>
        <v/>
      </c>
      <c r="V343" s="76"/>
      <c r="W343" s="77"/>
      <c r="X343" s="76"/>
      <c r="Y343" s="77"/>
      <c r="Z343" s="76"/>
      <c r="AA343" s="77"/>
      <c r="AB343" s="76"/>
      <c r="AC343" s="77"/>
      <c r="AD343" s="76"/>
      <c r="AE343" s="77"/>
      <c r="AF343" s="76"/>
      <c r="AG343" s="77"/>
      <c r="AH343" s="76"/>
      <c r="AI343" s="77"/>
      <c r="AJ343" s="76"/>
      <c r="AK343" s="77"/>
      <c r="AL343" s="76"/>
      <c r="AM343" s="77"/>
      <c r="AN343" s="76"/>
      <c r="AO343" s="77"/>
      <c r="AP343" s="76"/>
      <c r="AQ343" s="77"/>
      <c r="AR343" s="76"/>
      <c r="AS343" s="77"/>
      <c r="AT343" s="76"/>
      <c r="AU343" s="77"/>
      <c r="AV343" s="76"/>
      <c r="AW343" s="77"/>
      <c r="AX343" s="76"/>
      <c r="AY343" s="77"/>
      <c r="AZ343" s="76"/>
      <c r="BA343" s="77"/>
      <c r="BB343" s="76"/>
      <c r="BC343" s="77"/>
      <c r="BD343" s="76"/>
      <c r="BE343" s="77"/>
      <c r="BF343" s="76"/>
      <c r="BG343" s="77"/>
      <c r="BH343" s="76"/>
      <c r="BI343" s="77"/>
      <c r="BJ343" s="76"/>
      <c r="BK343" s="77"/>
      <c r="BL343" s="36"/>
      <c r="BM343" s="24"/>
      <c r="BN343" s="76"/>
      <c r="BO343" s="77"/>
      <c r="BP343" s="76"/>
      <c r="BQ343" s="77"/>
      <c r="BR343" s="76"/>
      <c r="BS343" s="77"/>
      <c r="BT343" s="76"/>
      <c r="BU343" s="77"/>
      <c r="BV343" s="24"/>
      <c r="BW343" s="76"/>
      <c r="BX343" s="77"/>
      <c r="BY343" s="76"/>
      <c r="BZ343" s="77"/>
      <c r="CA343" s="96"/>
    </row>
    <row r="344" spans="1:79" outlineLevel="1" x14ac:dyDescent="0.2">
      <c r="A344" s="33"/>
      <c r="B344" s="267" t="s">
        <v>819</v>
      </c>
      <c r="C344" s="242" t="str">
        <f>_xlfn.CONCAT(Tabel3[[#This Row],[ID]],Tabel3[[#This Row],[BYGNINGSDELE]])</f>
        <v>340Monteringsmateriel for Personsikringsanlæg</v>
      </c>
      <c r="D344" s="23"/>
      <c r="E344" s="23"/>
      <c r="F344" s="23"/>
      <c r="G344" s="23"/>
      <c r="H344" s="23"/>
      <c r="I344" s="24"/>
      <c r="J344" s="65">
        <v>3</v>
      </c>
      <c r="K344" s="66" t="s">
        <v>794</v>
      </c>
      <c r="L344" s="67"/>
      <c r="M344" s="65" t="str">
        <f>IFERROR(VLOOKUP(Tabel3[[#This Row],[ID-Bygningsdel]],'Data ændringslog'!A:G,7,FALSE),"P")</f>
        <v/>
      </c>
      <c r="N344" s="68" t="s">
        <v>113</v>
      </c>
      <c r="O344" s="196" t="str">
        <f>VLOOKUP(Tabel3[[#This Row],[ID-Bygningsdel]],'Data aktør'!A:H,2,FALSE)</f>
        <v/>
      </c>
      <c r="P344" s="197" t="str">
        <f>VLOOKUP(Tabel3[[#This Row],[ID-Bygningsdel]],'Data aktør'!A:H,3,FALSE)</f>
        <v/>
      </c>
      <c r="Q344" s="197" t="str">
        <f>VLOOKUP(Tabel3[[#This Row],[ID-Bygningsdel]],'Data aktør'!A:H,4,FALSE)</f>
        <v/>
      </c>
      <c r="R344" s="197" t="str">
        <f>VLOOKUP(Tabel3[[#This Row],[ID-Bygningsdel]],'Data aktør'!A:H,5,FALSE)</f>
        <v/>
      </c>
      <c r="S344" s="197" t="str">
        <f>VLOOKUP(Tabel3[[#This Row],[ID-Bygningsdel]],'Data aktør'!A:H,6,FALSE)</f>
        <v/>
      </c>
      <c r="T344" s="197" t="str">
        <f>VLOOKUP(Tabel3[[#This Row],[ID-Bygningsdel]],'Data aktør'!A:H,7,FALSE)</f>
        <v/>
      </c>
      <c r="U344" s="197" t="str">
        <f>VLOOKUP(Tabel3[[#This Row],[ID-Bygningsdel]],'Data aktør'!A:H,8,FALSE)</f>
        <v/>
      </c>
      <c r="V344" s="84"/>
      <c r="W344" s="69"/>
      <c r="X344" s="84"/>
      <c r="Y344" s="69"/>
      <c r="Z344" s="84"/>
      <c r="AA344" s="69"/>
      <c r="AB344" s="84"/>
      <c r="AC344" s="69"/>
      <c r="AD344" s="84"/>
      <c r="AE344" s="69"/>
      <c r="AF344" s="84"/>
      <c r="AG344" s="69"/>
      <c r="AH344" s="84"/>
      <c r="AI344" s="69"/>
      <c r="AJ344" s="84"/>
      <c r="AK344" s="69"/>
      <c r="AL344" s="84"/>
      <c r="AM344" s="69"/>
      <c r="AN344" s="84"/>
      <c r="AO344" s="69"/>
      <c r="AP344" s="84"/>
      <c r="AQ344" s="69"/>
      <c r="AR344" s="84"/>
      <c r="AS344" s="69"/>
      <c r="AT344" s="84"/>
      <c r="AU344" s="69"/>
      <c r="AV344" s="84"/>
      <c r="AW344" s="69"/>
      <c r="AX344" s="84"/>
      <c r="AY344" s="69"/>
      <c r="AZ344" s="84"/>
      <c r="BA344" s="69"/>
      <c r="BB344" s="84"/>
      <c r="BC344" s="69"/>
      <c r="BD344" s="84"/>
      <c r="BE344" s="69"/>
      <c r="BF344" s="84"/>
      <c r="BG344" s="69"/>
      <c r="BH344" s="84"/>
      <c r="BI344" s="69"/>
      <c r="BJ344" s="84"/>
      <c r="BK344" s="69"/>
      <c r="BL344" s="38"/>
      <c r="BM344" s="24"/>
      <c r="BN344" s="84"/>
      <c r="BO344" s="69"/>
      <c r="BP344" s="84"/>
      <c r="BQ344" s="69"/>
      <c r="BR344" s="84"/>
      <c r="BS344" s="69"/>
      <c r="BT344" s="84"/>
      <c r="BU344" s="69"/>
      <c r="BV344" s="24"/>
      <c r="BW344" s="84"/>
      <c r="BX344" s="69"/>
      <c r="BY344" s="84"/>
      <c r="BZ344" s="69"/>
      <c r="CA344" s="98"/>
    </row>
    <row r="345" spans="1:79" outlineLevel="1" x14ac:dyDescent="0.2">
      <c r="A345" s="33"/>
      <c r="B345" s="265" t="s">
        <v>821</v>
      </c>
      <c r="C345" s="240" t="str">
        <f>_xlfn.CONCAT(Tabel3[[#This Row],[ID]],Tabel3[[#This Row],[BYGNINGSDELE]])</f>
        <v>341Varslingsanlæg (VAR-anlæg)</v>
      </c>
      <c r="D345" s="24"/>
      <c r="E345" s="24"/>
      <c r="F345" s="24"/>
      <c r="G345" s="24"/>
      <c r="H345" s="24"/>
      <c r="I345" s="24"/>
      <c r="J345" s="61">
        <v>4</v>
      </c>
      <c r="K345" s="62" t="s">
        <v>796</v>
      </c>
      <c r="L345" s="63" t="s">
        <v>636</v>
      </c>
      <c r="M345" s="61" t="str">
        <f>IFERROR(VLOOKUP(Tabel3[[#This Row],[ID-Bygningsdel]],'Data ændringslog'!A:G,7,FALSE),"P")</f>
        <v/>
      </c>
      <c r="N345" s="64" t="s">
        <v>113</v>
      </c>
      <c r="O345" s="188" t="str">
        <f>VLOOKUP(Tabel3[[#This Row],[ID-Bygningsdel]],'Data aktør'!A:H,2,FALSE)</f>
        <v/>
      </c>
      <c r="P345" s="189" t="str">
        <f>VLOOKUP(Tabel3[[#This Row],[ID-Bygningsdel]],'Data aktør'!A:H,3,FALSE)</f>
        <v/>
      </c>
      <c r="Q345" s="190" t="str">
        <f>VLOOKUP(Tabel3[[#This Row],[ID-Bygningsdel]],'Data aktør'!A:H,4,FALSE)</f>
        <v/>
      </c>
      <c r="R345" s="191" t="str">
        <f>VLOOKUP(Tabel3[[#This Row],[ID-Bygningsdel]],'Data aktør'!A:H,5,FALSE)</f>
        <v/>
      </c>
      <c r="S345" s="192" t="str">
        <f>VLOOKUP(Tabel3[[#This Row],[ID-Bygningsdel]],'Data aktør'!A:H,6,FALSE)</f>
        <v/>
      </c>
      <c r="T345" s="193" t="str">
        <f>VLOOKUP(Tabel3[[#This Row],[ID-Bygningsdel]],'Data aktør'!A:H,7,FALSE)</f>
        <v/>
      </c>
      <c r="U345" s="194" t="str">
        <f>VLOOKUP(Tabel3[[#This Row],[ID-Bygningsdel]],'Data aktør'!A:H,8,FALSE)</f>
        <v/>
      </c>
      <c r="V345" s="76"/>
      <c r="W345" s="77"/>
      <c r="X345" s="76"/>
      <c r="Y345" s="77"/>
      <c r="Z345" s="76"/>
      <c r="AA345" s="77"/>
      <c r="AB345" s="76"/>
      <c r="AC345" s="77"/>
      <c r="AD345" s="76"/>
      <c r="AE345" s="77"/>
      <c r="AF345" s="76"/>
      <c r="AG345" s="77"/>
      <c r="AH345" s="76"/>
      <c r="AI345" s="77"/>
      <c r="AJ345" s="76"/>
      <c r="AK345" s="77"/>
      <c r="AL345" s="76"/>
      <c r="AM345" s="77"/>
      <c r="AN345" s="76"/>
      <c r="AO345" s="77"/>
      <c r="AP345" s="76"/>
      <c r="AQ345" s="77"/>
      <c r="AR345" s="76"/>
      <c r="AS345" s="77"/>
      <c r="AT345" s="76"/>
      <c r="AU345" s="77"/>
      <c r="AV345" s="76"/>
      <c r="AW345" s="77"/>
      <c r="AX345" s="76"/>
      <c r="AY345" s="77"/>
      <c r="AZ345" s="76"/>
      <c r="BA345" s="77"/>
      <c r="BB345" s="76"/>
      <c r="BC345" s="77"/>
      <c r="BD345" s="76"/>
      <c r="BE345" s="77"/>
      <c r="BF345" s="76"/>
      <c r="BG345" s="77"/>
      <c r="BH345" s="76"/>
      <c r="BI345" s="77"/>
      <c r="BJ345" s="76"/>
      <c r="BK345" s="77"/>
      <c r="BL345" s="36"/>
      <c r="BM345" s="24"/>
      <c r="BN345" s="76"/>
      <c r="BO345" s="77"/>
      <c r="BP345" s="76"/>
      <c r="BQ345" s="77"/>
      <c r="BR345" s="76"/>
      <c r="BS345" s="77"/>
      <c r="BT345" s="76"/>
      <c r="BU345" s="77"/>
      <c r="BV345" s="24"/>
      <c r="BW345" s="76"/>
      <c r="BX345" s="77"/>
      <c r="BY345" s="76"/>
      <c r="BZ345" s="77"/>
      <c r="CA345" s="96"/>
    </row>
    <row r="346" spans="1:79" outlineLevel="1" x14ac:dyDescent="0.2">
      <c r="A346" s="33"/>
      <c r="B346" s="265" t="s">
        <v>823</v>
      </c>
      <c r="C346" s="240" t="str">
        <f>_xlfn.CONCAT(Tabel3[[#This Row],[ID]],Tabel3[[#This Row],[BYGNINGSDELE]])</f>
        <v>342Nødkaldeanlæg</v>
      </c>
      <c r="D346" s="24"/>
      <c r="E346" s="24"/>
      <c r="F346" s="24"/>
      <c r="G346" s="24"/>
      <c r="H346" s="24"/>
      <c r="I346" s="24"/>
      <c r="J346" s="61">
        <v>4</v>
      </c>
      <c r="K346" s="62" t="s">
        <v>798</v>
      </c>
      <c r="L346" s="63" t="s">
        <v>636</v>
      </c>
      <c r="M346" s="61" t="str">
        <f>IFERROR(VLOOKUP(Tabel3[[#This Row],[ID-Bygningsdel]],'Data ændringslog'!A:G,7,FALSE),"P")</f>
        <v/>
      </c>
      <c r="N346" s="64" t="s">
        <v>113</v>
      </c>
      <c r="O346" s="188" t="str">
        <f>VLOOKUP(Tabel3[[#This Row],[ID-Bygningsdel]],'Data aktør'!A:H,2,FALSE)</f>
        <v/>
      </c>
      <c r="P346" s="189" t="str">
        <f>VLOOKUP(Tabel3[[#This Row],[ID-Bygningsdel]],'Data aktør'!A:H,3,FALSE)</f>
        <v/>
      </c>
      <c r="Q346" s="190" t="str">
        <f>VLOOKUP(Tabel3[[#This Row],[ID-Bygningsdel]],'Data aktør'!A:H,4,FALSE)</f>
        <v/>
      </c>
      <c r="R346" s="191" t="str">
        <f>VLOOKUP(Tabel3[[#This Row],[ID-Bygningsdel]],'Data aktør'!A:H,5,FALSE)</f>
        <v/>
      </c>
      <c r="S346" s="192" t="str">
        <f>VLOOKUP(Tabel3[[#This Row],[ID-Bygningsdel]],'Data aktør'!A:H,6,FALSE)</f>
        <v/>
      </c>
      <c r="T346" s="193" t="str">
        <f>VLOOKUP(Tabel3[[#This Row],[ID-Bygningsdel]],'Data aktør'!A:H,7,FALSE)</f>
        <v/>
      </c>
      <c r="U346" s="194" t="str">
        <f>VLOOKUP(Tabel3[[#This Row],[ID-Bygningsdel]],'Data aktør'!A:H,8,FALSE)</f>
        <v/>
      </c>
      <c r="V346" s="76"/>
      <c r="W346" s="77"/>
      <c r="X346" s="76"/>
      <c r="Y346" s="77"/>
      <c r="Z346" s="76"/>
      <c r="AA346" s="77"/>
      <c r="AB346" s="76"/>
      <c r="AC346" s="77"/>
      <c r="AD346" s="76"/>
      <c r="AE346" s="77"/>
      <c r="AF346" s="76"/>
      <c r="AG346" s="77"/>
      <c r="AH346" s="76"/>
      <c r="AI346" s="77"/>
      <c r="AJ346" s="76"/>
      <c r="AK346" s="77"/>
      <c r="AL346" s="76"/>
      <c r="AM346" s="77"/>
      <c r="AN346" s="76"/>
      <c r="AO346" s="77"/>
      <c r="AP346" s="76"/>
      <c r="AQ346" s="77"/>
      <c r="AR346" s="76"/>
      <c r="AS346" s="77"/>
      <c r="AT346" s="76"/>
      <c r="AU346" s="77"/>
      <c r="AV346" s="76"/>
      <c r="AW346" s="77"/>
      <c r="AX346" s="76"/>
      <c r="AY346" s="77"/>
      <c r="AZ346" s="76"/>
      <c r="BA346" s="77"/>
      <c r="BB346" s="76"/>
      <c r="BC346" s="77"/>
      <c r="BD346" s="76"/>
      <c r="BE346" s="77"/>
      <c r="BF346" s="76"/>
      <c r="BG346" s="77"/>
      <c r="BH346" s="76"/>
      <c r="BI346" s="77"/>
      <c r="BJ346" s="76"/>
      <c r="BK346" s="77"/>
      <c r="BL346" s="36"/>
      <c r="BM346" s="24"/>
      <c r="BN346" s="76"/>
      <c r="BO346" s="77"/>
      <c r="BP346" s="76"/>
      <c r="BQ346" s="77"/>
      <c r="BR346" s="76"/>
      <c r="BS346" s="77"/>
      <c r="BT346" s="76"/>
      <c r="BU346" s="77"/>
      <c r="BV346" s="24"/>
      <c r="BW346" s="76"/>
      <c r="BX346" s="77"/>
      <c r="BY346" s="76"/>
      <c r="BZ346" s="77"/>
      <c r="CA346" s="96"/>
    </row>
    <row r="347" spans="1:79" outlineLevel="1" x14ac:dyDescent="0.2">
      <c r="A347" s="33"/>
      <c r="B347" s="265" t="s">
        <v>825</v>
      </c>
      <c r="C347" s="240" t="str">
        <f>_xlfn.CONCAT(Tabel3[[#This Row],[ID]],Tabel3[[#This Row],[BYGNINGSDELE]])</f>
        <v>343Alarmanlæg i køle- og fryserum</v>
      </c>
      <c r="D347" s="24"/>
      <c r="E347" s="24"/>
      <c r="F347" s="24"/>
      <c r="G347" s="24"/>
      <c r="H347" s="24"/>
      <c r="I347" s="24"/>
      <c r="J347" s="61">
        <v>4</v>
      </c>
      <c r="K347" s="62" t="s">
        <v>800</v>
      </c>
      <c r="L347" s="63" t="s">
        <v>636</v>
      </c>
      <c r="M347" s="61" t="str">
        <f>IFERROR(VLOOKUP(Tabel3[[#This Row],[ID-Bygningsdel]],'Data ændringslog'!A:G,7,FALSE),"P")</f>
        <v/>
      </c>
      <c r="N347" s="64" t="s">
        <v>113</v>
      </c>
      <c r="O347" s="188" t="str">
        <f>VLOOKUP(Tabel3[[#This Row],[ID-Bygningsdel]],'Data aktør'!A:H,2,FALSE)</f>
        <v/>
      </c>
      <c r="P347" s="189" t="str">
        <f>VLOOKUP(Tabel3[[#This Row],[ID-Bygningsdel]],'Data aktør'!A:H,3,FALSE)</f>
        <v/>
      </c>
      <c r="Q347" s="190" t="str">
        <f>VLOOKUP(Tabel3[[#This Row],[ID-Bygningsdel]],'Data aktør'!A:H,4,FALSE)</f>
        <v/>
      </c>
      <c r="R347" s="191" t="str">
        <f>VLOOKUP(Tabel3[[#This Row],[ID-Bygningsdel]],'Data aktør'!A:H,5,FALSE)</f>
        <v/>
      </c>
      <c r="S347" s="192" t="str">
        <f>VLOOKUP(Tabel3[[#This Row],[ID-Bygningsdel]],'Data aktør'!A:H,6,FALSE)</f>
        <v/>
      </c>
      <c r="T347" s="193" t="str">
        <f>VLOOKUP(Tabel3[[#This Row],[ID-Bygningsdel]],'Data aktør'!A:H,7,FALSE)</f>
        <v/>
      </c>
      <c r="U347" s="194" t="str">
        <f>VLOOKUP(Tabel3[[#This Row],[ID-Bygningsdel]],'Data aktør'!A:H,8,FALSE)</f>
        <v/>
      </c>
      <c r="V347" s="76"/>
      <c r="W347" s="77"/>
      <c r="X347" s="76"/>
      <c r="Y347" s="77"/>
      <c r="Z347" s="76"/>
      <c r="AA347" s="77"/>
      <c r="AB347" s="76"/>
      <c r="AC347" s="77"/>
      <c r="AD347" s="76"/>
      <c r="AE347" s="77"/>
      <c r="AF347" s="76"/>
      <c r="AG347" s="77"/>
      <c r="AH347" s="76"/>
      <c r="AI347" s="77"/>
      <c r="AJ347" s="76"/>
      <c r="AK347" s="77"/>
      <c r="AL347" s="76"/>
      <c r="AM347" s="77"/>
      <c r="AN347" s="76"/>
      <c r="AO347" s="77"/>
      <c r="AP347" s="76"/>
      <c r="AQ347" s="77"/>
      <c r="AR347" s="76"/>
      <c r="AS347" s="77"/>
      <c r="AT347" s="76"/>
      <c r="AU347" s="77"/>
      <c r="AV347" s="76"/>
      <c r="AW347" s="77"/>
      <c r="AX347" s="76"/>
      <c r="AY347" s="77"/>
      <c r="AZ347" s="76"/>
      <c r="BA347" s="77"/>
      <c r="BB347" s="76"/>
      <c r="BC347" s="77"/>
      <c r="BD347" s="76"/>
      <c r="BE347" s="77"/>
      <c r="BF347" s="76"/>
      <c r="BG347" s="77"/>
      <c r="BH347" s="76"/>
      <c r="BI347" s="77"/>
      <c r="BJ347" s="76"/>
      <c r="BK347" s="77"/>
      <c r="BL347" s="36"/>
      <c r="BM347" s="24"/>
      <c r="BN347" s="76"/>
      <c r="BO347" s="77"/>
      <c r="BP347" s="76"/>
      <c r="BQ347" s="77"/>
      <c r="BR347" s="76"/>
      <c r="BS347" s="77"/>
      <c r="BT347" s="76"/>
      <c r="BU347" s="77"/>
      <c r="BV347" s="24"/>
      <c r="BW347" s="76"/>
      <c r="BX347" s="77"/>
      <c r="BY347" s="76"/>
      <c r="BZ347" s="77"/>
      <c r="CA347" s="96"/>
    </row>
    <row r="348" spans="1:79" outlineLevel="1" x14ac:dyDescent="0.2">
      <c r="A348" s="33"/>
      <c r="B348" s="265" t="s">
        <v>827</v>
      </c>
      <c r="C348" s="240" t="str">
        <f>_xlfn.CONCAT(Tabel3[[#This Row],[ID]],Tabel3[[#This Row],[BYGNINGSDELE]])</f>
        <v>344Detektoranlæg for personsikring</v>
      </c>
      <c r="D348" s="24"/>
      <c r="E348" s="24"/>
      <c r="F348" s="24"/>
      <c r="G348" s="24"/>
      <c r="H348" s="24"/>
      <c r="I348" s="24"/>
      <c r="J348" s="61">
        <v>4</v>
      </c>
      <c r="K348" s="62" t="s">
        <v>802</v>
      </c>
      <c r="L348" s="63" t="s">
        <v>636</v>
      </c>
      <c r="M348" s="61" t="str">
        <f>IFERROR(VLOOKUP(Tabel3[[#This Row],[ID-Bygningsdel]],'Data ændringslog'!A:G,7,FALSE),"P")</f>
        <v/>
      </c>
      <c r="N348" s="64" t="s">
        <v>113</v>
      </c>
      <c r="O348" s="188" t="str">
        <f>VLOOKUP(Tabel3[[#This Row],[ID-Bygningsdel]],'Data aktør'!A:H,2,FALSE)</f>
        <v/>
      </c>
      <c r="P348" s="189" t="str">
        <f>VLOOKUP(Tabel3[[#This Row],[ID-Bygningsdel]],'Data aktør'!A:H,3,FALSE)</f>
        <v/>
      </c>
      <c r="Q348" s="190" t="str">
        <f>VLOOKUP(Tabel3[[#This Row],[ID-Bygningsdel]],'Data aktør'!A:H,4,FALSE)</f>
        <v/>
      </c>
      <c r="R348" s="191" t="str">
        <f>VLOOKUP(Tabel3[[#This Row],[ID-Bygningsdel]],'Data aktør'!A:H,5,FALSE)</f>
        <v/>
      </c>
      <c r="S348" s="192" t="str">
        <f>VLOOKUP(Tabel3[[#This Row],[ID-Bygningsdel]],'Data aktør'!A:H,6,FALSE)</f>
        <v/>
      </c>
      <c r="T348" s="193" t="str">
        <f>VLOOKUP(Tabel3[[#This Row],[ID-Bygningsdel]],'Data aktør'!A:H,7,FALSE)</f>
        <v/>
      </c>
      <c r="U348" s="194" t="str">
        <f>VLOOKUP(Tabel3[[#This Row],[ID-Bygningsdel]],'Data aktør'!A:H,8,FALSE)</f>
        <v/>
      </c>
      <c r="V348" s="76"/>
      <c r="W348" s="77"/>
      <c r="X348" s="76"/>
      <c r="Y348" s="77"/>
      <c r="Z348" s="76"/>
      <c r="AA348" s="77"/>
      <c r="AB348" s="76"/>
      <c r="AC348" s="77"/>
      <c r="AD348" s="76"/>
      <c r="AE348" s="77"/>
      <c r="AF348" s="76"/>
      <c r="AG348" s="77"/>
      <c r="AH348" s="76"/>
      <c r="AI348" s="77"/>
      <c r="AJ348" s="76"/>
      <c r="AK348" s="77"/>
      <c r="AL348" s="76"/>
      <c r="AM348" s="77"/>
      <c r="AN348" s="76"/>
      <c r="AO348" s="77"/>
      <c r="AP348" s="76"/>
      <c r="AQ348" s="77"/>
      <c r="AR348" s="76"/>
      <c r="AS348" s="77"/>
      <c r="AT348" s="76"/>
      <c r="AU348" s="77"/>
      <c r="AV348" s="76"/>
      <c r="AW348" s="77"/>
      <c r="AX348" s="76"/>
      <c r="AY348" s="77"/>
      <c r="AZ348" s="76"/>
      <c r="BA348" s="77"/>
      <c r="BB348" s="76"/>
      <c r="BC348" s="77"/>
      <c r="BD348" s="76"/>
      <c r="BE348" s="77"/>
      <c r="BF348" s="76"/>
      <c r="BG348" s="77"/>
      <c r="BH348" s="76"/>
      <c r="BI348" s="77"/>
      <c r="BJ348" s="76"/>
      <c r="BK348" s="77"/>
      <c r="BL348" s="36"/>
      <c r="BM348" s="24"/>
      <c r="BN348" s="76"/>
      <c r="BO348" s="77"/>
      <c r="BP348" s="76"/>
      <c r="BQ348" s="77"/>
      <c r="BR348" s="76"/>
      <c r="BS348" s="77"/>
      <c r="BT348" s="76"/>
      <c r="BU348" s="77"/>
      <c r="BV348" s="24"/>
      <c r="BW348" s="76"/>
      <c r="BX348" s="77"/>
      <c r="BY348" s="76"/>
      <c r="BZ348" s="77"/>
      <c r="CA348" s="96"/>
    </row>
    <row r="349" spans="1:79" outlineLevel="1" x14ac:dyDescent="0.2">
      <c r="A349" s="33"/>
      <c r="B349" s="265" t="s">
        <v>829</v>
      </c>
      <c r="C349" s="240" t="str">
        <f>_xlfn.CONCAT(Tabel3[[#This Row],[ID]],Tabel3[[#This Row],[BYGNINGSDELE]])</f>
        <v>345Overfaldsalarm</v>
      </c>
      <c r="D349" s="24"/>
      <c r="E349" s="24"/>
      <c r="F349" s="24"/>
      <c r="G349" s="24"/>
      <c r="H349" s="24"/>
      <c r="I349" s="24"/>
      <c r="J349" s="61">
        <v>4</v>
      </c>
      <c r="K349" s="62" t="s">
        <v>804</v>
      </c>
      <c r="L349" s="63" t="s">
        <v>636</v>
      </c>
      <c r="M349" s="61" t="str">
        <f>IFERROR(VLOOKUP(Tabel3[[#This Row],[ID-Bygningsdel]],'Data ændringslog'!A:G,7,FALSE),"P")</f>
        <v/>
      </c>
      <c r="N349" s="64" t="s">
        <v>113</v>
      </c>
      <c r="O349" s="188" t="str">
        <f>VLOOKUP(Tabel3[[#This Row],[ID-Bygningsdel]],'Data aktør'!A:H,2,FALSE)</f>
        <v/>
      </c>
      <c r="P349" s="189" t="str">
        <f>VLOOKUP(Tabel3[[#This Row],[ID-Bygningsdel]],'Data aktør'!A:H,3,FALSE)</f>
        <v/>
      </c>
      <c r="Q349" s="190" t="str">
        <f>VLOOKUP(Tabel3[[#This Row],[ID-Bygningsdel]],'Data aktør'!A:H,4,FALSE)</f>
        <v/>
      </c>
      <c r="R349" s="191" t="str">
        <f>VLOOKUP(Tabel3[[#This Row],[ID-Bygningsdel]],'Data aktør'!A:H,5,FALSE)</f>
        <v/>
      </c>
      <c r="S349" s="192" t="str">
        <f>VLOOKUP(Tabel3[[#This Row],[ID-Bygningsdel]],'Data aktør'!A:H,6,FALSE)</f>
        <v/>
      </c>
      <c r="T349" s="193" t="str">
        <f>VLOOKUP(Tabel3[[#This Row],[ID-Bygningsdel]],'Data aktør'!A:H,7,FALSE)</f>
        <v/>
      </c>
      <c r="U349" s="194" t="str">
        <f>VLOOKUP(Tabel3[[#This Row],[ID-Bygningsdel]],'Data aktør'!A:H,8,FALSE)</f>
        <v/>
      </c>
      <c r="V349" s="76"/>
      <c r="W349" s="77"/>
      <c r="X349" s="76"/>
      <c r="Y349" s="77"/>
      <c r="Z349" s="76"/>
      <c r="AA349" s="77"/>
      <c r="AB349" s="76"/>
      <c r="AC349" s="77"/>
      <c r="AD349" s="76"/>
      <c r="AE349" s="77"/>
      <c r="AF349" s="76"/>
      <c r="AG349" s="77"/>
      <c r="AH349" s="76"/>
      <c r="AI349" s="77"/>
      <c r="AJ349" s="76"/>
      <c r="AK349" s="77"/>
      <c r="AL349" s="76"/>
      <c r="AM349" s="77"/>
      <c r="AN349" s="76"/>
      <c r="AO349" s="77"/>
      <c r="AP349" s="76"/>
      <c r="AQ349" s="77"/>
      <c r="AR349" s="76"/>
      <c r="AS349" s="77"/>
      <c r="AT349" s="76"/>
      <c r="AU349" s="77"/>
      <c r="AV349" s="76"/>
      <c r="AW349" s="77"/>
      <c r="AX349" s="76"/>
      <c r="AY349" s="77"/>
      <c r="AZ349" s="76"/>
      <c r="BA349" s="77"/>
      <c r="BB349" s="76"/>
      <c r="BC349" s="77"/>
      <c r="BD349" s="76"/>
      <c r="BE349" s="77"/>
      <c r="BF349" s="76"/>
      <c r="BG349" s="77"/>
      <c r="BH349" s="76"/>
      <c r="BI349" s="77"/>
      <c r="BJ349" s="76"/>
      <c r="BK349" s="77"/>
      <c r="BL349" s="36"/>
      <c r="BM349" s="24"/>
      <c r="BN349" s="76"/>
      <c r="BO349" s="77"/>
      <c r="BP349" s="76"/>
      <c r="BQ349" s="77"/>
      <c r="BR349" s="76"/>
      <c r="BS349" s="77"/>
      <c r="BT349" s="76"/>
      <c r="BU349" s="77"/>
      <c r="BV349" s="24"/>
      <c r="BW349" s="76"/>
      <c r="BX349" s="77"/>
      <c r="BY349" s="76"/>
      <c r="BZ349" s="77"/>
      <c r="CA349" s="96"/>
    </row>
    <row r="350" spans="1:79" outlineLevel="1" x14ac:dyDescent="0.2">
      <c r="A350" s="33"/>
      <c r="B350" s="265" t="s">
        <v>831</v>
      </c>
      <c r="C350" s="240" t="str">
        <f>_xlfn.CONCAT(Tabel3[[#This Row],[ID]],Tabel3[[#This Row],[BYGNINGSDELE]])</f>
        <v>346Patientkaldeanlæg</v>
      </c>
      <c r="D350" s="24"/>
      <c r="E350" s="24"/>
      <c r="F350" s="24"/>
      <c r="G350" s="24"/>
      <c r="H350" s="24"/>
      <c r="I350" s="24"/>
      <c r="J350" s="61">
        <v>4</v>
      </c>
      <c r="K350" s="62" t="s">
        <v>806</v>
      </c>
      <c r="L350" s="63" t="s">
        <v>636</v>
      </c>
      <c r="M350" s="61" t="str">
        <f>IFERROR(VLOOKUP(Tabel3[[#This Row],[ID-Bygningsdel]],'Data ændringslog'!A:G,7,FALSE),"P")</f>
        <v/>
      </c>
      <c r="N350" s="64" t="s">
        <v>113</v>
      </c>
      <c r="O350" s="188" t="str">
        <f>VLOOKUP(Tabel3[[#This Row],[ID-Bygningsdel]],'Data aktør'!A:H,2,FALSE)</f>
        <v/>
      </c>
      <c r="P350" s="189" t="str">
        <f>VLOOKUP(Tabel3[[#This Row],[ID-Bygningsdel]],'Data aktør'!A:H,3,FALSE)</f>
        <v/>
      </c>
      <c r="Q350" s="190" t="str">
        <f>VLOOKUP(Tabel3[[#This Row],[ID-Bygningsdel]],'Data aktør'!A:H,4,FALSE)</f>
        <v/>
      </c>
      <c r="R350" s="191" t="str">
        <f>VLOOKUP(Tabel3[[#This Row],[ID-Bygningsdel]],'Data aktør'!A:H,5,FALSE)</f>
        <v/>
      </c>
      <c r="S350" s="192" t="str">
        <f>VLOOKUP(Tabel3[[#This Row],[ID-Bygningsdel]],'Data aktør'!A:H,6,FALSE)</f>
        <v/>
      </c>
      <c r="T350" s="193" t="str">
        <f>VLOOKUP(Tabel3[[#This Row],[ID-Bygningsdel]],'Data aktør'!A:H,7,FALSE)</f>
        <v/>
      </c>
      <c r="U350" s="194" t="str">
        <f>VLOOKUP(Tabel3[[#This Row],[ID-Bygningsdel]],'Data aktør'!A:H,8,FALSE)</f>
        <v/>
      </c>
      <c r="V350" s="76"/>
      <c r="W350" s="77"/>
      <c r="X350" s="76"/>
      <c r="Y350" s="77"/>
      <c r="Z350" s="76"/>
      <c r="AA350" s="77"/>
      <c r="AB350" s="76"/>
      <c r="AC350" s="77"/>
      <c r="AD350" s="76"/>
      <c r="AE350" s="77"/>
      <c r="AF350" s="76"/>
      <c r="AG350" s="77"/>
      <c r="AH350" s="76"/>
      <c r="AI350" s="77"/>
      <c r="AJ350" s="76"/>
      <c r="AK350" s="77"/>
      <c r="AL350" s="76"/>
      <c r="AM350" s="77"/>
      <c r="AN350" s="76"/>
      <c r="AO350" s="77"/>
      <c r="AP350" s="76"/>
      <c r="AQ350" s="77"/>
      <c r="AR350" s="76"/>
      <c r="AS350" s="77"/>
      <c r="AT350" s="76"/>
      <c r="AU350" s="77"/>
      <c r="AV350" s="76"/>
      <c r="AW350" s="77"/>
      <c r="AX350" s="76"/>
      <c r="AY350" s="77"/>
      <c r="AZ350" s="76"/>
      <c r="BA350" s="77"/>
      <c r="BB350" s="76"/>
      <c r="BC350" s="77"/>
      <c r="BD350" s="76"/>
      <c r="BE350" s="77"/>
      <c r="BF350" s="76"/>
      <c r="BG350" s="77"/>
      <c r="BH350" s="76"/>
      <c r="BI350" s="77"/>
      <c r="BJ350" s="76"/>
      <c r="BK350" s="77"/>
      <c r="BL350" s="36"/>
      <c r="BM350" s="24"/>
      <c r="BN350" s="76"/>
      <c r="BO350" s="77"/>
      <c r="BP350" s="76"/>
      <c r="BQ350" s="77"/>
      <c r="BR350" s="76"/>
      <c r="BS350" s="77"/>
      <c r="BT350" s="76"/>
      <c r="BU350" s="77"/>
      <c r="BV350" s="24"/>
      <c r="BW350" s="76"/>
      <c r="BX350" s="77"/>
      <c r="BY350" s="76"/>
      <c r="BZ350" s="77"/>
      <c r="CA350" s="96"/>
    </row>
    <row r="351" spans="1:79" outlineLevel="1" x14ac:dyDescent="0.2">
      <c r="A351" s="33"/>
      <c r="B351" s="267" t="s">
        <v>833</v>
      </c>
      <c r="C351" s="242" t="str">
        <f>_xlfn.CONCAT(Tabel3[[#This Row],[ID]],Tabel3[[#This Row],[BYGNINGSDELE]])</f>
        <v>347Monteringsmateriel for Automatikkomponenter</v>
      </c>
      <c r="D351" s="23"/>
      <c r="E351" s="23"/>
      <c r="F351" s="23"/>
      <c r="G351" s="23"/>
      <c r="H351" s="23"/>
      <c r="I351" s="24"/>
      <c r="J351" s="65">
        <v>3</v>
      </c>
      <c r="K351" s="66" t="s">
        <v>808</v>
      </c>
      <c r="L351" s="67"/>
      <c r="M351" s="65" t="str">
        <f>IFERROR(VLOOKUP(Tabel3[[#This Row],[ID-Bygningsdel]],'Data ændringslog'!A:G,7,FALSE),"P")</f>
        <v/>
      </c>
      <c r="N351" s="68" t="s">
        <v>113</v>
      </c>
      <c r="O351" s="196" t="str">
        <f>VLOOKUP(Tabel3[[#This Row],[ID-Bygningsdel]],'Data aktør'!A:H,2,FALSE)</f>
        <v/>
      </c>
      <c r="P351" s="197" t="str">
        <f>VLOOKUP(Tabel3[[#This Row],[ID-Bygningsdel]],'Data aktør'!A:H,3,FALSE)</f>
        <v/>
      </c>
      <c r="Q351" s="197" t="str">
        <f>VLOOKUP(Tabel3[[#This Row],[ID-Bygningsdel]],'Data aktør'!A:H,4,FALSE)</f>
        <v/>
      </c>
      <c r="R351" s="197" t="str">
        <f>VLOOKUP(Tabel3[[#This Row],[ID-Bygningsdel]],'Data aktør'!A:H,5,FALSE)</f>
        <v/>
      </c>
      <c r="S351" s="197" t="str">
        <f>VLOOKUP(Tabel3[[#This Row],[ID-Bygningsdel]],'Data aktør'!A:H,6,FALSE)</f>
        <v/>
      </c>
      <c r="T351" s="197" t="str">
        <f>VLOOKUP(Tabel3[[#This Row],[ID-Bygningsdel]],'Data aktør'!A:H,7,FALSE)</f>
        <v/>
      </c>
      <c r="U351" s="197" t="str">
        <f>VLOOKUP(Tabel3[[#This Row],[ID-Bygningsdel]],'Data aktør'!A:H,8,FALSE)</f>
        <v/>
      </c>
      <c r="V351" s="84"/>
      <c r="W351" s="69"/>
      <c r="X351" s="84"/>
      <c r="Y351" s="69"/>
      <c r="Z351" s="84"/>
      <c r="AA351" s="69"/>
      <c r="AB351" s="84"/>
      <c r="AC351" s="69"/>
      <c r="AD351" s="84"/>
      <c r="AE351" s="69"/>
      <c r="AF351" s="84"/>
      <c r="AG351" s="69"/>
      <c r="AH351" s="84"/>
      <c r="AI351" s="69"/>
      <c r="AJ351" s="84"/>
      <c r="AK351" s="69"/>
      <c r="AL351" s="84"/>
      <c r="AM351" s="69"/>
      <c r="AN351" s="84"/>
      <c r="AO351" s="69"/>
      <c r="AP351" s="84"/>
      <c r="AQ351" s="69"/>
      <c r="AR351" s="84"/>
      <c r="AS351" s="69"/>
      <c r="AT351" s="84"/>
      <c r="AU351" s="69"/>
      <c r="AV351" s="84"/>
      <c r="AW351" s="69"/>
      <c r="AX351" s="84"/>
      <c r="AY351" s="69"/>
      <c r="AZ351" s="84"/>
      <c r="BA351" s="69"/>
      <c r="BB351" s="84"/>
      <c r="BC351" s="69"/>
      <c r="BD351" s="84"/>
      <c r="BE351" s="69"/>
      <c r="BF351" s="84"/>
      <c r="BG351" s="69"/>
      <c r="BH351" s="84"/>
      <c r="BI351" s="69"/>
      <c r="BJ351" s="84"/>
      <c r="BK351" s="69"/>
      <c r="BL351" s="38"/>
      <c r="BM351" s="24"/>
      <c r="BN351" s="84"/>
      <c r="BO351" s="69"/>
      <c r="BP351" s="84"/>
      <c r="BQ351" s="69"/>
      <c r="BR351" s="84"/>
      <c r="BS351" s="69"/>
      <c r="BT351" s="84"/>
      <c r="BU351" s="69"/>
      <c r="BV351" s="24"/>
      <c r="BW351" s="84"/>
      <c r="BX351" s="69"/>
      <c r="BY351" s="84"/>
      <c r="BZ351" s="69"/>
      <c r="CA351" s="98"/>
    </row>
    <row r="352" spans="1:79" outlineLevel="1" x14ac:dyDescent="0.2">
      <c r="A352" s="33"/>
      <c r="B352" s="265" t="s">
        <v>834</v>
      </c>
      <c r="C352" s="240" t="str">
        <f>_xlfn.CONCAT(Tabel3[[#This Row],[ID]],Tabel3[[#This Row],[BYGNINGSDELE]])</f>
        <v>348Luft/Gas transmitter, switche mv.</v>
      </c>
      <c r="D352" s="24"/>
      <c r="E352" s="24"/>
      <c r="F352" s="24"/>
      <c r="G352" s="24"/>
      <c r="H352" s="24"/>
      <c r="I352" s="24"/>
      <c r="J352" s="61">
        <v>4</v>
      </c>
      <c r="K352" s="62" t="s">
        <v>810</v>
      </c>
      <c r="L352" s="63" t="s">
        <v>636</v>
      </c>
      <c r="M352" s="61" t="str">
        <f>IFERROR(VLOOKUP(Tabel3[[#This Row],[ID-Bygningsdel]],'Data ændringslog'!A:G,7,FALSE),"P")</f>
        <v/>
      </c>
      <c r="N352" s="64" t="s">
        <v>113</v>
      </c>
      <c r="O352" s="188" t="str">
        <f>VLOOKUP(Tabel3[[#This Row],[ID-Bygningsdel]],'Data aktør'!A:H,2,FALSE)</f>
        <v/>
      </c>
      <c r="P352" s="189" t="str">
        <f>VLOOKUP(Tabel3[[#This Row],[ID-Bygningsdel]],'Data aktør'!A:H,3,FALSE)</f>
        <v/>
      </c>
      <c r="Q352" s="190" t="str">
        <f>VLOOKUP(Tabel3[[#This Row],[ID-Bygningsdel]],'Data aktør'!A:H,4,FALSE)</f>
        <v/>
      </c>
      <c r="R352" s="191" t="str">
        <f>VLOOKUP(Tabel3[[#This Row],[ID-Bygningsdel]],'Data aktør'!A:H,5,FALSE)</f>
        <v/>
      </c>
      <c r="S352" s="192" t="str">
        <f>VLOOKUP(Tabel3[[#This Row],[ID-Bygningsdel]],'Data aktør'!A:H,6,FALSE)</f>
        <v/>
      </c>
      <c r="T352" s="193" t="str">
        <f>VLOOKUP(Tabel3[[#This Row],[ID-Bygningsdel]],'Data aktør'!A:H,7,FALSE)</f>
        <v/>
      </c>
      <c r="U352" s="194" t="str">
        <f>VLOOKUP(Tabel3[[#This Row],[ID-Bygningsdel]],'Data aktør'!A:H,8,FALSE)</f>
        <v/>
      </c>
      <c r="V352" s="76"/>
      <c r="W352" s="77"/>
      <c r="X352" s="76"/>
      <c r="Y352" s="77"/>
      <c r="Z352" s="76"/>
      <c r="AA352" s="77"/>
      <c r="AB352" s="76"/>
      <c r="AC352" s="77"/>
      <c r="AD352" s="76"/>
      <c r="AE352" s="77"/>
      <c r="AF352" s="76"/>
      <c r="AG352" s="77"/>
      <c r="AH352" s="76"/>
      <c r="AI352" s="77"/>
      <c r="AJ352" s="76"/>
      <c r="AK352" s="77"/>
      <c r="AL352" s="76"/>
      <c r="AM352" s="77"/>
      <c r="AN352" s="76"/>
      <c r="AO352" s="77"/>
      <c r="AP352" s="76"/>
      <c r="AQ352" s="77"/>
      <c r="AR352" s="76"/>
      <c r="AS352" s="77"/>
      <c r="AT352" s="76"/>
      <c r="AU352" s="77"/>
      <c r="AV352" s="76"/>
      <c r="AW352" s="77"/>
      <c r="AX352" s="76"/>
      <c r="AY352" s="77"/>
      <c r="AZ352" s="76"/>
      <c r="BA352" s="77"/>
      <c r="BB352" s="76"/>
      <c r="BC352" s="77"/>
      <c r="BD352" s="76"/>
      <c r="BE352" s="77"/>
      <c r="BF352" s="76"/>
      <c r="BG352" s="77"/>
      <c r="BH352" s="76"/>
      <c r="BI352" s="77"/>
      <c r="BJ352" s="76"/>
      <c r="BK352" s="77"/>
      <c r="BL352" s="36"/>
      <c r="BM352" s="24"/>
      <c r="BN352" s="76"/>
      <c r="BO352" s="77"/>
      <c r="BP352" s="76"/>
      <c r="BQ352" s="77"/>
      <c r="BR352" s="76"/>
      <c r="BS352" s="77"/>
      <c r="BT352" s="76"/>
      <c r="BU352" s="77"/>
      <c r="BV352" s="24"/>
      <c r="BW352" s="76"/>
      <c r="BX352" s="77"/>
      <c r="BY352" s="76"/>
      <c r="BZ352" s="77"/>
      <c r="CA352" s="96"/>
    </row>
    <row r="353" spans="1:79" outlineLevel="1" x14ac:dyDescent="0.2">
      <c r="A353" s="33"/>
      <c r="B353" s="265" t="s">
        <v>836</v>
      </c>
      <c r="C353" s="240" t="str">
        <f>_xlfn.CONCAT(Tabel3[[#This Row],[ID]],Tabel3[[#This Row],[BYGNINGSDELE]])</f>
        <v>349Væske transmitter, switche mv.</v>
      </c>
      <c r="D353" s="24"/>
      <c r="E353" s="24"/>
      <c r="F353" s="24"/>
      <c r="G353" s="24"/>
      <c r="H353" s="24"/>
      <c r="I353" s="24"/>
      <c r="J353" s="61">
        <v>4</v>
      </c>
      <c r="K353" s="62" t="s">
        <v>812</v>
      </c>
      <c r="L353" s="63" t="s">
        <v>636</v>
      </c>
      <c r="M353" s="61" t="str">
        <f>IFERROR(VLOOKUP(Tabel3[[#This Row],[ID-Bygningsdel]],'Data ændringslog'!A:G,7,FALSE),"P")</f>
        <v/>
      </c>
      <c r="N353" s="64" t="s">
        <v>113</v>
      </c>
      <c r="O353" s="188" t="str">
        <f>VLOOKUP(Tabel3[[#This Row],[ID-Bygningsdel]],'Data aktør'!A:H,2,FALSE)</f>
        <v/>
      </c>
      <c r="P353" s="189" t="str">
        <f>VLOOKUP(Tabel3[[#This Row],[ID-Bygningsdel]],'Data aktør'!A:H,3,FALSE)</f>
        <v/>
      </c>
      <c r="Q353" s="190" t="str">
        <f>VLOOKUP(Tabel3[[#This Row],[ID-Bygningsdel]],'Data aktør'!A:H,4,FALSE)</f>
        <v/>
      </c>
      <c r="R353" s="191" t="str">
        <f>VLOOKUP(Tabel3[[#This Row],[ID-Bygningsdel]],'Data aktør'!A:H,5,FALSE)</f>
        <v/>
      </c>
      <c r="S353" s="192" t="str">
        <f>VLOOKUP(Tabel3[[#This Row],[ID-Bygningsdel]],'Data aktør'!A:H,6,FALSE)</f>
        <v/>
      </c>
      <c r="T353" s="193" t="str">
        <f>VLOOKUP(Tabel3[[#This Row],[ID-Bygningsdel]],'Data aktør'!A:H,7,FALSE)</f>
        <v/>
      </c>
      <c r="U353" s="194" t="str">
        <f>VLOOKUP(Tabel3[[#This Row],[ID-Bygningsdel]],'Data aktør'!A:H,8,FALSE)</f>
        <v/>
      </c>
      <c r="V353" s="76"/>
      <c r="W353" s="77"/>
      <c r="X353" s="76"/>
      <c r="Y353" s="77"/>
      <c r="Z353" s="76"/>
      <c r="AA353" s="77"/>
      <c r="AB353" s="76"/>
      <c r="AC353" s="77"/>
      <c r="AD353" s="76"/>
      <c r="AE353" s="77"/>
      <c r="AF353" s="76"/>
      <c r="AG353" s="77"/>
      <c r="AH353" s="76"/>
      <c r="AI353" s="77"/>
      <c r="AJ353" s="76"/>
      <c r="AK353" s="77"/>
      <c r="AL353" s="76"/>
      <c r="AM353" s="77"/>
      <c r="AN353" s="76"/>
      <c r="AO353" s="77"/>
      <c r="AP353" s="76"/>
      <c r="AQ353" s="77"/>
      <c r="AR353" s="76"/>
      <c r="AS353" s="77"/>
      <c r="AT353" s="76"/>
      <c r="AU353" s="77"/>
      <c r="AV353" s="76"/>
      <c r="AW353" s="77"/>
      <c r="AX353" s="76"/>
      <c r="AY353" s="77"/>
      <c r="AZ353" s="76"/>
      <c r="BA353" s="77"/>
      <c r="BB353" s="76"/>
      <c r="BC353" s="77"/>
      <c r="BD353" s="76"/>
      <c r="BE353" s="77"/>
      <c r="BF353" s="76"/>
      <c r="BG353" s="77"/>
      <c r="BH353" s="76"/>
      <c r="BI353" s="77"/>
      <c r="BJ353" s="76"/>
      <c r="BK353" s="77"/>
      <c r="BL353" s="36"/>
      <c r="BM353" s="24"/>
      <c r="BN353" s="76"/>
      <c r="BO353" s="77"/>
      <c r="BP353" s="76"/>
      <c r="BQ353" s="77"/>
      <c r="BR353" s="76"/>
      <c r="BS353" s="77"/>
      <c r="BT353" s="76"/>
      <c r="BU353" s="77"/>
      <c r="BV353" s="24"/>
      <c r="BW353" s="76"/>
      <c r="BX353" s="77"/>
      <c r="BY353" s="76"/>
      <c r="BZ353" s="77"/>
      <c r="CA353" s="96"/>
    </row>
    <row r="354" spans="1:79" outlineLevel="1" x14ac:dyDescent="0.2">
      <c r="A354" s="33"/>
      <c r="B354" s="265" t="s">
        <v>838</v>
      </c>
      <c r="C354" s="240" t="str">
        <f>_xlfn.CONCAT(Tabel3[[#This Row],[ID]],Tabel3[[#This Row],[BYGNINGSDELE]])</f>
        <v>350Temperatur transmitter, switche mv.</v>
      </c>
      <c r="D354" s="24"/>
      <c r="E354" s="24"/>
      <c r="F354" s="24"/>
      <c r="G354" s="24"/>
      <c r="H354" s="24"/>
      <c r="I354" s="24"/>
      <c r="J354" s="61">
        <v>4</v>
      </c>
      <c r="K354" s="62" t="s">
        <v>814</v>
      </c>
      <c r="L354" s="63" t="s">
        <v>636</v>
      </c>
      <c r="M354" s="61" t="str">
        <f>IFERROR(VLOOKUP(Tabel3[[#This Row],[ID-Bygningsdel]],'Data ændringslog'!A:G,7,FALSE),"P")</f>
        <v/>
      </c>
      <c r="N354" s="64" t="s">
        <v>113</v>
      </c>
      <c r="O354" s="188" t="str">
        <f>VLOOKUP(Tabel3[[#This Row],[ID-Bygningsdel]],'Data aktør'!A:H,2,FALSE)</f>
        <v/>
      </c>
      <c r="P354" s="189" t="str">
        <f>VLOOKUP(Tabel3[[#This Row],[ID-Bygningsdel]],'Data aktør'!A:H,3,FALSE)</f>
        <v/>
      </c>
      <c r="Q354" s="190" t="str">
        <f>VLOOKUP(Tabel3[[#This Row],[ID-Bygningsdel]],'Data aktør'!A:H,4,FALSE)</f>
        <v/>
      </c>
      <c r="R354" s="191" t="str">
        <f>VLOOKUP(Tabel3[[#This Row],[ID-Bygningsdel]],'Data aktør'!A:H,5,FALSE)</f>
        <v/>
      </c>
      <c r="S354" s="192" t="str">
        <f>VLOOKUP(Tabel3[[#This Row],[ID-Bygningsdel]],'Data aktør'!A:H,6,FALSE)</f>
        <v/>
      </c>
      <c r="T354" s="193" t="str">
        <f>VLOOKUP(Tabel3[[#This Row],[ID-Bygningsdel]],'Data aktør'!A:H,7,FALSE)</f>
        <v/>
      </c>
      <c r="U354" s="194" t="str">
        <f>VLOOKUP(Tabel3[[#This Row],[ID-Bygningsdel]],'Data aktør'!A:H,8,FALSE)</f>
        <v/>
      </c>
      <c r="V354" s="76"/>
      <c r="W354" s="77"/>
      <c r="X354" s="76"/>
      <c r="Y354" s="77"/>
      <c r="Z354" s="76"/>
      <c r="AA354" s="77"/>
      <c r="AB354" s="76"/>
      <c r="AC354" s="77"/>
      <c r="AD354" s="76"/>
      <c r="AE354" s="77"/>
      <c r="AF354" s="76"/>
      <c r="AG354" s="77"/>
      <c r="AH354" s="76"/>
      <c r="AI354" s="77"/>
      <c r="AJ354" s="76"/>
      <c r="AK354" s="77"/>
      <c r="AL354" s="76"/>
      <c r="AM354" s="77"/>
      <c r="AN354" s="76"/>
      <c r="AO354" s="77"/>
      <c r="AP354" s="76"/>
      <c r="AQ354" s="77"/>
      <c r="AR354" s="76"/>
      <c r="AS354" s="77"/>
      <c r="AT354" s="76"/>
      <c r="AU354" s="77"/>
      <c r="AV354" s="76"/>
      <c r="AW354" s="77"/>
      <c r="AX354" s="76"/>
      <c r="AY354" s="77"/>
      <c r="AZ354" s="76"/>
      <c r="BA354" s="77"/>
      <c r="BB354" s="76"/>
      <c r="BC354" s="77"/>
      <c r="BD354" s="76"/>
      <c r="BE354" s="77"/>
      <c r="BF354" s="76"/>
      <c r="BG354" s="77"/>
      <c r="BH354" s="76"/>
      <c r="BI354" s="77"/>
      <c r="BJ354" s="76"/>
      <c r="BK354" s="77"/>
      <c r="BL354" s="36"/>
      <c r="BM354" s="24"/>
      <c r="BN354" s="76"/>
      <c r="BO354" s="77"/>
      <c r="BP354" s="76"/>
      <c r="BQ354" s="77"/>
      <c r="BR354" s="76"/>
      <c r="BS354" s="77"/>
      <c r="BT354" s="76"/>
      <c r="BU354" s="77"/>
      <c r="BV354" s="24"/>
      <c r="BW354" s="76"/>
      <c r="BX354" s="77"/>
      <c r="BY354" s="76"/>
      <c r="BZ354" s="77"/>
      <c r="CA354" s="96"/>
    </row>
    <row r="355" spans="1:79" outlineLevel="1" x14ac:dyDescent="0.2">
      <c r="A355" s="33"/>
      <c r="B355" s="265" t="s">
        <v>840</v>
      </c>
      <c r="C355" s="240" t="str">
        <f>_xlfn.CONCAT(Tabel3[[#This Row],[ID]],Tabel3[[#This Row],[BYGNINGSDELE]])</f>
        <v>351Lys/bevægelse transmitter, switche mv.</v>
      </c>
      <c r="D355" s="24"/>
      <c r="E355" s="24"/>
      <c r="F355" s="24"/>
      <c r="G355" s="24"/>
      <c r="H355" s="24"/>
      <c r="I355" s="24"/>
      <c r="J355" s="61">
        <v>4</v>
      </c>
      <c r="K355" s="62" t="s">
        <v>816</v>
      </c>
      <c r="L355" s="63" t="s">
        <v>636</v>
      </c>
      <c r="M355" s="61" t="str">
        <f>IFERROR(VLOOKUP(Tabel3[[#This Row],[ID-Bygningsdel]],'Data ændringslog'!A:G,7,FALSE),"P")</f>
        <v/>
      </c>
      <c r="N355" s="64" t="s">
        <v>113</v>
      </c>
      <c r="O355" s="188" t="str">
        <f>VLOOKUP(Tabel3[[#This Row],[ID-Bygningsdel]],'Data aktør'!A:H,2,FALSE)</f>
        <v/>
      </c>
      <c r="P355" s="189" t="str">
        <f>VLOOKUP(Tabel3[[#This Row],[ID-Bygningsdel]],'Data aktør'!A:H,3,FALSE)</f>
        <v/>
      </c>
      <c r="Q355" s="190" t="str">
        <f>VLOOKUP(Tabel3[[#This Row],[ID-Bygningsdel]],'Data aktør'!A:H,4,FALSE)</f>
        <v/>
      </c>
      <c r="R355" s="191" t="str">
        <f>VLOOKUP(Tabel3[[#This Row],[ID-Bygningsdel]],'Data aktør'!A:H,5,FALSE)</f>
        <v/>
      </c>
      <c r="S355" s="192" t="str">
        <f>VLOOKUP(Tabel3[[#This Row],[ID-Bygningsdel]],'Data aktør'!A:H,6,FALSE)</f>
        <v/>
      </c>
      <c r="T355" s="193" t="str">
        <f>VLOOKUP(Tabel3[[#This Row],[ID-Bygningsdel]],'Data aktør'!A:H,7,FALSE)</f>
        <v/>
      </c>
      <c r="U355" s="194" t="str">
        <f>VLOOKUP(Tabel3[[#This Row],[ID-Bygningsdel]],'Data aktør'!A:H,8,FALSE)</f>
        <v/>
      </c>
      <c r="V355" s="76"/>
      <c r="W355" s="77"/>
      <c r="X355" s="76"/>
      <c r="Y355" s="77"/>
      <c r="Z355" s="76"/>
      <c r="AA355" s="77"/>
      <c r="AB355" s="76"/>
      <c r="AC355" s="77"/>
      <c r="AD355" s="76"/>
      <c r="AE355" s="77"/>
      <c r="AF355" s="76"/>
      <c r="AG355" s="77"/>
      <c r="AH355" s="76"/>
      <c r="AI355" s="77"/>
      <c r="AJ355" s="76"/>
      <c r="AK355" s="77"/>
      <c r="AL355" s="76"/>
      <c r="AM355" s="77"/>
      <c r="AN355" s="76"/>
      <c r="AO355" s="77"/>
      <c r="AP355" s="76"/>
      <c r="AQ355" s="77"/>
      <c r="AR355" s="76"/>
      <c r="AS355" s="77"/>
      <c r="AT355" s="76"/>
      <c r="AU355" s="77"/>
      <c r="AV355" s="76"/>
      <c r="AW355" s="77"/>
      <c r="AX355" s="76"/>
      <c r="AY355" s="77"/>
      <c r="AZ355" s="76"/>
      <c r="BA355" s="77"/>
      <c r="BB355" s="76"/>
      <c r="BC355" s="77"/>
      <c r="BD355" s="76"/>
      <c r="BE355" s="77"/>
      <c r="BF355" s="76"/>
      <c r="BG355" s="77"/>
      <c r="BH355" s="76"/>
      <c r="BI355" s="77"/>
      <c r="BJ355" s="76"/>
      <c r="BK355" s="77"/>
      <c r="BL355" s="36"/>
      <c r="BM355" s="24"/>
      <c r="BN355" s="76"/>
      <c r="BO355" s="77"/>
      <c r="BP355" s="76"/>
      <c r="BQ355" s="77"/>
      <c r="BR355" s="76"/>
      <c r="BS355" s="77"/>
      <c r="BT355" s="76"/>
      <c r="BU355" s="77"/>
      <c r="BV355" s="24"/>
      <c r="BW355" s="76"/>
      <c r="BX355" s="77"/>
      <c r="BY355" s="76"/>
      <c r="BZ355" s="77"/>
      <c r="CA355" s="96"/>
    </row>
    <row r="356" spans="1:79" outlineLevel="1" x14ac:dyDescent="0.2">
      <c r="A356" s="33"/>
      <c r="B356" s="265" t="s">
        <v>842</v>
      </c>
      <c r="C356" s="240" t="str">
        <f>_xlfn.CONCAT(Tabel3[[#This Row],[ID]],Tabel3[[#This Row],[BYGNINGSDELE]])</f>
        <v>352Brand transmitter, switche mv.</v>
      </c>
      <c r="D356" s="24"/>
      <c r="E356" s="24"/>
      <c r="F356" s="24"/>
      <c r="G356" s="24"/>
      <c r="H356" s="24"/>
      <c r="I356" s="24"/>
      <c r="J356" s="61">
        <v>4</v>
      </c>
      <c r="K356" s="62" t="s">
        <v>818</v>
      </c>
      <c r="L356" s="63" t="s">
        <v>636</v>
      </c>
      <c r="M356" s="61" t="str">
        <f>IFERROR(VLOOKUP(Tabel3[[#This Row],[ID-Bygningsdel]],'Data ændringslog'!A:G,7,FALSE),"P")</f>
        <v/>
      </c>
      <c r="N356" s="64" t="s">
        <v>113</v>
      </c>
      <c r="O356" s="188" t="str">
        <f>VLOOKUP(Tabel3[[#This Row],[ID-Bygningsdel]],'Data aktør'!A:H,2,FALSE)</f>
        <v/>
      </c>
      <c r="P356" s="189" t="str">
        <f>VLOOKUP(Tabel3[[#This Row],[ID-Bygningsdel]],'Data aktør'!A:H,3,FALSE)</f>
        <v/>
      </c>
      <c r="Q356" s="190" t="str">
        <f>VLOOKUP(Tabel3[[#This Row],[ID-Bygningsdel]],'Data aktør'!A:H,4,FALSE)</f>
        <v/>
      </c>
      <c r="R356" s="191" t="str">
        <f>VLOOKUP(Tabel3[[#This Row],[ID-Bygningsdel]],'Data aktør'!A:H,5,FALSE)</f>
        <v/>
      </c>
      <c r="S356" s="192" t="str">
        <f>VLOOKUP(Tabel3[[#This Row],[ID-Bygningsdel]],'Data aktør'!A:H,6,FALSE)</f>
        <v/>
      </c>
      <c r="T356" s="193" t="str">
        <f>VLOOKUP(Tabel3[[#This Row],[ID-Bygningsdel]],'Data aktør'!A:H,7,FALSE)</f>
        <v/>
      </c>
      <c r="U356" s="194" t="str">
        <f>VLOOKUP(Tabel3[[#This Row],[ID-Bygningsdel]],'Data aktør'!A:H,8,FALSE)</f>
        <v/>
      </c>
      <c r="V356" s="76"/>
      <c r="W356" s="77"/>
      <c r="X356" s="76"/>
      <c r="Y356" s="77"/>
      <c r="Z356" s="76"/>
      <c r="AA356" s="77"/>
      <c r="AB356" s="76"/>
      <c r="AC356" s="77"/>
      <c r="AD356" s="76"/>
      <c r="AE356" s="77"/>
      <c r="AF356" s="76"/>
      <c r="AG356" s="77"/>
      <c r="AH356" s="76"/>
      <c r="AI356" s="77"/>
      <c r="AJ356" s="76"/>
      <c r="AK356" s="77"/>
      <c r="AL356" s="76"/>
      <c r="AM356" s="77"/>
      <c r="AN356" s="76"/>
      <c r="AO356" s="77"/>
      <c r="AP356" s="76"/>
      <c r="AQ356" s="77"/>
      <c r="AR356" s="76"/>
      <c r="AS356" s="77"/>
      <c r="AT356" s="76"/>
      <c r="AU356" s="77"/>
      <c r="AV356" s="76"/>
      <c r="AW356" s="77"/>
      <c r="AX356" s="76"/>
      <c r="AY356" s="77"/>
      <c r="AZ356" s="76"/>
      <c r="BA356" s="77"/>
      <c r="BB356" s="76"/>
      <c r="BC356" s="77"/>
      <c r="BD356" s="76"/>
      <c r="BE356" s="77"/>
      <c r="BF356" s="76"/>
      <c r="BG356" s="77"/>
      <c r="BH356" s="76"/>
      <c r="BI356" s="77"/>
      <c r="BJ356" s="76"/>
      <c r="BK356" s="77"/>
      <c r="BL356" s="36"/>
      <c r="BM356" s="24"/>
      <c r="BN356" s="76"/>
      <c r="BO356" s="77"/>
      <c r="BP356" s="76"/>
      <c r="BQ356" s="77"/>
      <c r="BR356" s="76"/>
      <c r="BS356" s="77"/>
      <c r="BT356" s="76"/>
      <c r="BU356" s="77"/>
      <c r="BV356" s="24"/>
      <c r="BW356" s="76"/>
      <c r="BX356" s="77"/>
      <c r="BY356" s="76"/>
      <c r="BZ356" s="77"/>
      <c r="CA356" s="96"/>
    </row>
    <row r="357" spans="1:79" ht="14.25" outlineLevel="1" x14ac:dyDescent="0.2">
      <c r="A357" s="33"/>
      <c r="B357" s="264" t="s">
        <v>844</v>
      </c>
      <c r="C357" s="239" t="str">
        <f>_xlfn.CONCAT(Tabel3[[#This Row],[ID]],Tabel3[[#This Row],[BYGNINGSDELE]])</f>
        <v>353Person-, materiale- og servicetransport</v>
      </c>
      <c r="D357" s="27"/>
      <c r="E357" s="27"/>
      <c r="F357" s="27"/>
      <c r="G357" s="27"/>
      <c r="H357" s="27"/>
      <c r="I357" s="24"/>
      <c r="J357" s="58">
        <v>2</v>
      </c>
      <c r="K357" s="59" t="s">
        <v>820</v>
      </c>
      <c r="L357" s="287"/>
      <c r="M357" s="290" t="str">
        <f>IFERROR(VLOOKUP(Tabel3[[#This Row],[ID-Bygningsdel]],'Data ændringslog'!A:G,7,FALSE),"P")</f>
        <v/>
      </c>
      <c r="N357" s="60"/>
      <c r="O357" s="221" t="s">
        <v>109</v>
      </c>
      <c r="P357" s="222" t="s">
        <v>109</v>
      </c>
      <c r="Q357" s="222" t="s">
        <v>109</v>
      </c>
      <c r="R357" s="222" t="s">
        <v>109</v>
      </c>
      <c r="S357" s="222" t="s">
        <v>109</v>
      </c>
      <c r="T357" s="222" t="s">
        <v>109</v>
      </c>
      <c r="U357" s="223" t="s">
        <v>109</v>
      </c>
      <c r="V357" s="78"/>
      <c r="W357" s="79"/>
      <c r="X357" s="78"/>
      <c r="Y357" s="79"/>
      <c r="Z357" s="78"/>
      <c r="AA357" s="79"/>
      <c r="AB357" s="78"/>
      <c r="AC357" s="88"/>
      <c r="AD357" s="78"/>
      <c r="AE357" s="79"/>
      <c r="AF357" s="78"/>
      <c r="AG357" s="79"/>
      <c r="AH357" s="78"/>
      <c r="AI357" s="79"/>
      <c r="AJ357" s="78"/>
      <c r="AK357" s="88"/>
      <c r="AL357" s="78"/>
      <c r="AM357" s="88"/>
      <c r="AN357" s="78"/>
      <c r="AO357" s="79"/>
      <c r="AP357" s="78"/>
      <c r="AQ357" s="79"/>
      <c r="AR357" s="78"/>
      <c r="AS357" s="79"/>
      <c r="AT357" s="78"/>
      <c r="AU357" s="88"/>
      <c r="AV357" s="78"/>
      <c r="AW357" s="79"/>
      <c r="AX357" s="78"/>
      <c r="AY357" s="79"/>
      <c r="AZ357" s="78"/>
      <c r="BA357" s="79"/>
      <c r="BB357" s="78"/>
      <c r="BC357" s="88"/>
      <c r="BD357" s="78"/>
      <c r="BE357" s="79"/>
      <c r="BF357" s="78"/>
      <c r="BG357" s="79"/>
      <c r="BH357" s="78"/>
      <c r="BI357" s="79"/>
      <c r="BJ357" s="78"/>
      <c r="BK357" s="88"/>
      <c r="BL357" s="37"/>
      <c r="BM357" s="245"/>
      <c r="BN357" s="78"/>
      <c r="BO357" s="79"/>
      <c r="BP357" s="78"/>
      <c r="BQ357" s="79"/>
      <c r="BR357" s="78"/>
      <c r="BS357" s="79"/>
      <c r="BT357" s="78"/>
      <c r="BU357" s="88"/>
      <c r="BV357" s="24"/>
      <c r="BW357" s="78"/>
      <c r="BX357" s="79"/>
      <c r="BY357" s="78"/>
      <c r="BZ357" s="79"/>
      <c r="CA357" s="97"/>
    </row>
    <row r="358" spans="1:79" outlineLevel="1" x14ac:dyDescent="0.2">
      <c r="A358" s="33"/>
      <c r="B358" s="267" t="s">
        <v>845</v>
      </c>
      <c r="C358" s="242" t="str">
        <f>_xlfn.CONCAT(Tabel3[[#This Row],[ID]],Tabel3[[#This Row],[BYGNINGSDELE]])</f>
        <v>354Forsyning til Persontransport</v>
      </c>
      <c r="D358" s="23"/>
      <c r="E358" s="23"/>
      <c r="F358" s="23"/>
      <c r="G358" s="23"/>
      <c r="H358" s="23"/>
      <c r="I358" s="24"/>
      <c r="J358" s="65">
        <v>3</v>
      </c>
      <c r="K358" s="66" t="s">
        <v>822</v>
      </c>
      <c r="L358" s="67" t="s">
        <v>113</v>
      </c>
      <c r="M358" s="65" t="str">
        <f>IFERROR(VLOOKUP(Tabel3[[#This Row],[ID-Bygningsdel]],'Data ændringslog'!A:G,7,FALSE),"P")</f>
        <v/>
      </c>
      <c r="N358" s="68" t="s">
        <v>113</v>
      </c>
      <c r="O358" s="196" t="str">
        <f>VLOOKUP(Tabel3[[#This Row],[ID-Bygningsdel]],'Data aktør'!A:H,2,FALSE)</f>
        <v/>
      </c>
      <c r="P358" s="197" t="str">
        <f>VLOOKUP(Tabel3[[#This Row],[ID-Bygningsdel]],'Data aktør'!A:H,3,FALSE)</f>
        <v/>
      </c>
      <c r="Q358" s="197" t="str">
        <f>VLOOKUP(Tabel3[[#This Row],[ID-Bygningsdel]],'Data aktør'!A:H,4,FALSE)</f>
        <v/>
      </c>
      <c r="R358" s="197" t="str">
        <f>VLOOKUP(Tabel3[[#This Row],[ID-Bygningsdel]],'Data aktør'!A:H,5,FALSE)</f>
        <v/>
      </c>
      <c r="S358" s="197" t="str">
        <f>VLOOKUP(Tabel3[[#This Row],[ID-Bygningsdel]],'Data aktør'!A:H,6,FALSE)</f>
        <v/>
      </c>
      <c r="T358" s="197" t="str">
        <f>VLOOKUP(Tabel3[[#This Row],[ID-Bygningsdel]],'Data aktør'!A:H,7,FALSE)</f>
        <v/>
      </c>
      <c r="U358" s="197" t="str">
        <f>VLOOKUP(Tabel3[[#This Row],[ID-Bygningsdel]],'Data aktør'!A:H,8,FALSE)</f>
        <v/>
      </c>
      <c r="V358" s="84"/>
      <c r="W358" s="69"/>
      <c r="X358" s="84"/>
      <c r="Y358" s="69"/>
      <c r="Z358" s="84"/>
      <c r="AA358" s="69"/>
      <c r="AB358" s="84"/>
      <c r="AC358" s="69"/>
      <c r="AD358" s="84"/>
      <c r="AE358" s="69"/>
      <c r="AF358" s="84"/>
      <c r="AG358" s="69"/>
      <c r="AH358" s="84"/>
      <c r="AI358" s="69"/>
      <c r="AJ358" s="84"/>
      <c r="AK358" s="69"/>
      <c r="AL358" s="84"/>
      <c r="AM358" s="69"/>
      <c r="AN358" s="84"/>
      <c r="AO358" s="69"/>
      <c r="AP358" s="84"/>
      <c r="AQ358" s="69"/>
      <c r="AR358" s="84"/>
      <c r="AS358" s="69"/>
      <c r="AT358" s="84"/>
      <c r="AU358" s="69"/>
      <c r="AV358" s="84"/>
      <c r="AW358" s="69"/>
      <c r="AX358" s="84"/>
      <c r="AY358" s="69"/>
      <c r="AZ358" s="84"/>
      <c r="BA358" s="69"/>
      <c r="BB358" s="84"/>
      <c r="BC358" s="69"/>
      <c r="BD358" s="84"/>
      <c r="BE358" s="69"/>
      <c r="BF358" s="84"/>
      <c r="BG358" s="69"/>
      <c r="BH358" s="84"/>
      <c r="BI358" s="69"/>
      <c r="BJ358" s="84"/>
      <c r="BK358" s="69"/>
      <c r="BL358" s="38"/>
      <c r="BM358" s="24"/>
      <c r="BN358" s="84"/>
      <c r="BO358" s="69"/>
      <c r="BP358" s="84"/>
      <c r="BQ358" s="69"/>
      <c r="BR358" s="84"/>
      <c r="BS358" s="69"/>
      <c r="BT358" s="84"/>
      <c r="BU358" s="69"/>
      <c r="BV358" s="24"/>
      <c r="BW358" s="84"/>
      <c r="BX358" s="69"/>
      <c r="BY358" s="84"/>
      <c r="BZ358" s="69"/>
      <c r="CA358" s="98"/>
    </row>
    <row r="359" spans="1:79" ht="24.95" customHeight="1" outlineLevel="1" x14ac:dyDescent="0.2">
      <c r="A359" s="33"/>
      <c r="B359" s="265" t="s">
        <v>849</v>
      </c>
      <c r="C359" s="240" t="str">
        <f>_xlfn.CONCAT(Tabel3[[#This Row],[ID]],Tabel3[[#This Row],[BYGNINGSDELE]])</f>
        <v>355Forsyning til elevatorer</v>
      </c>
      <c r="D359" s="24"/>
      <c r="E359" s="24"/>
      <c r="F359" s="24"/>
      <c r="G359" s="24"/>
      <c r="H359" s="24"/>
      <c r="I359" s="24"/>
      <c r="J359" s="61">
        <v>4</v>
      </c>
      <c r="K359" s="62" t="s">
        <v>824</v>
      </c>
      <c r="L359" s="63" t="s">
        <v>113</v>
      </c>
      <c r="M359" s="61" t="str">
        <f>IFERROR(VLOOKUP(Tabel3[[#This Row],[ID-Bygningsdel]],'Data ændringslog'!A:G,7,FALSE),"P")</f>
        <v/>
      </c>
      <c r="N359" s="64" t="s">
        <v>113</v>
      </c>
      <c r="O359" s="188" t="str">
        <f>VLOOKUP(Tabel3[[#This Row],[ID-Bygningsdel]],'Data aktør'!A:H,2,FALSE)</f>
        <v/>
      </c>
      <c r="P359" s="189" t="str">
        <f>VLOOKUP(Tabel3[[#This Row],[ID-Bygningsdel]],'Data aktør'!A:H,3,FALSE)</f>
        <v/>
      </c>
      <c r="Q359" s="190" t="str">
        <f>VLOOKUP(Tabel3[[#This Row],[ID-Bygningsdel]],'Data aktør'!A:H,4,FALSE)</f>
        <v/>
      </c>
      <c r="R359" s="191" t="str">
        <f>VLOOKUP(Tabel3[[#This Row],[ID-Bygningsdel]],'Data aktør'!A:H,5,FALSE)</f>
        <v/>
      </c>
      <c r="S359" s="192" t="str">
        <f>VLOOKUP(Tabel3[[#This Row],[ID-Bygningsdel]],'Data aktør'!A:H,6,FALSE)</f>
        <v/>
      </c>
      <c r="T359" s="193" t="str">
        <f>VLOOKUP(Tabel3[[#This Row],[ID-Bygningsdel]],'Data aktør'!A:H,7,FALSE)</f>
        <v/>
      </c>
      <c r="U359" s="194" t="str">
        <f>VLOOKUP(Tabel3[[#This Row],[ID-Bygningsdel]],'Data aktør'!A:H,8,FALSE)</f>
        <v/>
      </c>
      <c r="V359" s="76"/>
      <c r="W359" s="77"/>
      <c r="X359" s="76"/>
      <c r="Y359" s="77"/>
      <c r="Z359" s="76"/>
      <c r="AA359" s="77"/>
      <c r="AB359" s="76"/>
      <c r="AC359" s="77"/>
      <c r="AD359" s="76"/>
      <c r="AE359" s="77"/>
      <c r="AF359" s="76"/>
      <c r="AG359" s="77"/>
      <c r="AH359" s="76"/>
      <c r="AI359" s="77"/>
      <c r="AJ359" s="76"/>
      <c r="AK359" s="77"/>
      <c r="AL359" s="76"/>
      <c r="AM359" s="77"/>
      <c r="AN359" s="76"/>
      <c r="AO359" s="77"/>
      <c r="AP359" s="76"/>
      <c r="AQ359" s="77"/>
      <c r="AR359" s="76"/>
      <c r="AS359" s="77"/>
      <c r="AT359" s="76"/>
      <c r="AU359" s="77"/>
      <c r="AV359" s="76"/>
      <c r="AW359" s="77"/>
      <c r="AX359" s="76"/>
      <c r="AY359" s="77"/>
      <c r="AZ359" s="76"/>
      <c r="BA359" s="77"/>
      <c r="BB359" s="76"/>
      <c r="BC359" s="77"/>
      <c r="BD359" s="76"/>
      <c r="BE359" s="77"/>
      <c r="BF359" s="76"/>
      <c r="BG359" s="77"/>
      <c r="BH359" s="76"/>
      <c r="BI359" s="77"/>
      <c r="BJ359" s="76"/>
      <c r="BK359" s="77"/>
      <c r="BL359" s="36"/>
      <c r="BM359" s="24"/>
      <c r="BN359" s="76"/>
      <c r="BO359" s="77"/>
      <c r="BP359" s="76"/>
      <c r="BQ359" s="77"/>
      <c r="BR359" s="76"/>
      <c r="BS359" s="77"/>
      <c r="BT359" s="76"/>
      <c r="BU359" s="77"/>
      <c r="BV359" s="24"/>
      <c r="BW359" s="76"/>
      <c r="BX359" s="77"/>
      <c r="BY359" s="76"/>
      <c r="BZ359" s="77"/>
      <c r="CA359" s="96"/>
    </row>
    <row r="360" spans="1:79" outlineLevel="1" x14ac:dyDescent="0.2">
      <c r="A360" s="33"/>
      <c r="B360" s="265" t="s">
        <v>851</v>
      </c>
      <c r="C360" s="240" t="str">
        <f>_xlfn.CONCAT(Tabel3[[#This Row],[ID]],Tabel3[[#This Row],[BYGNINGSDELE]])</f>
        <v>356Forsyning til lifte</v>
      </c>
      <c r="D360" s="24"/>
      <c r="E360" s="24"/>
      <c r="F360" s="24"/>
      <c r="G360" s="24"/>
      <c r="H360" s="24"/>
      <c r="I360" s="24"/>
      <c r="J360" s="61">
        <v>4</v>
      </c>
      <c r="K360" s="62" t="s">
        <v>826</v>
      </c>
      <c r="L360" s="63" t="s">
        <v>113</v>
      </c>
      <c r="M360" s="61" t="str">
        <f>IFERROR(VLOOKUP(Tabel3[[#This Row],[ID-Bygningsdel]],'Data ændringslog'!A:G,7,FALSE),"P")</f>
        <v/>
      </c>
      <c r="N360" s="64" t="s">
        <v>113</v>
      </c>
      <c r="O360" s="188" t="str">
        <f>VLOOKUP(Tabel3[[#This Row],[ID-Bygningsdel]],'Data aktør'!A:H,2,FALSE)</f>
        <v/>
      </c>
      <c r="P360" s="189" t="str">
        <f>VLOOKUP(Tabel3[[#This Row],[ID-Bygningsdel]],'Data aktør'!A:H,3,FALSE)</f>
        <v/>
      </c>
      <c r="Q360" s="190" t="str">
        <f>VLOOKUP(Tabel3[[#This Row],[ID-Bygningsdel]],'Data aktør'!A:H,4,FALSE)</f>
        <v/>
      </c>
      <c r="R360" s="191" t="str">
        <f>VLOOKUP(Tabel3[[#This Row],[ID-Bygningsdel]],'Data aktør'!A:H,5,FALSE)</f>
        <v/>
      </c>
      <c r="S360" s="192" t="str">
        <f>VLOOKUP(Tabel3[[#This Row],[ID-Bygningsdel]],'Data aktør'!A:H,6,FALSE)</f>
        <v/>
      </c>
      <c r="T360" s="193" t="str">
        <f>VLOOKUP(Tabel3[[#This Row],[ID-Bygningsdel]],'Data aktør'!A:H,7,FALSE)</f>
        <v/>
      </c>
      <c r="U360" s="194" t="str">
        <f>VLOOKUP(Tabel3[[#This Row],[ID-Bygningsdel]],'Data aktør'!A:H,8,FALSE)</f>
        <v/>
      </c>
      <c r="V360" s="76"/>
      <c r="W360" s="77"/>
      <c r="X360" s="76"/>
      <c r="Y360" s="77"/>
      <c r="Z360" s="76"/>
      <c r="AA360" s="77"/>
      <c r="AB360" s="76"/>
      <c r="AC360" s="77"/>
      <c r="AD360" s="76"/>
      <c r="AE360" s="77"/>
      <c r="AF360" s="76"/>
      <c r="AG360" s="77"/>
      <c r="AH360" s="76"/>
      <c r="AI360" s="77"/>
      <c r="AJ360" s="76"/>
      <c r="AK360" s="77"/>
      <c r="AL360" s="76"/>
      <c r="AM360" s="77"/>
      <c r="AN360" s="76"/>
      <c r="AO360" s="77"/>
      <c r="AP360" s="76"/>
      <c r="AQ360" s="77"/>
      <c r="AR360" s="76"/>
      <c r="AS360" s="77"/>
      <c r="AT360" s="76"/>
      <c r="AU360" s="77"/>
      <c r="AV360" s="76"/>
      <c r="AW360" s="77"/>
      <c r="AX360" s="76"/>
      <c r="AY360" s="77"/>
      <c r="AZ360" s="76"/>
      <c r="BA360" s="77"/>
      <c r="BB360" s="76"/>
      <c r="BC360" s="77"/>
      <c r="BD360" s="76"/>
      <c r="BE360" s="77"/>
      <c r="BF360" s="76"/>
      <c r="BG360" s="77"/>
      <c r="BH360" s="76"/>
      <c r="BI360" s="77"/>
      <c r="BJ360" s="76"/>
      <c r="BK360" s="77"/>
      <c r="BL360" s="36"/>
      <c r="BM360" s="24"/>
      <c r="BN360" s="76"/>
      <c r="BO360" s="77"/>
      <c r="BP360" s="76"/>
      <c r="BQ360" s="77"/>
      <c r="BR360" s="76"/>
      <c r="BS360" s="77"/>
      <c r="BT360" s="76"/>
      <c r="BU360" s="77"/>
      <c r="BV360" s="24"/>
      <c r="BW360" s="76"/>
      <c r="BX360" s="77"/>
      <c r="BY360" s="76"/>
      <c r="BZ360" s="77"/>
      <c r="CA360" s="96"/>
    </row>
    <row r="361" spans="1:79" outlineLevel="1" x14ac:dyDescent="0.2">
      <c r="A361" s="33"/>
      <c r="B361" s="265" t="s">
        <v>853</v>
      </c>
      <c r="C361" s="240" t="str">
        <f>_xlfn.CONCAT(Tabel3[[#This Row],[ID]],Tabel3[[#This Row],[BYGNINGSDELE]])</f>
        <v>357Forsyning til rullende trapper</v>
      </c>
      <c r="D361" s="24"/>
      <c r="E361" s="24"/>
      <c r="F361" s="24"/>
      <c r="G361" s="24"/>
      <c r="H361" s="24"/>
      <c r="I361" s="24"/>
      <c r="J361" s="61">
        <v>4</v>
      </c>
      <c r="K361" s="62" t="s">
        <v>828</v>
      </c>
      <c r="L361" s="63" t="s">
        <v>113</v>
      </c>
      <c r="M361" s="61" t="str">
        <f>IFERROR(VLOOKUP(Tabel3[[#This Row],[ID-Bygningsdel]],'Data ændringslog'!A:G,7,FALSE),"P")</f>
        <v/>
      </c>
      <c r="N361" s="64" t="s">
        <v>113</v>
      </c>
      <c r="O361" s="188" t="str">
        <f>VLOOKUP(Tabel3[[#This Row],[ID-Bygningsdel]],'Data aktør'!A:H,2,FALSE)</f>
        <v/>
      </c>
      <c r="P361" s="189" t="str">
        <f>VLOOKUP(Tabel3[[#This Row],[ID-Bygningsdel]],'Data aktør'!A:H,3,FALSE)</f>
        <v/>
      </c>
      <c r="Q361" s="190" t="str">
        <f>VLOOKUP(Tabel3[[#This Row],[ID-Bygningsdel]],'Data aktør'!A:H,4,FALSE)</f>
        <v/>
      </c>
      <c r="R361" s="191" t="str">
        <f>VLOOKUP(Tabel3[[#This Row],[ID-Bygningsdel]],'Data aktør'!A:H,5,FALSE)</f>
        <v/>
      </c>
      <c r="S361" s="192" t="str">
        <f>VLOOKUP(Tabel3[[#This Row],[ID-Bygningsdel]],'Data aktør'!A:H,6,FALSE)</f>
        <v/>
      </c>
      <c r="T361" s="193" t="str">
        <f>VLOOKUP(Tabel3[[#This Row],[ID-Bygningsdel]],'Data aktør'!A:H,7,FALSE)</f>
        <v/>
      </c>
      <c r="U361" s="194" t="str">
        <f>VLOOKUP(Tabel3[[#This Row],[ID-Bygningsdel]],'Data aktør'!A:H,8,FALSE)</f>
        <v/>
      </c>
      <c r="V361" s="76"/>
      <c r="W361" s="77"/>
      <c r="X361" s="76"/>
      <c r="Y361" s="77"/>
      <c r="Z361" s="76"/>
      <c r="AA361" s="77"/>
      <c r="AB361" s="76"/>
      <c r="AC361" s="77"/>
      <c r="AD361" s="76"/>
      <c r="AE361" s="77"/>
      <c r="AF361" s="76"/>
      <c r="AG361" s="77"/>
      <c r="AH361" s="76"/>
      <c r="AI361" s="77"/>
      <c r="AJ361" s="76"/>
      <c r="AK361" s="77"/>
      <c r="AL361" s="76"/>
      <c r="AM361" s="77"/>
      <c r="AN361" s="76"/>
      <c r="AO361" s="77"/>
      <c r="AP361" s="76"/>
      <c r="AQ361" s="77"/>
      <c r="AR361" s="76"/>
      <c r="AS361" s="77"/>
      <c r="AT361" s="76"/>
      <c r="AU361" s="77"/>
      <c r="AV361" s="76"/>
      <c r="AW361" s="77"/>
      <c r="AX361" s="76"/>
      <c r="AY361" s="77"/>
      <c r="AZ361" s="76"/>
      <c r="BA361" s="77"/>
      <c r="BB361" s="76"/>
      <c r="BC361" s="77"/>
      <c r="BD361" s="76"/>
      <c r="BE361" s="77"/>
      <c r="BF361" s="76"/>
      <c r="BG361" s="77"/>
      <c r="BH361" s="76"/>
      <c r="BI361" s="77"/>
      <c r="BJ361" s="76"/>
      <c r="BK361" s="77"/>
      <c r="BL361" s="36"/>
      <c r="BM361" s="24"/>
      <c r="BN361" s="76"/>
      <c r="BO361" s="77"/>
      <c r="BP361" s="76"/>
      <c r="BQ361" s="77"/>
      <c r="BR361" s="76"/>
      <c r="BS361" s="77"/>
      <c r="BT361" s="76"/>
      <c r="BU361" s="77"/>
      <c r="BV361" s="24"/>
      <c r="BW361" s="76"/>
      <c r="BX361" s="77"/>
      <c r="BY361" s="76"/>
      <c r="BZ361" s="77"/>
      <c r="CA361" s="96"/>
    </row>
    <row r="362" spans="1:79" outlineLevel="1" x14ac:dyDescent="0.2">
      <c r="A362" s="33"/>
      <c r="B362" s="265" t="s">
        <v>855</v>
      </c>
      <c r="C362" s="240" t="str">
        <f>_xlfn.CONCAT(Tabel3[[#This Row],[ID]],Tabel3[[#This Row],[BYGNINGSDELE]])</f>
        <v>358Forsyning til rullende fortove</v>
      </c>
      <c r="D362" s="24"/>
      <c r="E362" s="24"/>
      <c r="F362" s="24"/>
      <c r="G362" s="24"/>
      <c r="H362" s="24"/>
      <c r="I362" s="24"/>
      <c r="J362" s="61">
        <v>4</v>
      </c>
      <c r="K362" s="62" t="s">
        <v>830</v>
      </c>
      <c r="L362" s="63" t="s">
        <v>113</v>
      </c>
      <c r="M362" s="61" t="str">
        <f>IFERROR(VLOOKUP(Tabel3[[#This Row],[ID-Bygningsdel]],'Data ændringslog'!A:G,7,FALSE),"P")</f>
        <v/>
      </c>
      <c r="N362" s="64" t="s">
        <v>113</v>
      </c>
      <c r="O362" s="188" t="str">
        <f>VLOOKUP(Tabel3[[#This Row],[ID-Bygningsdel]],'Data aktør'!A:H,2,FALSE)</f>
        <v/>
      </c>
      <c r="P362" s="189" t="str">
        <f>VLOOKUP(Tabel3[[#This Row],[ID-Bygningsdel]],'Data aktør'!A:H,3,FALSE)</f>
        <v/>
      </c>
      <c r="Q362" s="190" t="str">
        <f>VLOOKUP(Tabel3[[#This Row],[ID-Bygningsdel]],'Data aktør'!A:H,4,FALSE)</f>
        <v/>
      </c>
      <c r="R362" s="191" t="str">
        <f>VLOOKUP(Tabel3[[#This Row],[ID-Bygningsdel]],'Data aktør'!A:H,5,FALSE)</f>
        <v/>
      </c>
      <c r="S362" s="192" t="str">
        <f>VLOOKUP(Tabel3[[#This Row],[ID-Bygningsdel]],'Data aktør'!A:H,6,FALSE)</f>
        <v/>
      </c>
      <c r="T362" s="193" t="str">
        <f>VLOOKUP(Tabel3[[#This Row],[ID-Bygningsdel]],'Data aktør'!A:H,7,FALSE)</f>
        <v/>
      </c>
      <c r="U362" s="194" t="str">
        <f>VLOOKUP(Tabel3[[#This Row],[ID-Bygningsdel]],'Data aktør'!A:H,8,FALSE)</f>
        <v/>
      </c>
      <c r="V362" s="76"/>
      <c r="W362" s="77"/>
      <c r="X362" s="76"/>
      <c r="Y362" s="77"/>
      <c r="Z362" s="76"/>
      <c r="AA362" s="77"/>
      <c r="AB362" s="76"/>
      <c r="AC362" s="77"/>
      <c r="AD362" s="76"/>
      <c r="AE362" s="77"/>
      <c r="AF362" s="76"/>
      <c r="AG362" s="77"/>
      <c r="AH362" s="76"/>
      <c r="AI362" s="77"/>
      <c r="AJ362" s="76"/>
      <c r="AK362" s="77"/>
      <c r="AL362" s="76"/>
      <c r="AM362" s="77"/>
      <c r="AN362" s="76"/>
      <c r="AO362" s="77"/>
      <c r="AP362" s="76"/>
      <c r="AQ362" s="77"/>
      <c r="AR362" s="76"/>
      <c r="AS362" s="77"/>
      <c r="AT362" s="76"/>
      <c r="AU362" s="77"/>
      <c r="AV362" s="76"/>
      <c r="AW362" s="77"/>
      <c r="AX362" s="76"/>
      <c r="AY362" s="77"/>
      <c r="AZ362" s="76"/>
      <c r="BA362" s="77"/>
      <c r="BB362" s="76"/>
      <c r="BC362" s="77"/>
      <c r="BD362" s="76"/>
      <c r="BE362" s="77"/>
      <c r="BF362" s="76"/>
      <c r="BG362" s="77"/>
      <c r="BH362" s="76"/>
      <c r="BI362" s="77"/>
      <c r="BJ362" s="76"/>
      <c r="BK362" s="77"/>
      <c r="BL362" s="36"/>
      <c r="BM362" s="24"/>
      <c r="BN362" s="76"/>
      <c r="BO362" s="77"/>
      <c r="BP362" s="76"/>
      <c r="BQ362" s="77"/>
      <c r="BR362" s="76"/>
      <c r="BS362" s="77"/>
      <c r="BT362" s="76"/>
      <c r="BU362" s="77"/>
      <c r="BV362" s="24"/>
      <c r="BW362" s="76"/>
      <c r="BX362" s="77"/>
      <c r="BY362" s="76"/>
      <c r="BZ362" s="77"/>
      <c r="CA362" s="96"/>
    </row>
    <row r="363" spans="1:79" outlineLevel="1" x14ac:dyDescent="0.2">
      <c r="A363" s="33"/>
      <c r="B363" s="267" t="s">
        <v>857</v>
      </c>
      <c r="C363" s="242" t="str">
        <f>_xlfn.CONCAT(Tabel3[[#This Row],[ID]],Tabel3[[#This Row],[BYGNINGSDELE]])</f>
        <v>359Forsyning til Gods- og materialetransport</v>
      </c>
      <c r="D363" s="23"/>
      <c r="E363" s="23"/>
      <c r="F363" s="23"/>
      <c r="G363" s="23"/>
      <c r="H363" s="23"/>
      <c r="I363" s="24"/>
      <c r="J363" s="65">
        <v>3</v>
      </c>
      <c r="K363" s="66" t="s">
        <v>832</v>
      </c>
      <c r="L363" s="67" t="s">
        <v>113</v>
      </c>
      <c r="M363" s="65" t="str">
        <f>IFERROR(VLOOKUP(Tabel3[[#This Row],[ID-Bygningsdel]],'Data ændringslog'!A:G,7,FALSE),"P")</f>
        <v/>
      </c>
      <c r="N363" s="68" t="s">
        <v>113</v>
      </c>
      <c r="O363" s="196" t="str">
        <f>VLOOKUP(Tabel3[[#This Row],[ID-Bygningsdel]],'Data aktør'!A:H,2,FALSE)</f>
        <v/>
      </c>
      <c r="P363" s="197" t="str">
        <f>VLOOKUP(Tabel3[[#This Row],[ID-Bygningsdel]],'Data aktør'!A:H,3,FALSE)</f>
        <v/>
      </c>
      <c r="Q363" s="197" t="str">
        <f>VLOOKUP(Tabel3[[#This Row],[ID-Bygningsdel]],'Data aktør'!A:H,4,FALSE)</f>
        <v/>
      </c>
      <c r="R363" s="197" t="str">
        <f>VLOOKUP(Tabel3[[#This Row],[ID-Bygningsdel]],'Data aktør'!A:H,5,FALSE)</f>
        <v/>
      </c>
      <c r="S363" s="197" t="str">
        <f>VLOOKUP(Tabel3[[#This Row],[ID-Bygningsdel]],'Data aktør'!A:H,6,FALSE)</f>
        <v/>
      </c>
      <c r="T363" s="197" t="str">
        <f>VLOOKUP(Tabel3[[#This Row],[ID-Bygningsdel]],'Data aktør'!A:H,7,FALSE)</f>
        <v/>
      </c>
      <c r="U363" s="197" t="str">
        <f>VLOOKUP(Tabel3[[#This Row],[ID-Bygningsdel]],'Data aktør'!A:H,8,FALSE)</f>
        <v/>
      </c>
      <c r="V363" s="84"/>
      <c r="W363" s="69"/>
      <c r="X363" s="84"/>
      <c r="Y363" s="69"/>
      <c r="Z363" s="84"/>
      <c r="AA363" s="69"/>
      <c r="AB363" s="84"/>
      <c r="AC363" s="69"/>
      <c r="AD363" s="84"/>
      <c r="AE363" s="69"/>
      <c r="AF363" s="84"/>
      <c r="AG363" s="69"/>
      <c r="AH363" s="84"/>
      <c r="AI363" s="69"/>
      <c r="AJ363" s="84"/>
      <c r="AK363" s="69"/>
      <c r="AL363" s="84"/>
      <c r="AM363" s="69"/>
      <c r="AN363" s="84"/>
      <c r="AO363" s="69"/>
      <c r="AP363" s="84"/>
      <c r="AQ363" s="69"/>
      <c r="AR363" s="84"/>
      <c r="AS363" s="69"/>
      <c r="AT363" s="84"/>
      <c r="AU363" s="69"/>
      <c r="AV363" s="84"/>
      <c r="AW363" s="69"/>
      <c r="AX363" s="84"/>
      <c r="AY363" s="69"/>
      <c r="AZ363" s="84"/>
      <c r="BA363" s="69"/>
      <c r="BB363" s="84"/>
      <c r="BC363" s="69"/>
      <c r="BD363" s="84"/>
      <c r="BE363" s="69"/>
      <c r="BF363" s="84"/>
      <c r="BG363" s="69"/>
      <c r="BH363" s="84"/>
      <c r="BI363" s="69"/>
      <c r="BJ363" s="84"/>
      <c r="BK363" s="69"/>
      <c r="BL363" s="38"/>
      <c r="BM363" s="24"/>
      <c r="BN363" s="84"/>
      <c r="BO363" s="69"/>
      <c r="BP363" s="84"/>
      <c r="BQ363" s="69"/>
      <c r="BR363" s="84"/>
      <c r="BS363" s="69"/>
      <c r="BT363" s="84"/>
      <c r="BU363" s="69"/>
      <c r="BV363" s="24"/>
      <c r="BW363" s="84"/>
      <c r="BX363" s="69"/>
      <c r="BY363" s="84"/>
      <c r="BZ363" s="69"/>
      <c r="CA363" s="98"/>
    </row>
    <row r="364" spans="1:79" outlineLevel="1" x14ac:dyDescent="0.2">
      <c r="A364" s="33"/>
      <c r="B364" s="265" t="s">
        <v>859</v>
      </c>
      <c r="C364" s="240" t="str">
        <f>_xlfn.CONCAT(Tabel3[[#This Row],[ID]],Tabel3[[#This Row],[BYGNINGSDELE]])</f>
        <v>360Forsyning til elevatorer</v>
      </c>
      <c r="D364" s="24"/>
      <c r="E364" s="24"/>
      <c r="F364" s="24"/>
      <c r="G364" s="24"/>
      <c r="H364" s="24"/>
      <c r="I364" s="24"/>
      <c r="J364" s="61">
        <v>4</v>
      </c>
      <c r="K364" s="62" t="s">
        <v>824</v>
      </c>
      <c r="L364" s="63" t="s">
        <v>113</v>
      </c>
      <c r="M364" s="61" t="str">
        <f>IFERROR(VLOOKUP(Tabel3[[#This Row],[ID-Bygningsdel]],'Data ændringslog'!A:G,7,FALSE),"P")</f>
        <v/>
      </c>
      <c r="N364" s="64" t="s">
        <v>113</v>
      </c>
      <c r="O364" s="188" t="str">
        <f>VLOOKUP(Tabel3[[#This Row],[ID-Bygningsdel]],'Data aktør'!A:H,2,FALSE)</f>
        <v/>
      </c>
      <c r="P364" s="189" t="str">
        <f>VLOOKUP(Tabel3[[#This Row],[ID-Bygningsdel]],'Data aktør'!A:H,3,FALSE)</f>
        <v/>
      </c>
      <c r="Q364" s="190" t="str">
        <f>VLOOKUP(Tabel3[[#This Row],[ID-Bygningsdel]],'Data aktør'!A:H,4,FALSE)</f>
        <v/>
      </c>
      <c r="R364" s="191" t="str">
        <f>VLOOKUP(Tabel3[[#This Row],[ID-Bygningsdel]],'Data aktør'!A:H,5,FALSE)</f>
        <v/>
      </c>
      <c r="S364" s="192" t="str">
        <f>VLOOKUP(Tabel3[[#This Row],[ID-Bygningsdel]],'Data aktør'!A:H,6,FALSE)</f>
        <v/>
      </c>
      <c r="T364" s="193" t="str">
        <f>VLOOKUP(Tabel3[[#This Row],[ID-Bygningsdel]],'Data aktør'!A:H,7,FALSE)</f>
        <v/>
      </c>
      <c r="U364" s="194" t="str">
        <f>VLOOKUP(Tabel3[[#This Row],[ID-Bygningsdel]],'Data aktør'!A:H,8,FALSE)</f>
        <v/>
      </c>
      <c r="V364" s="76"/>
      <c r="W364" s="77"/>
      <c r="X364" s="76"/>
      <c r="Y364" s="77"/>
      <c r="Z364" s="76"/>
      <c r="AA364" s="77"/>
      <c r="AB364" s="76"/>
      <c r="AC364" s="77"/>
      <c r="AD364" s="76"/>
      <c r="AE364" s="77"/>
      <c r="AF364" s="76"/>
      <c r="AG364" s="77"/>
      <c r="AH364" s="76"/>
      <c r="AI364" s="77"/>
      <c r="AJ364" s="76"/>
      <c r="AK364" s="77"/>
      <c r="AL364" s="76"/>
      <c r="AM364" s="77"/>
      <c r="AN364" s="76"/>
      <c r="AO364" s="77"/>
      <c r="AP364" s="76"/>
      <c r="AQ364" s="77"/>
      <c r="AR364" s="76"/>
      <c r="AS364" s="77"/>
      <c r="AT364" s="76"/>
      <c r="AU364" s="77"/>
      <c r="AV364" s="76"/>
      <c r="AW364" s="77"/>
      <c r="AX364" s="76"/>
      <c r="AY364" s="77"/>
      <c r="AZ364" s="76"/>
      <c r="BA364" s="77"/>
      <c r="BB364" s="76"/>
      <c r="BC364" s="77"/>
      <c r="BD364" s="76"/>
      <c r="BE364" s="77"/>
      <c r="BF364" s="76"/>
      <c r="BG364" s="77"/>
      <c r="BH364" s="76"/>
      <c r="BI364" s="77"/>
      <c r="BJ364" s="76"/>
      <c r="BK364" s="77"/>
      <c r="BL364" s="36"/>
      <c r="BM364" s="24"/>
      <c r="BN364" s="76"/>
      <c r="BO364" s="77"/>
      <c r="BP364" s="76"/>
      <c r="BQ364" s="77"/>
      <c r="BR364" s="76"/>
      <c r="BS364" s="77"/>
      <c r="BT364" s="76"/>
      <c r="BU364" s="77"/>
      <c r="BV364" s="24"/>
      <c r="BW364" s="76"/>
      <c r="BX364" s="77"/>
      <c r="BY364" s="76"/>
      <c r="BZ364" s="77"/>
      <c r="CA364" s="96"/>
    </row>
    <row r="365" spans="1:79" outlineLevel="1" x14ac:dyDescent="0.2">
      <c r="A365" s="33"/>
      <c r="B365" s="265" t="s">
        <v>861</v>
      </c>
      <c r="C365" s="240" t="str">
        <f>_xlfn.CONCAT(Tabel3[[#This Row],[ID]],Tabel3[[#This Row],[BYGNINGSDELE]])</f>
        <v>361Forsyning til lifte og sakseborde</v>
      </c>
      <c r="D365" s="24"/>
      <c r="E365" s="24"/>
      <c r="F365" s="24"/>
      <c r="G365" s="24"/>
      <c r="H365" s="24"/>
      <c r="I365" s="24"/>
      <c r="J365" s="61">
        <v>4</v>
      </c>
      <c r="K365" s="62" t="s">
        <v>835</v>
      </c>
      <c r="L365" s="63" t="s">
        <v>113</v>
      </c>
      <c r="M365" s="61" t="str">
        <f>IFERROR(VLOOKUP(Tabel3[[#This Row],[ID-Bygningsdel]],'Data ændringslog'!A:G,7,FALSE),"P")</f>
        <v/>
      </c>
      <c r="N365" s="64" t="s">
        <v>113</v>
      </c>
      <c r="O365" s="188" t="str">
        <f>VLOOKUP(Tabel3[[#This Row],[ID-Bygningsdel]],'Data aktør'!A:H,2,FALSE)</f>
        <v/>
      </c>
      <c r="P365" s="189" t="str">
        <f>VLOOKUP(Tabel3[[#This Row],[ID-Bygningsdel]],'Data aktør'!A:H,3,FALSE)</f>
        <v/>
      </c>
      <c r="Q365" s="190" t="str">
        <f>VLOOKUP(Tabel3[[#This Row],[ID-Bygningsdel]],'Data aktør'!A:H,4,FALSE)</f>
        <v/>
      </c>
      <c r="R365" s="191" t="str">
        <f>VLOOKUP(Tabel3[[#This Row],[ID-Bygningsdel]],'Data aktør'!A:H,5,FALSE)</f>
        <v/>
      </c>
      <c r="S365" s="192" t="str">
        <f>VLOOKUP(Tabel3[[#This Row],[ID-Bygningsdel]],'Data aktør'!A:H,6,FALSE)</f>
        <v/>
      </c>
      <c r="T365" s="193" t="str">
        <f>VLOOKUP(Tabel3[[#This Row],[ID-Bygningsdel]],'Data aktør'!A:H,7,FALSE)</f>
        <v/>
      </c>
      <c r="U365" s="194" t="str">
        <f>VLOOKUP(Tabel3[[#This Row],[ID-Bygningsdel]],'Data aktør'!A:H,8,FALSE)</f>
        <v/>
      </c>
      <c r="V365" s="76"/>
      <c r="W365" s="77"/>
      <c r="X365" s="76"/>
      <c r="Y365" s="77"/>
      <c r="Z365" s="76"/>
      <c r="AA365" s="77"/>
      <c r="AB365" s="76"/>
      <c r="AC365" s="77"/>
      <c r="AD365" s="76"/>
      <c r="AE365" s="77"/>
      <c r="AF365" s="76"/>
      <c r="AG365" s="77"/>
      <c r="AH365" s="76"/>
      <c r="AI365" s="77"/>
      <c r="AJ365" s="76"/>
      <c r="AK365" s="77"/>
      <c r="AL365" s="76"/>
      <c r="AM365" s="77"/>
      <c r="AN365" s="76"/>
      <c r="AO365" s="77"/>
      <c r="AP365" s="76"/>
      <c r="AQ365" s="77"/>
      <c r="AR365" s="76"/>
      <c r="AS365" s="77"/>
      <c r="AT365" s="76"/>
      <c r="AU365" s="77"/>
      <c r="AV365" s="76"/>
      <c r="AW365" s="77"/>
      <c r="AX365" s="76"/>
      <c r="AY365" s="77"/>
      <c r="AZ365" s="76"/>
      <c r="BA365" s="77"/>
      <c r="BB365" s="76"/>
      <c r="BC365" s="77"/>
      <c r="BD365" s="76"/>
      <c r="BE365" s="77"/>
      <c r="BF365" s="76"/>
      <c r="BG365" s="77"/>
      <c r="BH365" s="76"/>
      <c r="BI365" s="77"/>
      <c r="BJ365" s="76"/>
      <c r="BK365" s="77"/>
      <c r="BL365" s="36"/>
      <c r="BM365" s="24"/>
      <c r="BN365" s="76"/>
      <c r="BO365" s="77"/>
      <c r="BP365" s="76"/>
      <c r="BQ365" s="77"/>
      <c r="BR365" s="76"/>
      <c r="BS365" s="77"/>
      <c r="BT365" s="76"/>
      <c r="BU365" s="77"/>
      <c r="BV365" s="24"/>
      <c r="BW365" s="76"/>
      <c r="BX365" s="77"/>
      <c r="BY365" s="76"/>
      <c r="BZ365" s="77"/>
      <c r="CA365" s="96"/>
    </row>
    <row r="366" spans="1:79" outlineLevel="1" x14ac:dyDescent="0.2">
      <c r="A366" s="33"/>
      <c r="B366" s="265" t="s">
        <v>862</v>
      </c>
      <c r="C366" s="240" t="str">
        <f>_xlfn.CONCAT(Tabel3[[#This Row],[ID]],Tabel3[[#This Row],[BYGNINGSDELE]])</f>
        <v>362Forsyning til transportbånd</v>
      </c>
      <c r="D366" s="24"/>
      <c r="E366" s="24"/>
      <c r="F366" s="24"/>
      <c r="G366" s="24"/>
      <c r="H366" s="24"/>
      <c r="I366" s="24"/>
      <c r="J366" s="61">
        <v>4</v>
      </c>
      <c r="K366" s="62" t="s">
        <v>837</v>
      </c>
      <c r="L366" s="63" t="s">
        <v>113</v>
      </c>
      <c r="M366" s="61" t="str">
        <f>IFERROR(VLOOKUP(Tabel3[[#This Row],[ID-Bygningsdel]],'Data ændringslog'!A:G,7,FALSE),"P")</f>
        <v/>
      </c>
      <c r="N366" s="64" t="s">
        <v>113</v>
      </c>
      <c r="O366" s="188" t="str">
        <f>VLOOKUP(Tabel3[[#This Row],[ID-Bygningsdel]],'Data aktør'!A:H,2,FALSE)</f>
        <v/>
      </c>
      <c r="P366" s="189" t="str">
        <f>VLOOKUP(Tabel3[[#This Row],[ID-Bygningsdel]],'Data aktør'!A:H,3,FALSE)</f>
        <v/>
      </c>
      <c r="Q366" s="190" t="str">
        <f>VLOOKUP(Tabel3[[#This Row],[ID-Bygningsdel]],'Data aktør'!A:H,4,FALSE)</f>
        <v/>
      </c>
      <c r="R366" s="191" t="str">
        <f>VLOOKUP(Tabel3[[#This Row],[ID-Bygningsdel]],'Data aktør'!A:H,5,FALSE)</f>
        <v/>
      </c>
      <c r="S366" s="192" t="str">
        <f>VLOOKUP(Tabel3[[#This Row],[ID-Bygningsdel]],'Data aktør'!A:H,6,FALSE)</f>
        <v/>
      </c>
      <c r="T366" s="193" t="str">
        <f>VLOOKUP(Tabel3[[#This Row],[ID-Bygningsdel]],'Data aktør'!A:H,7,FALSE)</f>
        <v/>
      </c>
      <c r="U366" s="194" t="str">
        <f>VLOOKUP(Tabel3[[#This Row],[ID-Bygningsdel]],'Data aktør'!A:H,8,FALSE)</f>
        <v/>
      </c>
      <c r="V366" s="76"/>
      <c r="W366" s="77"/>
      <c r="X366" s="76"/>
      <c r="Y366" s="77"/>
      <c r="Z366" s="76"/>
      <c r="AA366" s="77"/>
      <c r="AB366" s="76"/>
      <c r="AC366" s="77"/>
      <c r="AD366" s="76"/>
      <c r="AE366" s="77"/>
      <c r="AF366" s="76"/>
      <c r="AG366" s="77"/>
      <c r="AH366" s="76"/>
      <c r="AI366" s="77"/>
      <c r="AJ366" s="76"/>
      <c r="AK366" s="77"/>
      <c r="AL366" s="76"/>
      <c r="AM366" s="77"/>
      <c r="AN366" s="76"/>
      <c r="AO366" s="77"/>
      <c r="AP366" s="76"/>
      <c r="AQ366" s="77"/>
      <c r="AR366" s="76"/>
      <c r="AS366" s="77"/>
      <c r="AT366" s="76"/>
      <c r="AU366" s="77"/>
      <c r="AV366" s="76"/>
      <c r="AW366" s="77"/>
      <c r="AX366" s="76"/>
      <c r="AY366" s="77"/>
      <c r="AZ366" s="76"/>
      <c r="BA366" s="77"/>
      <c r="BB366" s="76"/>
      <c r="BC366" s="77"/>
      <c r="BD366" s="76"/>
      <c r="BE366" s="77"/>
      <c r="BF366" s="76"/>
      <c r="BG366" s="77"/>
      <c r="BH366" s="76"/>
      <c r="BI366" s="77"/>
      <c r="BJ366" s="76"/>
      <c r="BK366" s="77"/>
      <c r="BL366" s="36"/>
      <c r="BM366" s="24"/>
      <c r="BN366" s="76"/>
      <c r="BO366" s="77"/>
      <c r="BP366" s="76"/>
      <c r="BQ366" s="77"/>
      <c r="BR366" s="76"/>
      <c r="BS366" s="77"/>
      <c r="BT366" s="76"/>
      <c r="BU366" s="77"/>
      <c r="BV366" s="24"/>
      <c r="BW366" s="76"/>
      <c r="BX366" s="77"/>
      <c r="BY366" s="76"/>
      <c r="BZ366" s="77"/>
      <c r="CA366" s="96"/>
    </row>
    <row r="367" spans="1:79" outlineLevel="1" x14ac:dyDescent="0.2">
      <c r="A367" s="33"/>
      <c r="B367" s="265" t="s">
        <v>863</v>
      </c>
      <c r="C367" s="240" t="str">
        <f>_xlfn.CONCAT(Tabel3[[#This Row],[ID]],Tabel3[[#This Row],[BYGNINGSDELE]])</f>
        <v>363Forsyning til kraner og taljer</v>
      </c>
      <c r="D367" s="24"/>
      <c r="E367" s="24"/>
      <c r="F367" s="24"/>
      <c r="G367" s="24"/>
      <c r="H367" s="24"/>
      <c r="I367" s="24"/>
      <c r="J367" s="61">
        <v>4</v>
      </c>
      <c r="K367" s="62" t="s">
        <v>839</v>
      </c>
      <c r="L367" s="63" t="s">
        <v>113</v>
      </c>
      <c r="M367" s="61" t="str">
        <f>IFERROR(VLOOKUP(Tabel3[[#This Row],[ID-Bygningsdel]],'Data ændringslog'!A:G,7,FALSE),"P")</f>
        <v/>
      </c>
      <c r="N367" s="64" t="s">
        <v>113</v>
      </c>
      <c r="O367" s="188" t="str">
        <f>VLOOKUP(Tabel3[[#This Row],[ID-Bygningsdel]],'Data aktør'!A:H,2,FALSE)</f>
        <v/>
      </c>
      <c r="P367" s="189" t="str">
        <f>VLOOKUP(Tabel3[[#This Row],[ID-Bygningsdel]],'Data aktør'!A:H,3,FALSE)</f>
        <v/>
      </c>
      <c r="Q367" s="190" t="str">
        <f>VLOOKUP(Tabel3[[#This Row],[ID-Bygningsdel]],'Data aktør'!A:H,4,FALSE)</f>
        <v/>
      </c>
      <c r="R367" s="191" t="str">
        <f>VLOOKUP(Tabel3[[#This Row],[ID-Bygningsdel]],'Data aktør'!A:H,5,FALSE)</f>
        <v/>
      </c>
      <c r="S367" s="192" t="str">
        <f>VLOOKUP(Tabel3[[#This Row],[ID-Bygningsdel]],'Data aktør'!A:H,6,FALSE)</f>
        <v/>
      </c>
      <c r="T367" s="193" t="str">
        <f>VLOOKUP(Tabel3[[#This Row],[ID-Bygningsdel]],'Data aktør'!A:H,7,FALSE)</f>
        <v/>
      </c>
      <c r="U367" s="194" t="str">
        <f>VLOOKUP(Tabel3[[#This Row],[ID-Bygningsdel]],'Data aktør'!A:H,8,FALSE)</f>
        <v/>
      </c>
      <c r="V367" s="76"/>
      <c r="W367" s="77"/>
      <c r="X367" s="76"/>
      <c r="Y367" s="77"/>
      <c r="Z367" s="76"/>
      <c r="AA367" s="77"/>
      <c r="AB367" s="76"/>
      <c r="AC367" s="77"/>
      <c r="AD367" s="76"/>
      <c r="AE367" s="77"/>
      <c r="AF367" s="76"/>
      <c r="AG367" s="77"/>
      <c r="AH367" s="76"/>
      <c r="AI367" s="77"/>
      <c r="AJ367" s="76"/>
      <c r="AK367" s="77"/>
      <c r="AL367" s="76"/>
      <c r="AM367" s="77"/>
      <c r="AN367" s="76"/>
      <c r="AO367" s="77"/>
      <c r="AP367" s="76"/>
      <c r="AQ367" s="77"/>
      <c r="AR367" s="76"/>
      <c r="AS367" s="77"/>
      <c r="AT367" s="76"/>
      <c r="AU367" s="77"/>
      <c r="AV367" s="76"/>
      <c r="AW367" s="77"/>
      <c r="AX367" s="76"/>
      <c r="AY367" s="77"/>
      <c r="AZ367" s="76"/>
      <c r="BA367" s="77"/>
      <c r="BB367" s="76"/>
      <c r="BC367" s="77"/>
      <c r="BD367" s="76"/>
      <c r="BE367" s="77"/>
      <c r="BF367" s="76"/>
      <c r="BG367" s="77"/>
      <c r="BH367" s="76"/>
      <c r="BI367" s="77"/>
      <c r="BJ367" s="76"/>
      <c r="BK367" s="77"/>
      <c r="BL367" s="36"/>
      <c r="BM367" s="24"/>
      <c r="BN367" s="76"/>
      <c r="BO367" s="77"/>
      <c r="BP367" s="76"/>
      <c r="BQ367" s="77"/>
      <c r="BR367" s="76"/>
      <c r="BS367" s="77"/>
      <c r="BT367" s="76"/>
      <c r="BU367" s="77"/>
      <c r="BV367" s="24"/>
      <c r="BW367" s="76"/>
      <c r="BX367" s="77"/>
      <c r="BY367" s="76"/>
      <c r="BZ367" s="77"/>
      <c r="CA367" s="96"/>
    </row>
    <row r="368" spans="1:79" outlineLevel="1" x14ac:dyDescent="0.2">
      <c r="A368" s="33"/>
      <c r="B368" s="267" t="s">
        <v>865</v>
      </c>
      <c r="C368" s="242" t="str">
        <f>_xlfn.CONCAT(Tabel3[[#This Row],[ID]],Tabel3[[#This Row],[BYGNINGSDELE]])</f>
        <v>364Forsyning til servicetransport</v>
      </c>
      <c r="D368" s="23"/>
      <c r="E368" s="23"/>
      <c r="F368" s="23"/>
      <c r="G368" s="23"/>
      <c r="H368" s="23"/>
      <c r="I368" s="24"/>
      <c r="J368" s="65">
        <v>3</v>
      </c>
      <c r="K368" s="66" t="s">
        <v>841</v>
      </c>
      <c r="L368" s="67" t="s">
        <v>113</v>
      </c>
      <c r="M368" s="65" t="str">
        <f>IFERROR(VLOOKUP(Tabel3[[#This Row],[ID-Bygningsdel]],'Data ændringslog'!A:G,7,FALSE),"P")</f>
        <v/>
      </c>
      <c r="N368" s="68" t="s">
        <v>113</v>
      </c>
      <c r="O368" s="196" t="str">
        <f>VLOOKUP(Tabel3[[#This Row],[ID-Bygningsdel]],'Data aktør'!A:H,2,FALSE)</f>
        <v/>
      </c>
      <c r="P368" s="197" t="str">
        <f>VLOOKUP(Tabel3[[#This Row],[ID-Bygningsdel]],'Data aktør'!A:H,3,FALSE)</f>
        <v/>
      </c>
      <c r="Q368" s="197" t="str">
        <f>VLOOKUP(Tabel3[[#This Row],[ID-Bygningsdel]],'Data aktør'!A:H,4,FALSE)</f>
        <v/>
      </c>
      <c r="R368" s="197" t="str">
        <f>VLOOKUP(Tabel3[[#This Row],[ID-Bygningsdel]],'Data aktør'!A:H,5,FALSE)</f>
        <v/>
      </c>
      <c r="S368" s="197" t="str">
        <f>VLOOKUP(Tabel3[[#This Row],[ID-Bygningsdel]],'Data aktør'!A:H,6,FALSE)</f>
        <v/>
      </c>
      <c r="T368" s="197" t="str">
        <f>VLOOKUP(Tabel3[[#This Row],[ID-Bygningsdel]],'Data aktør'!A:H,7,FALSE)</f>
        <v/>
      </c>
      <c r="U368" s="197" t="str">
        <f>VLOOKUP(Tabel3[[#This Row],[ID-Bygningsdel]],'Data aktør'!A:H,8,FALSE)</f>
        <v/>
      </c>
      <c r="V368" s="84"/>
      <c r="W368" s="69"/>
      <c r="X368" s="84"/>
      <c r="Y368" s="69"/>
      <c r="Z368" s="84"/>
      <c r="AA368" s="69"/>
      <c r="AB368" s="84"/>
      <c r="AC368" s="69"/>
      <c r="AD368" s="84"/>
      <c r="AE368" s="69"/>
      <c r="AF368" s="84"/>
      <c r="AG368" s="69"/>
      <c r="AH368" s="84"/>
      <c r="AI368" s="69"/>
      <c r="AJ368" s="84"/>
      <c r="AK368" s="69"/>
      <c r="AL368" s="84"/>
      <c r="AM368" s="69"/>
      <c r="AN368" s="84"/>
      <c r="AO368" s="69"/>
      <c r="AP368" s="84"/>
      <c r="AQ368" s="69"/>
      <c r="AR368" s="84"/>
      <c r="AS368" s="69"/>
      <c r="AT368" s="84"/>
      <c r="AU368" s="69"/>
      <c r="AV368" s="84"/>
      <c r="AW368" s="69"/>
      <c r="AX368" s="84"/>
      <c r="AY368" s="69"/>
      <c r="AZ368" s="84"/>
      <c r="BA368" s="69"/>
      <c r="BB368" s="84"/>
      <c r="BC368" s="69"/>
      <c r="BD368" s="84"/>
      <c r="BE368" s="69"/>
      <c r="BF368" s="84"/>
      <c r="BG368" s="69"/>
      <c r="BH368" s="84"/>
      <c r="BI368" s="69"/>
      <c r="BJ368" s="84"/>
      <c r="BK368" s="69"/>
      <c r="BL368" s="38"/>
      <c r="BM368" s="24"/>
      <c r="BN368" s="84"/>
      <c r="BO368" s="69"/>
      <c r="BP368" s="84"/>
      <c r="BQ368" s="69"/>
      <c r="BR368" s="84"/>
      <c r="BS368" s="69"/>
      <c r="BT368" s="84"/>
      <c r="BU368" s="69"/>
      <c r="BV368" s="24"/>
      <c r="BW368" s="84"/>
      <c r="BX368" s="69"/>
      <c r="BY368" s="84"/>
      <c r="BZ368" s="69"/>
      <c r="CA368" s="98"/>
    </row>
    <row r="369" spans="1:79" outlineLevel="1" x14ac:dyDescent="0.2">
      <c r="A369" s="33"/>
      <c r="B369" s="265" t="s">
        <v>867</v>
      </c>
      <c r="C369" s="240" t="str">
        <f>_xlfn.CONCAT(Tabel3[[#This Row],[ID]],Tabel3[[#This Row],[BYGNINGSDELE]])</f>
        <v>365Forsyning til servicesystemer</v>
      </c>
      <c r="D369" s="24"/>
      <c r="E369" s="24"/>
      <c r="F369" s="24"/>
      <c r="G369" s="24"/>
      <c r="H369" s="24"/>
      <c r="I369" s="24"/>
      <c r="J369" s="61">
        <v>4</v>
      </c>
      <c r="K369" s="62" t="s">
        <v>843</v>
      </c>
      <c r="L369" s="63" t="s">
        <v>113</v>
      </c>
      <c r="M369" s="61" t="str">
        <f>IFERROR(VLOOKUP(Tabel3[[#This Row],[ID-Bygningsdel]],'Data ændringslog'!A:G,7,FALSE),"P")</f>
        <v/>
      </c>
      <c r="N369" s="64" t="s">
        <v>113</v>
      </c>
      <c r="O369" s="188" t="str">
        <f>VLOOKUP(Tabel3[[#This Row],[ID-Bygningsdel]],'Data aktør'!A:H,2,FALSE)</f>
        <v/>
      </c>
      <c r="P369" s="189" t="str">
        <f>VLOOKUP(Tabel3[[#This Row],[ID-Bygningsdel]],'Data aktør'!A:H,3,FALSE)</f>
        <v/>
      </c>
      <c r="Q369" s="190" t="str">
        <f>VLOOKUP(Tabel3[[#This Row],[ID-Bygningsdel]],'Data aktør'!A:H,4,FALSE)</f>
        <v/>
      </c>
      <c r="R369" s="191" t="str">
        <f>VLOOKUP(Tabel3[[#This Row],[ID-Bygningsdel]],'Data aktør'!A:H,5,FALSE)</f>
        <v/>
      </c>
      <c r="S369" s="192" t="str">
        <f>VLOOKUP(Tabel3[[#This Row],[ID-Bygningsdel]],'Data aktør'!A:H,6,FALSE)</f>
        <v/>
      </c>
      <c r="T369" s="193" t="str">
        <f>VLOOKUP(Tabel3[[#This Row],[ID-Bygningsdel]],'Data aktør'!A:H,7,FALSE)</f>
        <v/>
      </c>
      <c r="U369" s="194" t="str">
        <f>VLOOKUP(Tabel3[[#This Row],[ID-Bygningsdel]],'Data aktør'!A:H,8,FALSE)</f>
        <v/>
      </c>
      <c r="V369" s="76"/>
      <c r="W369" s="77"/>
      <c r="X369" s="76"/>
      <c r="Y369" s="77"/>
      <c r="Z369" s="76"/>
      <c r="AA369" s="77"/>
      <c r="AB369" s="85"/>
      <c r="AC369" s="86"/>
      <c r="AD369" s="76"/>
      <c r="AE369" s="77"/>
      <c r="AF369" s="76"/>
      <c r="AG369" s="77"/>
      <c r="AH369" s="76"/>
      <c r="AI369" s="77"/>
      <c r="AJ369" s="85"/>
      <c r="AK369" s="86"/>
      <c r="AL369" s="85"/>
      <c r="AM369" s="86"/>
      <c r="AN369" s="76"/>
      <c r="AO369" s="77"/>
      <c r="AP369" s="76"/>
      <c r="AQ369" s="77"/>
      <c r="AR369" s="76"/>
      <c r="AS369" s="77"/>
      <c r="AT369" s="85"/>
      <c r="AU369" s="86"/>
      <c r="AV369" s="76"/>
      <c r="AW369" s="77"/>
      <c r="AX369" s="76"/>
      <c r="AY369" s="77"/>
      <c r="AZ369" s="76"/>
      <c r="BA369" s="77"/>
      <c r="BB369" s="85"/>
      <c r="BC369" s="86"/>
      <c r="BD369" s="76"/>
      <c r="BE369" s="77"/>
      <c r="BF369" s="76"/>
      <c r="BG369" s="77"/>
      <c r="BH369" s="76"/>
      <c r="BI369" s="77"/>
      <c r="BJ369" s="85"/>
      <c r="BK369" s="86"/>
      <c r="BL369" s="36"/>
      <c r="BM369" s="256"/>
      <c r="BN369" s="76"/>
      <c r="BO369" s="77"/>
      <c r="BP369" s="76"/>
      <c r="BQ369" s="77"/>
      <c r="BR369" s="76"/>
      <c r="BS369" s="77"/>
      <c r="BT369" s="85"/>
      <c r="BU369" s="86"/>
      <c r="BV369" s="24"/>
      <c r="BW369" s="76"/>
      <c r="BX369" s="77"/>
      <c r="BY369" s="76"/>
      <c r="BZ369" s="77"/>
      <c r="CA369" s="96"/>
    </row>
    <row r="370" spans="1:79" ht="14.25" outlineLevel="1" x14ac:dyDescent="0.2">
      <c r="A370" s="33"/>
      <c r="B370" s="264" t="s">
        <v>868</v>
      </c>
      <c r="C370" s="239" t="str">
        <f>_xlfn.CONCAT(Tabel3[[#This Row],[ID]],Tabel3[[#This Row],[BYGNINGSDELE]])</f>
        <v>366Inventar, Teknisk-, IT- og AV-udstyr</v>
      </c>
      <c r="D370" s="27"/>
      <c r="E370" s="27"/>
      <c r="F370" s="27"/>
      <c r="G370" s="27"/>
      <c r="H370" s="27"/>
      <c r="I370" s="24"/>
      <c r="J370" s="58">
        <v>2</v>
      </c>
      <c r="K370" s="59" t="s">
        <v>1562</v>
      </c>
      <c r="L370" s="287"/>
      <c r="M370" s="290" t="str">
        <f>IFERROR(VLOOKUP(Tabel3[[#This Row],[ID-Bygningsdel]],'Data ændringslog'!A:G,7,FALSE),"P")</f>
        <v/>
      </c>
      <c r="N370" s="60" t="s">
        <v>109</v>
      </c>
      <c r="O370" s="221" t="s">
        <v>109</v>
      </c>
      <c r="P370" s="222" t="s">
        <v>109</v>
      </c>
      <c r="Q370" s="222" t="s">
        <v>109</v>
      </c>
      <c r="R370" s="222" t="s">
        <v>109</v>
      </c>
      <c r="S370" s="222" t="s">
        <v>109</v>
      </c>
      <c r="T370" s="222" t="s">
        <v>109</v>
      </c>
      <c r="U370" s="223" t="s">
        <v>109</v>
      </c>
      <c r="V370" s="78"/>
      <c r="W370" s="79"/>
      <c r="X370" s="78"/>
      <c r="Y370" s="79"/>
      <c r="Z370" s="78"/>
      <c r="AA370" s="79"/>
      <c r="AB370" s="225"/>
      <c r="AC370" s="226"/>
      <c r="AD370" s="78"/>
      <c r="AE370" s="79"/>
      <c r="AF370" s="78"/>
      <c r="AG370" s="79"/>
      <c r="AH370" s="78"/>
      <c r="AI370" s="79"/>
      <c r="AJ370" s="225"/>
      <c r="AK370" s="226"/>
      <c r="AL370" s="225"/>
      <c r="AM370" s="226"/>
      <c r="AN370" s="78"/>
      <c r="AO370" s="79"/>
      <c r="AP370" s="78"/>
      <c r="AQ370" s="79"/>
      <c r="AR370" s="78"/>
      <c r="AS370" s="79"/>
      <c r="AT370" s="225"/>
      <c r="AU370" s="226"/>
      <c r="AV370" s="78"/>
      <c r="AW370" s="79"/>
      <c r="AX370" s="78"/>
      <c r="AY370" s="79"/>
      <c r="AZ370" s="78"/>
      <c r="BA370" s="79"/>
      <c r="BB370" s="225"/>
      <c r="BC370" s="226"/>
      <c r="BD370" s="78"/>
      <c r="BE370" s="79"/>
      <c r="BF370" s="78"/>
      <c r="BG370" s="79"/>
      <c r="BH370" s="78"/>
      <c r="BI370" s="79"/>
      <c r="BJ370" s="225"/>
      <c r="BK370" s="226"/>
      <c r="BL370" s="37"/>
      <c r="BM370" s="245"/>
      <c r="BN370" s="78"/>
      <c r="BO370" s="79"/>
      <c r="BP370" s="78"/>
      <c r="BQ370" s="79"/>
      <c r="BR370" s="78"/>
      <c r="BS370" s="79"/>
      <c r="BT370" s="225"/>
      <c r="BU370" s="226"/>
      <c r="BV370" s="24"/>
      <c r="BW370" s="78"/>
      <c r="BX370" s="79"/>
      <c r="BY370" s="78"/>
      <c r="BZ370" s="79"/>
      <c r="CA370" s="97"/>
    </row>
    <row r="371" spans="1:79" outlineLevel="1" x14ac:dyDescent="0.2">
      <c r="A371" s="33"/>
      <c r="B371" s="265" t="s">
        <v>869</v>
      </c>
      <c r="C371" s="240" t="str">
        <f>_xlfn.CONCAT(Tabel3[[#This Row],[ID]],Tabel3[[#This Row],[BYGNINGSDELE]])</f>
        <v>367AV-udstyr</v>
      </c>
      <c r="D371" s="24"/>
      <c r="E371" s="24"/>
      <c r="F371" s="24"/>
      <c r="G371" s="24"/>
      <c r="H371" s="24"/>
      <c r="I371" s="24"/>
      <c r="J371" s="61">
        <v>3</v>
      </c>
      <c r="K371" s="62" t="s">
        <v>846</v>
      </c>
      <c r="L371" s="63" t="s">
        <v>847</v>
      </c>
      <c r="M371" s="61" t="str">
        <f>IFERROR(VLOOKUP(Tabel3[[#This Row],[ID-Bygningsdel]],'Data ændringslog'!A:G,7,FALSE),"P")</f>
        <v/>
      </c>
      <c r="N371" s="64" t="s">
        <v>189</v>
      </c>
      <c r="O371" s="188" t="str">
        <f>VLOOKUP(Tabel3[[#This Row],[ID-Bygningsdel]],'Data aktør'!A:H,2,FALSE)</f>
        <v/>
      </c>
      <c r="P371" s="189" t="str">
        <f>VLOOKUP(Tabel3[[#This Row],[ID-Bygningsdel]],'Data aktør'!A:H,3,FALSE)</f>
        <v/>
      </c>
      <c r="Q371" s="190" t="str">
        <f>VLOOKUP(Tabel3[[#This Row],[ID-Bygningsdel]],'Data aktør'!A:H,4,FALSE)</f>
        <v/>
      </c>
      <c r="R371" s="191" t="str">
        <f>VLOOKUP(Tabel3[[#This Row],[ID-Bygningsdel]],'Data aktør'!A:H,5,FALSE)</f>
        <v/>
      </c>
      <c r="S371" s="192" t="str">
        <f>VLOOKUP(Tabel3[[#This Row],[ID-Bygningsdel]],'Data aktør'!A:H,6,FALSE)</f>
        <v/>
      </c>
      <c r="T371" s="193" t="str">
        <f>VLOOKUP(Tabel3[[#This Row],[ID-Bygningsdel]],'Data aktør'!A:H,7,FALSE)</f>
        <v/>
      </c>
      <c r="U371" s="194" t="str">
        <f>VLOOKUP(Tabel3[[#This Row],[ID-Bygningsdel]],'Data aktør'!A:H,8,FALSE)</f>
        <v/>
      </c>
      <c r="V371" s="76"/>
      <c r="W371" s="77"/>
      <c r="X371" s="76"/>
      <c r="Y371" s="77"/>
      <c r="Z371" s="76"/>
      <c r="AA371" s="77"/>
      <c r="AB371" s="80"/>
      <c r="AC371" s="81"/>
      <c r="AD371" s="76"/>
      <c r="AE371" s="77"/>
      <c r="AF371" s="76"/>
      <c r="AG371" s="77"/>
      <c r="AH371" s="76"/>
      <c r="AI371" s="77"/>
      <c r="AJ371" s="80"/>
      <c r="AK371" s="81"/>
      <c r="AL371" s="80"/>
      <c r="AM371" s="81"/>
      <c r="AN371" s="76"/>
      <c r="AO371" s="77"/>
      <c r="AP371" s="76"/>
      <c r="AQ371" s="77"/>
      <c r="AR371" s="76"/>
      <c r="AS371" s="77"/>
      <c r="AT371" s="80"/>
      <c r="AU371" s="81"/>
      <c r="AV371" s="76"/>
      <c r="AW371" s="77"/>
      <c r="AX371" s="76"/>
      <c r="AY371" s="77"/>
      <c r="AZ371" s="76"/>
      <c r="BA371" s="77"/>
      <c r="BB371" s="80"/>
      <c r="BC371" s="81"/>
      <c r="BD371" s="76"/>
      <c r="BE371" s="77"/>
      <c r="BF371" s="76"/>
      <c r="BG371" s="77"/>
      <c r="BH371" s="76"/>
      <c r="BI371" s="77"/>
      <c r="BJ371" s="80"/>
      <c r="BK371" s="81"/>
      <c r="BL371" s="36" t="s">
        <v>848</v>
      </c>
      <c r="BM371" s="113"/>
      <c r="BN371" s="76"/>
      <c r="BO371" s="77"/>
      <c r="BP371" s="76"/>
      <c r="BQ371" s="77"/>
      <c r="BR371" s="76"/>
      <c r="BS371" s="77"/>
      <c r="BT371" s="80"/>
      <c r="BU371" s="81"/>
      <c r="BV371" s="24"/>
      <c r="BW371" s="76"/>
      <c r="BX371" s="77"/>
      <c r="BY371" s="76"/>
      <c r="BZ371" s="77"/>
      <c r="CA371" s="96"/>
    </row>
    <row r="372" spans="1:79" ht="24.95" customHeight="1" outlineLevel="1" x14ac:dyDescent="0.2">
      <c r="A372" s="33"/>
      <c r="B372" s="265" t="s">
        <v>870</v>
      </c>
      <c r="C372" s="240" t="str">
        <f>_xlfn.CONCAT(Tabel3[[#This Row],[ID]],Tabel3[[#This Row],[BYGNINGSDELE]])</f>
        <v>368IT-udstyr</v>
      </c>
      <c r="D372" s="24"/>
      <c r="E372" s="24"/>
      <c r="F372" s="24"/>
      <c r="G372" s="24"/>
      <c r="H372" s="24"/>
      <c r="I372" s="24"/>
      <c r="J372" s="61">
        <v>3</v>
      </c>
      <c r="K372" s="62" t="s">
        <v>850</v>
      </c>
      <c r="L372" s="63" t="s">
        <v>847</v>
      </c>
      <c r="M372" s="61" t="str">
        <f>IFERROR(VLOOKUP(Tabel3[[#This Row],[ID-Bygningsdel]],'Data ændringslog'!A:G,7,FALSE),"P")</f>
        <v/>
      </c>
      <c r="N372" s="64" t="s">
        <v>189</v>
      </c>
      <c r="O372" s="188" t="str">
        <f>VLOOKUP(Tabel3[[#This Row],[ID-Bygningsdel]],'Data aktør'!A:H,2,FALSE)</f>
        <v/>
      </c>
      <c r="P372" s="189" t="str">
        <f>VLOOKUP(Tabel3[[#This Row],[ID-Bygningsdel]],'Data aktør'!A:H,3,FALSE)</f>
        <v/>
      </c>
      <c r="Q372" s="190" t="str">
        <f>VLOOKUP(Tabel3[[#This Row],[ID-Bygningsdel]],'Data aktør'!A:H,4,FALSE)</f>
        <v/>
      </c>
      <c r="R372" s="191" t="str">
        <f>VLOOKUP(Tabel3[[#This Row],[ID-Bygningsdel]],'Data aktør'!A:H,5,FALSE)</f>
        <v/>
      </c>
      <c r="S372" s="192" t="str">
        <f>VLOOKUP(Tabel3[[#This Row],[ID-Bygningsdel]],'Data aktør'!A:H,6,FALSE)</f>
        <v/>
      </c>
      <c r="T372" s="193" t="str">
        <f>VLOOKUP(Tabel3[[#This Row],[ID-Bygningsdel]],'Data aktør'!A:H,7,FALSE)</f>
        <v/>
      </c>
      <c r="U372" s="194" t="str">
        <f>VLOOKUP(Tabel3[[#This Row],[ID-Bygningsdel]],'Data aktør'!A:H,8,FALSE)</f>
        <v/>
      </c>
      <c r="V372" s="76"/>
      <c r="W372" s="77"/>
      <c r="X372" s="76"/>
      <c r="Y372" s="77"/>
      <c r="Z372" s="76"/>
      <c r="AA372" s="77"/>
      <c r="AB372" s="76"/>
      <c r="AC372" s="77"/>
      <c r="AD372" s="76"/>
      <c r="AE372" s="77"/>
      <c r="AF372" s="76"/>
      <c r="AG372" s="77"/>
      <c r="AH372" s="76"/>
      <c r="AI372" s="77"/>
      <c r="AJ372" s="76"/>
      <c r="AK372" s="77"/>
      <c r="AL372" s="76"/>
      <c r="AM372" s="77"/>
      <c r="AN372" s="76"/>
      <c r="AO372" s="77"/>
      <c r="AP372" s="76"/>
      <c r="AQ372" s="77"/>
      <c r="AR372" s="76"/>
      <c r="AS372" s="77"/>
      <c r="AT372" s="76"/>
      <c r="AU372" s="77"/>
      <c r="AV372" s="76"/>
      <c r="AW372" s="77"/>
      <c r="AX372" s="76"/>
      <c r="AY372" s="77"/>
      <c r="AZ372" s="76"/>
      <c r="BA372" s="77"/>
      <c r="BB372" s="76"/>
      <c r="BC372" s="77"/>
      <c r="BD372" s="76"/>
      <c r="BE372" s="77"/>
      <c r="BF372" s="76"/>
      <c r="BG372" s="77"/>
      <c r="BH372" s="76"/>
      <c r="BI372" s="77"/>
      <c r="BJ372" s="76"/>
      <c r="BK372" s="77"/>
      <c r="BL372" s="36" t="s">
        <v>848</v>
      </c>
      <c r="BM372" s="24"/>
      <c r="BN372" s="76"/>
      <c r="BO372" s="77"/>
      <c r="BP372" s="76"/>
      <c r="BQ372" s="77"/>
      <c r="BR372" s="76"/>
      <c r="BS372" s="77"/>
      <c r="BT372" s="76"/>
      <c r="BU372" s="77"/>
      <c r="BV372" s="24"/>
      <c r="BW372" s="76"/>
      <c r="BX372" s="77"/>
      <c r="BY372" s="76"/>
      <c r="BZ372" s="77"/>
      <c r="CA372" s="96"/>
    </row>
    <row r="373" spans="1:79" outlineLevel="1" x14ac:dyDescent="0.2">
      <c r="A373" s="33"/>
      <c r="B373" s="265" t="s">
        <v>871</v>
      </c>
      <c r="C373" s="240" t="str">
        <f>_xlfn.CONCAT(Tabel3[[#This Row],[ID]],Tabel3[[#This Row],[BYGNINGSDELE]])</f>
        <v>369Løs belysning</v>
      </c>
      <c r="D373" s="24"/>
      <c r="E373" s="24"/>
      <c r="F373" s="24"/>
      <c r="G373" s="24"/>
      <c r="H373" s="24"/>
      <c r="I373" s="24"/>
      <c r="J373" s="61">
        <v>3</v>
      </c>
      <c r="K373" s="62" t="s">
        <v>852</v>
      </c>
      <c r="L373" s="63" t="s">
        <v>847</v>
      </c>
      <c r="M373" s="61" t="str">
        <f>IFERROR(VLOOKUP(Tabel3[[#This Row],[ID-Bygningsdel]],'Data ændringslog'!A:G,7,FALSE),"P")</f>
        <v/>
      </c>
      <c r="N373" s="64" t="s">
        <v>189</v>
      </c>
      <c r="O373" s="188" t="str">
        <f>VLOOKUP(Tabel3[[#This Row],[ID-Bygningsdel]],'Data aktør'!A:H,2,FALSE)</f>
        <v/>
      </c>
      <c r="P373" s="189" t="str">
        <f>VLOOKUP(Tabel3[[#This Row],[ID-Bygningsdel]],'Data aktør'!A:H,3,FALSE)</f>
        <v/>
      </c>
      <c r="Q373" s="190" t="str">
        <f>VLOOKUP(Tabel3[[#This Row],[ID-Bygningsdel]],'Data aktør'!A:H,4,FALSE)</f>
        <v/>
      </c>
      <c r="R373" s="191" t="str">
        <f>VLOOKUP(Tabel3[[#This Row],[ID-Bygningsdel]],'Data aktør'!A:H,5,FALSE)</f>
        <v/>
      </c>
      <c r="S373" s="192" t="str">
        <f>VLOOKUP(Tabel3[[#This Row],[ID-Bygningsdel]],'Data aktør'!A:H,6,FALSE)</f>
        <v/>
      </c>
      <c r="T373" s="193" t="str">
        <f>VLOOKUP(Tabel3[[#This Row],[ID-Bygningsdel]],'Data aktør'!A:H,7,FALSE)</f>
        <v/>
      </c>
      <c r="U373" s="194" t="str">
        <f>VLOOKUP(Tabel3[[#This Row],[ID-Bygningsdel]],'Data aktør'!A:H,8,FALSE)</f>
        <v/>
      </c>
      <c r="V373" s="76"/>
      <c r="W373" s="77"/>
      <c r="X373" s="76"/>
      <c r="Y373" s="77"/>
      <c r="Z373" s="76"/>
      <c r="AA373" s="77"/>
      <c r="AB373" s="76"/>
      <c r="AC373" s="77"/>
      <c r="AD373" s="76"/>
      <c r="AE373" s="77"/>
      <c r="AF373" s="76"/>
      <c r="AG373" s="77"/>
      <c r="AH373" s="76"/>
      <c r="AI373" s="77"/>
      <c r="AJ373" s="76"/>
      <c r="AK373" s="77"/>
      <c r="AL373" s="76"/>
      <c r="AM373" s="77"/>
      <c r="AN373" s="76"/>
      <c r="AO373" s="77"/>
      <c r="AP373" s="76"/>
      <c r="AQ373" s="77"/>
      <c r="AR373" s="76"/>
      <c r="AS373" s="77"/>
      <c r="AT373" s="76"/>
      <c r="AU373" s="77"/>
      <c r="AV373" s="76"/>
      <c r="AW373" s="77"/>
      <c r="AX373" s="76"/>
      <c r="AY373" s="77"/>
      <c r="AZ373" s="76"/>
      <c r="BA373" s="77"/>
      <c r="BB373" s="76"/>
      <c r="BC373" s="77"/>
      <c r="BD373" s="76"/>
      <c r="BE373" s="77"/>
      <c r="BF373" s="76"/>
      <c r="BG373" s="77"/>
      <c r="BH373" s="76"/>
      <c r="BI373" s="77"/>
      <c r="BJ373" s="76"/>
      <c r="BK373" s="77"/>
      <c r="BL373" s="36" t="s">
        <v>1564</v>
      </c>
      <c r="BM373" s="24"/>
      <c r="BN373" s="76"/>
      <c r="BO373" s="77"/>
      <c r="BP373" s="76"/>
      <c r="BQ373" s="77"/>
      <c r="BR373" s="76"/>
      <c r="BS373" s="77"/>
      <c r="BT373" s="76"/>
      <c r="BU373" s="77"/>
      <c r="BV373" s="24"/>
      <c r="BW373" s="76"/>
      <c r="BX373" s="77"/>
      <c r="BY373" s="76"/>
      <c r="BZ373" s="77"/>
      <c r="CA373" s="96"/>
    </row>
    <row r="374" spans="1:79" outlineLevel="1" x14ac:dyDescent="0.2">
      <c r="A374" s="33"/>
      <c r="B374" s="265" t="s">
        <v>872</v>
      </c>
      <c r="C374" s="240" t="str">
        <f>_xlfn.CONCAT(Tabel3[[#This Row],[ID]],Tabel3[[#This Row],[BYGNINGSDELE]])</f>
        <v>370Automater</v>
      </c>
      <c r="D374" s="24"/>
      <c r="E374" s="24"/>
      <c r="F374" s="24"/>
      <c r="G374" s="24"/>
      <c r="H374" s="24"/>
      <c r="I374" s="24"/>
      <c r="J374" s="61">
        <v>3</v>
      </c>
      <c r="K374" s="62" t="s">
        <v>854</v>
      </c>
      <c r="L374" s="63" t="s">
        <v>847</v>
      </c>
      <c r="M374" s="61" t="str">
        <f>IFERROR(VLOOKUP(Tabel3[[#This Row],[ID-Bygningsdel]],'Data ændringslog'!A:G,7,FALSE),"P")</f>
        <v/>
      </c>
      <c r="N374" s="64" t="s">
        <v>189</v>
      </c>
      <c r="O374" s="188" t="str">
        <f>VLOOKUP(Tabel3[[#This Row],[ID-Bygningsdel]],'Data aktør'!A:H,2,FALSE)</f>
        <v/>
      </c>
      <c r="P374" s="189" t="str">
        <f>VLOOKUP(Tabel3[[#This Row],[ID-Bygningsdel]],'Data aktør'!A:H,3,FALSE)</f>
        <v/>
      </c>
      <c r="Q374" s="190" t="str">
        <f>VLOOKUP(Tabel3[[#This Row],[ID-Bygningsdel]],'Data aktør'!A:H,4,FALSE)</f>
        <v/>
      </c>
      <c r="R374" s="191" t="str">
        <f>VLOOKUP(Tabel3[[#This Row],[ID-Bygningsdel]],'Data aktør'!A:H,5,FALSE)</f>
        <v/>
      </c>
      <c r="S374" s="192" t="str">
        <f>VLOOKUP(Tabel3[[#This Row],[ID-Bygningsdel]],'Data aktør'!A:H,6,FALSE)</f>
        <v/>
      </c>
      <c r="T374" s="193" t="str">
        <f>VLOOKUP(Tabel3[[#This Row],[ID-Bygningsdel]],'Data aktør'!A:H,7,FALSE)</f>
        <v/>
      </c>
      <c r="U374" s="194" t="str">
        <f>VLOOKUP(Tabel3[[#This Row],[ID-Bygningsdel]],'Data aktør'!A:H,8,FALSE)</f>
        <v/>
      </c>
      <c r="V374" s="76"/>
      <c r="W374" s="77"/>
      <c r="X374" s="76"/>
      <c r="Y374" s="77"/>
      <c r="Z374" s="76"/>
      <c r="AA374" s="77"/>
      <c r="AB374" s="76"/>
      <c r="AC374" s="77"/>
      <c r="AD374" s="76"/>
      <c r="AE374" s="77"/>
      <c r="AF374" s="76"/>
      <c r="AG374" s="77"/>
      <c r="AH374" s="76"/>
      <c r="AI374" s="77"/>
      <c r="AJ374" s="76"/>
      <c r="AK374" s="77"/>
      <c r="AL374" s="76"/>
      <c r="AM374" s="77"/>
      <c r="AN374" s="76"/>
      <c r="AO374" s="77"/>
      <c r="AP374" s="76"/>
      <c r="AQ374" s="77"/>
      <c r="AR374" s="76"/>
      <c r="AS374" s="77"/>
      <c r="AT374" s="76"/>
      <c r="AU374" s="77"/>
      <c r="AV374" s="76"/>
      <c r="AW374" s="77"/>
      <c r="AX374" s="76"/>
      <c r="AY374" s="77"/>
      <c r="AZ374" s="76"/>
      <c r="BA374" s="77"/>
      <c r="BB374" s="76"/>
      <c r="BC374" s="77"/>
      <c r="BD374" s="76"/>
      <c r="BE374" s="77"/>
      <c r="BF374" s="76"/>
      <c r="BG374" s="77"/>
      <c r="BH374" s="76"/>
      <c r="BI374" s="77"/>
      <c r="BJ374" s="76"/>
      <c r="BK374" s="77"/>
      <c r="BL374" s="36"/>
      <c r="BM374" s="24"/>
      <c r="BN374" s="76"/>
      <c r="BO374" s="77"/>
      <c r="BP374" s="76"/>
      <c r="BQ374" s="77"/>
      <c r="BR374" s="76"/>
      <c r="BS374" s="77"/>
      <c r="BT374" s="76"/>
      <c r="BU374" s="77"/>
      <c r="BV374" s="24"/>
      <c r="BW374" s="76"/>
      <c r="BX374" s="77"/>
      <c r="BY374" s="76"/>
      <c r="BZ374" s="77"/>
      <c r="CA374" s="96"/>
    </row>
    <row r="375" spans="1:79" outlineLevel="1" x14ac:dyDescent="0.2">
      <c r="A375" s="33"/>
      <c r="B375" s="265" t="s">
        <v>873</v>
      </c>
      <c r="C375" s="240" t="str">
        <f>_xlfn.CONCAT(Tabel3[[#This Row],[ID]],Tabel3[[#This Row],[BYGNINGSDELE]])</f>
        <v>371Brandslukningsudstyr</v>
      </c>
      <c r="D375" s="24"/>
      <c r="E375" s="24"/>
      <c r="F375" s="24"/>
      <c r="G375" s="24"/>
      <c r="H375" s="24"/>
      <c r="I375" s="24"/>
      <c r="J375" s="61">
        <v>3</v>
      </c>
      <c r="K375" s="62" t="s">
        <v>856</v>
      </c>
      <c r="L375" s="63" t="s">
        <v>847</v>
      </c>
      <c r="M375" s="61" t="str">
        <f>IFERROR(VLOOKUP(Tabel3[[#This Row],[ID-Bygningsdel]],'Data ændringslog'!A:G,7,FALSE),"P")</f>
        <v/>
      </c>
      <c r="N375" s="64" t="s">
        <v>189</v>
      </c>
      <c r="O375" s="188" t="str">
        <f>VLOOKUP(Tabel3[[#This Row],[ID-Bygningsdel]],'Data aktør'!A:H,2,FALSE)</f>
        <v/>
      </c>
      <c r="P375" s="189" t="str">
        <f>VLOOKUP(Tabel3[[#This Row],[ID-Bygningsdel]],'Data aktør'!A:H,3,FALSE)</f>
        <v/>
      </c>
      <c r="Q375" s="190" t="str">
        <f>VLOOKUP(Tabel3[[#This Row],[ID-Bygningsdel]],'Data aktør'!A:H,4,FALSE)</f>
        <v/>
      </c>
      <c r="R375" s="191" t="str">
        <f>VLOOKUP(Tabel3[[#This Row],[ID-Bygningsdel]],'Data aktør'!A:H,5,FALSE)</f>
        <v/>
      </c>
      <c r="S375" s="192" t="str">
        <f>VLOOKUP(Tabel3[[#This Row],[ID-Bygningsdel]],'Data aktør'!A:H,6,FALSE)</f>
        <v/>
      </c>
      <c r="T375" s="193" t="str">
        <f>VLOOKUP(Tabel3[[#This Row],[ID-Bygningsdel]],'Data aktør'!A:H,7,FALSE)</f>
        <v/>
      </c>
      <c r="U375" s="194" t="str">
        <f>VLOOKUP(Tabel3[[#This Row],[ID-Bygningsdel]],'Data aktør'!A:H,8,FALSE)</f>
        <v/>
      </c>
      <c r="V375" s="76"/>
      <c r="W375" s="77"/>
      <c r="X375" s="76"/>
      <c r="Y375" s="77"/>
      <c r="Z375" s="76"/>
      <c r="AA375" s="77"/>
      <c r="AB375" s="76"/>
      <c r="AC375" s="77"/>
      <c r="AD375" s="76"/>
      <c r="AE375" s="77"/>
      <c r="AF375" s="76"/>
      <c r="AG375" s="77"/>
      <c r="AH375" s="76"/>
      <c r="AI375" s="77"/>
      <c r="AJ375" s="76"/>
      <c r="AK375" s="77"/>
      <c r="AL375" s="76"/>
      <c r="AM375" s="77"/>
      <c r="AN375" s="76"/>
      <c r="AO375" s="77"/>
      <c r="AP375" s="76"/>
      <c r="AQ375" s="77"/>
      <c r="AR375" s="76"/>
      <c r="AS375" s="77"/>
      <c r="AT375" s="76"/>
      <c r="AU375" s="77"/>
      <c r="AV375" s="76"/>
      <c r="AW375" s="77"/>
      <c r="AX375" s="76"/>
      <c r="AY375" s="77"/>
      <c r="AZ375" s="76"/>
      <c r="BA375" s="77"/>
      <c r="BB375" s="76"/>
      <c r="BC375" s="77"/>
      <c r="BD375" s="76"/>
      <c r="BE375" s="77"/>
      <c r="BF375" s="76"/>
      <c r="BG375" s="77"/>
      <c r="BH375" s="76"/>
      <c r="BI375" s="77"/>
      <c r="BJ375" s="76"/>
      <c r="BK375" s="77"/>
      <c r="BL375" s="36"/>
      <c r="BM375" s="24"/>
      <c r="BN375" s="76"/>
      <c r="BO375" s="77"/>
      <c r="BP375" s="76"/>
      <c r="BQ375" s="77"/>
      <c r="BR375" s="76"/>
      <c r="BS375" s="77"/>
      <c r="BT375" s="76"/>
      <c r="BU375" s="77"/>
      <c r="BV375" s="24"/>
      <c r="BW375" s="76"/>
      <c r="BX375" s="77"/>
      <c r="BY375" s="76"/>
      <c r="BZ375" s="77"/>
      <c r="CA375" s="96"/>
    </row>
    <row r="376" spans="1:79" outlineLevel="1" x14ac:dyDescent="0.2">
      <c r="A376" s="33"/>
      <c r="B376" s="265" t="s">
        <v>874</v>
      </c>
      <c r="C376" s="240" t="str">
        <f>_xlfn.CONCAT(Tabel3[[#This Row],[ID]],Tabel3[[#This Row],[BYGNINGSDELE]])</f>
        <v>372Elevatorer og Lifte</v>
      </c>
      <c r="D376" s="24"/>
      <c r="E376" s="24"/>
      <c r="F376" s="24"/>
      <c r="G376" s="24"/>
      <c r="H376" s="24"/>
      <c r="I376" s="24"/>
      <c r="J376" s="61">
        <v>3</v>
      </c>
      <c r="K376" s="62" t="s">
        <v>860</v>
      </c>
      <c r="L376" s="63" t="s">
        <v>847</v>
      </c>
      <c r="M376" s="61" t="str">
        <f>IFERROR(VLOOKUP(Tabel3[[#This Row],[ID-Bygningsdel]],'Data ændringslog'!A:G,7,FALSE),"P")</f>
        <v/>
      </c>
      <c r="N376" s="64" t="s">
        <v>189</v>
      </c>
      <c r="O376" s="188" t="str">
        <f>VLOOKUP(Tabel3[[#This Row],[ID-Bygningsdel]],'Data aktør'!A:H,2,FALSE)</f>
        <v/>
      </c>
      <c r="P376" s="189" t="str">
        <f>VLOOKUP(Tabel3[[#This Row],[ID-Bygningsdel]],'Data aktør'!A:H,3,FALSE)</f>
        <v/>
      </c>
      <c r="Q376" s="190" t="str">
        <f>VLOOKUP(Tabel3[[#This Row],[ID-Bygningsdel]],'Data aktør'!A:H,4,FALSE)</f>
        <v/>
      </c>
      <c r="R376" s="191" t="str">
        <f>VLOOKUP(Tabel3[[#This Row],[ID-Bygningsdel]],'Data aktør'!A:H,5,FALSE)</f>
        <v/>
      </c>
      <c r="S376" s="192" t="str">
        <f>VLOOKUP(Tabel3[[#This Row],[ID-Bygningsdel]],'Data aktør'!A:H,6,FALSE)</f>
        <v/>
      </c>
      <c r="T376" s="193" t="str">
        <f>VLOOKUP(Tabel3[[#This Row],[ID-Bygningsdel]],'Data aktør'!A:H,7,FALSE)</f>
        <v/>
      </c>
      <c r="U376" s="194" t="str">
        <f>VLOOKUP(Tabel3[[#This Row],[ID-Bygningsdel]],'Data aktør'!A:H,8,FALSE)</f>
        <v/>
      </c>
      <c r="V376" s="76"/>
      <c r="W376" s="77"/>
      <c r="X376" s="76"/>
      <c r="Y376" s="77"/>
      <c r="Z376" s="76"/>
      <c r="AA376" s="77"/>
      <c r="AB376" s="76"/>
      <c r="AC376" s="77"/>
      <c r="AD376" s="76"/>
      <c r="AE376" s="77"/>
      <c r="AF376" s="76"/>
      <c r="AG376" s="77"/>
      <c r="AH376" s="76"/>
      <c r="AI376" s="77"/>
      <c r="AJ376" s="76"/>
      <c r="AK376" s="77"/>
      <c r="AL376" s="76"/>
      <c r="AM376" s="77"/>
      <c r="AN376" s="76"/>
      <c r="AO376" s="77"/>
      <c r="AP376" s="76"/>
      <c r="AQ376" s="77"/>
      <c r="AR376" s="76"/>
      <c r="AS376" s="77"/>
      <c r="AT376" s="76"/>
      <c r="AU376" s="77"/>
      <c r="AV376" s="76"/>
      <c r="AW376" s="77"/>
      <c r="AX376" s="76"/>
      <c r="AY376" s="77"/>
      <c r="AZ376" s="76"/>
      <c r="BA376" s="77"/>
      <c r="BB376" s="76"/>
      <c r="BC376" s="77"/>
      <c r="BD376" s="76"/>
      <c r="BE376" s="77"/>
      <c r="BF376" s="76"/>
      <c r="BG376" s="77"/>
      <c r="BH376" s="76"/>
      <c r="BI376" s="77"/>
      <c r="BJ376" s="76"/>
      <c r="BK376" s="77"/>
      <c r="BL376" s="36"/>
      <c r="BM376" s="24"/>
      <c r="BN376" s="76"/>
      <c r="BO376" s="77"/>
      <c r="BP376" s="76"/>
      <c r="BQ376" s="77"/>
      <c r="BR376" s="76"/>
      <c r="BS376" s="77"/>
      <c r="BT376" s="76"/>
      <c r="BU376" s="77"/>
      <c r="BV376" s="24"/>
      <c r="BW376" s="76"/>
      <c r="BX376" s="77"/>
      <c r="BY376" s="76"/>
      <c r="BZ376" s="77"/>
      <c r="CA376" s="96"/>
    </row>
    <row r="377" spans="1:79" ht="14.25" outlineLevel="1" x14ac:dyDescent="0.2">
      <c r="A377" s="33"/>
      <c r="B377" s="264" t="s">
        <v>875</v>
      </c>
      <c r="C377" s="239" t="str">
        <f>_xlfn.CONCAT(Tabel3[[#This Row],[ID]],Tabel3[[#This Row],[BYGNINGSDELE]])</f>
        <v>373Hårde hvidevarer</v>
      </c>
      <c r="D377" s="27"/>
      <c r="E377" s="27"/>
      <c r="F377" s="27"/>
      <c r="G377" s="27"/>
      <c r="H377" s="27"/>
      <c r="I377" s="24"/>
      <c r="J377" s="58">
        <v>2</v>
      </c>
      <c r="K377" s="59" t="s">
        <v>858</v>
      </c>
      <c r="L377" s="287"/>
      <c r="M377" s="290" t="str">
        <f>IFERROR(VLOOKUP(Tabel3[[#This Row],[ID-Bygningsdel]],'Data ændringslog'!A:G,7,FALSE),"P")</f>
        <v/>
      </c>
      <c r="N377" s="60" t="s">
        <v>109</v>
      </c>
      <c r="O377" s="221" t="s">
        <v>109</v>
      </c>
      <c r="P377" s="222" t="s">
        <v>109</v>
      </c>
      <c r="Q377" s="222" t="s">
        <v>109</v>
      </c>
      <c r="R377" s="222" t="s">
        <v>109</v>
      </c>
      <c r="S377" s="222" t="s">
        <v>109</v>
      </c>
      <c r="T377" s="222" t="s">
        <v>109</v>
      </c>
      <c r="U377" s="223" t="s">
        <v>109</v>
      </c>
      <c r="V377" s="78"/>
      <c r="W377" s="79"/>
      <c r="X377" s="78"/>
      <c r="Y377" s="79"/>
      <c r="Z377" s="78"/>
      <c r="AA377" s="79"/>
      <c r="AB377" s="78"/>
      <c r="AC377" s="88"/>
      <c r="AD377" s="78"/>
      <c r="AE377" s="79"/>
      <c r="AF377" s="78"/>
      <c r="AG377" s="79"/>
      <c r="AH377" s="78"/>
      <c r="AI377" s="79"/>
      <c r="AJ377" s="78"/>
      <c r="AK377" s="88"/>
      <c r="AL377" s="78"/>
      <c r="AM377" s="88"/>
      <c r="AN377" s="78"/>
      <c r="AO377" s="79"/>
      <c r="AP377" s="78"/>
      <c r="AQ377" s="79"/>
      <c r="AR377" s="78"/>
      <c r="AS377" s="79"/>
      <c r="AT377" s="78"/>
      <c r="AU377" s="88"/>
      <c r="AV377" s="78"/>
      <c r="AW377" s="79"/>
      <c r="AX377" s="78"/>
      <c r="AY377" s="79"/>
      <c r="AZ377" s="78"/>
      <c r="BA377" s="79"/>
      <c r="BB377" s="78"/>
      <c r="BC377" s="88"/>
      <c r="BD377" s="78"/>
      <c r="BE377" s="79"/>
      <c r="BF377" s="78"/>
      <c r="BG377" s="79"/>
      <c r="BH377" s="78"/>
      <c r="BI377" s="79"/>
      <c r="BJ377" s="78"/>
      <c r="BK377" s="88"/>
      <c r="BL377" s="37"/>
      <c r="BM377" s="245"/>
      <c r="BN377" s="78"/>
      <c r="BO377" s="79"/>
      <c r="BP377" s="78"/>
      <c r="BQ377" s="79"/>
      <c r="BR377" s="78"/>
      <c r="BS377" s="79"/>
      <c r="BT377" s="78"/>
      <c r="BU377" s="88"/>
      <c r="BV377" s="24"/>
      <c r="BW377" s="78"/>
      <c r="BX377" s="79"/>
      <c r="BY377" s="78"/>
      <c r="BZ377" s="79"/>
      <c r="CA377" s="97"/>
    </row>
    <row r="378" spans="1:79" ht="24" outlineLevel="1" x14ac:dyDescent="0.2">
      <c r="A378" s="33"/>
      <c r="B378" s="265" t="s">
        <v>876</v>
      </c>
      <c r="C378" s="240" t="str">
        <f>_xlfn.CONCAT(Tabel3[[#This Row],[ID]],Tabel3[[#This Row],[BYGNINGSDELE]])</f>
        <v>374Ovne, kogeplader, køleskabe, frysere, opvaskemaskiner</v>
      </c>
      <c r="D378" s="24"/>
      <c r="E378" s="24"/>
      <c r="F378" s="24"/>
      <c r="G378" s="24"/>
      <c r="H378" s="24"/>
      <c r="I378" s="24"/>
      <c r="J378" s="61">
        <v>3</v>
      </c>
      <c r="K378" s="62" t="s">
        <v>1563</v>
      </c>
      <c r="L378" s="63" t="s">
        <v>847</v>
      </c>
      <c r="M378" s="61" t="str">
        <f>IFERROR(VLOOKUP(Tabel3[[#This Row],[ID-Bygningsdel]],'Data ændringslog'!A:G,7,FALSE),"P")</f>
        <v/>
      </c>
      <c r="N378" s="64" t="s">
        <v>189</v>
      </c>
      <c r="O378" s="188" t="str">
        <f>VLOOKUP(Tabel3[[#This Row],[ID-Bygningsdel]],'Data aktør'!A:H,2,FALSE)</f>
        <v/>
      </c>
      <c r="P378" s="189" t="str">
        <f>VLOOKUP(Tabel3[[#This Row],[ID-Bygningsdel]],'Data aktør'!A:H,3,FALSE)</f>
        <v/>
      </c>
      <c r="Q378" s="190" t="str">
        <f>VLOOKUP(Tabel3[[#This Row],[ID-Bygningsdel]],'Data aktør'!A:H,4,FALSE)</f>
        <v/>
      </c>
      <c r="R378" s="191" t="str">
        <f>VLOOKUP(Tabel3[[#This Row],[ID-Bygningsdel]],'Data aktør'!A:H,5,FALSE)</f>
        <v/>
      </c>
      <c r="S378" s="192" t="str">
        <f>VLOOKUP(Tabel3[[#This Row],[ID-Bygningsdel]],'Data aktør'!A:H,6,FALSE)</f>
        <v/>
      </c>
      <c r="T378" s="193" t="str">
        <f>VLOOKUP(Tabel3[[#This Row],[ID-Bygningsdel]],'Data aktør'!A:H,7,FALSE)</f>
        <v/>
      </c>
      <c r="U378" s="194" t="str">
        <f>VLOOKUP(Tabel3[[#This Row],[ID-Bygningsdel]],'Data aktør'!A:H,8,FALSE)</f>
        <v/>
      </c>
      <c r="V378" s="76"/>
      <c r="W378" s="77"/>
      <c r="X378" s="76"/>
      <c r="Y378" s="77"/>
      <c r="Z378" s="76"/>
      <c r="AA378" s="77"/>
      <c r="AB378" s="76"/>
      <c r="AC378" s="77"/>
      <c r="AD378" s="76"/>
      <c r="AE378" s="77"/>
      <c r="AF378" s="76"/>
      <c r="AG378" s="77"/>
      <c r="AH378" s="76"/>
      <c r="AI378" s="77"/>
      <c r="AJ378" s="76"/>
      <c r="AK378" s="77"/>
      <c r="AL378" s="76"/>
      <c r="AM378" s="77"/>
      <c r="AN378" s="76"/>
      <c r="AO378" s="77"/>
      <c r="AP378" s="76"/>
      <c r="AQ378" s="77"/>
      <c r="AR378" s="76"/>
      <c r="AS378" s="77"/>
      <c r="AT378" s="76"/>
      <c r="AU378" s="77"/>
      <c r="AV378" s="76"/>
      <c r="AW378" s="77"/>
      <c r="AX378" s="76"/>
      <c r="AY378" s="77"/>
      <c r="AZ378" s="76"/>
      <c r="BA378" s="77"/>
      <c r="BB378" s="76"/>
      <c r="BC378" s="77"/>
      <c r="BD378" s="76"/>
      <c r="BE378" s="77"/>
      <c r="BF378" s="76"/>
      <c r="BG378" s="77"/>
      <c r="BH378" s="76"/>
      <c r="BI378" s="77"/>
      <c r="BJ378" s="76"/>
      <c r="BK378" s="77"/>
      <c r="BL378" s="36"/>
      <c r="BM378" s="24"/>
      <c r="BN378" s="76"/>
      <c r="BO378" s="77"/>
      <c r="BP378" s="76"/>
      <c r="BQ378" s="77"/>
      <c r="BR378" s="76"/>
      <c r="BS378" s="77"/>
      <c r="BT378" s="76"/>
      <c r="BU378" s="77"/>
      <c r="BV378" s="24"/>
      <c r="BW378" s="76"/>
      <c r="BX378" s="77"/>
      <c r="BY378" s="76"/>
      <c r="BZ378" s="77"/>
      <c r="CA378" s="96"/>
    </row>
    <row r="379" spans="1:79" outlineLevel="1" x14ac:dyDescent="0.2">
      <c r="A379" s="33"/>
      <c r="B379" s="265" t="s">
        <v>877</v>
      </c>
      <c r="C379" s="240" t="str">
        <f>_xlfn.CONCAT(Tabel3[[#This Row],[ID]],Tabel3[[#This Row],[BYGNINGSDELE]])</f>
        <v>375Vaskemaskiner og tørretublmere</v>
      </c>
      <c r="D379" s="24"/>
      <c r="E379" s="24"/>
      <c r="F379" s="24"/>
      <c r="G379" s="24"/>
      <c r="H379" s="24"/>
      <c r="I379" s="24"/>
      <c r="J379" s="61">
        <v>3</v>
      </c>
      <c r="K379" s="62" t="s">
        <v>864</v>
      </c>
      <c r="L379" s="63" t="s">
        <v>847</v>
      </c>
      <c r="M379" s="61" t="str">
        <f>IFERROR(VLOOKUP(Tabel3[[#This Row],[ID-Bygningsdel]],'Data ændringslog'!A:G,7,FALSE),"P")</f>
        <v/>
      </c>
      <c r="N379" s="64" t="s">
        <v>189</v>
      </c>
      <c r="O379" s="188" t="str">
        <f>VLOOKUP(Tabel3[[#This Row],[ID-Bygningsdel]],'Data aktør'!A:H,2,FALSE)</f>
        <v/>
      </c>
      <c r="P379" s="189" t="str">
        <f>VLOOKUP(Tabel3[[#This Row],[ID-Bygningsdel]],'Data aktør'!A:H,3,FALSE)</f>
        <v/>
      </c>
      <c r="Q379" s="190" t="str">
        <f>VLOOKUP(Tabel3[[#This Row],[ID-Bygningsdel]],'Data aktør'!A:H,4,FALSE)</f>
        <v/>
      </c>
      <c r="R379" s="191" t="str">
        <f>VLOOKUP(Tabel3[[#This Row],[ID-Bygningsdel]],'Data aktør'!A:H,5,FALSE)</f>
        <v/>
      </c>
      <c r="S379" s="192" t="str">
        <f>VLOOKUP(Tabel3[[#This Row],[ID-Bygningsdel]],'Data aktør'!A:H,6,FALSE)</f>
        <v/>
      </c>
      <c r="T379" s="193" t="str">
        <f>VLOOKUP(Tabel3[[#This Row],[ID-Bygningsdel]],'Data aktør'!A:H,7,FALSE)</f>
        <v/>
      </c>
      <c r="U379" s="194" t="str">
        <f>VLOOKUP(Tabel3[[#This Row],[ID-Bygningsdel]],'Data aktør'!A:H,8,FALSE)</f>
        <v/>
      </c>
      <c r="V379" s="76"/>
      <c r="W379" s="77"/>
      <c r="X379" s="76"/>
      <c r="Y379" s="77"/>
      <c r="Z379" s="76"/>
      <c r="AA379" s="77"/>
      <c r="AB379" s="76"/>
      <c r="AC379" s="77"/>
      <c r="AD379" s="76"/>
      <c r="AE379" s="77"/>
      <c r="AF379" s="76"/>
      <c r="AG379" s="77"/>
      <c r="AH379" s="76"/>
      <c r="AI379" s="77"/>
      <c r="AJ379" s="76"/>
      <c r="AK379" s="77"/>
      <c r="AL379" s="76"/>
      <c r="AM379" s="77"/>
      <c r="AN379" s="76"/>
      <c r="AO379" s="77"/>
      <c r="AP379" s="76"/>
      <c r="AQ379" s="77"/>
      <c r="AR379" s="76"/>
      <c r="AS379" s="77"/>
      <c r="AT379" s="76"/>
      <c r="AU379" s="77"/>
      <c r="AV379" s="76"/>
      <c r="AW379" s="77"/>
      <c r="AX379" s="76"/>
      <c r="AY379" s="77"/>
      <c r="AZ379" s="76"/>
      <c r="BA379" s="77"/>
      <c r="BB379" s="76"/>
      <c r="BC379" s="77"/>
      <c r="BD379" s="76"/>
      <c r="BE379" s="77"/>
      <c r="BF379" s="76"/>
      <c r="BG379" s="77"/>
      <c r="BH379" s="76"/>
      <c r="BI379" s="77"/>
      <c r="BJ379" s="76"/>
      <c r="BK379" s="77"/>
      <c r="BL379" s="36"/>
      <c r="BM379" s="24"/>
      <c r="BN379" s="76"/>
      <c r="BO379" s="77"/>
      <c r="BP379" s="76"/>
      <c r="BQ379" s="77"/>
      <c r="BR379" s="76"/>
      <c r="BS379" s="77"/>
      <c r="BT379" s="76"/>
      <c r="BU379" s="77"/>
      <c r="BV379" s="24"/>
      <c r="BW379" s="76"/>
      <c r="BX379" s="77"/>
      <c r="BY379" s="76"/>
      <c r="BZ379" s="77"/>
      <c r="CA379" s="96"/>
    </row>
    <row r="380" spans="1:79" ht="24.95" customHeight="1" outlineLevel="1" x14ac:dyDescent="0.2">
      <c r="A380" s="33"/>
      <c r="B380" s="265" t="s">
        <v>878</v>
      </c>
      <c r="C380" s="240" t="str">
        <f>_xlfn.CONCAT(Tabel3[[#This Row],[ID]],Tabel3[[#This Row],[BYGNINGSDELE]])</f>
        <v>376Vaskeri og betalingsautomater</v>
      </c>
      <c r="D380" s="24"/>
      <c r="E380" s="24"/>
      <c r="F380" s="24"/>
      <c r="G380" s="24"/>
      <c r="H380" s="24"/>
      <c r="I380" s="24"/>
      <c r="J380" s="61">
        <v>3</v>
      </c>
      <c r="K380" s="62" t="s">
        <v>866</v>
      </c>
      <c r="L380" s="63" t="s">
        <v>847</v>
      </c>
      <c r="M380" s="61" t="str">
        <f>IFERROR(VLOOKUP(Tabel3[[#This Row],[ID-Bygningsdel]],'Data ændringslog'!A:G,7,FALSE),"P")</f>
        <v/>
      </c>
      <c r="N380" s="64" t="s">
        <v>113</v>
      </c>
      <c r="O380" s="188" t="str">
        <f>VLOOKUP(Tabel3[[#This Row],[ID-Bygningsdel]],'Data aktør'!A:H,2,FALSE)</f>
        <v/>
      </c>
      <c r="P380" s="189" t="str">
        <f>VLOOKUP(Tabel3[[#This Row],[ID-Bygningsdel]],'Data aktør'!A:H,3,FALSE)</f>
        <v/>
      </c>
      <c r="Q380" s="190" t="str">
        <f>VLOOKUP(Tabel3[[#This Row],[ID-Bygningsdel]],'Data aktør'!A:H,4,FALSE)</f>
        <v/>
      </c>
      <c r="R380" s="191" t="str">
        <f>VLOOKUP(Tabel3[[#This Row],[ID-Bygningsdel]],'Data aktør'!A:H,5,FALSE)</f>
        <v/>
      </c>
      <c r="S380" s="192" t="str">
        <f>VLOOKUP(Tabel3[[#This Row],[ID-Bygningsdel]],'Data aktør'!A:H,6,FALSE)</f>
        <v/>
      </c>
      <c r="T380" s="193" t="str">
        <f>VLOOKUP(Tabel3[[#This Row],[ID-Bygningsdel]],'Data aktør'!A:H,7,FALSE)</f>
        <v/>
      </c>
      <c r="U380" s="194" t="str">
        <f>VLOOKUP(Tabel3[[#This Row],[ID-Bygningsdel]],'Data aktør'!A:H,8,FALSE)</f>
        <v/>
      </c>
      <c r="V380" s="76"/>
      <c r="W380" s="77"/>
      <c r="X380" s="76"/>
      <c r="Y380" s="77"/>
      <c r="Z380" s="76"/>
      <c r="AA380" s="77"/>
      <c r="AB380" s="76"/>
      <c r="AC380" s="77"/>
      <c r="AD380" s="76"/>
      <c r="AE380" s="77"/>
      <c r="AF380" s="76"/>
      <c r="AG380" s="77"/>
      <c r="AH380" s="76"/>
      <c r="AI380" s="77"/>
      <c r="AJ380" s="76"/>
      <c r="AK380" s="77"/>
      <c r="AL380" s="76"/>
      <c r="AM380" s="77"/>
      <c r="AN380" s="76"/>
      <c r="AO380" s="77"/>
      <c r="AP380" s="76"/>
      <c r="AQ380" s="77"/>
      <c r="AR380" s="76"/>
      <c r="AS380" s="77"/>
      <c r="AT380" s="76"/>
      <c r="AU380" s="77"/>
      <c r="AV380" s="76"/>
      <c r="AW380" s="77"/>
      <c r="AX380" s="76"/>
      <c r="AY380" s="77"/>
      <c r="AZ380" s="76"/>
      <c r="BA380" s="77"/>
      <c r="BB380" s="76"/>
      <c r="BC380" s="77"/>
      <c r="BD380" s="76"/>
      <c r="BE380" s="77"/>
      <c r="BF380" s="76"/>
      <c r="BG380" s="77"/>
      <c r="BH380" s="76"/>
      <c r="BI380" s="77"/>
      <c r="BJ380" s="76"/>
      <c r="BK380" s="77"/>
      <c r="BL380" s="36"/>
      <c r="BM380" s="24"/>
      <c r="BN380" s="76"/>
      <c r="BO380" s="77"/>
      <c r="BP380" s="76"/>
      <c r="BQ380" s="77"/>
      <c r="BR380" s="76"/>
      <c r="BS380" s="77"/>
      <c r="BT380" s="76"/>
      <c r="BU380" s="77"/>
      <c r="BV380" s="24"/>
      <c r="BW380" s="76"/>
      <c r="BX380" s="77"/>
      <c r="BY380" s="76"/>
      <c r="BZ380" s="77"/>
      <c r="CA380" s="96"/>
    </row>
    <row r="381" spans="1:79" outlineLevel="1" x14ac:dyDescent="0.2">
      <c r="A381" s="33"/>
      <c r="B381" s="265" t="s">
        <v>879</v>
      </c>
      <c r="C381" s="240" t="str">
        <f>_xlfn.CONCAT(Tabel3[[#This Row],[ID]],Tabel3[[#This Row],[BYGNINGSDELE]])</f>
        <v>377Storkøkken</v>
      </c>
      <c r="D381" s="24"/>
      <c r="E381" s="24"/>
      <c r="F381" s="24"/>
      <c r="G381" s="24"/>
      <c r="H381" s="24"/>
      <c r="I381" s="24"/>
      <c r="J381" s="61">
        <v>3</v>
      </c>
      <c r="K381" s="62" t="s">
        <v>1561</v>
      </c>
      <c r="L381" s="63" t="s">
        <v>847</v>
      </c>
      <c r="M381" s="61" t="str">
        <f>IFERROR(VLOOKUP(Tabel3[[#This Row],[ID-Bygningsdel]],'Data ændringslog'!A:G,7,FALSE),"P")</f>
        <v/>
      </c>
      <c r="N381" s="64" t="s">
        <v>113</v>
      </c>
      <c r="O381" s="188" t="str">
        <f>VLOOKUP(Tabel3[[#This Row],[ID-Bygningsdel]],'Data aktør'!A:H,2,FALSE)</f>
        <v/>
      </c>
      <c r="P381" s="189" t="str">
        <f>VLOOKUP(Tabel3[[#This Row],[ID-Bygningsdel]],'Data aktør'!A:H,3,FALSE)</f>
        <v/>
      </c>
      <c r="Q381" s="190" t="str">
        <f>VLOOKUP(Tabel3[[#This Row],[ID-Bygningsdel]],'Data aktør'!A:H,4,FALSE)</f>
        <v/>
      </c>
      <c r="R381" s="191" t="str">
        <f>VLOOKUP(Tabel3[[#This Row],[ID-Bygningsdel]],'Data aktør'!A:H,5,FALSE)</f>
        <v/>
      </c>
      <c r="S381" s="192" t="str">
        <f>VLOOKUP(Tabel3[[#This Row],[ID-Bygningsdel]],'Data aktør'!A:H,6,FALSE)</f>
        <v/>
      </c>
      <c r="T381" s="193" t="str">
        <f>VLOOKUP(Tabel3[[#This Row],[ID-Bygningsdel]],'Data aktør'!A:H,7,FALSE)</f>
        <v/>
      </c>
      <c r="U381" s="194" t="str">
        <f>VLOOKUP(Tabel3[[#This Row],[ID-Bygningsdel]],'Data aktør'!A:H,8,FALSE)</f>
        <v/>
      </c>
      <c r="V381" s="76"/>
      <c r="W381" s="77"/>
      <c r="X381" s="76"/>
      <c r="Y381" s="77"/>
      <c r="Z381" s="76"/>
      <c r="AA381" s="77"/>
      <c r="AB381" s="76"/>
      <c r="AC381" s="77"/>
      <c r="AD381" s="76"/>
      <c r="AE381" s="77"/>
      <c r="AF381" s="76"/>
      <c r="AG381" s="77"/>
      <c r="AH381" s="76"/>
      <c r="AI381" s="77"/>
      <c r="AJ381" s="76"/>
      <c r="AK381" s="77"/>
      <c r="AL381" s="76"/>
      <c r="AM381" s="77"/>
      <c r="AN381" s="76"/>
      <c r="AO381" s="77"/>
      <c r="AP381" s="76"/>
      <c r="AQ381" s="77"/>
      <c r="AR381" s="76"/>
      <c r="AS381" s="77"/>
      <c r="AT381" s="76"/>
      <c r="AU381" s="77"/>
      <c r="AV381" s="76"/>
      <c r="AW381" s="77"/>
      <c r="AX381" s="76"/>
      <c r="AY381" s="77"/>
      <c r="AZ381" s="76"/>
      <c r="BA381" s="77"/>
      <c r="BB381" s="76"/>
      <c r="BC381" s="77"/>
      <c r="BD381" s="76"/>
      <c r="BE381" s="77"/>
      <c r="BF381" s="76"/>
      <c r="BG381" s="77"/>
      <c r="BH381" s="76"/>
      <c r="BI381" s="77"/>
      <c r="BJ381" s="76"/>
      <c r="BK381" s="77"/>
      <c r="BL381" s="36"/>
      <c r="BM381" s="24"/>
      <c r="BN381" s="76"/>
      <c r="BO381" s="77"/>
      <c r="BP381" s="76"/>
      <c r="BQ381" s="77"/>
      <c r="BR381" s="76"/>
      <c r="BS381" s="77"/>
      <c r="BT381" s="76"/>
      <c r="BU381" s="77"/>
      <c r="BV381" s="24"/>
      <c r="BW381" s="76"/>
      <c r="BX381" s="77"/>
      <c r="BY381" s="76"/>
      <c r="BZ381" s="77"/>
      <c r="CA381" s="96"/>
    </row>
    <row r="382" spans="1:79" ht="15.75" outlineLevel="1" x14ac:dyDescent="0.2">
      <c r="A382" s="33"/>
      <c r="B382" s="266" t="s">
        <v>880</v>
      </c>
      <c r="C382" s="241" t="str">
        <f>_xlfn.CONCAT(Tabel3[[#This Row],[ID]],Tabel3[[#This Row],[BYGNINGSDELE]])</f>
        <v>378VVS</v>
      </c>
      <c r="D382" s="103"/>
      <c r="E382" s="103"/>
      <c r="F382" s="103"/>
      <c r="G382" s="103"/>
      <c r="H382" s="103"/>
      <c r="I382" s="33"/>
      <c r="J382" s="55">
        <v>1</v>
      </c>
      <c r="K382" s="56" t="s">
        <v>46</v>
      </c>
      <c r="L382" s="286"/>
      <c r="M382" s="104" t="str">
        <f>IFERROR(VLOOKUP(Tabel3[[#This Row],[ID-Bygningsdel]],'Data ændringslog'!A:G,7,FALSE),"P")</f>
        <v/>
      </c>
      <c r="N382" s="57"/>
      <c r="O382" s="217" t="s">
        <v>109</v>
      </c>
      <c r="P382" s="250" t="s">
        <v>109</v>
      </c>
      <c r="Q382" s="250" t="s">
        <v>109</v>
      </c>
      <c r="R382" s="250" t="s">
        <v>109</v>
      </c>
      <c r="S382" s="250" t="s">
        <v>109</v>
      </c>
      <c r="T382" s="250" t="s">
        <v>109</v>
      </c>
      <c r="U382" s="250" t="s">
        <v>109</v>
      </c>
      <c r="V382" s="82"/>
      <c r="W382" s="83"/>
      <c r="X382" s="82"/>
      <c r="Y382" s="83"/>
      <c r="Z382" s="82"/>
      <c r="AA382" s="83"/>
      <c r="AB382" s="82"/>
      <c r="AC382" s="232"/>
      <c r="AD382" s="82"/>
      <c r="AE382" s="83"/>
      <c r="AF382" s="82"/>
      <c r="AG382" s="83"/>
      <c r="AH382" s="82"/>
      <c r="AI382" s="83"/>
      <c r="AJ382" s="82"/>
      <c r="AK382" s="232"/>
      <c r="AL382" s="82"/>
      <c r="AM382" s="232"/>
      <c r="AN382" s="82"/>
      <c r="AO382" s="83"/>
      <c r="AP382" s="82"/>
      <c r="AQ382" s="83"/>
      <c r="AR382" s="82"/>
      <c r="AS382" s="83"/>
      <c r="AT382" s="82"/>
      <c r="AU382" s="232"/>
      <c r="AV382" s="82"/>
      <c r="AW382" s="83"/>
      <c r="AX382" s="82"/>
      <c r="AY382" s="83"/>
      <c r="AZ382" s="82"/>
      <c r="BA382" s="83"/>
      <c r="BB382" s="82"/>
      <c r="BC382" s="232"/>
      <c r="BD382" s="82"/>
      <c r="BE382" s="83"/>
      <c r="BF382" s="82"/>
      <c r="BG382" s="83"/>
      <c r="BH382" s="82"/>
      <c r="BI382" s="83"/>
      <c r="BJ382" s="82"/>
      <c r="BK382" s="232"/>
      <c r="BL382" s="106"/>
      <c r="BM382" s="257"/>
      <c r="BN382" s="82"/>
      <c r="BO382" s="83"/>
      <c r="BP382" s="82"/>
      <c r="BQ382" s="83"/>
      <c r="BR382" s="82"/>
      <c r="BS382" s="83"/>
      <c r="BT382" s="82"/>
      <c r="BU382" s="232"/>
      <c r="BV382" s="33"/>
      <c r="BW382" s="82"/>
      <c r="BX382" s="83"/>
      <c r="BY382" s="82"/>
      <c r="BZ382" s="83"/>
      <c r="CA382" s="107"/>
    </row>
    <row r="383" spans="1:79" ht="14.25" outlineLevel="1" x14ac:dyDescent="0.2">
      <c r="A383" s="33"/>
      <c r="B383" s="264" t="s">
        <v>881</v>
      </c>
      <c r="C383" s="239" t="str">
        <f>_xlfn.CONCAT(Tabel3[[#This Row],[ID]],Tabel3[[#This Row],[BYGNINGSDELE]])</f>
        <v>379Analytiske rum og systemer</v>
      </c>
      <c r="D383" s="27"/>
      <c r="E383" s="27"/>
      <c r="F383" s="27"/>
      <c r="G383" s="27"/>
      <c r="H383" s="27"/>
      <c r="I383" s="24"/>
      <c r="J383" s="58">
        <v>2</v>
      </c>
      <c r="K383" s="59" t="s">
        <v>553</v>
      </c>
      <c r="L383" s="287"/>
      <c r="M383" s="290" t="str">
        <f>IFERROR(VLOOKUP(Tabel3[[#This Row],[ID-Bygningsdel]],'Data ændringslog'!A:G,7,FALSE),"P")</f>
        <v/>
      </c>
      <c r="N383" s="60"/>
      <c r="O383" s="221" t="s">
        <v>109</v>
      </c>
      <c r="P383" s="222" t="s">
        <v>109</v>
      </c>
      <c r="Q383" s="222" t="s">
        <v>109</v>
      </c>
      <c r="R383" s="222" t="s">
        <v>109</v>
      </c>
      <c r="S383" s="222" t="s">
        <v>109</v>
      </c>
      <c r="T383" s="222" t="s">
        <v>109</v>
      </c>
      <c r="U383" s="223" t="s">
        <v>109</v>
      </c>
      <c r="V383" s="78"/>
      <c r="W383" s="79"/>
      <c r="X383" s="78"/>
      <c r="Y383" s="79"/>
      <c r="Z383" s="78"/>
      <c r="AA383" s="79"/>
      <c r="AB383" s="225"/>
      <c r="AC383" s="226"/>
      <c r="AD383" s="78"/>
      <c r="AE383" s="79"/>
      <c r="AF383" s="78"/>
      <c r="AG383" s="79"/>
      <c r="AH383" s="78"/>
      <c r="AI383" s="79"/>
      <c r="AJ383" s="225"/>
      <c r="AK383" s="226"/>
      <c r="AL383" s="225"/>
      <c r="AM383" s="226"/>
      <c r="AN383" s="78"/>
      <c r="AO383" s="79"/>
      <c r="AP383" s="78"/>
      <c r="AQ383" s="79"/>
      <c r="AR383" s="78"/>
      <c r="AS383" s="79"/>
      <c r="AT383" s="225"/>
      <c r="AU383" s="226"/>
      <c r="AV383" s="78"/>
      <c r="AW383" s="79"/>
      <c r="AX383" s="78"/>
      <c r="AY383" s="79"/>
      <c r="AZ383" s="78"/>
      <c r="BA383" s="79"/>
      <c r="BB383" s="225"/>
      <c r="BC383" s="226"/>
      <c r="BD383" s="78"/>
      <c r="BE383" s="79"/>
      <c r="BF383" s="78"/>
      <c r="BG383" s="79"/>
      <c r="BH383" s="78"/>
      <c r="BI383" s="79"/>
      <c r="BJ383" s="225"/>
      <c r="BK383" s="226"/>
      <c r="BL383" s="37"/>
      <c r="BM383" s="245"/>
      <c r="BN383" s="78"/>
      <c r="BO383" s="79"/>
      <c r="BP383" s="78"/>
      <c r="BQ383" s="79"/>
      <c r="BR383" s="78"/>
      <c r="BS383" s="79"/>
      <c r="BT383" s="225"/>
      <c r="BU383" s="226"/>
      <c r="BV383" s="24"/>
      <c r="BW383" s="78"/>
      <c r="BX383" s="79"/>
      <c r="BY383" s="78"/>
      <c r="BZ383" s="79"/>
      <c r="CA383" s="97"/>
    </row>
    <row r="384" spans="1:79" outlineLevel="1" x14ac:dyDescent="0.2">
      <c r="A384" s="33"/>
      <c r="B384" s="265" t="s">
        <v>882</v>
      </c>
      <c r="C384" s="240" t="str">
        <f>_xlfn.CONCAT(Tabel3[[#This Row],[ID]],Tabel3[[#This Row],[BYGNINGSDELE]])</f>
        <v>380Spaces - Afløb og Sanitet</v>
      </c>
      <c r="D384" s="24"/>
      <c r="E384" s="24"/>
      <c r="F384" s="24"/>
      <c r="G384" s="24"/>
      <c r="H384" s="24"/>
      <c r="I384" s="24"/>
      <c r="J384" s="61">
        <v>3</v>
      </c>
      <c r="K384" s="62" t="s">
        <v>1508</v>
      </c>
      <c r="L384" s="63" t="s">
        <v>1486</v>
      </c>
      <c r="M384" s="61" t="str">
        <f>IFERROR(VLOOKUP(Tabel3[[#This Row],[ID-Bygningsdel]],'Data ændringslog'!A:G,7,FALSE),"P")</f>
        <v/>
      </c>
      <c r="N384" s="64" t="s">
        <v>113</v>
      </c>
      <c r="O384" s="188" t="str">
        <f>VLOOKUP(Tabel3[[#This Row],[ID-Bygningsdel]],'Data aktør'!A:H,2,FALSE)</f>
        <v/>
      </c>
      <c r="P384" s="189" t="str">
        <f>VLOOKUP(Tabel3[[#This Row],[ID-Bygningsdel]],'Data aktør'!A:H,3,FALSE)</f>
        <v/>
      </c>
      <c r="Q384" s="190" t="str">
        <f>VLOOKUP(Tabel3[[#This Row],[ID-Bygningsdel]],'Data aktør'!A:H,4,FALSE)</f>
        <v/>
      </c>
      <c r="R384" s="191" t="str">
        <f>VLOOKUP(Tabel3[[#This Row],[ID-Bygningsdel]],'Data aktør'!A:H,5,FALSE)</f>
        <v/>
      </c>
      <c r="S384" s="192" t="str">
        <f>VLOOKUP(Tabel3[[#This Row],[ID-Bygningsdel]],'Data aktør'!A:H,6,FALSE)</f>
        <v/>
      </c>
      <c r="T384" s="193" t="str">
        <f>VLOOKUP(Tabel3[[#This Row],[ID-Bygningsdel]],'Data aktør'!A:H,7,FALSE)</f>
        <v/>
      </c>
      <c r="U384" s="194" t="str">
        <f>VLOOKUP(Tabel3[[#This Row],[ID-Bygningsdel]],'Data aktør'!A:H,8,FALSE)</f>
        <v/>
      </c>
      <c r="V384" s="76"/>
      <c r="W384" s="77"/>
      <c r="X384" s="76"/>
      <c r="Y384" s="77"/>
      <c r="Z384" s="76"/>
      <c r="AA384" s="77"/>
      <c r="AB384" s="80"/>
      <c r="AC384" s="81"/>
      <c r="AD384" s="76"/>
      <c r="AE384" s="77"/>
      <c r="AF384" s="76"/>
      <c r="AG384" s="77"/>
      <c r="AH384" s="76"/>
      <c r="AI384" s="77"/>
      <c r="AJ384" s="80"/>
      <c r="AK384" s="81"/>
      <c r="AL384" s="80"/>
      <c r="AM384" s="81"/>
      <c r="AN384" s="76"/>
      <c r="AO384" s="77"/>
      <c r="AP384" s="76"/>
      <c r="AQ384" s="77"/>
      <c r="AR384" s="76"/>
      <c r="AS384" s="77"/>
      <c r="AT384" s="80"/>
      <c r="AU384" s="81"/>
      <c r="AV384" s="76"/>
      <c r="AW384" s="77"/>
      <c r="AX384" s="76"/>
      <c r="AY384" s="77"/>
      <c r="AZ384" s="76"/>
      <c r="BA384" s="77"/>
      <c r="BB384" s="80"/>
      <c r="BC384" s="81"/>
      <c r="BD384" s="76"/>
      <c r="BE384" s="77"/>
      <c r="BF384" s="76"/>
      <c r="BG384" s="77"/>
      <c r="BH384" s="76"/>
      <c r="BI384" s="77"/>
      <c r="BJ384" s="80"/>
      <c r="BK384" s="81"/>
      <c r="BL384" s="36" t="s">
        <v>555</v>
      </c>
      <c r="BM384" s="113"/>
      <c r="BN384" s="76"/>
      <c r="BO384" s="77"/>
      <c r="BP384" s="76"/>
      <c r="BQ384" s="77"/>
      <c r="BR384" s="76"/>
      <c r="BS384" s="77"/>
      <c r="BT384" s="80"/>
      <c r="BU384" s="81"/>
      <c r="BV384" s="24"/>
      <c r="BW384" s="76"/>
      <c r="BX384" s="77"/>
      <c r="BY384" s="76"/>
      <c r="BZ384" s="77"/>
      <c r="CA384" s="96"/>
    </row>
    <row r="385" spans="1:79" outlineLevel="1" x14ac:dyDescent="0.2">
      <c r="A385" s="33"/>
      <c r="B385" s="265" t="s">
        <v>883</v>
      </c>
      <c r="C385" s="240" t="str">
        <f>_xlfn.CONCAT(Tabel3[[#This Row],[ID]],Tabel3[[#This Row],[BYGNINGSDELE]])</f>
        <v>381Spaces - Vand</v>
      </c>
      <c r="D385" s="24"/>
      <c r="E385" s="24"/>
      <c r="F385" s="24"/>
      <c r="G385" s="24"/>
      <c r="H385" s="24"/>
      <c r="I385" s="24"/>
      <c r="J385" s="61">
        <v>3</v>
      </c>
      <c r="K385" s="62" t="s">
        <v>1497</v>
      </c>
      <c r="L385" s="63" t="s">
        <v>1486</v>
      </c>
      <c r="M385" s="61" t="str">
        <f>IFERROR(VLOOKUP(Tabel3[[#This Row],[ID-Bygningsdel]],'Data ændringslog'!A:G,7,FALSE),"P")</f>
        <v/>
      </c>
      <c r="N385" s="64" t="s">
        <v>113</v>
      </c>
      <c r="O385" s="188" t="str">
        <f>VLOOKUP(Tabel3[[#This Row],[ID-Bygningsdel]],'Data aktør'!A:H,2,FALSE)</f>
        <v/>
      </c>
      <c r="P385" s="189" t="str">
        <f>VLOOKUP(Tabel3[[#This Row],[ID-Bygningsdel]],'Data aktør'!A:H,3,FALSE)</f>
        <v/>
      </c>
      <c r="Q385" s="190" t="str">
        <f>VLOOKUP(Tabel3[[#This Row],[ID-Bygningsdel]],'Data aktør'!A:H,4,FALSE)</f>
        <v/>
      </c>
      <c r="R385" s="191" t="str">
        <f>VLOOKUP(Tabel3[[#This Row],[ID-Bygningsdel]],'Data aktør'!A:H,5,FALSE)</f>
        <v/>
      </c>
      <c r="S385" s="192" t="str">
        <f>VLOOKUP(Tabel3[[#This Row],[ID-Bygningsdel]],'Data aktør'!A:H,6,FALSE)</f>
        <v/>
      </c>
      <c r="T385" s="193" t="str">
        <f>VLOOKUP(Tabel3[[#This Row],[ID-Bygningsdel]],'Data aktør'!A:H,7,FALSE)</f>
        <v/>
      </c>
      <c r="U385" s="194" t="str">
        <f>VLOOKUP(Tabel3[[#This Row],[ID-Bygningsdel]],'Data aktør'!A:H,8,FALSE)</f>
        <v/>
      </c>
      <c r="V385" s="76"/>
      <c r="W385" s="77"/>
      <c r="X385" s="76"/>
      <c r="Y385" s="77"/>
      <c r="Z385" s="76"/>
      <c r="AA385" s="77"/>
      <c r="AB385" s="76"/>
      <c r="AC385" s="77"/>
      <c r="AD385" s="76"/>
      <c r="AE385" s="77"/>
      <c r="AF385" s="76"/>
      <c r="AG385" s="77"/>
      <c r="AH385" s="76"/>
      <c r="AI385" s="77"/>
      <c r="AJ385" s="76"/>
      <c r="AK385" s="77"/>
      <c r="AL385" s="76"/>
      <c r="AM385" s="77"/>
      <c r="AN385" s="76"/>
      <c r="AO385" s="77"/>
      <c r="AP385" s="76"/>
      <c r="AQ385" s="77"/>
      <c r="AR385" s="76"/>
      <c r="AS385" s="77"/>
      <c r="AT385" s="76"/>
      <c r="AU385" s="77"/>
      <c r="AV385" s="76"/>
      <c r="AW385" s="77"/>
      <c r="AX385" s="76"/>
      <c r="AY385" s="77"/>
      <c r="AZ385" s="76"/>
      <c r="BA385" s="77"/>
      <c r="BB385" s="76"/>
      <c r="BC385" s="77"/>
      <c r="BD385" s="76"/>
      <c r="BE385" s="77"/>
      <c r="BF385" s="76"/>
      <c r="BG385" s="77"/>
      <c r="BH385" s="76"/>
      <c r="BI385" s="77"/>
      <c r="BJ385" s="76"/>
      <c r="BK385" s="77"/>
      <c r="BL385" s="36" t="s">
        <v>555</v>
      </c>
      <c r="BM385" s="24"/>
      <c r="BN385" s="76"/>
      <c r="BO385" s="77"/>
      <c r="BP385" s="76"/>
      <c r="BQ385" s="77"/>
      <c r="BR385" s="76"/>
      <c r="BS385" s="77"/>
      <c r="BT385" s="76"/>
      <c r="BU385" s="77"/>
      <c r="BV385" s="24"/>
      <c r="BW385" s="76"/>
      <c r="BX385" s="77"/>
      <c r="BY385" s="76"/>
      <c r="BZ385" s="77"/>
      <c r="CA385" s="96"/>
    </row>
    <row r="386" spans="1:79" outlineLevel="1" x14ac:dyDescent="0.2">
      <c r="A386" s="33"/>
      <c r="B386" s="265" t="s">
        <v>884</v>
      </c>
      <c r="C386" s="240" t="str">
        <f>_xlfn.CONCAT(Tabel3[[#This Row],[ID]],Tabel3[[#This Row],[BYGNINGSDELE]])</f>
        <v>382Spaces - Luftarter</v>
      </c>
      <c r="D386" s="24"/>
      <c r="E386" s="24"/>
      <c r="F386" s="24"/>
      <c r="G386" s="24"/>
      <c r="H386" s="24"/>
      <c r="I386" s="24"/>
      <c r="J386" s="61">
        <v>3</v>
      </c>
      <c r="K386" s="62" t="s">
        <v>1498</v>
      </c>
      <c r="L386" s="63" t="s">
        <v>1486</v>
      </c>
      <c r="M386" s="61" t="str">
        <f>IFERROR(VLOOKUP(Tabel3[[#This Row],[ID-Bygningsdel]],'Data ændringslog'!A:G,7,FALSE),"P")</f>
        <v/>
      </c>
      <c r="N386" s="64" t="s">
        <v>113</v>
      </c>
      <c r="O386" s="188" t="str">
        <f>VLOOKUP(Tabel3[[#This Row],[ID-Bygningsdel]],'Data aktør'!A:H,2,FALSE)</f>
        <v/>
      </c>
      <c r="P386" s="189" t="str">
        <f>VLOOKUP(Tabel3[[#This Row],[ID-Bygningsdel]],'Data aktør'!A:H,3,FALSE)</f>
        <v/>
      </c>
      <c r="Q386" s="190" t="str">
        <f>VLOOKUP(Tabel3[[#This Row],[ID-Bygningsdel]],'Data aktør'!A:H,4,FALSE)</f>
        <v/>
      </c>
      <c r="R386" s="191" t="str">
        <f>VLOOKUP(Tabel3[[#This Row],[ID-Bygningsdel]],'Data aktør'!A:H,5,FALSE)</f>
        <v/>
      </c>
      <c r="S386" s="192" t="str">
        <f>VLOOKUP(Tabel3[[#This Row],[ID-Bygningsdel]],'Data aktør'!A:H,6,FALSE)</f>
        <v/>
      </c>
      <c r="T386" s="193" t="str">
        <f>VLOOKUP(Tabel3[[#This Row],[ID-Bygningsdel]],'Data aktør'!A:H,7,FALSE)</f>
        <v/>
      </c>
      <c r="U386" s="194" t="str">
        <f>VLOOKUP(Tabel3[[#This Row],[ID-Bygningsdel]],'Data aktør'!A:H,8,FALSE)</f>
        <v/>
      </c>
      <c r="V386" s="76"/>
      <c r="W386" s="77"/>
      <c r="X386" s="76"/>
      <c r="Y386" s="77"/>
      <c r="Z386" s="76"/>
      <c r="AA386" s="77"/>
      <c r="AB386" s="76"/>
      <c r="AC386" s="77"/>
      <c r="AD386" s="76"/>
      <c r="AE386" s="77"/>
      <c r="AF386" s="76"/>
      <c r="AG386" s="77"/>
      <c r="AH386" s="76"/>
      <c r="AI386" s="77"/>
      <c r="AJ386" s="76"/>
      <c r="AK386" s="77"/>
      <c r="AL386" s="76"/>
      <c r="AM386" s="77"/>
      <c r="AN386" s="76"/>
      <c r="AO386" s="77"/>
      <c r="AP386" s="76"/>
      <c r="AQ386" s="77"/>
      <c r="AR386" s="76"/>
      <c r="AS386" s="77"/>
      <c r="AT386" s="76"/>
      <c r="AU386" s="77"/>
      <c r="AV386" s="76"/>
      <c r="AW386" s="77"/>
      <c r="AX386" s="76"/>
      <c r="AY386" s="77"/>
      <c r="AZ386" s="76"/>
      <c r="BA386" s="77"/>
      <c r="BB386" s="76"/>
      <c r="BC386" s="77"/>
      <c r="BD386" s="76"/>
      <c r="BE386" s="77"/>
      <c r="BF386" s="76"/>
      <c r="BG386" s="77"/>
      <c r="BH386" s="76"/>
      <c r="BI386" s="77"/>
      <c r="BJ386" s="76"/>
      <c r="BK386" s="77"/>
      <c r="BL386" s="36" t="s">
        <v>555</v>
      </c>
      <c r="BM386" s="24"/>
      <c r="BN386" s="76"/>
      <c r="BO386" s="77"/>
      <c r="BP386" s="76"/>
      <c r="BQ386" s="77"/>
      <c r="BR386" s="76"/>
      <c r="BS386" s="77"/>
      <c r="BT386" s="76"/>
      <c r="BU386" s="77"/>
      <c r="BV386" s="24"/>
      <c r="BW386" s="76"/>
      <c r="BX386" s="77"/>
      <c r="BY386" s="76"/>
      <c r="BZ386" s="77"/>
      <c r="CA386" s="96"/>
    </row>
    <row r="387" spans="1:79" outlineLevel="1" x14ac:dyDescent="0.2">
      <c r="A387" s="33"/>
      <c r="B387" s="265" t="s">
        <v>885</v>
      </c>
      <c r="C387" s="240" t="str">
        <f>_xlfn.CONCAT(Tabel3[[#This Row],[ID]],Tabel3[[#This Row],[BYGNINGSDELE]])</f>
        <v>383Spaces - Køling</v>
      </c>
      <c r="D387" s="24"/>
      <c r="E387" s="24"/>
      <c r="F387" s="24"/>
      <c r="G387" s="24"/>
      <c r="H387" s="24"/>
      <c r="I387" s="24"/>
      <c r="J387" s="61">
        <v>3</v>
      </c>
      <c r="K387" s="62" t="s">
        <v>1500</v>
      </c>
      <c r="L387" s="63" t="s">
        <v>1486</v>
      </c>
      <c r="M387" s="61" t="str">
        <f>IFERROR(VLOOKUP(Tabel3[[#This Row],[ID-Bygningsdel]],'Data ændringslog'!A:G,7,FALSE),"P")</f>
        <v/>
      </c>
      <c r="N387" s="64" t="s">
        <v>113</v>
      </c>
      <c r="O387" s="188" t="str">
        <f>VLOOKUP(Tabel3[[#This Row],[ID-Bygningsdel]],'Data aktør'!A:H,2,FALSE)</f>
        <v/>
      </c>
      <c r="P387" s="189" t="str">
        <f>VLOOKUP(Tabel3[[#This Row],[ID-Bygningsdel]],'Data aktør'!A:H,3,FALSE)</f>
        <v/>
      </c>
      <c r="Q387" s="190" t="str">
        <f>VLOOKUP(Tabel3[[#This Row],[ID-Bygningsdel]],'Data aktør'!A:H,4,FALSE)</f>
        <v/>
      </c>
      <c r="R387" s="191" t="str">
        <f>VLOOKUP(Tabel3[[#This Row],[ID-Bygningsdel]],'Data aktør'!A:H,5,FALSE)</f>
        <v/>
      </c>
      <c r="S387" s="192" t="str">
        <f>VLOOKUP(Tabel3[[#This Row],[ID-Bygningsdel]],'Data aktør'!A:H,6,FALSE)</f>
        <v/>
      </c>
      <c r="T387" s="193" t="str">
        <f>VLOOKUP(Tabel3[[#This Row],[ID-Bygningsdel]],'Data aktør'!A:H,7,FALSE)</f>
        <v/>
      </c>
      <c r="U387" s="194" t="str">
        <f>VLOOKUP(Tabel3[[#This Row],[ID-Bygningsdel]],'Data aktør'!A:H,8,FALSE)</f>
        <v/>
      </c>
      <c r="V387" s="76"/>
      <c r="W387" s="77"/>
      <c r="X387" s="76"/>
      <c r="Y387" s="77"/>
      <c r="Z387" s="76"/>
      <c r="AA387" s="77"/>
      <c r="AB387" s="76"/>
      <c r="AC387" s="77"/>
      <c r="AD387" s="76"/>
      <c r="AE387" s="77"/>
      <c r="AF387" s="76"/>
      <c r="AG387" s="77"/>
      <c r="AH387" s="76"/>
      <c r="AI387" s="77"/>
      <c r="AJ387" s="76"/>
      <c r="AK387" s="77"/>
      <c r="AL387" s="76"/>
      <c r="AM387" s="77"/>
      <c r="AN387" s="76"/>
      <c r="AO387" s="77"/>
      <c r="AP387" s="76"/>
      <c r="AQ387" s="77"/>
      <c r="AR387" s="76"/>
      <c r="AS387" s="77"/>
      <c r="AT387" s="76"/>
      <c r="AU387" s="77"/>
      <c r="AV387" s="76"/>
      <c r="AW387" s="77"/>
      <c r="AX387" s="76"/>
      <c r="AY387" s="77"/>
      <c r="AZ387" s="76"/>
      <c r="BA387" s="77"/>
      <c r="BB387" s="76"/>
      <c r="BC387" s="77"/>
      <c r="BD387" s="76"/>
      <c r="BE387" s="77"/>
      <c r="BF387" s="76"/>
      <c r="BG387" s="77"/>
      <c r="BH387" s="76"/>
      <c r="BI387" s="77"/>
      <c r="BJ387" s="76"/>
      <c r="BK387" s="77"/>
      <c r="BL387" s="36" t="s">
        <v>555</v>
      </c>
      <c r="BM387" s="24"/>
      <c r="BN387" s="76"/>
      <c r="BO387" s="77"/>
      <c r="BP387" s="76"/>
      <c r="BQ387" s="77"/>
      <c r="BR387" s="76"/>
      <c r="BS387" s="77"/>
      <c r="BT387" s="76"/>
      <c r="BU387" s="77"/>
      <c r="BV387" s="24"/>
      <c r="BW387" s="76"/>
      <c r="BX387" s="77"/>
      <c r="BY387" s="76"/>
      <c r="BZ387" s="77"/>
      <c r="CA387" s="96"/>
    </row>
    <row r="388" spans="1:79" s="108" customFormat="1" ht="27.95" customHeight="1" x14ac:dyDescent="0.2">
      <c r="A388" s="33"/>
      <c r="B388" s="265" t="s">
        <v>886</v>
      </c>
      <c r="C388" s="240" t="str">
        <f>_xlfn.CONCAT(Tabel3[[#This Row],[ID]],Tabel3[[#This Row],[BYGNINGSDELE]])</f>
        <v>384Spaces - Varme</v>
      </c>
      <c r="D388" s="24"/>
      <c r="E388" s="24"/>
      <c r="F388" s="24"/>
      <c r="G388" s="24"/>
      <c r="H388" s="24"/>
      <c r="I388" s="24"/>
      <c r="J388" s="61">
        <v>3</v>
      </c>
      <c r="K388" s="62" t="s">
        <v>1502</v>
      </c>
      <c r="L388" s="63" t="s">
        <v>1486</v>
      </c>
      <c r="M388" s="61" t="str">
        <f>IFERROR(VLOOKUP(Tabel3[[#This Row],[ID-Bygningsdel]],'Data ændringslog'!A:G,7,FALSE),"P")</f>
        <v/>
      </c>
      <c r="N388" s="64" t="s">
        <v>113</v>
      </c>
      <c r="O388" s="188" t="str">
        <f>VLOOKUP(Tabel3[[#This Row],[ID-Bygningsdel]],'Data aktør'!A:H,2,FALSE)</f>
        <v/>
      </c>
      <c r="P388" s="189" t="str">
        <f>VLOOKUP(Tabel3[[#This Row],[ID-Bygningsdel]],'Data aktør'!A:H,3,FALSE)</f>
        <v/>
      </c>
      <c r="Q388" s="190" t="str">
        <f>VLOOKUP(Tabel3[[#This Row],[ID-Bygningsdel]],'Data aktør'!A:H,4,FALSE)</f>
        <v/>
      </c>
      <c r="R388" s="191" t="str">
        <f>VLOOKUP(Tabel3[[#This Row],[ID-Bygningsdel]],'Data aktør'!A:H,5,FALSE)</f>
        <v/>
      </c>
      <c r="S388" s="192" t="str">
        <f>VLOOKUP(Tabel3[[#This Row],[ID-Bygningsdel]],'Data aktør'!A:H,6,FALSE)</f>
        <v/>
      </c>
      <c r="T388" s="193" t="str">
        <f>VLOOKUP(Tabel3[[#This Row],[ID-Bygningsdel]],'Data aktør'!A:H,7,FALSE)</f>
        <v/>
      </c>
      <c r="U388" s="194" t="str">
        <f>VLOOKUP(Tabel3[[#This Row],[ID-Bygningsdel]],'Data aktør'!A:H,8,FALSE)</f>
        <v/>
      </c>
      <c r="V388" s="76"/>
      <c r="W388" s="77"/>
      <c r="X388" s="76"/>
      <c r="Y388" s="77"/>
      <c r="Z388" s="76"/>
      <c r="AA388" s="77"/>
      <c r="AB388" s="76"/>
      <c r="AC388" s="77"/>
      <c r="AD388" s="76"/>
      <c r="AE388" s="77"/>
      <c r="AF388" s="76"/>
      <c r="AG388" s="77"/>
      <c r="AH388" s="76"/>
      <c r="AI388" s="77"/>
      <c r="AJ388" s="76"/>
      <c r="AK388" s="77"/>
      <c r="AL388" s="76"/>
      <c r="AM388" s="77"/>
      <c r="AN388" s="76"/>
      <c r="AO388" s="77"/>
      <c r="AP388" s="76"/>
      <c r="AQ388" s="77"/>
      <c r="AR388" s="76"/>
      <c r="AS388" s="77"/>
      <c r="AT388" s="76"/>
      <c r="AU388" s="77"/>
      <c r="AV388" s="76"/>
      <c r="AW388" s="77"/>
      <c r="AX388" s="76"/>
      <c r="AY388" s="77"/>
      <c r="AZ388" s="76"/>
      <c r="BA388" s="77"/>
      <c r="BB388" s="76"/>
      <c r="BC388" s="77"/>
      <c r="BD388" s="76"/>
      <c r="BE388" s="77"/>
      <c r="BF388" s="76"/>
      <c r="BG388" s="77"/>
      <c r="BH388" s="76"/>
      <c r="BI388" s="77"/>
      <c r="BJ388" s="76"/>
      <c r="BK388" s="77"/>
      <c r="BL388" s="36" t="s">
        <v>555</v>
      </c>
      <c r="BM388" s="24"/>
      <c r="BN388" s="76"/>
      <c r="BO388" s="77"/>
      <c r="BP388" s="76"/>
      <c r="BQ388" s="77"/>
      <c r="BR388" s="76"/>
      <c r="BS388" s="77"/>
      <c r="BT388" s="76"/>
      <c r="BU388" s="77"/>
      <c r="BV388" s="24"/>
      <c r="BW388" s="76"/>
      <c r="BX388" s="77"/>
      <c r="BY388" s="76"/>
      <c r="BZ388" s="77"/>
      <c r="CA388" s="96"/>
    </row>
    <row r="389" spans="1:79" ht="24.95" customHeight="1" outlineLevel="1" x14ac:dyDescent="0.2">
      <c r="A389" s="33"/>
      <c r="B389" s="265" t="s">
        <v>887</v>
      </c>
      <c r="C389" s="240" t="str">
        <f>_xlfn.CONCAT(Tabel3[[#This Row],[ID]],Tabel3[[#This Row],[BYGNINGSDELE]])</f>
        <v>385Spaces - Ventilation</v>
      </c>
      <c r="D389" s="24"/>
      <c r="E389" s="24"/>
      <c r="F389" s="24"/>
      <c r="G389" s="24"/>
      <c r="H389" s="24"/>
      <c r="I389" s="24"/>
      <c r="J389" s="61">
        <v>3</v>
      </c>
      <c r="K389" s="62" t="s">
        <v>1504</v>
      </c>
      <c r="L389" s="63" t="s">
        <v>1486</v>
      </c>
      <c r="M389" s="61" t="str">
        <f>IFERROR(VLOOKUP(Tabel3[[#This Row],[ID-Bygningsdel]],'Data ændringslog'!A:G,7,FALSE),"P")</f>
        <v/>
      </c>
      <c r="N389" s="64" t="s">
        <v>113</v>
      </c>
      <c r="O389" s="188" t="str">
        <f>VLOOKUP(Tabel3[[#This Row],[ID-Bygningsdel]],'Data aktør'!A:H,2,FALSE)</f>
        <v/>
      </c>
      <c r="P389" s="189" t="str">
        <f>VLOOKUP(Tabel3[[#This Row],[ID-Bygningsdel]],'Data aktør'!A:H,3,FALSE)</f>
        <v/>
      </c>
      <c r="Q389" s="190" t="str">
        <f>VLOOKUP(Tabel3[[#This Row],[ID-Bygningsdel]],'Data aktør'!A:H,4,FALSE)</f>
        <v/>
      </c>
      <c r="R389" s="191" t="str">
        <f>VLOOKUP(Tabel3[[#This Row],[ID-Bygningsdel]],'Data aktør'!A:H,5,FALSE)</f>
        <v/>
      </c>
      <c r="S389" s="192" t="str">
        <f>VLOOKUP(Tabel3[[#This Row],[ID-Bygningsdel]],'Data aktør'!A:H,6,FALSE)</f>
        <v/>
      </c>
      <c r="T389" s="193" t="str">
        <f>VLOOKUP(Tabel3[[#This Row],[ID-Bygningsdel]],'Data aktør'!A:H,7,FALSE)</f>
        <v/>
      </c>
      <c r="U389" s="194" t="str">
        <f>VLOOKUP(Tabel3[[#This Row],[ID-Bygningsdel]],'Data aktør'!A:H,8,FALSE)</f>
        <v/>
      </c>
      <c r="V389" s="76"/>
      <c r="W389" s="77"/>
      <c r="X389" s="76"/>
      <c r="Y389" s="77"/>
      <c r="Z389" s="76"/>
      <c r="AA389" s="77"/>
      <c r="AB389" s="76"/>
      <c r="AC389" s="77"/>
      <c r="AD389" s="76"/>
      <c r="AE389" s="77"/>
      <c r="AF389" s="76"/>
      <c r="AG389" s="77"/>
      <c r="AH389" s="76"/>
      <c r="AI389" s="77"/>
      <c r="AJ389" s="76"/>
      <c r="AK389" s="77"/>
      <c r="AL389" s="76"/>
      <c r="AM389" s="77"/>
      <c r="AN389" s="76"/>
      <c r="AO389" s="77"/>
      <c r="AP389" s="76"/>
      <c r="AQ389" s="77"/>
      <c r="AR389" s="76"/>
      <c r="AS389" s="77"/>
      <c r="AT389" s="76"/>
      <c r="AU389" s="77"/>
      <c r="AV389" s="76"/>
      <c r="AW389" s="77"/>
      <c r="AX389" s="76"/>
      <c r="AY389" s="77"/>
      <c r="AZ389" s="76"/>
      <c r="BA389" s="77"/>
      <c r="BB389" s="76"/>
      <c r="BC389" s="77"/>
      <c r="BD389" s="76"/>
      <c r="BE389" s="77"/>
      <c r="BF389" s="76"/>
      <c r="BG389" s="77"/>
      <c r="BH389" s="76"/>
      <c r="BI389" s="77"/>
      <c r="BJ389" s="76"/>
      <c r="BK389" s="77"/>
      <c r="BL389" s="36" t="s">
        <v>555</v>
      </c>
      <c r="BM389" s="24"/>
      <c r="BN389" s="76"/>
      <c r="BO389" s="77"/>
      <c r="BP389" s="76"/>
      <c r="BQ389" s="77"/>
      <c r="BR389" s="76"/>
      <c r="BS389" s="77"/>
      <c r="BT389" s="76"/>
      <c r="BU389" s="77"/>
      <c r="BV389" s="24"/>
      <c r="BW389" s="76"/>
      <c r="BX389" s="77"/>
      <c r="BY389" s="76"/>
      <c r="BZ389" s="77"/>
      <c r="CA389" s="96"/>
    </row>
    <row r="390" spans="1:79" outlineLevel="1" x14ac:dyDescent="0.2">
      <c r="A390" s="33"/>
      <c r="B390" s="265" t="s">
        <v>888</v>
      </c>
      <c r="C390" s="240" t="str">
        <f>_xlfn.CONCAT(Tabel3[[#This Row],[ID]],Tabel3[[#This Row],[BYGNINGSDELE]])</f>
        <v>386Spaces - Sprinkling</v>
      </c>
      <c r="D390" s="24"/>
      <c r="E390" s="24"/>
      <c r="F390" s="24"/>
      <c r="G390" s="24"/>
      <c r="H390" s="24"/>
      <c r="I390" s="24"/>
      <c r="J390" s="61">
        <v>3</v>
      </c>
      <c r="K390" s="62" t="s">
        <v>1506</v>
      </c>
      <c r="L390" s="63" t="s">
        <v>1486</v>
      </c>
      <c r="M390" s="61" t="str">
        <f>IFERROR(VLOOKUP(Tabel3[[#This Row],[ID-Bygningsdel]],'Data ændringslog'!A:G,7,FALSE),"P")</f>
        <v/>
      </c>
      <c r="N390" s="64" t="s">
        <v>113</v>
      </c>
      <c r="O390" s="188" t="str">
        <f>VLOOKUP(Tabel3[[#This Row],[ID-Bygningsdel]],'Data aktør'!A:H,2,FALSE)</f>
        <v/>
      </c>
      <c r="P390" s="189" t="str">
        <f>VLOOKUP(Tabel3[[#This Row],[ID-Bygningsdel]],'Data aktør'!A:H,3,FALSE)</f>
        <v/>
      </c>
      <c r="Q390" s="190" t="str">
        <f>VLOOKUP(Tabel3[[#This Row],[ID-Bygningsdel]],'Data aktør'!A:H,4,FALSE)</f>
        <v/>
      </c>
      <c r="R390" s="191" t="str">
        <f>VLOOKUP(Tabel3[[#This Row],[ID-Bygningsdel]],'Data aktør'!A:H,5,FALSE)</f>
        <v/>
      </c>
      <c r="S390" s="192" t="str">
        <f>VLOOKUP(Tabel3[[#This Row],[ID-Bygningsdel]],'Data aktør'!A:H,6,FALSE)</f>
        <v/>
      </c>
      <c r="T390" s="193" t="str">
        <f>VLOOKUP(Tabel3[[#This Row],[ID-Bygningsdel]],'Data aktør'!A:H,7,FALSE)</f>
        <v/>
      </c>
      <c r="U390" s="194" t="str">
        <f>VLOOKUP(Tabel3[[#This Row],[ID-Bygningsdel]],'Data aktør'!A:H,8,FALSE)</f>
        <v/>
      </c>
      <c r="V390" s="76"/>
      <c r="W390" s="77"/>
      <c r="X390" s="76"/>
      <c r="Y390" s="77"/>
      <c r="Z390" s="76"/>
      <c r="AA390" s="77"/>
      <c r="AB390" s="76"/>
      <c r="AC390" s="77"/>
      <c r="AD390" s="76"/>
      <c r="AE390" s="77"/>
      <c r="AF390" s="76"/>
      <c r="AG390" s="77"/>
      <c r="AH390" s="76"/>
      <c r="AI390" s="77"/>
      <c r="AJ390" s="76"/>
      <c r="AK390" s="77"/>
      <c r="AL390" s="76"/>
      <c r="AM390" s="77"/>
      <c r="AN390" s="76"/>
      <c r="AO390" s="77"/>
      <c r="AP390" s="76"/>
      <c r="AQ390" s="77"/>
      <c r="AR390" s="76"/>
      <c r="AS390" s="77"/>
      <c r="AT390" s="76"/>
      <c r="AU390" s="77"/>
      <c r="AV390" s="76"/>
      <c r="AW390" s="77"/>
      <c r="AX390" s="76"/>
      <c r="AY390" s="77"/>
      <c r="AZ390" s="76"/>
      <c r="BA390" s="77"/>
      <c r="BB390" s="76"/>
      <c r="BC390" s="77"/>
      <c r="BD390" s="76"/>
      <c r="BE390" s="77"/>
      <c r="BF390" s="76"/>
      <c r="BG390" s="77"/>
      <c r="BH390" s="76"/>
      <c r="BI390" s="77"/>
      <c r="BJ390" s="76"/>
      <c r="BK390" s="77"/>
      <c r="BL390" s="36" t="s">
        <v>555</v>
      </c>
      <c r="BM390" s="24"/>
      <c r="BN390" s="76"/>
      <c r="BO390" s="77"/>
      <c r="BP390" s="76"/>
      <c r="BQ390" s="77"/>
      <c r="BR390" s="76"/>
      <c r="BS390" s="77"/>
      <c r="BT390" s="76"/>
      <c r="BU390" s="77"/>
      <c r="BV390" s="24"/>
      <c r="BW390" s="76"/>
      <c r="BX390" s="77"/>
      <c r="BY390" s="76"/>
      <c r="BZ390" s="77"/>
      <c r="CA390" s="96"/>
    </row>
    <row r="391" spans="1:79" outlineLevel="1" x14ac:dyDescent="0.2">
      <c r="A391" s="33"/>
      <c r="B391" s="265" t="s">
        <v>890</v>
      </c>
      <c r="C391" s="240" t="str">
        <f>_xlfn.CONCAT(Tabel3[[#This Row],[ID]],Tabel3[[#This Row],[BYGNINGSDELE]])</f>
        <v>387Systemer - Afløb og Sanitet</v>
      </c>
      <c r="D391" s="24"/>
      <c r="E391" s="24"/>
      <c r="F391" s="24"/>
      <c r="G391" s="24"/>
      <c r="H391" s="24"/>
      <c r="I391" s="24"/>
      <c r="J391" s="61">
        <v>3</v>
      </c>
      <c r="K391" s="62" t="s">
        <v>1509</v>
      </c>
      <c r="L391" s="63" t="s">
        <v>113</v>
      </c>
      <c r="M391" s="61" t="str">
        <f>IFERROR(VLOOKUP(Tabel3[[#This Row],[ID-Bygningsdel]],'Data ændringslog'!A:G,7,FALSE),"P")</f>
        <v/>
      </c>
      <c r="N391" s="64" t="s">
        <v>113</v>
      </c>
      <c r="O391" s="188" t="str">
        <f>VLOOKUP(Tabel3[[#This Row],[ID-Bygningsdel]],'Data aktør'!A:H,2,FALSE)</f>
        <v/>
      </c>
      <c r="P391" s="189" t="str">
        <f>VLOOKUP(Tabel3[[#This Row],[ID-Bygningsdel]],'Data aktør'!A:H,3,FALSE)</f>
        <v/>
      </c>
      <c r="Q391" s="190" t="str">
        <f>VLOOKUP(Tabel3[[#This Row],[ID-Bygningsdel]],'Data aktør'!A:H,4,FALSE)</f>
        <v/>
      </c>
      <c r="R391" s="191" t="str">
        <f>VLOOKUP(Tabel3[[#This Row],[ID-Bygningsdel]],'Data aktør'!A:H,5,FALSE)</f>
        <v/>
      </c>
      <c r="S391" s="192" t="str">
        <f>VLOOKUP(Tabel3[[#This Row],[ID-Bygningsdel]],'Data aktør'!A:H,6,FALSE)</f>
        <v/>
      </c>
      <c r="T391" s="193" t="str">
        <f>VLOOKUP(Tabel3[[#This Row],[ID-Bygningsdel]],'Data aktør'!A:H,7,FALSE)</f>
        <v/>
      </c>
      <c r="U391" s="194" t="str">
        <f>VLOOKUP(Tabel3[[#This Row],[ID-Bygningsdel]],'Data aktør'!A:H,8,FALSE)</f>
        <v/>
      </c>
      <c r="V391" s="76"/>
      <c r="W391" s="77"/>
      <c r="X391" s="76"/>
      <c r="Y391" s="77"/>
      <c r="Z391" s="76"/>
      <c r="AA391" s="77"/>
      <c r="AB391" s="76"/>
      <c r="AC391" s="77"/>
      <c r="AD391" s="76"/>
      <c r="AE391" s="77"/>
      <c r="AF391" s="76"/>
      <c r="AG391" s="77"/>
      <c r="AH391" s="76"/>
      <c r="AI391" s="77"/>
      <c r="AJ391" s="76"/>
      <c r="AK391" s="77"/>
      <c r="AL391" s="76"/>
      <c r="AM391" s="77"/>
      <c r="AN391" s="76"/>
      <c r="AO391" s="77"/>
      <c r="AP391" s="76"/>
      <c r="AQ391" s="77"/>
      <c r="AR391" s="76"/>
      <c r="AS391" s="77"/>
      <c r="AT391" s="76"/>
      <c r="AU391" s="77"/>
      <c r="AV391" s="76"/>
      <c r="AW391" s="77"/>
      <c r="AX391" s="76"/>
      <c r="AY391" s="77"/>
      <c r="AZ391" s="76"/>
      <c r="BA391" s="77"/>
      <c r="BB391" s="76"/>
      <c r="BC391" s="77"/>
      <c r="BD391" s="76"/>
      <c r="BE391" s="77"/>
      <c r="BF391" s="76"/>
      <c r="BG391" s="77"/>
      <c r="BH391" s="76"/>
      <c r="BI391" s="77"/>
      <c r="BJ391" s="76"/>
      <c r="BK391" s="77"/>
      <c r="BL391" s="36"/>
      <c r="BM391" s="24"/>
      <c r="BN391" s="76"/>
      <c r="BO391" s="77"/>
      <c r="BP391" s="76"/>
      <c r="BQ391" s="77"/>
      <c r="BR391" s="76"/>
      <c r="BS391" s="77"/>
      <c r="BT391" s="76"/>
      <c r="BU391" s="77"/>
      <c r="BV391" s="24"/>
      <c r="BW391" s="76"/>
      <c r="BX391" s="77"/>
      <c r="BY391" s="76"/>
      <c r="BZ391" s="77"/>
      <c r="CA391" s="96"/>
    </row>
    <row r="392" spans="1:79" outlineLevel="1" x14ac:dyDescent="0.2">
      <c r="A392" s="33"/>
      <c r="B392" s="265" t="s">
        <v>893</v>
      </c>
      <c r="C392" s="240" t="str">
        <f>_xlfn.CONCAT(Tabel3[[#This Row],[ID]],Tabel3[[#This Row],[BYGNINGSDELE]])</f>
        <v>388Systemer - Vand</v>
      </c>
      <c r="D392" s="24"/>
      <c r="E392" s="24"/>
      <c r="F392" s="24"/>
      <c r="G392" s="24"/>
      <c r="H392" s="24"/>
      <c r="I392" s="24"/>
      <c r="J392" s="61">
        <v>3</v>
      </c>
      <c r="K392" s="62" t="s">
        <v>1496</v>
      </c>
      <c r="L392" s="63" t="s">
        <v>113</v>
      </c>
      <c r="M392" s="61" t="str">
        <f>IFERROR(VLOOKUP(Tabel3[[#This Row],[ID-Bygningsdel]],'Data ændringslog'!A:G,7,FALSE),"P")</f>
        <v/>
      </c>
      <c r="N392" s="64" t="s">
        <v>113</v>
      </c>
      <c r="O392" s="188" t="str">
        <f>VLOOKUP(Tabel3[[#This Row],[ID-Bygningsdel]],'Data aktør'!A:H,2,FALSE)</f>
        <v/>
      </c>
      <c r="P392" s="189" t="str">
        <f>VLOOKUP(Tabel3[[#This Row],[ID-Bygningsdel]],'Data aktør'!A:H,3,FALSE)</f>
        <v/>
      </c>
      <c r="Q392" s="190" t="str">
        <f>VLOOKUP(Tabel3[[#This Row],[ID-Bygningsdel]],'Data aktør'!A:H,4,FALSE)</f>
        <v/>
      </c>
      <c r="R392" s="191" t="str">
        <f>VLOOKUP(Tabel3[[#This Row],[ID-Bygningsdel]],'Data aktør'!A:H,5,FALSE)</f>
        <v/>
      </c>
      <c r="S392" s="192" t="str">
        <f>VLOOKUP(Tabel3[[#This Row],[ID-Bygningsdel]],'Data aktør'!A:H,6,FALSE)</f>
        <v/>
      </c>
      <c r="T392" s="193" t="str">
        <f>VLOOKUP(Tabel3[[#This Row],[ID-Bygningsdel]],'Data aktør'!A:H,7,FALSE)</f>
        <v/>
      </c>
      <c r="U392" s="194" t="str">
        <f>VLOOKUP(Tabel3[[#This Row],[ID-Bygningsdel]],'Data aktør'!A:H,8,FALSE)</f>
        <v/>
      </c>
      <c r="V392" s="76"/>
      <c r="W392" s="77"/>
      <c r="X392" s="76"/>
      <c r="Y392" s="77"/>
      <c r="Z392" s="76"/>
      <c r="AA392" s="77"/>
      <c r="AB392" s="76"/>
      <c r="AC392" s="77"/>
      <c r="AD392" s="76"/>
      <c r="AE392" s="77"/>
      <c r="AF392" s="76"/>
      <c r="AG392" s="77"/>
      <c r="AH392" s="76"/>
      <c r="AI392" s="77"/>
      <c r="AJ392" s="76"/>
      <c r="AK392" s="77"/>
      <c r="AL392" s="76"/>
      <c r="AM392" s="77"/>
      <c r="AN392" s="76"/>
      <c r="AO392" s="77"/>
      <c r="AP392" s="76"/>
      <c r="AQ392" s="77"/>
      <c r="AR392" s="76"/>
      <c r="AS392" s="77"/>
      <c r="AT392" s="76"/>
      <c r="AU392" s="77"/>
      <c r="AV392" s="76"/>
      <c r="AW392" s="77"/>
      <c r="AX392" s="76"/>
      <c r="AY392" s="77"/>
      <c r="AZ392" s="76"/>
      <c r="BA392" s="77"/>
      <c r="BB392" s="76"/>
      <c r="BC392" s="77"/>
      <c r="BD392" s="76"/>
      <c r="BE392" s="77"/>
      <c r="BF392" s="76"/>
      <c r="BG392" s="77"/>
      <c r="BH392" s="76"/>
      <c r="BI392" s="77"/>
      <c r="BJ392" s="76"/>
      <c r="BK392" s="77"/>
      <c r="BL392" s="36"/>
      <c r="BM392" s="24"/>
      <c r="BN392" s="76"/>
      <c r="BO392" s="77"/>
      <c r="BP392" s="76"/>
      <c r="BQ392" s="77"/>
      <c r="BR392" s="76"/>
      <c r="BS392" s="77"/>
      <c r="BT392" s="76"/>
      <c r="BU392" s="77"/>
      <c r="BV392" s="24"/>
      <c r="BW392" s="76"/>
      <c r="BX392" s="77"/>
      <c r="BY392" s="76"/>
      <c r="BZ392" s="77"/>
      <c r="CA392" s="96"/>
    </row>
    <row r="393" spans="1:79" outlineLevel="1" x14ac:dyDescent="0.2">
      <c r="A393" s="33"/>
      <c r="B393" s="265" t="s">
        <v>895</v>
      </c>
      <c r="C393" s="240" t="str">
        <f>_xlfn.CONCAT(Tabel3[[#This Row],[ID]],Tabel3[[#This Row],[BYGNINGSDELE]])</f>
        <v>389Systemer - Luftarter</v>
      </c>
      <c r="D393" s="24"/>
      <c r="E393" s="24"/>
      <c r="F393" s="24"/>
      <c r="G393" s="24"/>
      <c r="H393" s="24"/>
      <c r="I393" s="24"/>
      <c r="J393" s="61">
        <v>3</v>
      </c>
      <c r="K393" s="62" t="s">
        <v>1499</v>
      </c>
      <c r="L393" s="63" t="s">
        <v>113</v>
      </c>
      <c r="M393" s="61" t="str">
        <f>IFERROR(VLOOKUP(Tabel3[[#This Row],[ID-Bygningsdel]],'Data ændringslog'!A:G,7,FALSE),"P")</f>
        <v/>
      </c>
      <c r="N393" s="64" t="s">
        <v>113</v>
      </c>
      <c r="O393" s="188" t="str">
        <f>VLOOKUP(Tabel3[[#This Row],[ID-Bygningsdel]],'Data aktør'!A:H,2,FALSE)</f>
        <v/>
      </c>
      <c r="P393" s="189" t="str">
        <f>VLOOKUP(Tabel3[[#This Row],[ID-Bygningsdel]],'Data aktør'!A:H,3,FALSE)</f>
        <v/>
      </c>
      <c r="Q393" s="190" t="str">
        <f>VLOOKUP(Tabel3[[#This Row],[ID-Bygningsdel]],'Data aktør'!A:H,4,FALSE)</f>
        <v/>
      </c>
      <c r="R393" s="191" t="str">
        <f>VLOOKUP(Tabel3[[#This Row],[ID-Bygningsdel]],'Data aktør'!A:H,5,FALSE)</f>
        <v/>
      </c>
      <c r="S393" s="192" t="str">
        <f>VLOOKUP(Tabel3[[#This Row],[ID-Bygningsdel]],'Data aktør'!A:H,6,FALSE)</f>
        <v/>
      </c>
      <c r="T393" s="193" t="str">
        <f>VLOOKUP(Tabel3[[#This Row],[ID-Bygningsdel]],'Data aktør'!A:H,7,FALSE)</f>
        <v/>
      </c>
      <c r="U393" s="194" t="str">
        <f>VLOOKUP(Tabel3[[#This Row],[ID-Bygningsdel]],'Data aktør'!A:H,8,FALSE)</f>
        <v/>
      </c>
      <c r="V393" s="76"/>
      <c r="W393" s="77"/>
      <c r="X393" s="76"/>
      <c r="Y393" s="77"/>
      <c r="Z393" s="76"/>
      <c r="AA393" s="77"/>
      <c r="AB393" s="76"/>
      <c r="AC393" s="77"/>
      <c r="AD393" s="76"/>
      <c r="AE393" s="77"/>
      <c r="AF393" s="76"/>
      <c r="AG393" s="77"/>
      <c r="AH393" s="76"/>
      <c r="AI393" s="77"/>
      <c r="AJ393" s="76"/>
      <c r="AK393" s="77"/>
      <c r="AL393" s="76"/>
      <c r="AM393" s="77"/>
      <c r="AN393" s="76"/>
      <c r="AO393" s="77"/>
      <c r="AP393" s="76"/>
      <c r="AQ393" s="77"/>
      <c r="AR393" s="76"/>
      <c r="AS393" s="77"/>
      <c r="AT393" s="76"/>
      <c r="AU393" s="77"/>
      <c r="AV393" s="76"/>
      <c r="AW393" s="77"/>
      <c r="AX393" s="76"/>
      <c r="AY393" s="77"/>
      <c r="AZ393" s="76"/>
      <c r="BA393" s="77"/>
      <c r="BB393" s="76"/>
      <c r="BC393" s="77"/>
      <c r="BD393" s="76"/>
      <c r="BE393" s="77"/>
      <c r="BF393" s="76"/>
      <c r="BG393" s="77"/>
      <c r="BH393" s="76"/>
      <c r="BI393" s="77"/>
      <c r="BJ393" s="76"/>
      <c r="BK393" s="77"/>
      <c r="BL393" s="36"/>
      <c r="BM393" s="24"/>
      <c r="BN393" s="76"/>
      <c r="BO393" s="77"/>
      <c r="BP393" s="76"/>
      <c r="BQ393" s="77"/>
      <c r="BR393" s="76"/>
      <c r="BS393" s="77"/>
      <c r="BT393" s="76"/>
      <c r="BU393" s="77"/>
      <c r="BV393" s="24"/>
      <c r="BW393" s="76"/>
      <c r="BX393" s="77"/>
      <c r="BY393" s="76"/>
      <c r="BZ393" s="77"/>
      <c r="CA393" s="96"/>
    </row>
    <row r="394" spans="1:79" outlineLevel="1" x14ac:dyDescent="0.2">
      <c r="A394" s="33"/>
      <c r="B394" s="265" t="s">
        <v>896</v>
      </c>
      <c r="C394" s="240" t="str">
        <f>_xlfn.CONCAT(Tabel3[[#This Row],[ID]],Tabel3[[#This Row],[BYGNINGSDELE]])</f>
        <v>390Systemer - Køling</v>
      </c>
      <c r="D394" s="24"/>
      <c r="E394" s="24"/>
      <c r="F394" s="24"/>
      <c r="G394" s="24"/>
      <c r="H394" s="24"/>
      <c r="I394" s="24"/>
      <c r="J394" s="61">
        <v>3</v>
      </c>
      <c r="K394" s="62" t="s">
        <v>1501</v>
      </c>
      <c r="L394" s="63" t="s">
        <v>113</v>
      </c>
      <c r="M394" s="61" t="str">
        <f>IFERROR(VLOOKUP(Tabel3[[#This Row],[ID-Bygningsdel]],'Data ændringslog'!A:G,7,FALSE),"P")</f>
        <v/>
      </c>
      <c r="N394" s="64" t="s">
        <v>113</v>
      </c>
      <c r="O394" s="188" t="str">
        <f>VLOOKUP(Tabel3[[#This Row],[ID-Bygningsdel]],'Data aktør'!A:H,2,FALSE)</f>
        <v/>
      </c>
      <c r="P394" s="189" t="str">
        <f>VLOOKUP(Tabel3[[#This Row],[ID-Bygningsdel]],'Data aktør'!A:H,3,FALSE)</f>
        <v/>
      </c>
      <c r="Q394" s="190" t="str">
        <f>VLOOKUP(Tabel3[[#This Row],[ID-Bygningsdel]],'Data aktør'!A:H,4,FALSE)</f>
        <v/>
      </c>
      <c r="R394" s="191" t="str">
        <f>VLOOKUP(Tabel3[[#This Row],[ID-Bygningsdel]],'Data aktør'!A:H,5,FALSE)</f>
        <v/>
      </c>
      <c r="S394" s="192" t="str">
        <f>VLOOKUP(Tabel3[[#This Row],[ID-Bygningsdel]],'Data aktør'!A:H,6,FALSE)</f>
        <v/>
      </c>
      <c r="T394" s="193" t="str">
        <f>VLOOKUP(Tabel3[[#This Row],[ID-Bygningsdel]],'Data aktør'!A:H,7,FALSE)</f>
        <v/>
      </c>
      <c r="U394" s="194" t="str">
        <f>VLOOKUP(Tabel3[[#This Row],[ID-Bygningsdel]],'Data aktør'!A:H,8,FALSE)</f>
        <v/>
      </c>
      <c r="V394" s="76"/>
      <c r="W394" s="77"/>
      <c r="X394" s="76"/>
      <c r="Y394" s="77"/>
      <c r="Z394" s="76"/>
      <c r="AA394" s="77"/>
      <c r="AB394" s="76"/>
      <c r="AC394" s="77"/>
      <c r="AD394" s="76"/>
      <c r="AE394" s="77"/>
      <c r="AF394" s="76"/>
      <c r="AG394" s="77"/>
      <c r="AH394" s="76"/>
      <c r="AI394" s="77"/>
      <c r="AJ394" s="76"/>
      <c r="AK394" s="77"/>
      <c r="AL394" s="76"/>
      <c r="AM394" s="77"/>
      <c r="AN394" s="76"/>
      <c r="AO394" s="77"/>
      <c r="AP394" s="76"/>
      <c r="AQ394" s="77"/>
      <c r="AR394" s="76"/>
      <c r="AS394" s="77"/>
      <c r="AT394" s="76"/>
      <c r="AU394" s="77"/>
      <c r="AV394" s="76"/>
      <c r="AW394" s="77"/>
      <c r="AX394" s="76"/>
      <c r="AY394" s="77"/>
      <c r="AZ394" s="76"/>
      <c r="BA394" s="77"/>
      <c r="BB394" s="76"/>
      <c r="BC394" s="77"/>
      <c r="BD394" s="76"/>
      <c r="BE394" s="77"/>
      <c r="BF394" s="76"/>
      <c r="BG394" s="77"/>
      <c r="BH394" s="76"/>
      <c r="BI394" s="77"/>
      <c r="BJ394" s="76"/>
      <c r="BK394" s="77"/>
      <c r="BL394" s="36"/>
      <c r="BM394" s="24"/>
      <c r="BN394" s="76"/>
      <c r="BO394" s="77"/>
      <c r="BP394" s="76"/>
      <c r="BQ394" s="77"/>
      <c r="BR394" s="76"/>
      <c r="BS394" s="77"/>
      <c r="BT394" s="76"/>
      <c r="BU394" s="77"/>
      <c r="BV394" s="24"/>
      <c r="BW394" s="76"/>
      <c r="BX394" s="77"/>
      <c r="BY394" s="76"/>
      <c r="BZ394" s="77"/>
      <c r="CA394" s="96"/>
    </row>
    <row r="395" spans="1:79" outlineLevel="1" x14ac:dyDescent="0.2">
      <c r="A395" s="33"/>
      <c r="B395" s="265" t="s">
        <v>898</v>
      </c>
      <c r="C395" s="240" t="str">
        <f>_xlfn.CONCAT(Tabel3[[#This Row],[ID]],Tabel3[[#This Row],[BYGNINGSDELE]])</f>
        <v>391Systemer - Varme</v>
      </c>
      <c r="D395" s="24"/>
      <c r="E395" s="24"/>
      <c r="F395" s="24"/>
      <c r="G395" s="24"/>
      <c r="H395" s="24"/>
      <c r="I395" s="24"/>
      <c r="J395" s="61">
        <v>3</v>
      </c>
      <c r="K395" s="62" t="s">
        <v>1503</v>
      </c>
      <c r="L395" s="63" t="s">
        <v>113</v>
      </c>
      <c r="M395" s="61" t="str">
        <f>IFERROR(VLOOKUP(Tabel3[[#This Row],[ID-Bygningsdel]],'Data ændringslog'!A:G,7,FALSE),"P")</f>
        <v/>
      </c>
      <c r="N395" s="64" t="s">
        <v>113</v>
      </c>
      <c r="O395" s="188" t="str">
        <f>VLOOKUP(Tabel3[[#This Row],[ID-Bygningsdel]],'Data aktør'!A:H,2,FALSE)</f>
        <v/>
      </c>
      <c r="P395" s="189" t="str">
        <f>VLOOKUP(Tabel3[[#This Row],[ID-Bygningsdel]],'Data aktør'!A:H,3,FALSE)</f>
        <v/>
      </c>
      <c r="Q395" s="190" t="str">
        <f>VLOOKUP(Tabel3[[#This Row],[ID-Bygningsdel]],'Data aktør'!A:H,4,FALSE)</f>
        <v/>
      </c>
      <c r="R395" s="191" t="str">
        <f>VLOOKUP(Tabel3[[#This Row],[ID-Bygningsdel]],'Data aktør'!A:H,5,FALSE)</f>
        <v/>
      </c>
      <c r="S395" s="192" t="str">
        <f>VLOOKUP(Tabel3[[#This Row],[ID-Bygningsdel]],'Data aktør'!A:H,6,FALSE)</f>
        <v/>
      </c>
      <c r="T395" s="193" t="str">
        <f>VLOOKUP(Tabel3[[#This Row],[ID-Bygningsdel]],'Data aktør'!A:H,7,FALSE)</f>
        <v/>
      </c>
      <c r="U395" s="194" t="str">
        <f>VLOOKUP(Tabel3[[#This Row],[ID-Bygningsdel]],'Data aktør'!A:H,8,FALSE)</f>
        <v/>
      </c>
      <c r="V395" s="76"/>
      <c r="W395" s="77"/>
      <c r="X395" s="76"/>
      <c r="Y395" s="77"/>
      <c r="Z395" s="76"/>
      <c r="AA395" s="77"/>
      <c r="AB395" s="76"/>
      <c r="AC395" s="77"/>
      <c r="AD395" s="76"/>
      <c r="AE395" s="77"/>
      <c r="AF395" s="76"/>
      <c r="AG395" s="77"/>
      <c r="AH395" s="76"/>
      <c r="AI395" s="77"/>
      <c r="AJ395" s="76"/>
      <c r="AK395" s="77"/>
      <c r="AL395" s="76"/>
      <c r="AM395" s="77"/>
      <c r="AN395" s="76"/>
      <c r="AO395" s="77"/>
      <c r="AP395" s="76"/>
      <c r="AQ395" s="77"/>
      <c r="AR395" s="76"/>
      <c r="AS395" s="77"/>
      <c r="AT395" s="76"/>
      <c r="AU395" s="77"/>
      <c r="AV395" s="76"/>
      <c r="AW395" s="77"/>
      <c r="AX395" s="76"/>
      <c r="AY395" s="77"/>
      <c r="AZ395" s="76"/>
      <c r="BA395" s="77"/>
      <c r="BB395" s="76"/>
      <c r="BC395" s="77"/>
      <c r="BD395" s="76"/>
      <c r="BE395" s="77"/>
      <c r="BF395" s="76"/>
      <c r="BG395" s="77"/>
      <c r="BH395" s="76"/>
      <c r="BI395" s="77"/>
      <c r="BJ395" s="76"/>
      <c r="BK395" s="77"/>
      <c r="BL395" s="36"/>
      <c r="BM395" s="24"/>
      <c r="BN395" s="76"/>
      <c r="BO395" s="77"/>
      <c r="BP395" s="76"/>
      <c r="BQ395" s="77"/>
      <c r="BR395" s="76"/>
      <c r="BS395" s="77"/>
      <c r="BT395" s="76"/>
      <c r="BU395" s="77"/>
      <c r="BV395" s="24"/>
      <c r="BW395" s="76"/>
      <c r="BX395" s="77"/>
      <c r="BY395" s="76"/>
      <c r="BZ395" s="77"/>
      <c r="CA395" s="96"/>
    </row>
    <row r="396" spans="1:79" outlineLevel="1" x14ac:dyDescent="0.2">
      <c r="A396" s="33"/>
      <c r="B396" s="265" t="s">
        <v>900</v>
      </c>
      <c r="C396" s="240" t="str">
        <f>_xlfn.CONCAT(Tabel3[[#This Row],[ID]],Tabel3[[#This Row],[BYGNINGSDELE]])</f>
        <v>392Systemer - Ventilation</v>
      </c>
      <c r="D396" s="24"/>
      <c r="E396" s="24"/>
      <c r="F396" s="24"/>
      <c r="G396" s="24"/>
      <c r="H396" s="24"/>
      <c r="I396" s="24"/>
      <c r="J396" s="61">
        <v>3</v>
      </c>
      <c r="K396" s="62" t="s">
        <v>1505</v>
      </c>
      <c r="L396" s="63" t="s">
        <v>113</v>
      </c>
      <c r="M396" s="61" t="str">
        <f>IFERROR(VLOOKUP(Tabel3[[#This Row],[ID-Bygningsdel]],'Data ændringslog'!A:G,7,FALSE),"P")</f>
        <v/>
      </c>
      <c r="N396" s="64" t="s">
        <v>113</v>
      </c>
      <c r="O396" s="188" t="str">
        <f>VLOOKUP(Tabel3[[#This Row],[ID-Bygningsdel]],'Data aktør'!A:H,2,FALSE)</f>
        <v/>
      </c>
      <c r="P396" s="189" t="str">
        <f>VLOOKUP(Tabel3[[#This Row],[ID-Bygningsdel]],'Data aktør'!A:H,3,FALSE)</f>
        <v/>
      </c>
      <c r="Q396" s="190" t="str">
        <f>VLOOKUP(Tabel3[[#This Row],[ID-Bygningsdel]],'Data aktør'!A:H,4,FALSE)</f>
        <v/>
      </c>
      <c r="R396" s="191" t="str">
        <f>VLOOKUP(Tabel3[[#This Row],[ID-Bygningsdel]],'Data aktør'!A:H,5,FALSE)</f>
        <v/>
      </c>
      <c r="S396" s="192" t="str">
        <f>VLOOKUP(Tabel3[[#This Row],[ID-Bygningsdel]],'Data aktør'!A:H,6,FALSE)</f>
        <v/>
      </c>
      <c r="T396" s="193" t="str">
        <f>VLOOKUP(Tabel3[[#This Row],[ID-Bygningsdel]],'Data aktør'!A:H,7,FALSE)</f>
        <v/>
      </c>
      <c r="U396" s="194" t="str">
        <f>VLOOKUP(Tabel3[[#This Row],[ID-Bygningsdel]],'Data aktør'!A:H,8,FALSE)</f>
        <v/>
      </c>
      <c r="V396" s="76"/>
      <c r="W396" s="77"/>
      <c r="X396" s="76"/>
      <c r="Y396" s="77"/>
      <c r="Z396" s="76"/>
      <c r="AA396" s="77"/>
      <c r="AB396" s="76"/>
      <c r="AC396" s="77"/>
      <c r="AD396" s="76"/>
      <c r="AE396" s="77"/>
      <c r="AF396" s="76"/>
      <c r="AG396" s="77"/>
      <c r="AH396" s="76"/>
      <c r="AI396" s="77"/>
      <c r="AJ396" s="76"/>
      <c r="AK396" s="77"/>
      <c r="AL396" s="76"/>
      <c r="AM396" s="77"/>
      <c r="AN396" s="76"/>
      <c r="AO396" s="77"/>
      <c r="AP396" s="76"/>
      <c r="AQ396" s="77"/>
      <c r="AR396" s="76"/>
      <c r="AS396" s="77"/>
      <c r="AT396" s="76"/>
      <c r="AU396" s="77"/>
      <c r="AV396" s="76"/>
      <c r="AW396" s="77"/>
      <c r="AX396" s="76"/>
      <c r="AY396" s="77"/>
      <c r="AZ396" s="76"/>
      <c r="BA396" s="77"/>
      <c r="BB396" s="76"/>
      <c r="BC396" s="77"/>
      <c r="BD396" s="76"/>
      <c r="BE396" s="77"/>
      <c r="BF396" s="76"/>
      <c r="BG396" s="77"/>
      <c r="BH396" s="76"/>
      <c r="BI396" s="77"/>
      <c r="BJ396" s="76"/>
      <c r="BK396" s="77"/>
      <c r="BL396" s="36"/>
      <c r="BM396" s="24"/>
      <c r="BN396" s="76"/>
      <c r="BO396" s="77"/>
      <c r="BP396" s="76"/>
      <c r="BQ396" s="77"/>
      <c r="BR396" s="76"/>
      <c r="BS396" s="77"/>
      <c r="BT396" s="76"/>
      <c r="BU396" s="77"/>
      <c r="BV396" s="24"/>
      <c r="BW396" s="76"/>
      <c r="BX396" s="77"/>
      <c r="BY396" s="76"/>
      <c r="BZ396" s="77"/>
      <c r="CA396" s="96"/>
    </row>
    <row r="397" spans="1:79" outlineLevel="1" x14ac:dyDescent="0.2">
      <c r="A397" s="33"/>
      <c r="B397" s="265" t="s">
        <v>901</v>
      </c>
      <c r="C397" s="240" t="str">
        <f>_xlfn.CONCAT(Tabel3[[#This Row],[ID]],Tabel3[[#This Row],[BYGNINGSDELE]])</f>
        <v>393Systemer - Sprinkling</v>
      </c>
      <c r="D397" s="24"/>
      <c r="E397" s="24"/>
      <c r="F397" s="24"/>
      <c r="G397" s="24"/>
      <c r="H397" s="24"/>
      <c r="I397" s="24"/>
      <c r="J397" s="61">
        <v>3</v>
      </c>
      <c r="K397" s="62" t="s">
        <v>1507</v>
      </c>
      <c r="L397" s="63" t="s">
        <v>113</v>
      </c>
      <c r="M397" s="61" t="str">
        <f>IFERROR(VLOOKUP(Tabel3[[#This Row],[ID-Bygningsdel]],'Data ændringslog'!A:G,7,FALSE),"P")</f>
        <v/>
      </c>
      <c r="N397" s="64" t="s">
        <v>113</v>
      </c>
      <c r="O397" s="188" t="str">
        <f>VLOOKUP(Tabel3[[#This Row],[ID-Bygningsdel]],'Data aktør'!A:H,2,FALSE)</f>
        <v/>
      </c>
      <c r="P397" s="189" t="str">
        <f>VLOOKUP(Tabel3[[#This Row],[ID-Bygningsdel]],'Data aktør'!A:H,3,FALSE)</f>
        <v/>
      </c>
      <c r="Q397" s="190" t="str">
        <f>VLOOKUP(Tabel3[[#This Row],[ID-Bygningsdel]],'Data aktør'!A:H,4,FALSE)</f>
        <v/>
      </c>
      <c r="R397" s="191" t="str">
        <f>VLOOKUP(Tabel3[[#This Row],[ID-Bygningsdel]],'Data aktør'!A:H,5,FALSE)</f>
        <v/>
      </c>
      <c r="S397" s="192" t="str">
        <f>VLOOKUP(Tabel3[[#This Row],[ID-Bygningsdel]],'Data aktør'!A:H,6,FALSE)</f>
        <v/>
      </c>
      <c r="T397" s="193" t="str">
        <f>VLOOKUP(Tabel3[[#This Row],[ID-Bygningsdel]],'Data aktør'!A:H,7,FALSE)</f>
        <v/>
      </c>
      <c r="U397" s="194" t="str">
        <f>VLOOKUP(Tabel3[[#This Row],[ID-Bygningsdel]],'Data aktør'!A:H,8,FALSE)</f>
        <v/>
      </c>
      <c r="V397" s="76"/>
      <c r="W397" s="77"/>
      <c r="X397" s="76"/>
      <c r="Y397" s="77"/>
      <c r="Z397" s="76"/>
      <c r="AA397" s="77"/>
      <c r="AB397" s="76"/>
      <c r="AC397" s="77"/>
      <c r="AD397" s="76"/>
      <c r="AE397" s="77"/>
      <c r="AF397" s="76"/>
      <c r="AG397" s="77"/>
      <c r="AH397" s="76"/>
      <c r="AI397" s="77"/>
      <c r="AJ397" s="76"/>
      <c r="AK397" s="77"/>
      <c r="AL397" s="76"/>
      <c r="AM397" s="77"/>
      <c r="AN397" s="76"/>
      <c r="AO397" s="77"/>
      <c r="AP397" s="76"/>
      <c r="AQ397" s="77"/>
      <c r="AR397" s="76"/>
      <c r="AS397" s="77"/>
      <c r="AT397" s="76"/>
      <c r="AU397" s="77"/>
      <c r="AV397" s="76"/>
      <c r="AW397" s="77"/>
      <c r="AX397" s="76"/>
      <c r="AY397" s="77"/>
      <c r="AZ397" s="76"/>
      <c r="BA397" s="77"/>
      <c r="BB397" s="76"/>
      <c r="BC397" s="77"/>
      <c r="BD397" s="76"/>
      <c r="BE397" s="77"/>
      <c r="BF397" s="76"/>
      <c r="BG397" s="77"/>
      <c r="BH397" s="76"/>
      <c r="BI397" s="77"/>
      <c r="BJ397" s="76"/>
      <c r="BK397" s="77"/>
      <c r="BL397" s="36"/>
      <c r="BM397" s="24"/>
      <c r="BN397" s="76"/>
      <c r="BO397" s="77"/>
      <c r="BP397" s="76"/>
      <c r="BQ397" s="77"/>
      <c r="BR397" s="76"/>
      <c r="BS397" s="77"/>
      <c r="BT397" s="76"/>
      <c r="BU397" s="77"/>
      <c r="BV397" s="24"/>
      <c r="BW397" s="76"/>
      <c r="BX397" s="77"/>
      <c r="BY397" s="76"/>
      <c r="BZ397" s="77"/>
      <c r="CA397" s="96"/>
    </row>
    <row r="398" spans="1:79" ht="14.25" outlineLevel="1" x14ac:dyDescent="0.2">
      <c r="A398" s="33"/>
      <c r="B398" s="264" t="s">
        <v>902</v>
      </c>
      <c r="C398" s="239" t="str">
        <f>_xlfn.CONCAT(Tabel3[[#This Row],[ID]],Tabel3[[#This Row],[BYGNINGSDELE]])</f>
        <v>394Føringsveje</v>
      </c>
      <c r="D398" s="27"/>
      <c r="E398" s="27"/>
      <c r="F398" s="27"/>
      <c r="G398" s="27"/>
      <c r="H398" s="27"/>
      <c r="I398" s="24"/>
      <c r="J398" s="58">
        <v>2</v>
      </c>
      <c r="K398" s="59" t="s">
        <v>558</v>
      </c>
      <c r="L398" s="287"/>
      <c r="M398" s="290" t="str">
        <f>IFERROR(VLOOKUP(Tabel3[[#This Row],[ID-Bygningsdel]],'Data ændringslog'!A:G,7,FALSE),"P")</f>
        <v/>
      </c>
      <c r="N398" s="60"/>
      <c r="O398" s="221" t="s">
        <v>109</v>
      </c>
      <c r="P398" s="222" t="s">
        <v>109</v>
      </c>
      <c r="Q398" s="222" t="s">
        <v>109</v>
      </c>
      <c r="R398" s="222" t="s">
        <v>109</v>
      </c>
      <c r="S398" s="222" t="s">
        <v>109</v>
      </c>
      <c r="T398" s="222" t="s">
        <v>109</v>
      </c>
      <c r="U398" s="223" t="s">
        <v>109</v>
      </c>
      <c r="V398" s="78"/>
      <c r="W398" s="79"/>
      <c r="X398" s="78"/>
      <c r="Y398" s="79"/>
      <c r="Z398" s="78"/>
      <c r="AA398" s="79"/>
      <c r="AB398" s="78"/>
      <c r="AC398" s="88"/>
      <c r="AD398" s="78"/>
      <c r="AE398" s="79"/>
      <c r="AF398" s="78"/>
      <c r="AG398" s="79"/>
      <c r="AH398" s="78"/>
      <c r="AI398" s="79"/>
      <c r="AJ398" s="78"/>
      <c r="AK398" s="88"/>
      <c r="AL398" s="78"/>
      <c r="AM398" s="88"/>
      <c r="AN398" s="78"/>
      <c r="AO398" s="79"/>
      <c r="AP398" s="78"/>
      <c r="AQ398" s="79"/>
      <c r="AR398" s="78"/>
      <c r="AS398" s="79"/>
      <c r="AT398" s="78"/>
      <c r="AU398" s="88"/>
      <c r="AV398" s="78"/>
      <c r="AW398" s="79"/>
      <c r="AX398" s="78"/>
      <c r="AY398" s="79"/>
      <c r="AZ398" s="78"/>
      <c r="BA398" s="79"/>
      <c r="BB398" s="78"/>
      <c r="BC398" s="88"/>
      <c r="BD398" s="78"/>
      <c r="BE398" s="79"/>
      <c r="BF398" s="78"/>
      <c r="BG398" s="79"/>
      <c r="BH398" s="78"/>
      <c r="BI398" s="79"/>
      <c r="BJ398" s="78"/>
      <c r="BK398" s="88"/>
      <c r="BL398" s="37"/>
      <c r="BM398" s="245"/>
      <c r="BN398" s="78"/>
      <c r="BO398" s="79"/>
      <c r="BP398" s="78"/>
      <c r="BQ398" s="79"/>
      <c r="BR398" s="78"/>
      <c r="BS398" s="79"/>
      <c r="BT398" s="78"/>
      <c r="BU398" s="88"/>
      <c r="BV398" s="24"/>
      <c r="BW398" s="78"/>
      <c r="BX398" s="79"/>
      <c r="BY398" s="78"/>
      <c r="BZ398" s="79"/>
      <c r="CA398" s="97"/>
    </row>
    <row r="399" spans="1:79" outlineLevel="1" x14ac:dyDescent="0.2">
      <c r="A399" s="33"/>
      <c r="B399" s="267" t="s">
        <v>903</v>
      </c>
      <c r="C399" s="242" t="str">
        <f>_xlfn.CONCAT(Tabel3[[#This Row],[ID]],Tabel3[[#This Row],[BYGNINGSDELE]])</f>
        <v xml:space="preserve">395Kloak/LAR systemer udenfor fundament </v>
      </c>
      <c r="D399" s="23"/>
      <c r="E399" s="23"/>
      <c r="F399" s="23"/>
      <c r="G399" s="23"/>
      <c r="H399" s="23"/>
      <c r="I399" s="24"/>
      <c r="J399" s="65">
        <v>3</v>
      </c>
      <c r="K399" s="66" t="s">
        <v>889</v>
      </c>
      <c r="L399" s="67"/>
      <c r="M399" s="65" t="str">
        <f>IFERROR(VLOOKUP(Tabel3[[#This Row],[ID-Bygningsdel]],'Data ændringslog'!A:G,7,FALSE),"P")</f>
        <v/>
      </c>
      <c r="N399" s="68" t="s">
        <v>113</v>
      </c>
      <c r="O399" s="196" t="str">
        <f>VLOOKUP(Tabel3[[#This Row],[ID-Bygningsdel]],'Data aktør'!A:H,2,FALSE)</f>
        <v/>
      </c>
      <c r="P399" s="197" t="str">
        <f>VLOOKUP(Tabel3[[#This Row],[ID-Bygningsdel]],'Data aktør'!A:H,3,FALSE)</f>
        <v/>
      </c>
      <c r="Q399" s="197" t="str">
        <f>VLOOKUP(Tabel3[[#This Row],[ID-Bygningsdel]],'Data aktør'!A:H,4,FALSE)</f>
        <v/>
      </c>
      <c r="R399" s="197" t="str">
        <f>VLOOKUP(Tabel3[[#This Row],[ID-Bygningsdel]],'Data aktør'!A:H,5,FALSE)</f>
        <v/>
      </c>
      <c r="S399" s="197" t="str">
        <f>VLOOKUP(Tabel3[[#This Row],[ID-Bygningsdel]],'Data aktør'!A:H,6,FALSE)</f>
        <v/>
      </c>
      <c r="T399" s="197" t="str">
        <f>VLOOKUP(Tabel3[[#This Row],[ID-Bygningsdel]],'Data aktør'!A:H,7,FALSE)</f>
        <v/>
      </c>
      <c r="U399" s="197" t="str">
        <f>VLOOKUP(Tabel3[[#This Row],[ID-Bygningsdel]],'Data aktør'!A:H,8,FALSE)</f>
        <v/>
      </c>
      <c r="V399" s="84"/>
      <c r="W399" s="69"/>
      <c r="X399" s="84"/>
      <c r="Y399" s="69"/>
      <c r="Z399" s="84"/>
      <c r="AA399" s="69"/>
      <c r="AB399" s="84"/>
      <c r="AC399" s="69"/>
      <c r="AD399" s="84"/>
      <c r="AE399" s="69"/>
      <c r="AF399" s="84"/>
      <c r="AG399" s="69"/>
      <c r="AH399" s="84"/>
      <c r="AI399" s="69"/>
      <c r="AJ399" s="84"/>
      <c r="AK399" s="69"/>
      <c r="AL399" s="84"/>
      <c r="AM399" s="69"/>
      <c r="AN399" s="84"/>
      <c r="AO399" s="69"/>
      <c r="AP399" s="84"/>
      <c r="AQ399" s="69"/>
      <c r="AR399" s="84"/>
      <c r="AS399" s="69"/>
      <c r="AT399" s="84"/>
      <c r="AU399" s="69"/>
      <c r="AV399" s="84"/>
      <c r="AW399" s="69"/>
      <c r="AX399" s="84"/>
      <c r="AY399" s="69"/>
      <c r="AZ399" s="84"/>
      <c r="BA399" s="69"/>
      <c r="BB399" s="84"/>
      <c r="BC399" s="69"/>
      <c r="BD399" s="84"/>
      <c r="BE399" s="69"/>
      <c r="BF399" s="84"/>
      <c r="BG399" s="69"/>
      <c r="BH399" s="84"/>
      <c r="BI399" s="69"/>
      <c r="BJ399" s="84"/>
      <c r="BK399" s="69"/>
      <c r="BL399" s="38"/>
      <c r="BM399" s="24"/>
      <c r="BN399" s="84"/>
      <c r="BO399" s="69"/>
      <c r="BP399" s="84"/>
      <c r="BQ399" s="69"/>
      <c r="BR399" s="84"/>
      <c r="BS399" s="69"/>
      <c r="BT399" s="84"/>
      <c r="BU399" s="69"/>
      <c r="BV399" s="24"/>
      <c r="BW399" s="84"/>
      <c r="BX399" s="69"/>
      <c r="BY399" s="84"/>
      <c r="BZ399" s="69"/>
      <c r="CA399" s="98"/>
    </row>
    <row r="400" spans="1:79" outlineLevel="1" x14ac:dyDescent="0.2">
      <c r="A400" s="33"/>
      <c r="B400" s="265" t="s">
        <v>905</v>
      </c>
      <c r="C400" s="240" t="str">
        <f>_xlfn.CONCAT(Tabel3[[#This Row],[ID]],Tabel3[[#This Row],[BYGNINGSDELE]])</f>
        <v>396Hoved- og fordelingsføringsveje</v>
      </c>
      <c r="D400" s="24"/>
      <c r="E400" s="24"/>
      <c r="F400" s="24"/>
      <c r="G400" s="24"/>
      <c r="H400" s="24"/>
      <c r="I400" s="24"/>
      <c r="J400" s="61">
        <v>4</v>
      </c>
      <c r="K400" s="62" t="s">
        <v>891</v>
      </c>
      <c r="L400" s="63" t="s">
        <v>892</v>
      </c>
      <c r="M400" s="61" t="str">
        <f>IFERROR(VLOOKUP(Tabel3[[#This Row],[ID-Bygningsdel]],'Data ændringslog'!A:G,7,FALSE),"P")</f>
        <v/>
      </c>
      <c r="N400" s="64" t="s">
        <v>113</v>
      </c>
      <c r="O400" s="188" t="str">
        <f>VLOOKUP(Tabel3[[#This Row],[ID-Bygningsdel]],'Data aktør'!A:H,2,FALSE)</f>
        <v/>
      </c>
      <c r="P400" s="189" t="str">
        <f>VLOOKUP(Tabel3[[#This Row],[ID-Bygningsdel]],'Data aktør'!A:H,3,FALSE)</f>
        <v/>
      </c>
      <c r="Q400" s="190" t="str">
        <f>VLOOKUP(Tabel3[[#This Row],[ID-Bygningsdel]],'Data aktør'!A:H,4,FALSE)</f>
        <v/>
      </c>
      <c r="R400" s="191" t="str">
        <f>VLOOKUP(Tabel3[[#This Row],[ID-Bygningsdel]],'Data aktør'!A:H,5,FALSE)</f>
        <v/>
      </c>
      <c r="S400" s="192" t="str">
        <f>VLOOKUP(Tabel3[[#This Row],[ID-Bygningsdel]],'Data aktør'!A:H,6,FALSE)</f>
        <v/>
      </c>
      <c r="T400" s="193" t="str">
        <f>VLOOKUP(Tabel3[[#This Row],[ID-Bygningsdel]],'Data aktør'!A:H,7,FALSE)</f>
        <v/>
      </c>
      <c r="U400" s="194" t="str">
        <f>VLOOKUP(Tabel3[[#This Row],[ID-Bygningsdel]],'Data aktør'!A:H,8,FALSE)</f>
        <v/>
      </c>
      <c r="V400" s="76"/>
      <c r="W400" s="77"/>
      <c r="X400" s="76"/>
      <c r="Y400" s="77"/>
      <c r="Z400" s="76"/>
      <c r="AA400" s="77"/>
      <c r="AB400" s="76"/>
      <c r="AC400" s="77"/>
      <c r="AD400" s="76"/>
      <c r="AE400" s="77"/>
      <c r="AF400" s="76"/>
      <c r="AG400" s="77"/>
      <c r="AH400" s="76"/>
      <c r="AI400" s="77"/>
      <c r="AJ400" s="76"/>
      <c r="AK400" s="77"/>
      <c r="AL400" s="76"/>
      <c r="AM400" s="77"/>
      <c r="AN400" s="76"/>
      <c r="AO400" s="77"/>
      <c r="AP400" s="76"/>
      <c r="AQ400" s="77"/>
      <c r="AR400" s="76"/>
      <c r="AS400" s="77"/>
      <c r="AT400" s="76"/>
      <c r="AU400" s="77"/>
      <c r="AV400" s="76"/>
      <c r="AW400" s="77"/>
      <c r="AX400" s="76"/>
      <c r="AY400" s="77"/>
      <c r="AZ400" s="76"/>
      <c r="BA400" s="77"/>
      <c r="BB400" s="76"/>
      <c r="BC400" s="77"/>
      <c r="BD400" s="76"/>
      <c r="BE400" s="77"/>
      <c r="BF400" s="76"/>
      <c r="BG400" s="77"/>
      <c r="BH400" s="76"/>
      <c r="BI400" s="77"/>
      <c r="BJ400" s="76"/>
      <c r="BK400" s="77"/>
      <c r="BL400" s="36"/>
      <c r="BM400" s="24"/>
      <c r="BN400" s="76"/>
      <c r="BO400" s="77"/>
      <c r="BP400" s="76"/>
      <c r="BQ400" s="77"/>
      <c r="BR400" s="76"/>
      <c r="BS400" s="77"/>
      <c r="BT400" s="76"/>
      <c r="BU400" s="77"/>
      <c r="BV400" s="24"/>
      <c r="BW400" s="76"/>
      <c r="BX400" s="77"/>
      <c r="BY400" s="76"/>
      <c r="BZ400" s="77"/>
      <c r="CA400" s="96"/>
    </row>
    <row r="401" spans="1:79" ht="24" outlineLevel="1" x14ac:dyDescent="0.2">
      <c r="A401" s="33"/>
      <c r="B401" s="267" t="s">
        <v>907</v>
      </c>
      <c r="C401" s="242" t="str">
        <f>_xlfn.CONCAT(Tabel3[[#This Row],[ID]],Tabel3[[#This Row],[BYGNINGSDELE]])</f>
        <v>397Kloak/LAR systemer under bygning (Fra terrændæk og ned)</v>
      </c>
      <c r="D401" s="23"/>
      <c r="E401" s="23"/>
      <c r="F401" s="23"/>
      <c r="G401" s="23"/>
      <c r="H401" s="23"/>
      <c r="I401" s="24"/>
      <c r="J401" s="65">
        <v>3</v>
      </c>
      <c r="K401" s="66" t="s">
        <v>894</v>
      </c>
      <c r="L401" s="67"/>
      <c r="M401" s="65" t="str">
        <f>IFERROR(VLOOKUP(Tabel3[[#This Row],[ID-Bygningsdel]],'Data ændringslog'!A:G,7,FALSE),"P")</f>
        <v/>
      </c>
      <c r="N401" s="68" t="s">
        <v>109</v>
      </c>
      <c r="O401" s="196" t="str">
        <f>VLOOKUP(Tabel3[[#This Row],[ID-Bygningsdel]],'Data aktør'!A:H,2,FALSE)</f>
        <v/>
      </c>
      <c r="P401" s="197" t="str">
        <f>VLOOKUP(Tabel3[[#This Row],[ID-Bygningsdel]],'Data aktør'!A:H,3,FALSE)</f>
        <v/>
      </c>
      <c r="Q401" s="197" t="str">
        <f>VLOOKUP(Tabel3[[#This Row],[ID-Bygningsdel]],'Data aktør'!A:H,4,FALSE)</f>
        <v/>
      </c>
      <c r="R401" s="197" t="str">
        <f>VLOOKUP(Tabel3[[#This Row],[ID-Bygningsdel]],'Data aktør'!A:H,5,FALSE)</f>
        <v/>
      </c>
      <c r="S401" s="197" t="str">
        <f>VLOOKUP(Tabel3[[#This Row],[ID-Bygningsdel]],'Data aktør'!A:H,6,FALSE)</f>
        <v/>
      </c>
      <c r="T401" s="197" t="str">
        <f>VLOOKUP(Tabel3[[#This Row],[ID-Bygningsdel]],'Data aktør'!A:H,7,FALSE)</f>
        <v/>
      </c>
      <c r="U401" s="197" t="str">
        <f>VLOOKUP(Tabel3[[#This Row],[ID-Bygningsdel]],'Data aktør'!A:H,8,FALSE)</f>
        <v/>
      </c>
      <c r="V401" s="84"/>
      <c r="W401" s="69"/>
      <c r="X401" s="84"/>
      <c r="Y401" s="69"/>
      <c r="Z401" s="84"/>
      <c r="AA401" s="69"/>
      <c r="AB401" s="84"/>
      <c r="AC401" s="69"/>
      <c r="AD401" s="84"/>
      <c r="AE401" s="69"/>
      <c r="AF401" s="84"/>
      <c r="AG401" s="69"/>
      <c r="AH401" s="84"/>
      <c r="AI401" s="69"/>
      <c r="AJ401" s="84"/>
      <c r="AK401" s="69"/>
      <c r="AL401" s="84"/>
      <c r="AM401" s="69"/>
      <c r="AN401" s="84"/>
      <c r="AO401" s="69"/>
      <c r="AP401" s="84"/>
      <c r="AQ401" s="69"/>
      <c r="AR401" s="84"/>
      <c r="AS401" s="69"/>
      <c r="AT401" s="84"/>
      <c r="AU401" s="69"/>
      <c r="AV401" s="84"/>
      <c r="AW401" s="69"/>
      <c r="AX401" s="84"/>
      <c r="AY401" s="69"/>
      <c r="AZ401" s="84"/>
      <c r="BA401" s="69"/>
      <c r="BB401" s="84"/>
      <c r="BC401" s="69"/>
      <c r="BD401" s="84"/>
      <c r="BE401" s="69"/>
      <c r="BF401" s="84"/>
      <c r="BG401" s="69"/>
      <c r="BH401" s="84"/>
      <c r="BI401" s="69"/>
      <c r="BJ401" s="84"/>
      <c r="BK401" s="69"/>
      <c r="BL401" s="38"/>
      <c r="BM401" s="24"/>
      <c r="BN401" s="84"/>
      <c r="BO401" s="69"/>
      <c r="BP401" s="84"/>
      <c r="BQ401" s="69"/>
      <c r="BR401" s="84"/>
      <c r="BS401" s="69"/>
      <c r="BT401" s="84"/>
      <c r="BU401" s="69"/>
      <c r="BV401" s="24"/>
      <c r="BW401" s="84"/>
      <c r="BX401" s="69"/>
      <c r="BY401" s="84"/>
      <c r="BZ401" s="69"/>
      <c r="CA401" s="98"/>
    </row>
    <row r="402" spans="1:79" outlineLevel="1" x14ac:dyDescent="0.2">
      <c r="A402" s="33"/>
      <c r="B402" s="265" t="s">
        <v>909</v>
      </c>
      <c r="C402" s="240" t="str">
        <f>_xlfn.CONCAT(Tabel3[[#This Row],[ID]],Tabel3[[#This Row],[BYGNINGSDELE]])</f>
        <v>398Hoved- og fordelingsføringsveje</v>
      </c>
      <c r="D402" s="24"/>
      <c r="E402" s="24"/>
      <c r="F402" s="24"/>
      <c r="G402" s="24"/>
      <c r="H402" s="24"/>
      <c r="I402" s="24"/>
      <c r="J402" s="61">
        <v>4</v>
      </c>
      <c r="K402" s="62" t="s">
        <v>891</v>
      </c>
      <c r="L402" s="63" t="s">
        <v>892</v>
      </c>
      <c r="M402" s="61" t="str">
        <f>IFERROR(VLOOKUP(Tabel3[[#This Row],[ID-Bygningsdel]],'Data ændringslog'!A:G,7,FALSE),"P")</f>
        <v/>
      </c>
      <c r="N402" s="64" t="s">
        <v>109</v>
      </c>
      <c r="O402" s="188" t="str">
        <f>VLOOKUP(Tabel3[[#This Row],[ID-Bygningsdel]],'Data aktør'!A:H,2,FALSE)</f>
        <v/>
      </c>
      <c r="P402" s="189" t="str">
        <f>VLOOKUP(Tabel3[[#This Row],[ID-Bygningsdel]],'Data aktør'!A:H,3,FALSE)</f>
        <v/>
      </c>
      <c r="Q402" s="190" t="str">
        <f>VLOOKUP(Tabel3[[#This Row],[ID-Bygningsdel]],'Data aktør'!A:H,4,FALSE)</f>
        <v/>
      </c>
      <c r="R402" s="191" t="str">
        <f>VLOOKUP(Tabel3[[#This Row],[ID-Bygningsdel]],'Data aktør'!A:H,5,FALSE)</f>
        <v>X</v>
      </c>
      <c r="S402" s="192" t="str">
        <f>VLOOKUP(Tabel3[[#This Row],[ID-Bygningsdel]],'Data aktør'!A:H,6,FALSE)</f>
        <v/>
      </c>
      <c r="T402" s="193" t="str">
        <f>VLOOKUP(Tabel3[[#This Row],[ID-Bygningsdel]],'Data aktør'!A:H,7,FALSE)</f>
        <v/>
      </c>
      <c r="U402" s="194" t="str">
        <f>VLOOKUP(Tabel3[[#This Row],[ID-Bygningsdel]],'Data aktør'!A:H,8,FALSE)</f>
        <v/>
      </c>
      <c r="V402" s="76"/>
      <c r="W402" s="77"/>
      <c r="X402" s="76"/>
      <c r="Y402" s="77"/>
      <c r="Z402" s="76"/>
      <c r="AA402" s="77"/>
      <c r="AB402" s="76" t="s">
        <v>46</v>
      </c>
      <c r="AC402" s="77">
        <v>200</v>
      </c>
      <c r="AD402" s="76"/>
      <c r="AE402" s="77"/>
      <c r="AF402" s="76"/>
      <c r="AG402" s="77"/>
      <c r="AH402" s="76"/>
      <c r="AI402" s="77"/>
      <c r="AJ402" s="76" t="s">
        <v>46</v>
      </c>
      <c r="AK402" s="77">
        <v>300</v>
      </c>
      <c r="AL402" s="76"/>
      <c r="AM402" s="77"/>
      <c r="AN402" s="76"/>
      <c r="AO402" s="77"/>
      <c r="AP402" s="76"/>
      <c r="AQ402" s="77"/>
      <c r="AR402" s="76"/>
      <c r="AS402" s="77"/>
      <c r="AT402" s="76" t="s">
        <v>46</v>
      </c>
      <c r="AU402" s="77">
        <v>325</v>
      </c>
      <c r="AV402" s="76"/>
      <c r="AW402" s="77"/>
      <c r="AX402" s="76"/>
      <c r="AY402" s="77"/>
      <c r="AZ402" s="76"/>
      <c r="BA402" s="77"/>
      <c r="BB402" s="76" t="s">
        <v>46</v>
      </c>
      <c r="BC402" s="77">
        <v>325</v>
      </c>
      <c r="BD402" s="76"/>
      <c r="BE402" s="77"/>
      <c r="BF402" s="76"/>
      <c r="BG402" s="77"/>
      <c r="BH402" s="76"/>
      <c r="BI402" s="77"/>
      <c r="BJ402" s="76"/>
      <c r="BK402" s="77"/>
      <c r="BL402" s="36"/>
      <c r="BM402" s="24"/>
      <c r="BN402" s="76"/>
      <c r="BO402" s="77"/>
      <c r="BP402" s="76"/>
      <c r="BQ402" s="77"/>
      <c r="BR402" s="76"/>
      <c r="BS402" s="77"/>
      <c r="BT402" s="76"/>
      <c r="BU402" s="77"/>
      <c r="BV402" s="24"/>
      <c r="BW402" s="76"/>
      <c r="BX402" s="77"/>
      <c r="BY402" s="76"/>
      <c r="BZ402" s="77"/>
      <c r="CA402" s="96"/>
    </row>
    <row r="403" spans="1:79" outlineLevel="1" x14ac:dyDescent="0.2">
      <c r="A403" s="33"/>
      <c r="B403" s="265" t="s">
        <v>911</v>
      </c>
      <c r="C403" s="240" t="str">
        <f>_xlfn.CONCAT(Tabel3[[#This Row],[ID]],Tabel3[[#This Row],[BYGNINGSDELE]])</f>
        <v>399Føring til komponenter og tilslutninger</v>
      </c>
      <c r="D403" s="24"/>
      <c r="E403" s="24"/>
      <c r="F403" s="24"/>
      <c r="G403" s="24"/>
      <c r="H403" s="24"/>
      <c r="I403" s="24"/>
      <c r="J403" s="61">
        <v>4</v>
      </c>
      <c r="K403" s="62" t="s">
        <v>897</v>
      </c>
      <c r="L403" s="63" t="s">
        <v>892</v>
      </c>
      <c r="M403" s="61" t="str">
        <f>IFERROR(VLOOKUP(Tabel3[[#This Row],[ID-Bygningsdel]],'Data ændringslog'!A:G,7,FALSE),"P")</f>
        <v/>
      </c>
      <c r="N403" s="64" t="s">
        <v>109</v>
      </c>
      <c r="O403" s="188" t="str">
        <f>VLOOKUP(Tabel3[[#This Row],[ID-Bygningsdel]],'Data aktør'!A:H,2,FALSE)</f>
        <v/>
      </c>
      <c r="P403" s="189" t="str">
        <f>VLOOKUP(Tabel3[[#This Row],[ID-Bygningsdel]],'Data aktør'!A:H,3,FALSE)</f>
        <v/>
      </c>
      <c r="Q403" s="190" t="str">
        <f>VLOOKUP(Tabel3[[#This Row],[ID-Bygningsdel]],'Data aktør'!A:H,4,FALSE)</f>
        <v/>
      </c>
      <c r="R403" s="191" t="str">
        <f>VLOOKUP(Tabel3[[#This Row],[ID-Bygningsdel]],'Data aktør'!A:H,5,FALSE)</f>
        <v>X</v>
      </c>
      <c r="S403" s="192" t="str">
        <f>VLOOKUP(Tabel3[[#This Row],[ID-Bygningsdel]],'Data aktør'!A:H,6,FALSE)</f>
        <v/>
      </c>
      <c r="T403" s="193" t="str">
        <f>VLOOKUP(Tabel3[[#This Row],[ID-Bygningsdel]],'Data aktør'!A:H,7,FALSE)</f>
        <v/>
      </c>
      <c r="U403" s="194" t="str">
        <f>VLOOKUP(Tabel3[[#This Row],[ID-Bygningsdel]],'Data aktør'!A:H,8,FALSE)</f>
        <v/>
      </c>
      <c r="V403" s="76"/>
      <c r="W403" s="77"/>
      <c r="X403" s="76"/>
      <c r="Y403" s="77"/>
      <c r="Z403" s="76"/>
      <c r="AA403" s="77"/>
      <c r="AB403" s="76" t="s">
        <v>46</v>
      </c>
      <c r="AC403" s="77">
        <v>200</v>
      </c>
      <c r="AD403" s="76"/>
      <c r="AE403" s="77"/>
      <c r="AF403" s="76"/>
      <c r="AG403" s="77"/>
      <c r="AH403" s="76"/>
      <c r="AI403" s="77"/>
      <c r="AJ403" s="76" t="s">
        <v>46</v>
      </c>
      <c r="AK403" s="77">
        <v>300</v>
      </c>
      <c r="AL403" s="76"/>
      <c r="AM403" s="77"/>
      <c r="AN403" s="76"/>
      <c r="AO403" s="77"/>
      <c r="AP403" s="76"/>
      <c r="AQ403" s="77"/>
      <c r="AR403" s="76"/>
      <c r="AS403" s="77"/>
      <c r="AT403" s="76" t="s">
        <v>46</v>
      </c>
      <c r="AU403" s="77">
        <v>325</v>
      </c>
      <c r="AV403" s="76"/>
      <c r="AW403" s="77"/>
      <c r="AX403" s="76"/>
      <c r="AY403" s="77"/>
      <c r="AZ403" s="76"/>
      <c r="BA403" s="77"/>
      <c r="BB403" s="76" t="s">
        <v>46</v>
      </c>
      <c r="BC403" s="77">
        <v>325</v>
      </c>
      <c r="BD403" s="76"/>
      <c r="BE403" s="77"/>
      <c r="BF403" s="76"/>
      <c r="BG403" s="77"/>
      <c r="BH403" s="76"/>
      <c r="BI403" s="77"/>
      <c r="BJ403" s="76"/>
      <c r="BK403" s="77"/>
      <c r="BL403" s="36"/>
      <c r="BM403" s="24"/>
      <c r="BN403" s="76"/>
      <c r="BO403" s="77"/>
      <c r="BP403" s="76"/>
      <c r="BQ403" s="77"/>
      <c r="BR403" s="76"/>
      <c r="BS403" s="77"/>
      <c r="BT403" s="76"/>
      <c r="BU403" s="77"/>
      <c r="BV403" s="24"/>
      <c r="BW403" s="76"/>
      <c r="BX403" s="77"/>
      <c r="BY403" s="76"/>
      <c r="BZ403" s="77"/>
      <c r="CA403" s="96"/>
    </row>
    <row r="404" spans="1:79" ht="24.95" customHeight="1" outlineLevel="1" x14ac:dyDescent="0.2">
      <c r="A404" s="33"/>
      <c r="B404" s="267" t="s">
        <v>912</v>
      </c>
      <c r="C404" s="242" t="str">
        <f>_xlfn.CONCAT(Tabel3[[#This Row],[ID]],Tabel3[[#This Row],[BYGNINGSDELE]])</f>
        <v>400Afløb /Tagvand (i bygning)</v>
      </c>
      <c r="D404" s="23"/>
      <c r="E404" s="23"/>
      <c r="F404" s="23"/>
      <c r="G404" s="23"/>
      <c r="H404" s="23"/>
      <c r="I404" s="24"/>
      <c r="J404" s="65">
        <v>3</v>
      </c>
      <c r="K404" s="66" t="s">
        <v>899</v>
      </c>
      <c r="L404" s="67"/>
      <c r="M404" s="65" t="str">
        <f>IFERROR(VLOOKUP(Tabel3[[#This Row],[ID-Bygningsdel]],'Data ændringslog'!A:G,7,FALSE),"P")</f>
        <v/>
      </c>
      <c r="N404" s="68" t="s">
        <v>109</v>
      </c>
      <c r="O404" s="196" t="str">
        <f>VLOOKUP(Tabel3[[#This Row],[ID-Bygningsdel]],'Data aktør'!A:H,2,FALSE)</f>
        <v/>
      </c>
      <c r="P404" s="197" t="str">
        <f>VLOOKUP(Tabel3[[#This Row],[ID-Bygningsdel]],'Data aktør'!A:H,3,FALSE)</f>
        <v/>
      </c>
      <c r="Q404" s="197" t="str">
        <f>VLOOKUP(Tabel3[[#This Row],[ID-Bygningsdel]],'Data aktør'!A:H,4,FALSE)</f>
        <v/>
      </c>
      <c r="R404" s="197" t="str">
        <f>VLOOKUP(Tabel3[[#This Row],[ID-Bygningsdel]],'Data aktør'!A:H,5,FALSE)</f>
        <v/>
      </c>
      <c r="S404" s="197" t="str">
        <f>VLOOKUP(Tabel3[[#This Row],[ID-Bygningsdel]],'Data aktør'!A:H,6,FALSE)</f>
        <v/>
      </c>
      <c r="T404" s="197" t="str">
        <f>VLOOKUP(Tabel3[[#This Row],[ID-Bygningsdel]],'Data aktør'!A:H,7,FALSE)</f>
        <v/>
      </c>
      <c r="U404" s="197" t="str">
        <f>VLOOKUP(Tabel3[[#This Row],[ID-Bygningsdel]],'Data aktør'!A:H,8,FALSE)</f>
        <v/>
      </c>
      <c r="V404" s="84"/>
      <c r="W404" s="69"/>
      <c r="X404" s="84"/>
      <c r="Y404" s="69"/>
      <c r="Z404" s="84"/>
      <c r="AA404" s="69"/>
      <c r="AB404" s="84"/>
      <c r="AC404" s="69"/>
      <c r="AD404" s="84"/>
      <c r="AE404" s="69"/>
      <c r="AF404" s="84"/>
      <c r="AG404" s="69"/>
      <c r="AH404" s="84"/>
      <c r="AI404" s="69"/>
      <c r="AJ404" s="84"/>
      <c r="AK404" s="69"/>
      <c r="AL404" s="84"/>
      <c r="AM404" s="69"/>
      <c r="AN404" s="84"/>
      <c r="AO404" s="69"/>
      <c r="AP404" s="84"/>
      <c r="AQ404" s="69"/>
      <c r="AR404" s="84"/>
      <c r="AS404" s="69"/>
      <c r="AT404" s="84"/>
      <c r="AU404" s="69"/>
      <c r="AV404" s="84"/>
      <c r="AW404" s="69"/>
      <c r="AX404" s="84"/>
      <c r="AY404" s="69"/>
      <c r="AZ404" s="84"/>
      <c r="BA404" s="69"/>
      <c r="BB404" s="84"/>
      <c r="BC404" s="69"/>
      <c r="BD404" s="84"/>
      <c r="BE404" s="69"/>
      <c r="BF404" s="84"/>
      <c r="BG404" s="69"/>
      <c r="BH404" s="84"/>
      <c r="BI404" s="69"/>
      <c r="BJ404" s="84"/>
      <c r="BK404" s="69"/>
      <c r="BL404" s="38"/>
      <c r="BM404" s="24"/>
      <c r="BN404" s="84"/>
      <c r="BO404" s="69"/>
      <c r="BP404" s="84"/>
      <c r="BQ404" s="69"/>
      <c r="BR404" s="84"/>
      <c r="BS404" s="69"/>
      <c r="BT404" s="84"/>
      <c r="BU404" s="69"/>
      <c r="BV404" s="24"/>
      <c r="BW404" s="84"/>
      <c r="BX404" s="69"/>
      <c r="BY404" s="84"/>
      <c r="BZ404" s="69"/>
      <c r="CA404" s="98"/>
    </row>
    <row r="405" spans="1:79" outlineLevel="1" x14ac:dyDescent="0.2">
      <c r="A405" s="33"/>
      <c r="B405" s="265" t="s">
        <v>913</v>
      </c>
      <c r="C405" s="240" t="str">
        <f>_xlfn.CONCAT(Tabel3[[#This Row],[ID]],Tabel3[[#This Row],[BYGNINGSDELE]])</f>
        <v>401Teknikrum/Teknikområder</v>
      </c>
      <c r="D405" s="24"/>
      <c r="E405" s="24"/>
      <c r="F405" s="24"/>
      <c r="G405" s="24"/>
      <c r="H405" s="24"/>
      <c r="I405" s="24"/>
      <c r="J405" s="61">
        <v>4</v>
      </c>
      <c r="K405" s="62" t="s">
        <v>562</v>
      </c>
      <c r="L405" s="63" t="s">
        <v>892</v>
      </c>
      <c r="M405" s="61" t="str">
        <f>IFERROR(VLOOKUP(Tabel3[[#This Row],[ID-Bygningsdel]],'Data ændringslog'!A:G,7,FALSE),"P")</f>
        <v/>
      </c>
      <c r="N405" s="64" t="s">
        <v>109</v>
      </c>
      <c r="O405" s="188" t="str">
        <f>VLOOKUP(Tabel3[[#This Row],[ID-Bygningsdel]],'Data aktør'!A:H,2,FALSE)</f>
        <v/>
      </c>
      <c r="P405" s="189" t="str">
        <f>VLOOKUP(Tabel3[[#This Row],[ID-Bygningsdel]],'Data aktør'!A:H,3,FALSE)</f>
        <v/>
      </c>
      <c r="Q405" s="190" t="str">
        <f>VLOOKUP(Tabel3[[#This Row],[ID-Bygningsdel]],'Data aktør'!A:H,4,FALSE)</f>
        <v/>
      </c>
      <c r="R405" s="191" t="str">
        <f>VLOOKUP(Tabel3[[#This Row],[ID-Bygningsdel]],'Data aktør'!A:H,5,FALSE)</f>
        <v>X</v>
      </c>
      <c r="S405" s="192" t="str">
        <f>VLOOKUP(Tabel3[[#This Row],[ID-Bygningsdel]],'Data aktør'!A:H,6,FALSE)</f>
        <v/>
      </c>
      <c r="T405" s="193" t="str">
        <f>VLOOKUP(Tabel3[[#This Row],[ID-Bygningsdel]],'Data aktør'!A:H,7,FALSE)</f>
        <v/>
      </c>
      <c r="U405" s="194" t="str">
        <f>VLOOKUP(Tabel3[[#This Row],[ID-Bygningsdel]],'Data aktør'!A:H,8,FALSE)</f>
        <v/>
      </c>
      <c r="V405" s="76"/>
      <c r="W405" s="77"/>
      <c r="X405" s="76"/>
      <c r="Y405" s="77"/>
      <c r="Z405" s="76"/>
      <c r="AA405" s="77"/>
      <c r="AB405" s="76" t="s">
        <v>46</v>
      </c>
      <c r="AC405" s="77">
        <v>200</v>
      </c>
      <c r="AD405" s="76"/>
      <c r="AE405" s="77"/>
      <c r="AF405" s="76"/>
      <c r="AG405" s="77"/>
      <c r="AH405" s="76"/>
      <c r="AI405" s="77"/>
      <c r="AJ405" s="76" t="s">
        <v>46</v>
      </c>
      <c r="AK405" s="77">
        <v>300</v>
      </c>
      <c r="AL405" s="76"/>
      <c r="AM405" s="77"/>
      <c r="AN405" s="76"/>
      <c r="AO405" s="77"/>
      <c r="AP405" s="76"/>
      <c r="AQ405" s="77"/>
      <c r="AR405" s="76"/>
      <c r="AS405" s="77"/>
      <c r="AT405" s="76" t="s">
        <v>46</v>
      </c>
      <c r="AU405" s="77">
        <v>325</v>
      </c>
      <c r="AV405" s="76"/>
      <c r="AW405" s="77"/>
      <c r="AX405" s="76"/>
      <c r="AY405" s="77"/>
      <c r="AZ405" s="76"/>
      <c r="BA405" s="77"/>
      <c r="BB405" s="76" t="s">
        <v>46</v>
      </c>
      <c r="BC405" s="77">
        <v>325</v>
      </c>
      <c r="BD405" s="76"/>
      <c r="BE405" s="77"/>
      <c r="BF405" s="76"/>
      <c r="BG405" s="77"/>
      <c r="BH405" s="76"/>
      <c r="BI405" s="77"/>
      <c r="BJ405" s="76"/>
      <c r="BK405" s="77"/>
      <c r="BL405" s="36"/>
      <c r="BM405" s="24"/>
      <c r="BN405" s="76"/>
      <c r="BO405" s="77"/>
      <c r="BP405" s="76"/>
      <c r="BQ405" s="77"/>
      <c r="BR405" s="76"/>
      <c r="BS405" s="77"/>
      <c r="BT405" s="76"/>
      <c r="BU405" s="77"/>
      <c r="BV405" s="24"/>
      <c r="BW405" s="76"/>
      <c r="BX405" s="77"/>
      <c r="BY405" s="76"/>
      <c r="BZ405" s="77"/>
      <c r="CA405" s="96"/>
    </row>
    <row r="406" spans="1:79" outlineLevel="1" x14ac:dyDescent="0.2">
      <c r="A406" s="33"/>
      <c r="B406" s="265" t="s">
        <v>914</v>
      </c>
      <c r="C406" s="240" t="str">
        <f>_xlfn.CONCAT(Tabel3[[#This Row],[ID]],Tabel3[[#This Row],[BYGNINGSDELE]])</f>
        <v>402Skakte (lodrette hovedføringsveje)</v>
      </c>
      <c r="D406" s="24"/>
      <c r="E406" s="24"/>
      <c r="F406" s="24"/>
      <c r="G406" s="24"/>
      <c r="H406" s="24"/>
      <c r="I406" s="24"/>
      <c r="J406" s="61">
        <v>4</v>
      </c>
      <c r="K406" s="62" t="s">
        <v>565</v>
      </c>
      <c r="L406" s="63" t="s">
        <v>892</v>
      </c>
      <c r="M406" s="61" t="str">
        <f>IFERROR(VLOOKUP(Tabel3[[#This Row],[ID-Bygningsdel]],'Data ændringslog'!A:G,7,FALSE),"P")</f>
        <v/>
      </c>
      <c r="N406" s="64" t="s">
        <v>109</v>
      </c>
      <c r="O406" s="188" t="str">
        <f>VLOOKUP(Tabel3[[#This Row],[ID-Bygningsdel]],'Data aktør'!A:H,2,FALSE)</f>
        <v/>
      </c>
      <c r="P406" s="189" t="str">
        <f>VLOOKUP(Tabel3[[#This Row],[ID-Bygningsdel]],'Data aktør'!A:H,3,FALSE)</f>
        <v/>
      </c>
      <c r="Q406" s="190" t="str">
        <f>VLOOKUP(Tabel3[[#This Row],[ID-Bygningsdel]],'Data aktør'!A:H,4,FALSE)</f>
        <v/>
      </c>
      <c r="R406" s="191" t="str">
        <f>VLOOKUP(Tabel3[[#This Row],[ID-Bygningsdel]],'Data aktør'!A:H,5,FALSE)</f>
        <v>X</v>
      </c>
      <c r="S406" s="192" t="str">
        <f>VLOOKUP(Tabel3[[#This Row],[ID-Bygningsdel]],'Data aktør'!A:H,6,FALSE)</f>
        <v/>
      </c>
      <c r="T406" s="193" t="str">
        <f>VLOOKUP(Tabel3[[#This Row],[ID-Bygningsdel]],'Data aktør'!A:H,7,FALSE)</f>
        <v/>
      </c>
      <c r="U406" s="194" t="str">
        <f>VLOOKUP(Tabel3[[#This Row],[ID-Bygningsdel]],'Data aktør'!A:H,8,FALSE)</f>
        <v/>
      </c>
      <c r="V406" s="76"/>
      <c r="W406" s="77"/>
      <c r="X406" s="76"/>
      <c r="Y406" s="77"/>
      <c r="Z406" s="76"/>
      <c r="AA406" s="77"/>
      <c r="AB406" s="76" t="s">
        <v>46</v>
      </c>
      <c r="AC406" s="77">
        <v>200</v>
      </c>
      <c r="AD406" s="76"/>
      <c r="AE406" s="77"/>
      <c r="AF406" s="76"/>
      <c r="AG406" s="77"/>
      <c r="AH406" s="76"/>
      <c r="AI406" s="77"/>
      <c r="AJ406" s="76" t="s">
        <v>46</v>
      </c>
      <c r="AK406" s="77">
        <v>300</v>
      </c>
      <c r="AL406" s="76"/>
      <c r="AM406" s="77"/>
      <c r="AN406" s="76"/>
      <c r="AO406" s="77"/>
      <c r="AP406" s="76"/>
      <c r="AQ406" s="77"/>
      <c r="AR406" s="76"/>
      <c r="AS406" s="77"/>
      <c r="AT406" s="76" t="s">
        <v>46</v>
      </c>
      <c r="AU406" s="77">
        <v>325</v>
      </c>
      <c r="AV406" s="76"/>
      <c r="AW406" s="77"/>
      <c r="AX406" s="76"/>
      <c r="AY406" s="77"/>
      <c r="AZ406" s="76"/>
      <c r="BA406" s="77"/>
      <c r="BB406" s="76" t="s">
        <v>46</v>
      </c>
      <c r="BC406" s="77">
        <v>325</v>
      </c>
      <c r="BD406" s="76"/>
      <c r="BE406" s="77"/>
      <c r="BF406" s="76"/>
      <c r="BG406" s="77"/>
      <c r="BH406" s="76"/>
      <c r="BI406" s="77"/>
      <c r="BJ406" s="76"/>
      <c r="BK406" s="77"/>
      <c r="BL406" s="36"/>
      <c r="BM406" s="24"/>
      <c r="BN406" s="76"/>
      <c r="BO406" s="77"/>
      <c r="BP406" s="76"/>
      <c r="BQ406" s="77"/>
      <c r="BR406" s="76"/>
      <c r="BS406" s="77"/>
      <c r="BT406" s="76"/>
      <c r="BU406" s="77"/>
      <c r="BV406" s="24"/>
      <c r="BW406" s="76"/>
      <c r="BX406" s="77"/>
      <c r="BY406" s="76"/>
      <c r="BZ406" s="77"/>
      <c r="CA406" s="96"/>
    </row>
    <row r="407" spans="1:79" outlineLevel="1" x14ac:dyDescent="0.2">
      <c r="A407" s="33"/>
      <c r="B407" s="265" t="s">
        <v>915</v>
      </c>
      <c r="C407" s="240" t="str">
        <f>_xlfn.CONCAT(Tabel3[[#This Row],[ID]],Tabel3[[#This Row],[BYGNINGSDELE]])</f>
        <v>403Vandrette hoved- og fordelingsføringsveje</v>
      </c>
      <c r="D407" s="24"/>
      <c r="E407" s="24"/>
      <c r="F407" s="24"/>
      <c r="G407" s="24"/>
      <c r="H407" s="24"/>
      <c r="I407" s="24"/>
      <c r="J407" s="61">
        <v>4</v>
      </c>
      <c r="K407" s="62" t="s">
        <v>567</v>
      </c>
      <c r="L407" s="63" t="s">
        <v>892</v>
      </c>
      <c r="M407" s="61" t="str">
        <f>IFERROR(VLOOKUP(Tabel3[[#This Row],[ID-Bygningsdel]],'Data ændringslog'!A:G,7,FALSE),"P")</f>
        <v/>
      </c>
      <c r="N407" s="64" t="s">
        <v>109</v>
      </c>
      <c r="O407" s="188" t="str">
        <f>VLOOKUP(Tabel3[[#This Row],[ID-Bygningsdel]],'Data aktør'!A:H,2,FALSE)</f>
        <v/>
      </c>
      <c r="P407" s="189" t="str">
        <f>VLOOKUP(Tabel3[[#This Row],[ID-Bygningsdel]],'Data aktør'!A:H,3,FALSE)</f>
        <v/>
      </c>
      <c r="Q407" s="190" t="str">
        <f>VLOOKUP(Tabel3[[#This Row],[ID-Bygningsdel]],'Data aktør'!A:H,4,FALSE)</f>
        <v/>
      </c>
      <c r="R407" s="191" t="str">
        <f>VLOOKUP(Tabel3[[#This Row],[ID-Bygningsdel]],'Data aktør'!A:H,5,FALSE)</f>
        <v>X</v>
      </c>
      <c r="S407" s="192" t="str">
        <f>VLOOKUP(Tabel3[[#This Row],[ID-Bygningsdel]],'Data aktør'!A:H,6,FALSE)</f>
        <v/>
      </c>
      <c r="T407" s="193" t="str">
        <f>VLOOKUP(Tabel3[[#This Row],[ID-Bygningsdel]],'Data aktør'!A:H,7,FALSE)</f>
        <v/>
      </c>
      <c r="U407" s="194" t="str">
        <f>VLOOKUP(Tabel3[[#This Row],[ID-Bygningsdel]],'Data aktør'!A:H,8,FALSE)</f>
        <v/>
      </c>
      <c r="V407" s="76"/>
      <c r="W407" s="77"/>
      <c r="X407" s="76"/>
      <c r="Y407" s="77"/>
      <c r="Z407" s="76"/>
      <c r="AA407" s="77"/>
      <c r="AB407" s="76" t="s">
        <v>46</v>
      </c>
      <c r="AC407" s="77">
        <v>200</v>
      </c>
      <c r="AD407" s="76"/>
      <c r="AE407" s="77"/>
      <c r="AF407" s="76"/>
      <c r="AG407" s="77"/>
      <c r="AH407" s="76"/>
      <c r="AI407" s="77"/>
      <c r="AJ407" s="76" t="s">
        <v>46</v>
      </c>
      <c r="AK407" s="77">
        <v>300</v>
      </c>
      <c r="AL407" s="76"/>
      <c r="AM407" s="77"/>
      <c r="AN407" s="76"/>
      <c r="AO407" s="77"/>
      <c r="AP407" s="76"/>
      <c r="AQ407" s="77"/>
      <c r="AR407" s="76"/>
      <c r="AS407" s="77"/>
      <c r="AT407" s="76" t="s">
        <v>46</v>
      </c>
      <c r="AU407" s="77">
        <v>325</v>
      </c>
      <c r="AV407" s="76"/>
      <c r="AW407" s="77"/>
      <c r="AX407" s="76"/>
      <c r="AY407" s="77"/>
      <c r="AZ407" s="76"/>
      <c r="BA407" s="77"/>
      <c r="BB407" s="76" t="s">
        <v>46</v>
      </c>
      <c r="BC407" s="77">
        <v>325</v>
      </c>
      <c r="BD407" s="76"/>
      <c r="BE407" s="77"/>
      <c r="BF407" s="76"/>
      <c r="BG407" s="77"/>
      <c r="BH407" s="76"/>
      <c r="BI407" s="77"/>
      <c r="BJ407" s="76"/>
      <c r="BK407" s="77"/>
      <c r="BL407" s="36"/>
      <c r="BM407" s="24"/>
      <c r="BN407" s="76"/>
      <c r="BO407" s="77"/>
      <c r="BP407" s="76"/>
      <c r="BQ407" s="77"/>
      <c r="BR407" s="76"/>
      <c r="BS407" s="77"/>
      <c r="BT407" s="76"/>
      <c r="BU407" s="77"/>
      <c r="BV407" s="24"/>
      <c r="BW407" s="76"/>
      <c r="BX407" s="77"/>
      <c r="BY407" s="76"/>
      <c r="BZ407" s="77"/>
      <c r="CA407" s="96"/>
    </row>
    <row r="408" spans="1:79" outlineLevel="1" x14ac:dyDescent="0.2">
      <c r="A408" s="33"/>
      <c r="B408" s="265" t="s">
        <v>916</v>
      </c>
      <c r="C408" s="240" t="str">
        <f>_xlfn.CONCAT(Tabel3[[#This Row],[ID]],Tabel3[[#This Row],[BYGNINGSDELE]])</f>
        <v>404Føring til komponenter og tilslutninger i rum</v>
      </c>
      <c r="D408" s="24"/>
      <c r="E408" s="24"/>
      <c r="F408" s="24"/>
      <c r="G408" s="24"/>
      <c r="H408" s="24"/>
      <c r="I408" s="24"/>
      <c r="J408" s="61">
        <v>4</v>
      </c>
      <c r="K408" s="62" t="s">
        <v>904</v>
      </c>
      <c r="L408" s="63" t="s">
        <v>892</v>
      </c>
      <c r="M408" s="61" t="str">
        <f>IFERROR(VLOOKUP(Tabel3[[#This Row],[ID-Bygningsdel]],'Data ændringslog'!A:G,7,FALSE),"P")</f>
        <v/>
      </c>
      <c r="N408" s="64" t="s">
        <v>113</v>
      </c>
      <c r="O408" s="188" t="str">
        <f>VLOOKUP(Tabel3[[#This Row],[ID-Bygningsdel]],'Data aktør'!A:H,2,FALSE)</f>
        <v/>
      </c>
      <c r="P408" s="189" t="str">
        <f>VLOOKUP(Tabel3[[#This Row],[ID-Bygningsdel]],'Data aktør'!A:H,3,FALSE)</f>
        <v/>
      </c>
      <c r="Q408" s="190" t="str">
        <f>VLOOKUP(Tabel3[[#This Row],[ID-Bygningsdel]],'Data aktør'!A:H,4,FALSE)</f>
        <v/>
      </c>
      <c r="R408" s="191" t="str">
        <f>VLOOKUP(Tabel3[[#This Row],[ID-Bygningsdel]],'Data aktør'!A:H,5,FALSE)</f>
        <v/>
      </c>
      <c r="S408" s="192" t="str">
        <f>VLOOKUP(Tabel3[[#This Row],[ID-Bygningsdel]],'Data aktør'!A:H,6,FALSE)</f>
        <v/>
      </c>
      <c r="T408" s="193" t="str">
        <f>VLOOKUP(Tabel3[[#This Row],[ID-Bygningsdel]],'Data aktør'!A:H,7,FALSE)</f>
        <v/>
      </c>
      <c r="U408" s="194" t="str">
        <f>VLOOKUP(Tabel3[[#This Row],[ID-Bygningsdel]],'Data aktør'!A:H,8,FALSE)</f>
        <v/>
      </c>
      <c r="V408" s="76"/>
      <c r="W408" s="77"/>
      <c r="X408" s="76"/>
      <c r="Y408" s="77"/>
      <c r="Z408" s="76"/>
      <c r="AA408" s="77"/>
      <c r="AB408" s="76"/>
      <c r="AC408" s="77"/>
      <c r="AD408" s="76"/>
      <c r="AE408" s="77"/>
      <c r="AF408" s="76"/>
      <c r="AG408" s="77"/>
      <c r="AH408" s="76"/>
      <c r="AI408" s="77"/>
      <c r="AJ408" s="76"/>
      <c r="AK408" s="77"/>
      <c r="AL408" s="76"/>
      <c r="AM408" s="77"/>
      <c r="AN408" s="76"/>
      <c r="AO408" s="77"/>
      <c r="AP408" s="76"/>
      <c r="AQ408" s="77"/>
      <c r="AR408" s="76"/>
      <c r="AS408" s="77"/>
      <c r="AT408" s="76"/>
      <c r="AU408" s="77"/>
      <c r="AV408" s="76"/>
      <c r="AW408" s="77"/>
      <c r="AX408" s="76"/>
      <c r="AY408" s="77"/>
      <c r="AZ408" s="76"/>
      <c r="BA408" s="77"/>
      <c r="BB408" s="76"/>
      <c r="BC408" s="77"/>
      <c r="BD408" s="76"/>
      <c r="BE408" s="77"/>
      <c r="BF408" s="76"/>
      <c r="BG408" s="77"/>
      <c r="BH408" s="76"/>
      <c r="BI408" s="77"/>
      <c r="BJ408" s="76"/>
      <c r="BK408" s="77"/>
      <c r="BL408" s="36"/>
      <c r="BM408" s="24"/>
      <c r="BN408" s="76"/>
      <c r="BO408" s="77"/>
      <c r="BP408" s="76"/>
      <c r="BQ408" s="77"/>
      <c r="BR408" s="76"/>
      <c r="BS408" s="77"/>
      <c r="BT408" s="76"/>
      <c r="BU408" s="77"/>
      <c r="BV408" s="24"/>
      <c r="BW408" s="76"/>
      <c r="BX408" s="77"/>
      <c r="BY408" s="76"/>
      <c r="BZ408" s="77"/>
      <c r="CA408" s="96"/>
    </row>
    <row r="409" spans="1:79" outlineLevel="1" x14ac:dyDescent="0.2">
      <c r="A409" s="33"/>
      <c r="B409" s="265" t="s">
        <v>918</v>
      </c>
      <c r="C409" s="240" t="str">
        <f>_xlfn.CONCAT(Tabel3[[#This Row],[ID]],Tabel3[[#This Row],[BYGNINGSDELE]])</f>
        <v>405Koblingsledninger (Pexrør) i gulv</v>
      </c>
      <c r="D409" s="24"/>
      <c r="E409" s="24"/>
      <c r="F409" s="24"/>
      <c r="G409" s="24"/>
      <c r="H409" s="24"/>
      <c r="I409" s="24"/>
      <c r="J409" s="61">
        <v>4</v>
      </c>
      <c r="K409" s="62" t="s">
        <v>906</v>
      </c>
      <c r="L409" s="63" t="s">
        <v>892</v>
      </c>
      <c r="M409" s="61" t="str">
        <f>IFERROR(VLOOKUP(Tabel3[[#This Row],[ID-Bygningsdel]],'Data ændringslog'!A:G,7,FALSE),"P")</f>
        <v/>
      </c>
      <c r="N409" s="64" t="s">
        <v>113</v>
      </c>
      <c r="O409" s="188" t="str">
        <f>VLOOKUP(Tabel3[[#This Row],[ID-Bygningsdel]],'Data aktør'!A:H,2,FALSE)</f>
        <v/>
      </c>
      <c r="P409" s="189" t="str">
        <f>VLOOKUP(Tabel3[[#This Row],[ID-Bygningsdel]],'Data aktør'!A:H,3,FALSE)</f>
        <v/>
      </c>
      <c r="Q409" s="190" t="str">
        <f>VLOOKUP(Tabel3[[#This Row],[ID-Bygningsdel]],'Data aktør'!A:H,4,FALSE)</f>
        <v/>
      </c>
      <c r="R409" s="191" t="str">
        <f>VLOOKUP(Tabel3[[#This Row],[ID-Bygningsdel]],'Data aktør'!A:H,5,FALSE)</f>
        <v/>
      </c>
      <c r="S409" s="192" t="str">
        <f>VLOOKUP(Tabel3[[#This Row],[ID-Bygningsdel]],'Data aktør'!A:H,6,FALSE)</f>
        <v/>
      </c>
      <c r="T409" s="193" t="str">
        <f>VLOOKUP(Tabel3[[#This Row],[ID-Bygningsdel]],'Data aktør'!A:H,7,FALSE)</f>
        <v/>
      </c>
      <c r="U409" s="194" t="str">
        <f>VLOOKUP(Tabel3[[#This Row],[ID-Bygningsdel]],'Data aktør'!A:H,8,FALSE)</f>
        <v/>
      </c>
      <c r="V409" s="76"/>
      <c r="W409" s="77"/>
      <c r="X409" s="76"/>
      <c r="Y409" s="77"/>
      <c r="Z409" s="76"/>
      <c r="AA409" s="77"/>
      <c r="AB409" s="76"/>
      <c r="AC409" s="77"/>
      <c r="AD409" s="76"/>
      <c r="AE409" s="77"/>
      <c r="AF409" s="76"/>
      <c r="AG409" s="77"/>
      <c r="AH409" s="76"/>
      <c r="AI409" s="77"/>
      <c r="AJ409" s="76"/>
      <c r="AK409" s="77"/>
      <c r="AL409" s="76"/>
      <c r="AM409" s="77"/>
      <c r="AN409" s="76"/>
      <c r="AO409" s="77"/>
      <c r="AP409" s="76"/>
      <c r="AQ409" s="77"/>
      <c r="AR409" s="76"/>
      <c r="AS409" s="77"/>
      <c r="AT409" s="76"/>
      <c r="AU409" s="77"/>
      <c r="AV409" s="76"/>
      <c r="AW409" s="77"/>
      <c r="AX409" s="76"/>
      <c r="AY409" s="77"/>
      <c r="AZ409" s="76"/>
      <c r="BA409" s="77"/>
      <c r="BB409" s="76"/>
      <c r="BC409" s="77"/>
      <c r="BD409" s="76"/>
      <c r="BE409" s="77"/>
      <c r="BF409" s="76"/>
      <c r="BG409" s="77"/>
      <c r="BH409" s="76"/>
      <c r="BI409" s="77"/>
      <c r="BJ409" s="76"/>
      <c r="BK409" s="77"/>
      <c r="BL409" s="36"/>
      <c r="BM409" s="24"/>
      <c r="BN409" s="76"/>
      <c r="BO409" s="77"/>
      <c r="BP409" s="76"/>
      <c r="BQ409" s="77"/>
      <c r="BR409" s="76"/>
      <c r="BS409" s="77"/>
      <c r="BT409" s="76"/>
      <c r="BU409" s="77"/>
      <c r="BV409" s="24"/>
      <c r="BW409" s="76"/>
      <c r="BX409" s="77"/>
      <c r="BY409" s="76"/>
      <c r="BZ409" s="77"/>
      <c r="CA409" s="96"/>
    </row>
    <row r="410" spans="1:79" outlineLevel="1" x14ac:dyDescent="0.2">
      <c r="A410" s="33"/>
      <c r="B410" s="265" t="s">
        <v>919</v>
      </c>
      <c r="C410" s="240" t="str">
        <f>_xlfn.CONCAT(Tabel3[[#This Row],[ID]],Tabel3[[#This Row],[BYGNINGSDELE]])</f>
        <v>406Koblingsledninger (Pexrør) i vægge</v>
      </c>
      <c r="D410" s="24"/>
      <c r="E410" s="24"/>
      <c r="F410" s="24"/>
      <c r="G410" s="24"/>
      <c r="H410" s="24"/>
      <c r="I410" s="24"/>
      <c r="J410" s="61">
        <v>4</v>
      </c>
      <c r="K410" s="62" t="s">
        <v>908</v>
      </c>
      <c r="L410" s="63" t="s">
        <v>892</v>
      </c>
      <c r="M410" s="61" t="str">
        <f>IFERROR(VLOOKUP(Tabel3[[#This Row],[ID-Bygningsdel]],'Data ændringslog'!A:G,7,FALSE),"P")</f>
        <v/>
      </c>
      <c r="N410" s="64" t="s">
        <v>113</v>
      </c>
      <c r="O410" s="188" t="str">
        <f>VLOOKUP(Tabel3[[#This Row],[ID-Bygningsdel]],'Data aktør'!A:H,2,FALSE)</f>
        <v/>
      </c>
      <c r="P410" s="189" t="str">
        <f>VLOOKUP(Tabel3[[#This Row],[ID-Bygningsdel]],'Data aktør'!A:H,3,FALSE)</f>
        <v/>
      </c>
      <c r="Q410" s="190" t="str">
        <f>VLOOKUP(Tabel3[[#This Row],[ID-Bygningsdel]],'Data aktør'!A:H,4,FALSE)</f>
        <v/>
      </c>
      <c r="R410" s="191" t="str">
        <f>VLOOKUP(Tabel3[[#This Row],[ID-Bygningsdel]],'Data aktør'!A:H,5,FALSE)</f>
        <v/>
      </c>
      <c r="S410" s="192" t="str">
        <f>VLOOKUP(Tabel3[[#This Row],[ID-Bygningsdel]],'Data aktør'!A:H,6,FALSE)</f>
        <v/>
      </c>
      <c r="T410" s="193" t="str">
        <f>VLOOKUP(Tabel3[[#This Row],[ID-Bygningsdel]],'Data aktør'!A:H,7,FALSE)</f>
        <v/>
      </c>
      <c r="U410" s="194" t="str">
        <f>VLOOKUP(Tabel3[[#This Row],[ID-Bygningsdel]],'Data aktør'!A:H,8,FALSE)</f>
        <v/>
      </c>
      <c r="V410" s="76"/>
      <c r="W410" s="77"/>
      <c r="X410" s="76"/>
      <c r="Y410" s="77"/>
      <c r="Z410" s="76"/>
      <c r="AA410" s="77"/>
      <c r="AB410" s="76"/>
      <c r="AC410" s="77"/>
      <c r="AD410" s="76"/>
      <c r="AE410" s="77"/>
      <c r="AF410" s="76"/>
      <c r="AG410" s="77"/>
      <c r="AH410" s="76"/>
      <c r="AI410" s="77"/>
      <c r="AJ410" s="76"/>
      <c r="AK410" s="77"/>
      <c r="AL410" s="76"/>
      <c r="AM410" s="77"/>
      <c r="AN410" s="76"/>
      <c r="AO410" s="77"/>
      <c r="AP410" s="76"/>
      <c r="AQ410" s="77"/>
      <c r="AR410" s="76"/>
      <c r="AS410" s="77"/>
      <c r="AT410" s="76"/>
      <c r="AU410" s="77"/>
      <c r="AV410" s="76"/>
      <c r="AW410" s="77"/>
      <c r="AX410" s="76"/>
      <c r="AY410" s="77"/>
      <c r="AZ410" s="76"/>
      <c r="BA410" s="77"/>
      <c r="BB410" s="76"/>
      <c r="BC410" s="77"/>
      <c r="BD410" s="76"/>
      <c r="BE410" s="77"/>
      <c r="BF410" s="76"/>
      <c r="BG410" s="77"/>
      <c r="BH410" s="76"/>
      <c r="BI410" s="77"/>
      <c r="BJ410" s="76"/>
      <c r="BK410" s="77"/>
      <c r="BL410" s="36"/>
      <c r="BM410" s="24"/>
      <c r="BN410" s="76"/>
      <c r="BO410" s="77"/>
      <c r="BP410" s="76"/>
      <c r="BQ410" s="77"/>
      <c r="BR410" s="76"/>
      <c r="BS410" s="77"/>
      <c r="BT410" s="76"/>
      <c r="BU410" s="77"/>
      <c r="BV410" s="24"/>
      <c r="BW410" s="76"/>
      <c r="BX410" s="77"/>
      <c r="BY410" s="76"/>
      <c r="BZ410" s="77"/>
      <c r="CA410" s="96"/>
    </row>
    <row r="411" spans="1:79" outlineLevel="1" x14ac:dyDescent="0.2">
      <c r="A411" s="33"/>
      <c r="B411" s="265" t="s">
        <v>920</v>
      </c>
      <c r="C411" s="240" t="str">
        <f>_xlfn.CONCAT(Tabel3[[#This Row],[ID]],Tabel3[[#This Row],[BYGNINGSDELE]])</f>
        <v>407Teknisk isolering</v>
      </c>
      <c r="D411" s="24"/>
      <c r="E411" s="24"/>
      <c r="F411" s="24"/>
      <c r="G411" s="24"/>
      <c r="H411" s="24"/>
      <c r="I411" s="24"/>
      <c r="J411" s="61">
        <v>4</v>
      </c>
      <c r="K411" s="62" t="s">
        <v>910</v>
      </c>
      <c r="L411" s="63" t="s">
        <v>892</v>
      </c>
      <c r="M411" s="61" t="str">
        <f>IFERROR(VLOOKUP(Tabel3[[#This Row],[ID-Bygningsdel]],'Data ændringslog'!A:G,7,FALSE),"P")</f>
        <v/>
      </c>
      <c r="N411" s="64" t="s">
        <v>109</v>
      </c>
      <c r="O411" s="188" t="str">
        <f>VLOOKUP(Tabel3[[#This Row],[ID-Bygningsdel]],'Data aktør'!A:H,2,FALSE)</f>
        <v/>
      </c>
      <c r="P411" s="189" t="str">
        <f>VLOOKUP(Tabel3[[#This Row],[ID-Bygningsdel]],'Data aktør'!A:H,3,FALSE)</f>
        <v/>
      </c>
      <c r="Q411" s="190" t="str">
        <f>VLOOKUP(Tabel3[[#This Row],[ID-Bygningsdel]],'Data aktør'!A:H,4,FALSE)</f>
        <v/>
      </c>
      <c r="R411" s="191" t="str">
        <f>VLOOKUP(Tabel3[[#This Row],[ID-Bygningsdel]],'Data aktør'!A:H,5,FALSE)</f>
        <v>X</v>
      </c>
      <c r="S411" s="192" t="str">
        <f>VLOOKUP(Tabel3[[#This Row],[ID-Bygningsdel]],'Data aktør'!A:H,6,FALSE)</f>
        <v/>
      </c>
      <c r="T411" s="193" t="str">
        <f>VLOOKUP(Tabel3[[#This Row],[ID-Bygningsdel]],'Data aktør'!A:H,7,FALSE)</f>
        <v/>
      </c>
      <c r="U411" s="194" t="str">
        <f>VLOOKUP(Tabel3[[#This Row],[ID-Bygningsdel]],'Data aktør'!A:H,8,FALSE)</f>
        <v/>
      </c>
      <c r="V411" s="76"/>
      <c r="W411" s="77"/>
      <c r="X411" s="76"/>
      <c r="Y411" s="77"/>
      <c r="Z411" s="76"/>
      <c r="AA411" s="77"/>
      <c r="AB411" s="76" t="s">
        <v>46</v>
      </c>
      <c r="AC411" s="77">
        <v>200</v>
      </c>
      <c r="AD411" s="76"/>
      <c r="AE411" s="77"/>
      <c r="AF411" s="76"/>
      <c r="AG411" s="77"/>
      <c r="AH411" s="76"/>
      <c r="AI411" s="77"/>
      <c r="AJ411" s="76" t="s">
        <v>46</v>
      </c>
      <c r="AK411" s="77">
        <v>300</v>
      </c>
      <c r="AL411" s="76"/>
      <c r="AM411" s="77"/>
      <c r="AN411" s="76"/>
      <c r="AO411" s="77"/>
      <c r="AP411" s="76"/>
      <c r="AQ411" s="77"/>
      <c r="AR411" s="76"/>
      <c r="AS411" s="77"/>
      <c r="AT411" s="76" t="s">
        <v>46</v>
      </c>
      <c r="AU411" s="77">
        <v>325</v>
      </c>
      <c r="AV411" s="76"/>
      <c r="AW411" s="77"/>
      <c r="AX411" s="76"/>
      <c r="AY411" s="77"/>
      <c r="AZ411" s="76"/>
      <c r="BA411" s="77"/>
      <c r="BB411" s="76" t="s">
        <v>46</v>
      </c>
      <c r="BC411" s="77">
        <v>325</v>
      </c>
      <c r="BD411" s="76"/>
      <c r="BE411" s="77"/>
      <c r="BF411" s="76"/>
      <c r="BG411" s="77"/>
      <c r="BH411" s="76"/>
      <c r="BI411" s="77"/>
      <c r="BJ411" s="76"/>
      <c r="BK411" s="77"/>
      <c r="BL411" s="36"/>
      <c r="BM411" s="24"/>
      <c r="BN411" s="76"/>
      <c r="BO411" s="77"/>
      <c r="BP411" s="76"/>
      <c r="BQ411" s="77"/>
      <c r="BR411" s="76"/>
      <c r="BS411" s="77"/>
      <c r="BT411" s="76"/>
      <c r="BU411" s="77"/>
      <c r="BV411" s="24"/>
      <c r="BW411" s="76"/>
      <c r="BX411" s="77"/>
      <c r="BY411" s="76"/>
      <c r="BZ411" s="77"/>
      <c r="CA411" s="96"/>
    </row>
    <row r="412" spans="1:79" outlineLevel="1" x14ac:dyDescent="0.2">
      <c r="A412" s="33"/>
      <c r="B412" s="265" t="s">
        <v>921</v>
      </c>
      <c r="C412" s="240" t="str">
        <f>_xlfn.CONCAT(Tabel3[[#This Row],[ID]],Tabel3[[#This Row],[BYGNINGSDELE]])</f>
        <v>408Bæringer</v>
      </c>
      <c r="D412" s="24"/>
      <c r="E412" s="24"/>
      <c r="F412" s="24"/>
      <c r="G412" s="24"/>
      <c r="H412" s="24"/>
      <c r="I412" s="24"/>
      <c r="J412" s="61">
        <v>4</v>
      </c>
      <c r="K412" s="62" t="s">
        <v>575</v>
      </c>
      <c r="L412" s="63" t="s">
        <v>113</v>
      </c>
      <c r="M412" s="61" t="str">
        <f>IFERROR(VLOOKUP(Tabel3[[#This Row],[ID-Bygningsdel]],'Data ændringslog'!A:G,7,FALSE),"P")</f>
        <v/>
      </c>
      <c r="N412" s="64" t="s">
        <v>113</v>
      </c>
      <c r="O412" s="188" t="str">
        <f>VLOOKUP(Tabel3[[#This Row],[ID-Bygningsdel]],'Data aktør'!A:H,2,FALSE)</f>
        <v/>
      </c>
      <c r="P412" s="189" t="str">
        <f>VLOOKUP(Tabel3[[#This Row],[ID-Bygningsdel]],'Data aktør'!A:H,3,FALSE)</f>
        <v/>
      </c>
      <c r="Q412" s="190" t="str">
        <f>VLOOKUP(Tabel3[[#This Row],[ID-Bygningsdel]],'Data aktør'!A:H,4,FALSE)</f>
        <v/>
      </c>
      <c r="R412" s="191" t="str">
        <f>VLOOKUP(Tabel3[[#This Row],[ID-Bygningsdel]],'Data aktør'!A:H,5,FALSE)</f>
        <v/>
      </c>
      <c r="S412" s="192" t="str">
        <f>VLOOKUP(Tabel3[[#This Row],[ID-Bygningsdel]],'Data aktør'!A:H,6,FALSE)</f>
        <v/>
      </c>
      <c r="T412" s="193" t="str">
        <f>VLOOKUP(Tabel3[[#This Row],[ID-Bygningsdel]],'Data aktør'!A:H,7,FALSE)</f>
        <v/>
      </c>
      <c r="U412" s="194" t="str">
        <f>VLOOKUP(Tabel3[[#This Row],[ID-Bygningsdel]],'Data aktør'!A:H,8,FALSE)</f>
        <v/>
      </c>
      <c r="V412" s="76"/>
      <c r="W412" s="77"/>
      <c r="X412" s="76"/>
      <c r="Y412" s="77"/>
      <c r="Z412" s="76"/>
      <c r="AA412" s="77"/>
      <c r="AB412" s="76"/>
      <c r="AC412" s="77"/>
      <c r="AD412" s="76"/>
      <c r="AE412" s="77"/>
      <c r="AF412" s="76"/>
      <c r="AG412" s="77"/>
      <c r="AH412" s="76"/>
      <c r="AI412" s="77"/>
      <c r="AJ412" s="76"/>
      <c r="AK412" s="77"/>
      <c r="AL412" s="76"/>
      <c r="AM412" s="77"/>
      <c r="AN412" s="76"/>
      <c r="AO412" s="77"/>
      <c r="AP412" s="76"/>
      <c r="AQ412" s="77"/>
      <c r="AR412" s="76"/>
      <c r="AS412" s="77"/>
      <c r="AT412" s="76"/>
      <c r="AU412" s="77"/>
      <c r="AV412" s="76"/>
      <c r="AW412" s="77"/>
      <c r="AX412" s="76"/>
      <c r="AY412" s="77"/>
      <c r="AZ412" s="76"/>
      <c r="BA412" s="77"/>
      <c r="BB412" s="76"/>
      <c r="BC412" s="77"/>
      <c r="BD412" s="76"/>
      <c r="BE412" s="77"/>
      <c r="BF412" s="76"/>
      <c r="BG412" s="77"/>
      <c r="BH412" s="76"/>
      <c r="BI412" s="77"/>
      <c r="BJ412" s="76"/>
      <c r="BK412" s="77"/>
      <c r="BL412" s="36"/>
      <c r="BM412" s="24"/>
      <c r="BN412" s="76"/>
      <c r="BO412" s="77"/>
      <c r="BP412" s="76"/>
      <c r="BQ412" s="77"/>
      <c r="BR412" s="76"/>
      <c r="BS412" s="77"/>
      <c r="BT412" s="76"/>
      <c r="BU412" s="77"/>
      <c r="BV412" s="24"/>
      <c r="BW412" s="76"/>
      <c r="BX412" s="77"/>
      <c r="BY412" s="76"/>
      <c r="BZ412" s="77"/>
      <c r="CA412" s="96"/>
    </row>
    <row r="413" spans="1:79" outlineLevel="1" x14ac:dyDescent="0.2">
      <c r="A413" s="33"/>
      <c r="B413" s="265" t="s">
        <v>922</v>
      </c>
      <c r="C413" s="240" t="str">
        <f>_xlfn.CONCAT(Tabel3[[#This Row],[ID]],Tabel3[[#This Row],[BYGNINGSDELE]])</f>
        <v>409Konsoller</v>
      </c>
      <c r="D413" s="24"/>
      <c r="E413" s="24"/>
      <c r="F413" s="24"/>
      <c r="G413" s="24"/>
      <c r="H413" s="24"/>
      <c r="I413" s="24"/>
      <c r="J413" s="61">
        <v>4</v>
      </c>
      <c r="K413" s="62" t="s">
        <v>577</v>
      </c>
      <c r="L413" s="63" t="s">
        <v>113</v>
      </c>
      <c r="M413" s="61" t="str">
        <f>IFERROR(VLOOKUP(Tabel3[[#This Row],[ID-Bygningsdel]],'Data ændringslog'!A:G,7,FALSE),"P")</f>
        <v/>
      </c>
      <c r="N413" s="64" t="s">
        <v>113</v>
      </c>
      <c r="O413" s="188" t="str">
        <f>VLOOKUP(Tabel3[[#This Row],[ID-Bygningsdel]],'Data aktør'!A:H,2,FALSE)</f>
        <v/>
      </c>
      <c r="P413" s="189" t="str">
        <f>VLOOKUP(Tabel3[[#This Row],[ID-Bygningsdel]],'Data aktør'!A:H,3,FALSE)</f>
        <v/>
      </c>
      <c r="Q413" s="190" t="str">
        <f>VLOOKUP(Tabel3[[#This Row],[ID-Bygningsdel]],'Data aktør'!A:H,4,FALSE)</f>
        <v/>
      </c>
      <c r="R413" s="191" t="str">
        <f>VLOOKUP(Tabel3[[#This Row],[ID-Bygningsdel]],'Data aktør'!A:H,5,FALSE)</f>
        <v/>
      </c>
      <c r="S413" s="192" t="str">
        <f>VLOOKUP(Tabel3[[#This Row],[ID-Bygningsdel]],'Data aktør'!A:H,6,FALSE)</f>
        <v/>
      </c>
      <c r="T413" s="193" t="str">
        <f>VLOOKUP(Tabel3[[#This Row],[ID-Bygningsdel]],'Data aktør'!A:H,7,FALSE)</f>
        <v/>
      </c>
      <c r="U413" s="194" t="str">
        <f>VLOOKUP(Tabel3[[#This Row],[ID-Bygningsdel]],'Data aktør'!A:H,8,FALSE)</f>
        <v/>
      </c>
      <c r="V413" s="76"/>
      <c r="W413" s="77"/>
      <c r="X413" s="76"/>
      <c r="Y413" s="77"/>
      <c r="Z413" s="76"/>
      <c r="AA413" s="77"/>
      <c r="AB413" s="76"/>
      <c r="AC413" s="77"/>
      <c r="AD413" s="76"/>
      <c r="AE413" s="77"/>
      <c r="AF413" s="76"/>
      <c r="AG413" s="77"/>
      <c r="AH413" s="76"/>
      <c r="AI413" s="77"/>
      <c r="AJ413" s="76"/>
      <c r="AK413" s="77"/>
      <c r="AL413" s="76"/>
      <c r="AM413" s="77"/>
      <c r="AN413" s="76"/>
      <c r="AO413" s="77"/>
      <c r="AP413" s="76"/>
      <c r="AQ413" s="77"/>
      <c r="AR413" s="76"/>
      <c r="AS413" s="77"/>
      <c r="AT413" s="76"/>
      <c r="AU413" s="77"/>
      <c r="AV413" s="76"/>
      <c r="AW413" s="77"/>
      <c r="AX413" s="76"/>
      <c r="AY413" s="77"/>
      <c r="AZ413" s="76"/>
      <c r="BA413" s="77"/>
      <c r="BB413" s="76"/>
      <c r="BC413" s="77"/>
      <c r="BD413" s="76"/>
      <c r="BE413" s="77"/>
      <c r="BF413" s="76"/>
      <c r="BG413" s="77"/>
      <c r="BH413" s="76"/>
      <c r="BI413" s="77"/>
      <c r="BJ413" s="76"/>
      <c r="BK413" s="77"/>
      <c r="BL413" s="36"/>
      <c r="BM413" s="24"/>
      <c r="BN413" s="76"/>
      <c r="BO413" s="77"/>
      <c r="BP413" s="76"/>
      <c r="BQ413" s="77"/>
      <c r="BR413" s="76"/>
      <c r="BS413" s="77"/>
      <c r="BT413" s="76"/>
      <c r="BU413" s="77"/>
      <c r="BV413" s="24"/>
      <c r="BW413" s="76"/>
      <c r="BX413" s="77"/>
      <c r="BY413" s="76"/>
      <c r="BZ413" s="77"/>
      <c r="CA413" s="96"/>
    </row>
    <row r="414" spans="1:79" outlineLevel="1" x14ac:dyDescent="0.2">
      <c r="A414" s="33"/>
      <c r="B414" s="265" t="s">
        <v>923</v>
      </c>
      <c r="C414" s="240" t="str">
        <f>_xlfn.CONCAT(Tabel3[[#This Row],[ID]],Tabel3[[#This Row],[BYGNINGSDELE]])</f>
        <v>410Stativer</v>
      </c>
      <c r="D414" s="24"/>
      <c r="E414" s="24"/>
      <c r="F414" s="24"/>
      <c r="G414" s="24"/>
      <c r="H414" s="24"/>
      <c r="I414" s="24"/>
      <c r="J414" s="61">
        <v>4</v>
      </c>
      <c r="K414" s="62" t="s">
        <v>579</v>
      </c>
      <c r="L414" s="63" t="s">
        <v>113</v>
      </c>
      <c r="M414" s="61" t="str">
        <f>IFERROR(VLOOKUP(Tabel3[[#This Row],[ID-Bygningsdel]],'Data ændringslog'!A:G,7,FALSE),"P")</f>
        <v/>
      </c>
      <c r="N414" s="64" t="s">
        <v>113</v>
      </c>
      <c r="O414" s="188" t="str">
        <f>VLOOKUP(Tabel3[[#This Row],[ID-Bygningsdel]],'Data aktør'!A:H,2,FALSE)</f>
        <v/>
      </c>
      <c r="P414" s="189" t="str">
        <f>VLOOKUP(Tabel3[[#This Row],[ID-Bygningsdel]],'Data aktør'!A:H,3,FALSE)</f>
        <v/>
      </c>
      <c r="Q414" s="190" t="str">
        <f>VLOOKUP(Tabel3[[#This Row],[ID-Bygningsdel]],'Data aktør'!A:H,4,FALSE)</f>
        <v/>
      </c>
      <c r="R414" s="191" t="str">
        <f>VLOOKUP(Tabel3[[#This Row],[ID-Bygningsdel]],'Data aktør'!A:H,5,FALSE)</f>
        <v/>
      </c>
      <c r="S414" s="192" t="str">
        <f>VLOOKUP(Tabel3[[#This Row],[ID-Bygningsdel]],'Data aktør'!A:H,6,FALSE)</f>
        <v/>
      </c>
      <c r="T414" s="193" t="str">
        <f>VLOOKUP(Tabel3[[#This Row],[ID-Bygningsdel]],'Data aktør'!A:H,7,FALSE)</f>
        <v/>
      </c>
      <c r="U414" s="194" t="str">
        <f>VLOOKUP(Tabel3[[#This Row],[ID-Bygningsdel]],'Data aktør'!A:H,8,FALSE)</f>
        <v/>
      </c>
      <c r="V414" s="76"/>
      <c r="W414" s="77"/>
      <c r="X414" s="76"/>
      <c r="Y414" s="77"/>
      <c r="Z414" s="76"/>
      <c r="AA414" s="77"/>
      <c r="AB414" s="76"/>
      <c r="AC414" s="77"/>
      <c r="AD414" s="76"/>
      <c r="AE414" s="77"/>
      <c r="AF414" s="76"/>
      <c r="AG414" s="77"/>
      <c r="AH414" s="76"/>
      <c r="AI414" s="77"/>
      <c r="AJ414" s="76"/>
      <c r="AK414" s="77"/>
      <c r="AL414" s="76"/>
      <c r="AM414" s="77"/>
      <c r="AN414" s="76"/>
      <c r="AO414" s="77"/>
      <c r="AP414" s="76"/>
      <c r="AQ414" s="77"/>
      <c r="AR414" s="76"/>
      <c r="AS414" s="77"/>
      <c r="AT414" s="76"/>
      <c r="AU414" s="77"/>
      <c r="AV414" s="76"/>
      <c r="AW414" s="77"/>
      <c r="AX414" s="76"/>
      <c r="AY414" s="77"/>
      <c r="AZ414" s="76"/>
      <c r="BA414" s="77"/>
      <c r="BB414" s="76"/>
      <c r="BC414" s="77"/>
      <c r="BD414" s="76"/>
      <c r="BE414" s="77"/>
      <c r="BF414" s="76"/>
      <c r="BG414" s="77"/>
      <c r="BH414" s="76"/>
      <c r="BI414" s="77"/>
      <c r="BJ414" s="76"/>
      <c r="BK414" s="77"/>
      <c r="BL414" s="36"/>
      <c r="BM414" s="24"/>
      <c r="BN414" s="76"/>
      <c r="BO414" s="77"/>
      <c r="BP414" s="76"/>
      <c r="BQ414" s="77"/>
      <c r="BR414" s="76"/>
      <c r="BS414" s="77"/>
      <c r="BT414" s="76"/>
      <c r="BU414" s="77"/>
      <c r="BV414" s="24"/>
      <c r="BW414" s="76"/>
      <c r="BX414" s="77"/>
      <c r="BY414" s="76"/>
      <c r="BZ414" s="77"/>
      <c r="CA414" s="96"/>
    </row>
    <row r="415" spans="1:79" outlineLevel="1" x14ac:dyDescent="0.2">
      <c r="A415" s="33"/>
      <c r="B415" s="265" t="s">
        <v>924</v>
      </c>
      <c r="C415" s="240" t="str">
        <f>_xlfn.CONCAT(Tabel3[[#This Row],[ID]],Tabel3[[#This Row],[BYGNINGSDELE]])</f>
        <v>411Hul- og recesobjekter</v>
      </c>
      <c r="D415" s="24"/>
      <c r="E415" s="24"/>
      <c r="F415" s="24"/>
      <c r="G415" s="24"/>
      <c r="H415" s="24"/>
      <c r="I415" s="24"/>
      <c r="J415" s="61">
        <v>4</v>
      </c>
      <c r="K415" s="62" t="s">
        <v>581</v>
      </c>
      <c r="L415" s="63" t="s">
        <v>582</v>
      </c>
      <c r="M415" s="61" t="str">
        <f>IFERROR(VLOOKUP(Tabel3[[#This Row],[ID-Bygningsdel]],'Data ændringslog'!A:G,7,FALSE),"P")</f>
        <v/>
      </c>
      <c r="N415" s="64" t="s">
        <v>113</v>
      </c>
      <c r="O415" s="188" t="str">
        <f>VLOOKUP(Tabel3[[#This Row],[ID-Bygningsdel]],'Data aktør'!A:H,2,FALSE)</f>
        <v/>
      </c>
      <c r="P415" s="189" t="str">
        <f>VLOOKUP(Tabel3[[#This Row],[ID-Bygningsdel]],'Data aktør'!A:H,3,FALSE)</f>
        <v/>
      </c>
      <c r="Q415" s="190" t="str">
        <f>VLOOKUP(Tabel3[[#This Row],[ID-Bygningsdel]],'Data aktør'!A:H,4,FALSE)</f>
        <v/>
      </c>
      <c r="R415" s="191" t="str">
        <f>VLOOKUP(Tabel3[[#This Row],[ID-Bygningsdel]],'Data aktør'!A:H,5,FALSE)</f>
        <v/>
      </c>
      <c r="S415" s="192" t="str">
        <f>VLOOKUP(Tabel3[[#This Row],[ID-Bygningsdel]],'Data aktør'!A:H,6,FALSE)</f>
        <v/>
      </c>
      <c r="T415" s="193" t="str">
        <f>VLOOKUP(Tabel3[[#This Row],[ID-Bygningsdel]],'Data aktør'!A:H,7,FALSE)</f>
        <v/>
      </c>
      <c r="U415" s="194" t="str">
        <f>VLOOKUP(Tabel3[[#This Row],[ID-Bygningsdel]],'Data aktør'!A:H,8,FALSE)</f>
        <v/>
      </c>
      <c r="V415" s="76"/>
      <c r="W415" s="77"/>
      <c r="X415" s="76"/>
      <c r="Y415" s="77"/>
      <c r="Z415" s="76"/>
      <c r="AA415" s="77"/>
      <c r="AB415" s="76"/>
      <c r="AC415" s="77"/>
      <c r="AD415" s="76"/>
      <c r="AE415" s="77"/>
      <c r="AF415" s="76"/>
      <c r="AG415" s="77"/>
      <c r="AH415" s="76"/>
      <c r="AI415" s="77"/>
      <c r="AJ415" s="76"/>
      <c r="AK415" s="77"/>
      <c r="AL415" s="76"/>
      <c r="AM415" s="77"/>
      <c r="AN415" s="76"/>
      <c r="AO415" s="77"/>
      <c r="AP415" s="76"/>
      <c r="AQ415" s="77"/>
      <c r="AR415" s="76"/>
      <c r="AS415" s="77"/>
      <c r="AT415" s="76"/>
      <c r="AU415" s="77"/>
      <c r="AV415" s="76"/>
      <c r="AW415" s="77"/>
      <c r="AX415" s="76"/>
      <c r="AY415" s="77"/>
      <c r="AZ415" s="76"/>
      <c r="BA415" s="77"/>
      <c r="BB415" s="76"/>
      <c r="BC415" s="77"/>
      <c r="BD415" s="76"/>
      <c r="BE415" s="77"/>
      <c r="BF415" s="76"/>
      <c r="BG415" s="77"/>
      <c r="BH415" s="76"/>
      <c r="BI415" s="77"/>
      <c r="BJ415" s="76"/>
      <c r="BK415" s="77"/>
      <c r="BL415" s="36"/>
      <c r="BM415" s="24"/>
      <c r="BN415" s="76"/>
      <c r="BO415" s="77"/>
      <c r="BP415" s="76"/>
      <c r="BQ415" s="77"/>
      <c r="BR415" s="76"/>
      <c r="BS415" s="77"/>
      <c r="BT415" s="76"/>
      <c r="BU415" s="77"/>
      <c r="BV415" s="24"/>
      <c r="BW415" s="76"/>
      <c r="BX415" s="77"/>
      <c r="BY415" s="76"/>
      <c r="BZ415" s="77"/>
      <c r="CA415" s="96"/>
    </row>
    <row r="416" spans="1:79" outlineLevel="1" x14ac:dyDescent="0.2">
      <c r="A416" s="33"/>
      <c r="B416" s="265" t="s">
        <v>925</v>
      </c>
      <c r="C416" s="240" t="str">
        <f>_xlfn.CONCAT(Tabel3[[#This Row],[ID]],Tabel3[[#This Row],[BYGNINGSDELE]])</f>
        <v>412Hullukninger</v>
      </c>
      <c r="D416" s="24"/>
      <c r="E416" s="24"/>
      <c r="F416" s="24"/>
      <c r="G416" s="24"/>
      <c r="H416" s="24"/>
      <c r="I416" s="24"/>
      <c r="J416" s="61">
        <v>4</v>
      </c>
      <c r="K416" s="62" t="s">
        <v>584</v>
      </c>
      <c r="L416" s="63" t="s">
        <v>113</v>
      </c>
      <c r="M416" s="61" t="str">
        <f>IFERROR(VLOOKUP(Tabel3[[#This Row],[ID-Bygningsdel]],'Data ændringslog'!A:G,7,FALSE),"P")</f>
        <v/>
      </c>
      <c r="N416" s="64" t="s">
        <v>113</v>
      </c>
      <c r="O416" s="188" t="str">
        <f>VLOOKUP(Tabel3[[#This Row],[ID-Bygningsdel]],'Data aktør'!A:H,2,FALSE)</f>
        <v/>
      </c>
      <c r="P416" s="189" t="str">
        <f>VLOOKUP(Tabel3[[#This Row],[ID-Bygningsdel]],'Data aktør'!A:H,3,FALSE)</f>
        <v/>
      </c>
      <c r="Q416" s="190" t="str">
        <f>VLOOKUP(Tabel3[[#This Row],[ID-Bygningsdel]],'Data aktør'!A:H,4,FALSE)</f>
        <v/>
      </c>
      <c r="R416" s="191" t="str">
        <f>VLOOKUP(Tabel3[[#This Row],[ID-Bygningsdel]],'Data aktør'!A:H,5,FALSE)</f>
        <v/>
      </c>
      <c r="S416" s="192" t="str">
        <f>VLOOKUP(Tabel3[[#This Row],[ID-Bygningsdel]],'Data aktør'!A:H,6,FALSE)</f>
        <v/>
      </c>
      <c r="T416" s="193" t="str">
        <f>VLOOKUP(Tabel3[[#This Row],[ID-Bygningsdel]],'Data aktør'!A:H,7,FALSE)</f>
        <v/>
      </c>
      <c r="U416" s="194" t="str">
        <f>VLOOKUP(Tabel3[[#This Row],[ID-Bygningsdel]],'Data aktør'!A:H,8,FALSE)</f>
        <v/>
      </c>
      <c r="V416" s="76"/>
      <c r="W416" s="77"/>
      <c r="X416" s="76"/>
      <c r="Y416" s="77"/>
      <c r="Z416" s="76"/>
      <c r="AA416" s="77"/>
      <c r="AB416" s="76"/>
      <c r="AC416" s="77"/>
      <c r="AD416" s="76"/>
      <c r="AE416" s="77"/>
      <c r="AF416" s="76"/>
      <c r="AG416" s="77"/>
      <c r="AH416" s="76"/>
      <c r="AI416" s="77"/>
      <c r="AJ416" s="76"/>
      <c r="AK416" s="77"/>
      <c r="AL416" s="76"/>
      <c r="AM416" s="77"/>
      <c r="AN416" s="76"/>
      <c r="AO416" s="77"/>
      <c r="AP416" s="76"/>
      <c r="AQ416" s="77"/>
      <c r="AR416" s="76"/>
      <c r="AS416" s="77"/>
      <c r="AT416" s="76"/>
      <c r="AU416" s="77"/>
      <c r="AV416" s="76"/>
      <c r="AW416" s="77"/>
      <c r="AX416" s="76"/>
      <c r="AY416" s="77"/>
      <c r="AZ416" s="76"/>
      <c r="BA416" s="77"/>
      <c r="BB416" s="76"/>
      <c r="BC416" s="77"/>
      <c r="BD416" s="76"/>
      <c r="BE416" s="77"/>
      <c r="BF416" s="76"/>
      <c r="BG416" s="77"/>
      <c r="BH416" s="76"/>
      <c r="BI416" s="77"/>
      <c r="BJ416" s="76"/>
      <c r="BK416" s="77"/>
      <c r="BL416" s="36" t="s">
        <v>585</v>
      </c>
      <c r="BM416" s="24"/>
      <c r="BN416" s="76"/>
      <c r="BO416" s="77"/>
      <c r="BP416" s="76"/>
      <c r="BQ416" s="77"/>
      <c r="BR416" s="76"/>
      <c r="BS416" s="77"/>
      <c r="BT416" s="76"/>
      <c r="BU416" s="77"/>
      <c r="BV416" s="24"/>
      <c r="BW416" s="76"/>
      <c r="BX416" s="77"/>
      <c r="BY416" s="76"/>
      <c r="BZ416" s="77"/>
      <c r="CA416" s="96"/>
    </row>
    <row r="417" spans="1:79" outlineLevel="1" x14ac:dyDescent="0.2">
      <c r="A417" s="33"/>
      <c r="B417" s="267" t="s">
        <v>926</v>
      </c>
      <c r="C417" s="242" t="str">
        <f>_xlfn.CONCAT(Tabel3[[#This Row],[ID]],Tabel3[[#This Row],[BYGNINGSDELE]])</f>
        <v>413Vand</v>
      </c>
      <c r="D417" s="23"/>
      <c r="E417" s="23"/>
      <c r="F417" s="23"/>
      <c r="G417" s="23"/>
      <c r="H417" s="23"/>
      <c r="I417" s="24"/>
      <c r="J417" s="65">
        <v>3</v>
      </c>
      <c r="K417" s="66" t="s">
        <v>917</v>
      </c>
      <c r="L417" s="67"/>
      <c r="M417" s="65" t="str">
        <f>IFERROR(VLOOKUP(Tabel3[[#This Row],[ID-Bygningsdel]],'Data ændringslog'!A:G,7,FALSE),"P")</f>
        <v/>
      </c>
      <c r="N417" s="68" t="s">
        <v>109</v>
      </c>
      <c r="O417" s="196" t="str">
        <f>VLOOKUP(Tabel3[[#This Row],[ID-Bygningsdel]],'Data aktør'!A:H,2,FALSE)</f>
        <v/>
      </c>
      <c r="P417" s="197" t="str">
        <f>VLOOKUP(Tabel3[[#This Row],[ID-Bygningsdel]],'Data aktør'!A:H,3,FALSE)</f>
        <v/>
      </c>
      <c r="Q417" s="197" t="str">
        <f>VLOOKUP(Tabel3[[#This Row],[ID-Bygningsdel]],'Data aktør'!A:H,4,FALSE)</f>
        <v/>
      </c>
      <c r="R417" s="197" t="str">
        <f>VLOOKUP(Tabel3[[#This Row],[ID-Bygningsdel]],'Data aktør'!A:H,5,FALSE)</f>
        <v/>
      </c>
      <c r="S417" s="197" t="str">
        <f>VLOOKUP(Tabel3[[#This Row],[ID-Bygningsdel]],'Data aktør'!A:H,6,FALSE)</f>
        <v/>
      </c>
      <c r="T417" s="197" t="str">
        <f>VLOOKUP(Tabel3[[#This Row],[ID-Bygningsdel]],'Data aktør'!A:H,7,FALSE)</f>
        <v/>
      </c>
      <c r="U417" s="197" t="str">
        <f>VLOOKUP(Tabel3[[#This Row],[ID-Bygningsdel]],'Data aktør'!A:H,8,FALSE)</f>
        <v/>
      </c>
      <c r="V417" s="84"/>
      <c r="W417" s="69"/>
      <c r="X417" s="84"/>
      <c r="Y417" s="69"/>
      <c r="Z417" s="84"/>
      <c r="AA417" s="69"/>
      <c r="AB417" s="84"/>
      <c r="AC417" s="69"/>
      <c r="AD417" s="84"/>
      <c r="AE417" s="69"/>
      <c r="AF417" s="84"/>
      <c r="AG417" s="69"/>
      <c r="AH417" s="84"/>
      <c r="AI417" s="69"/>
      <c r="AJ417" s="84"/>
      <c r="AK417" s="69"/>
      <c r="AL417" s="84"/>
      <c r="AM417" s="69"/>
      <c r="AN417" s="84"/>
      <c r="AO417" s="69"/>
      <c r="AP417" s="84"/>
      <c r="AQ417" s="69"/>
      <c r="AR417" s="84"/>
      <c r="AS417" s="69"/>
      <c r="AT417" s="84"/>
      <c r="AU417" s="69"/>
      <c r="AV417" s="84"/>
      <c r="AW417" s="69"/>
      <c r="AX417" s="84"/>
      <c r="AY417" s="69"/>
      <c r="AZ417" s="84"/>
      <c r="BA417" s="69"/>
      <c r="BB417" s="84"/>
      <c r="BC417" s="69"/>
      <c r="BD417" s="84"/>
      <c r="BE417" s="69"/>
      <c r="BF417" s="84"/>
      <c r="BG417" s="69"/>
      <c r="BH417" s="84"/>
      <c r="BI417" s="69"/>
      <c r="BJ417" s="84"/>
      <c r="BK417" s="69"/>
      <c r="BL417" s="38"/>
      <c r="BM417" s="24"/>
      <c r="BN417" s="84"/>
      <c r="BO417" s="69"/>
      <c r="BP417" s="84"/>
      <c r="BQ417" s="69"/>
      <c r="BR417" s="84"/>
      <c r="BS417" s="69"/>
      <c r="BT417" s="84"/>
      <c r="BU417" s="69"/>
      <c r="BV417" s="24"/>
      <c r="BW417" s="84"/>
      <c r="BX417" s="69"/>
      <c r="BY417" s="84"/>
      <c r="BZ417" s="69"/>
      <c r="CA417" s="98"/>
    </row>
    <row r="418" spans="1:79" outlineLevel="1" x14ac:dyDescent="0.2">
      <c r="A418" s="33"/>
      <c r="B418" s="265" t="s">
        <v>927</v>
      </c>
      <c r="C418" s="240" t="str">
        <f>_xlfn.CONCAT(Tabel3[[#This Row],[ID]],Tabel3[[#This Row],[BYGNINGSDELE]])</f>
        <v>414Teknikrum/Teknikområder</v>
      </c>
      <c r="D418" s="24"/>
      <c r="E418" s="24"/>
      <c r="F418" s="24"/>
      <c r="G418" s="24"/>
      <c r="H418" s="24"/>
      <c r="I418" s="24"/>
      <c r="J418" s="61">
        <v>4</v>
      </c>
      <c r="K418" s="62" t="s">
        <v>562</v>
      </c>
      <c r="L418" s="63" t="s">
        <v>892</v>
      </c>
      <c r="M418" s="61" t="str">
        <f>IFERROR(VLOOKUP(Tabel3[[#This Row],[ID-Bygningsdel]],'Data ændringslog'!A:G,7,FALSE),"P")</f>
        <v/>
      </c>
      <c r="N418" s="64" t="s">
        <v>109</v>
      </c>
      <c r="O418" s="188" t="str">
        <f>VLOOKUP(Tabel3[[#This Row],[ID-Bygningsdel]],'Data aktør'!A:H,2,FALSE)</f>
        <v/>
      </c>
      <c r="P418" s="189" t="str">
        <f>VLOOKUP(Tabel3[[#This Row],[ID-Bygningsdel]],'Data aktør'!A:H,3,FALSE)</f>
        <v/>
      </c>
      <c r="Q418" s="190" t="str">
        <f>VLOOKUP(Tabel3[[#This Row],[ID-Bygningsdel]],'Data aktør'!A:H,4,FALSE)</f>
        <v/>
      </c>
      <c r="R418" s="191" t="str">
        <f>VLOOKUP(Tabel3[[#This Row],[ID-Bygningsdel]],'Data aktør'!A:H,5,FALSE)</f>
        <v>X</v>
      </c>
      <c r="S418" s="192" t="str">
        <f>VLOOKUP(Tabel3[[#This Row],[ID-Bygningsdel]],'Data aktør'!A:H,6,FALSE)</f>
        <v/>
      </c>
      <c r="T418" s="193" t="str">
        <f>VLOOKUP(Tabel3[[#This Row],[ID-Bygningsdel]],'Data aktør'!A:H,7,FALSE)</f>
        <v/>
      </c>
      <c r="U418" s="194" t="str">
        <f>VLOOKUP(Tabel3[[#This Row],[ID-Bygningsdel]],'Data aktør'!A:H,8,FALSE)</f>
        <v/>
      </c>
      <c r="V418" s="76"/>
      <c r="W418" s="77"/>
      <c r="X418" s="76"/>
      <c r="Y418" s="77"/>
      <c r="Z418" s="76"/>
      <c r="AA418" s="77"/>
      <c r="AB418" s="76" t="s">
        <v>46</v>
      </c>
      <c r="AC418" s="77">
        <v>200</v>
      </c>
      <c r="AD418" s="76"/>
      <c r="AE418" s="77"/>
      <c r="AF418" s="76"/>
      <c r="AG418" s="77"/>
      <c r="AH418" s="76"/>
      <c r="AI418" s="77"/>
      <c r="AJ418" s="76" t="s">
        <v>46</v>
      </c>
      <c r="AK418" s="77">
        <v>300</v>
      </c>
      <c r="AL418" s="76"/>
      <c r="AM418" s="77"/>
      <c r="AN418" s="76"/>
      <c r="AO418" s="77"/>
      <c r="AP418" s="76"/>
      <c r="AQ418" s="77"/>
      <c r="AR418" s="76"/>
      <c r="AS418" s="77"/>
      <c r="AT418" s="76" t="s">
        <v>46</v>
      </c>
      <c r="AU418" s="77">
        <v>325</v>
      </c>
      <c r="AV418" s="76"/>
      <c r="AW418" s="77"/>
      <c r="AX418" s="76"/>
      <c r="AY418" s="77"/>
      <c r="AZ418" s="76"/>
      <c r="BA418" s="77"/>
      <c r="BB418" s="76" t="s">
        <v>46</v>
      </c>
      <c r="BC418" s="77">
        <v>325</v>
      </c>
      <c r="BD418" s="76"/>
      <c r="BE418" s="77"/>
      <c r="BF418" s="76"/>
      <c r="BG418" s="77"/>
      <c r="BH418" s="76"/>
      <c r="BI418" s="77"/>
      <c r="BJ418" s="76"/>
      <c r="BK418" s="77"/>
      <c r="BL418" s="36"/>
      <c r="BM418" s="24"/>
      <c r="BN418" s="76"/>
      <c r="BO418" s="77"/>
      <c r="BP418" s="76"/>
      <c r="BQ418" s="77"/>
      <c r="BR418" s="76"/>
      <c r="BS418" s="77"/>
      <c r="BT418" s="76"/>
      <c r="BU418" s="77"/>
      <c r="BV418" s="24"/>
      <c r="BW418" s="76"/>
      <c r="BX418" s="77"/>
      <c r="BY418" s="76"/>
      <c r="BZ418" s="77"/>
      <c r="CA418" s="96"/>
    </row>
    <row r="419" spans="1:79" outlineLevel="1" x14ac:dyDescent="0.2">
      <c r="A419" s="33"/>
      <c r="B419" s="265" t="s">
        <v>928</v>
      </c>
      <c r="C419" s="240" t="str">
        <f>_xlfn.CONCAT(Tabel3[[#This Row],[ID]],Tabel3[[#This Row],[BYGNINGSDELE]])</f>
        <v>415Skakte (lodrette hovedføringsveje)</v>
      </c>
      <c r="D419" s="24"/>
      <c r="E419" s="24"/>
      <c r="F419" s="24"/>
      <c r="G419" s="24"/>
      <c r="H419" s="24"/>
      <c r="I419" s="24"/>
      <c r="J419" s="61">
        <v>4</v>
      </c>
      <c r="K419" s="62" t="s">
        <v>565</v>
      </c>
      <c r="L419" s="63" t="s">
        <v>892</v>
      </c>
      <c r="M419" s="61" t="str">
        <f>IFERROR(VLOOKUP(Tabel3[[#This Row],[ID-Bygningsdel]],'Data ændringslog'!A:G,7,FALSE),"P")</f>
        <v/>
      </c>
      <c r="N419" s="64" t="s">
        <v>109</v>
      </c>
      <c r="O419" s="188" t="str">
        <f>VLOOKUP(Tabel3[[#This Row],[ID-Bygningsdel]],'Data aktør'!A:H,2,FALSE)</f>
        <v/>
      </c>
      <c r="P419" s="189" t="str">
        <f>VLOOKUP(Tabel3[[#This Row],[ID-Bygningsdel]],'Data aktør'!A:H,3,FALSE)</f>
        <v/>
      </c>
      <c r="Q419" s="190" t="str">
        <f>VLOOKUP(Tabel3[[#This Row],[ID-Bygningsdel]],'Data aktør'!A:H,4,FALSE)</f>
        <v/>
      </c>
      <c r="R419" s="191" t="str">
        <f>VLOOKUP(Tabel3[[#This Row],[ID-Bygningsdel]],'Data aktør'!A:H,5,FALSE)</f>
        <v>X</v>
      </c>
      <c r="S419" s="192" t="str">
        <f>VLOOKUP(Tabel3[[#This Row],[ID-Bygningsdel]],'Data aktør'!A:H,6,FALSE)</f>
        <v/>
      </c>
      <c r="T419" s="193" t="str">
        <f>VLOOKUP(Tabel3[[#This Row],[ID-Bygningsdel]],'Data aktør'!A:H,7,FALSE)</f>
        <v/>
      </c>
      <c r="U419" s="194" t="str">
        <f>VLOOKUP(Tabel3[[#This Row],[ID-Bygningsdel]],'Data aktør'!A:H,8,FALSE)</f>
        <v/>
      </c>
      <c r="V419" s="76"/>
      <c r="W419" s="77"/>
      <c r="X419" s="76"/>
      <c r="Y419" s="77"/>
      <c r="Z419" s="76"/>
      <c r="AA419" s="77"/>
      <c r="AB419" s="76" t="s">
        <v>46</v>
      </c>
      <c r="AC419" s="77">
        <v>200</v>
      </c>
      <c r="AD419" s="76"/>
      <c r="AE419" s="77"/>
      <c r="AF419" s="76"/>
      <c r="AG419" s="77"/>
      <c r="AH419" s="76"/>
      <c r="AI419" s="77"/>
      <c r="AJ419" s="76" t="s">
        <v>46</v>
      </c>
      <c r="AK419" s="77">
        <v>300</v>
      </c>
      <c r="AL419" s="76"/>
      <c r="AM419" s="77"/>
      <c r="AN419" s="76"/>
      <c r="AO419" s="77"/>
      <c r="AP419" s="76"/>
      <c r="AQ419" s="77"/>
      <c r="AR419" s="76"/>
      <c r="AS419" s="77"/>
      <c r="AT419" s="76" t="s">
        <v>46</v>
      </c>
      <c r="AU419" s="77">
        <v>325</v>
      </c>
      <c r="AV419" s="76"/>
      <c r="AW419" s="77"/>
      <c r="AX419" s="76"/>
      <c r="AY419" s="77"/>
      <c r="AZ419" s="76"/>
      <c r="BA419" s="77"/>
      <c r="BB419" s="76" t="s">
        <v>46</v>
      </c>
      <c r="BC419" s="77">
        <v>325</v>
      </c>
      <c r="BD419" s="76"/>
      <c r="BE419" s="77"/>
      <c r="BF419" s="76"/>
      <c r="BG419" s="77"/>
      <c r="BH419" s="76"/>
      <c r="BI419" s="77"/>
      <c r="BJ419" s="76"/>
      <c r="BK419" s="77"/>
      <c r="BL419" s="36"/>
      <c r="BM419" s="24"/>
      <c r="BN419" s="76"/>
      <c r="BO419" s="77"/>
      <c r="BP419" s="76"/>
      <c r="BQ419" s="77"/>
      <c r="BR419" s="76"/>
      <c r="BS419" s="77"/>
      <c r="BT419" s="76"/>
      <c r="BU419" s="77"/>
      <c r="BV419" s="24"/>
      <c r="BW419" s="76"/>
      <c r="BX419" s="77"/>
      <c r="BY419" s="76"/>
      <c r="BZ419" s="77"/>
      <c r="CA419" s="96"/>
    </row>
    <row r="420" spans="1:79" outlineLevel="1" x14ac:dyDescent="0.2">
      <c r="A420" s="33"/>
      <c r="B420" s="265" t="s">
        <v>929</v>
      </c>
      <c r="C420" s="240" t="str">
        <f>_xlfn.CONCAT(Tabel3[[#This Row],[ID]],Tabel3[[#This Row],[BYGNINGSDELE]])</f>
        <v>416Vandrette hoved- og fordelingsføringsveje</v>
      </c>
      <c r="D420" s="24"/>
      <c r="E420" s="24"/>
      <c r="F420" s="24"/>
      <c r="G420" s="24"/>
      <c r="H420" s="24"/>
      <c r="I420" s="24"/>
      <c r="J420" s="61">
        <v>4</v>
      </c>
      <c r="K420" s="62" t="s">
        <v>567</v>
      </c>
      <c r="L420" s="63" t="s">
        <v>892</v>
      </c>
      <c r="M420" s="61" t="str">
        <f>IFERROR(VLOOKUP(Tabel3[[#This Row],[ID-Bygningsdel]],'Data ændringslog'!A:G,7,FALSE),"P")</f>
        <v/>
      </c>
      <c r="N420" s="64" t="s">
        <v>109</v>
      </c>
      <c r="O420" s="188" t="str">
        <f>VLOOKUP(Tabel3[[#This Row],[ID-Bygningsdel]],'Data aktør'!A:H,2,FALSE)</f>
        <v/>
      </c>
      <c r="P420" s="189" t="str">
        <f>VLOOKUP(Tabel3[[#This Row],[ID-Bygningsdel]],'Data aktør'!A:H,3,FALSE)</f>
        <v/>
      </c>
      <c r="Q420" s="190" t="str">
        <f>VLOOKUP(Tabel3[[#This Row],[ID-Bygningsdel]],'Data aktør'!A:H,4,FALSE)</f>
        <v/>
      </c>
      <c r="R420" s="191" t="str">
        <f>VLOOKUP(Tabel3[[#This Row],[ID-Bygningsdel]],'Data aktør'!A:H,5,FALSE)</f>
        <v>X</v>
      </c>
      <c r="S420" s="192" t="str">
        <f>VLOOKUP(Tabel3[[#This Row],[ID-Bygningsdel]],'Data aktør'!A:H,6,FALSE)</f>
        <v/>
      </c>
      <c r="T420" s="193" t="str">
        <f>VLOOKUP(Tabel3[[#This Row],[ID-Bygningsdel]],'Data aktør'!A:H,7,FALSE)</f>
        <v/>
      </c>
      <c r="U420" s="194" t="str">
        <f>VLOOKUP(Tabel3[[#This Row],[ID-Bygningsdel]],'Data aktør'!A:H,8,FALSE)</f>
        <v/>
      </c>
      <c r="V420" s="76"/>
      <c r="W420" s="77"/>
      <c r="X420" s="76"/>
      <c r="Y420" s="77"/>
      <c r="Z420" s="76"/>
      <c r="AA420" s="77"/>
      <c r="AB420" s="76" t="s">
        <v>46</v>
      </c>
      <c r="AC420" s="77">
        <v>200</v>
      </c>
      <c r="AD420" s="76"/>
      <c r="AE420" s="77"/>
      <c r="AF420" s="76"/>
      <c r="AG420" s="77"/>
      <c r="AH420" s="76"/>
      <c r="AI420" s="77"/>
      <c r="AJ420" s="76" t="s">
        <v>46</v>
      </c>
      <c r="AK420" s="77">
        <v>300</v>
      </c>
      <c r="AL420" s="76"/>
      <c r="AM420" s="77"/>
      <c r="AN420" s="76"/>
      <c r="AO420" s="77"/>
      <c r="AP420" s="76"/>
      <c r="AQ420" s="77"/>
      <c r="AR420" s="76"/>
      <c r="AS420" s="77"/>
      <c r="AT420" s="76" t="s">
        <v>46</v>
      </c>
      <c r="AU420" s="77">
        <v>325</v>
      </c>
      <c r="AV420" s="76"/>
      <c r="AW420" s="77"/>
      <c r="AX420" s="76"/>
      <c r="AY420" s="77"/>
      <c r="AZ420" s="76"/>
      <c r="BA420" s="77"/>
      <c r="BB420" s="76" t="s">
        <v>46</v>
      </c>
      <c r="BC420" s="77">
        <v>325</v>
      </c>
      <c r="BD420" s="76"/>
      <c r="BE420" s="77"/>
      <c r="BF420" s="76"/>
      <c r="BG420" s="77"/>
      <c r="BH420" s="76"/>
      <c r="BI420" s="77"/>
      <c r="BJ420" s="76"/>
      <c r="BK420" s="77"/>
      <c r="BL420" s="36"/>
      <c r="BM420" s="24"/>
      <c r="BN420" s="76"/>
      <c r="BO420" s="77"/>
      <c r="BP420" s="76"/>
      <c r="BQ420" s="77"/>
      <c r="BR420" s="76"/>
      <c r="BS420" s="77"/>
      <c r="BT420" s="76"/>
      <c r="BU420" s="77"/>
      <c r="BV420" s="24"/>
      <c r="BW420" s="76"/>
      <c r="BX420" s="77"/>
      <c r="BY420" s="76"/>
      <c r="BZ420" s="77"/>
      <c r="CA420" s="96"/>
    </row>
    <row r="421" spans="1:79" outlineLevel="1" x14ac:dyDescent="0.2">
      <c r="A421" s="33"/>
      <c r="B421" s="265" t="s">
        <v>930</v>
      </c>
      <c r="C421" s="240" t="str">
        <f>_xlfn.CONCAT(Tabel3[[#This Row],[ID]],Tabel3[[#This Row],[BYGNINGSDELE]])</f>
        <v>417Føring til Komponenter og tilslutninger i rum</v>
      </c>
      <c r="D421" s="24"/>
      <c r="E421" s="24"/>
      <c r="F421" s="24"/>
      <c r="G421" s="24"/>
      <c r="H421" s="24"/>
      <c r="I421" s="24"/>
      <c r="J421" s="61">
        <v>4</v>
      </c>
      <c r="K421" s="62" t="s">
        <v>569</v>
      </c>
      <c r="L421" s="63" t="s">
        <v>892</v>
      </c>
      <c r="M421" s="61" t="str">
        <f>IFERROR(VLOOKUP(Tabel3[[#This Row],[ID-Bygningsdel]],'Data ændringslog'!A:G,7,FALSE),"P")</f>
        <v/>
      </c>
      <c r="N421" s="64" t="s">
        <v>113</v>
      </c>
      <c r="O421" s="188" t="str">
        <f>VLOOKUP(Tabel3[[#This Row],[ID-Bygningsdel]],'Data aktør'!A:H,2,FALSE)</f>
        <v/>
      </c>
      <c r="P421" s="189" t="str">
        <f>VLOOKUP(Tabel3[[#This Row],[ID-Bygningsdel]],'Data aktør'!A:H,3,FALSE)</f>
        <v/>
      </c>
      <c r="Q421" s="190" t="str">
        <f>VLOOKUP(Tabel3[[#This Row],[ID-Bygningsdel]],'Data aktør'!A:H,4,FALSE)</f>
        <v/>
      </c>
      <c r="R421" s="191" t="str">
        <f>VLOOKUP(Tabel3[[#This Row],[ID-Bygningsdel]],'Data aktør'!A:H,5,FALSE)</f>
        <v/>
      </c>
      <c r="S421" s="192" t="str">
        <f>VLOOKUP(Tabel3[[#This Row],[ID-Bygningsdel]],'Data aktør'!A:H,6,FALSE)</f>
        <v/>
      </c>
      <c r="T421" s="193" t="str">
        <f>VLOOKUP(Tabel3[[#This Row],[ID-Bygningsdel]],'Data aktør'!A:H,7,FALSE)</f>
        <v/>
      </c>
      <c r="U421" s="194" t="str">
        <f>VLOOKUP(Tabel3[[#This Row],[ID-Bygningsdel]],'Data aktør'!A:H,8,FALSE)</f>
        <v/>
      </c>
      <c r="V421" s="76"/>
      <c r="W421" s="77"/>
      <c r="X421" s="76"/>
      <c r="Y421" s="77"/>
      <c r="Z421" s="76"/>
      <c r="AA421" s="77"/>
      <c r="AB421" s="76"/>
      <c r="AC421" s="77"/>
      <c r="AD421" s="76"/>
      <c r="AE421" s="77"/>
      <c r="AF421" s="76"/>
      <c r="AG421" s="77"/>
      <c r="AH421" s="76"/>
      <c r="AI421" s="77"/>
      <c r="AJ421" s="76"/>
      <c r="AK421" s="77"/>
      <c r="AL421" s="76"/>
      <c r="AM421" s="77"/>
      <c r="AN421" s="76"/>
      <c r="AO421" s="77"/>
      <c r="AP421" s="76"/>
      <c r="AQ421" s="77"/>
      <c r="AR421" s="76"/>
      <c r="AS421" s="77"/>
      <c r="AT421" s="76"/>
      <c r="AU421" s="77"/>
      <c r="AV421" s="76"/>
      <c r="AW421" s="77"/>
      <c r="AX421" s="76"/>
      <c r="AY421" s="77"/>
      <c r="AZ421" s="76"/>
      <c r="BA421" s="77"/>
      <c r="BB421" s="76"/>
      <c r="BC421" s="77"/>
      <c r="BD421" s="76"/>
      <c r="BE421" s="77"/>
      <c r="BF421" s="76"/>
      <c r="BG421" s="77"/>
      <c r="BH421" s="76"/>
      <c r="BI421" s="77"/>
      <c r="BJ421" s="76"/>
      <c r="BK421" s="77"/>
      <c r="BL421" s="36"/>
      <c r="BM421" s="24"/>
      <c r="BN421" s="76"/>
      <c r="BO421" s="77"/>
      <c r="BP421" s="76"/>
      <c r="BQ421" s="77"/>
      <c r="BR421" s="76"/>
      <c r="BS421" s="77"/>
      <c r="BT421" s="76"/>
      <c r="BU421" s="77"/>
      <c r="BV421" s="24"/>
      <c r="BW421" s="76"/>
      <c r="BX421" s="77"/>
      <c r="BY421" s="76"/>
      <c r="BZ421" s="77"/>
      <c r="CA421" s="96"/>
    </row>
    <row r="422" spans="1:79" outlineLevel="1" x14ac:dyDescent="0.2">
      <c r="A422" s="33"/>
      <c r="B422" s="265" t="s">
        <v>932</v>
      </c>
      <c r="C422" s="240" t="str">
        <f>_xlfn.CONCAT(Tabel3[[#This Row],[ID]],Tabel3[[#This Row],[BYGNINGSDELE]])</f>
        <v>418Koblingsledninger (Pexrør) i gulv</v>
      </c>
      <c r="D422" s="24"/>
      <c r="E422" s="24"/>
      <c r="F422" s="24"/>
      <c r="G422" s="24"/>
      <c r="H422" s="24"/>
      <c r="I422" s="24"/>
      <c r="J422" s="61">
        <v>4</v>
      </c>
      <c r="K422" s="62" t="s">
        <v>906</v>
      </c>
      <c r="L422" s="63" t="s">
        <v>892</v>
      </c>
      <c r="M422" s="61" t="str">
        <f>IFERROR(VLOOKUP(Tabel3[[#This Row],[ID-Bygningsdel]],'Data ændringslog'!A:G,7,FALSE),"P")</f>
        <v/>
      </c>
      <c r="N422" s="64" t="s">
        <v>113</v>
      </c>
      <c r="O422" s="188" t="str">
        <f>VLOOKUP(Tabel3[[#This Row],[ID-Bygningsdel]],'Data aktør'!A:H,2,FALSE)</f>
        <v/>
      </c>
      <c r="P422" s="189" t="str">
        <f>VLOOKUP(Tabel3[[#This Row],[ID-Bygningsdel]],'Data aktør'!A:H,3,FALSE)</f>
        <v/>
      </c>
      <c r="Q422" s="190" t="str">
        <f>VLOOKUP(Tabel3[[#This Row],[ID-Bygningsdel]],'Data aktør'!A:H,4,FALSE)</f>
        <v/>
      </c>
      <c r="R422" s="191" t="str">
        <f>VLOOKUP(Tabel3[[#This Row],[ID-Bygningsdel]],'Data aktør'!A:H,5,FALSE)</f>
        <v/>
      </c>
      <c r="S422" s="192" t="str">
        <f>VLOOKUP(Tabel3[[#This Row],[ID-Bygningsdel]],'Data aktør'!A:H,6,FALSE)</f>
        <v/>
      </c>
      <c r="T422" s="193" t="str">
        <f>VLOOKUP(Tabel3[[#This Row],[ID-Bygningsdel]],'Data aktør'!A:H,7,FALSE)</f>
        <v/>
      </c>
      <c r="U422" s="194" t="str">
        <f>VLOOKUP(Tabel3[[#This Row],[ID-Bygningsdel]],'Data aktør'!A:H,8,FALSE)</f>
        <v/>
      </c>
      <c r="V422" s="76"/>
      <c r="W422" s="77"/>
      <c r="X422" s="76"/>
      <c r="Y422" s="77"/>
      <c r="Z422" s="76"/>
      <c r="AA422" s="77"/>
      <c r="AB422" s="76"/>
      <c r="AC422" s="77"/>
      <c r="AD422" s="76"/>
      <c r="AE422" s="77"/>
      <c r="AF422" s="76"/>
      <c r="AG422" s="77"/>
      <c r="AH422" s="76"/>
      <c r="AI422" s="77"/>
      <c r="AJ422" s="76"/>
      <c r="AK422" s="77"/>
      <c r="AL422" s="76"/>
      <c r="AM422" s="77"/>
      <c r="AN422" s="76"/>
      <c r="AO422" s="77"/>
      <c r="AP422" s="76"/>
      <c r="AQ422" s="77"/>
      <c r="AR422" s="76"/>
      <c r="AS422" s="77"/>
      <c r="AT422" s="76"/>
      <c r="AU422" s="77"/>
      <c r="AV422" s="76"/>
      <c r="AW422" s="77"/>
      <c r="AX422" s="76"/>
      <c r="AY422" s="77"/>
      <c r="AZ422" s="76"/>
      <c r="BA422" s="77"/>
      <c r="BB422" s="76"/>
      <c r="BC422" s="77"/>
      <c r="BD422" s="76"/>
      <c r="BE422" s="77"/>
      <c r="BF422" s="76"/>
      <c r="BG422" s="77"/>
      <c r="BH422" s="76"/>
      <c r="BI422" s="77"/>
      <c r="BJ422" s="76"/>
      <c r="BK422" s="77"/>
      <c r="BL422" s="36"/>
      <c r="BM422" s="24"/>
      <c r="BN422" s="76"/>
      <c r="BO422" s="77"/>
      <c r="BP422" s="76"/>
      <c r="BQ422" s="77"/>
      <c r="BR422" s="76"/>
      <c r="BS422" s="77"/>
      <c r="BT422" s="76"/>
      <c r="BU422" s="77"/>
      <c r="BV422" s="24"/>
      <c r="BW422" s="76"/>
      <c r="BX422" s="77"/>
      <c r="BY422" s="76"/>
      <c r="BZ422" s="77"/>
      <c r="CA422" s="96"/>
    </row>
    <row r="423" spans="1:79" outlineLevel="1" x14ac:dyDescent="0.2">
      <c r="A423" s="33"/>
      <c r="B423" s="265" t="s">
        <v>933</v>
      </c>
      <c r="C423" s="240" t="str">
        <f>_xlfn.CONCAT(Tabel3[[#This Row],[ID]],Tabel3[[#This Row],[BYGNINGSDELE]])</f>
        <v>419Koblingsledninger (Pexrør) i vægge</v>
      </c>
      <c r="D423" s="24"/>
      <c r="E423" s="24"/>
      <c r="F423" s="24"/>
      <c r="G423" s="24"/>
      <c r="H423" s="24"/>
      <c r="I423" s="24"/>
      <c r="J423" s="61">
        <v>4</v>
      </c>
      <c r="K423" s="62" t="s">
        <v>908</v>
      </c>
      <c r="L423" s="63" t="s">
        <v>892</v>
      </c>
      <c r="M423" s="61" t="str">
        <f>IFERROR(VLOOKUP(Tabel3[[#This Row],[ID-Bygningsdel]],'Data ændringslog'!A:G,7,FALSE),"P")</f>
        <v/>
      </c>
      <c r="N423" s="64" t="s">
        <v>113</v>
      </c>
      <c r="O423" s="188" t="str">
        <f>VLOOKUP(Tabel3[[#This Row],[ID-Bygningsdel]],'Data aktør'!A:H,2,FALSE)</f>
        <v/>
      </c>
      <c r="P423" s="189" t="str">
        <f>VLOOKUP(Tabel3[[#This Row],[ID-Bygningsdel]],'Data aktør'!A:H,3,FALSE)</f>
        <v/>
      </c>
      <c r="Q423" s="190" t="str">
        <f>VLOOKUP(Tabel3[[#This Row],[ID-Bygningsdel]],'Data aktør'!A:H,4,FALSE)</f>
        <v/>
      </c>
      <c r="R423" s="191" t="str">
        <f>VLOOKUP(Tabel3[[#This Row],[ID-Bygningsdel]],'Data aktør'!A:H,5,FALSE)</f>
        <v/>
      </c>
      <c r="S423" s="192" t="str">
        <f>VLOOKUP(Tabel3[[#This Row],[ID-Bygningsdel]],'Data aktør'!A:H,6,FALSE)</f>
        <v/>
      </c>
      <c r="T423" s="193" t="str">
        <f>VLOOKUP(Tabel3[[#This Row],[ID-Bygningsdel]],'Data aktør'!A:H,7,FALSE)</f>
        <v/>
      </c>
      <c r="U423" s="194" t="str">
        <f>VLOOKUP(Tabel3[[#This Row],[ID-Bygningsdel]],'Data aktør'!A:H,8,FALSE)</f>
        <v/>
      </c>
      <c r="V423" s="76"/>
      <c r="W423" s="77"/>
      <c r="X423" s="76"/>
      <c r="Y423" s="77"/>
      <c r="Z423" s="76"/>
      <c r="AA423" s="77"/>
      <c r="AB423" s="76"/>
      <c r="AC423" s="77"/>
      <c r="AD423" s="76"/>
      <c r="AE423" s="77"/>
      <c r="AF423" s="76"/>
      <c r="AG423" s="77"/>
      <c r="AH423" s="76"/>
      <c r="AI423" s="77"/>
      <c r="AJ423" s="76"/>
      <c r="AK423" s="77"/>
      <c r="AL423" s="76"/>
      <c r="AM423" s="77"/>
      <c r="AN423" s="76"/>
      <c r="AO423" s="77"/>
      <c r="AP423" s="76"/>
      <c r="AQ423" s="77"/>
      <c r="AR423" s="76"/>
      <c r="AS423" s="77"/>
      <c r="AT423" s="76"/>
      <c r="AU423" s="77"/>
      <c r="AV423" s="76"/>
      <c r="AW423" s="77"/>
      <c r="AX423" s="76"/>
      <c r="AY423" s="77"/>
      <c r="AZ423" s="76"/>
      <c r="BA423" s="77"/>
      <c r="BB423" s="76"/>
      <c r="BC423" s="77"/>
      <c r="BD423" s="76"/>
      <c r="BE423" s="77"/>
      <c r="BF423" s="76"/>
      <c r="BG423" s="77"/>
      <c r="BH423" s="76"/>
      <c r="BI423" s="77"/>
      <c r="BJ423" s="76"/>
      <c r="BK423" s="77"/>
      <c r="BL423" s="36"/>
      <c r="BM423" s="24"/>
      <c r="BN423" s="76"/>
      <c r="BO423" s="77"/>
      <c r="BP423" s="76"/>
      <c r="BQ423" s="77"/>
      <c r="BR423" s="76"/>
      <c r="BS423" s="77"/>
      <c r="BT423" s="76"/>
      <c r="BU423" s="77"/>
      <c r="BV423" s="24"/>
      <c r="BW423" s="76"/>
      <c r="BX423" s="77"/>
      <c r="BY423" s="76"/>
      <c r="BZ423" s="77"/>
      <c r="CA423" s="96"/>
    </row>
    <row r="424" spans="1:79" outlineLevel="1" x14ac:dyDescent="0.2">
      <c r="A424" s="33"/>
      <c r="B424" s="265" t="s">
        <v>934</v>
      </c>
      <c r="C424" s="240" t="str">
        <f>_xlfn.CONCAT(Tabel3[[#This Row],[ID]],Tabel3[[#This Row],[BYGNINGSDELE]])</f>
        <v>420Teknisk isolering</v>
      </c>
      <c r="D424" s="24"/>
      <c r="E424" s="24"/>
      <c r="F424" s="24"/>
      <c r="G424" s="24"/>
      <c r="H424" s="24"/>
      <c r="I424" s="24"/>
      <c r="J424" s="61">
        <v>4</v>
      </c>
      <c r="K424" s="62" t="s">
        <v>910</v>
      </c>
      <c r="L424" s="63" t="s">
        <v>892</v>
      </c>
      <c r="M424" s="61" t="str">
        <f>IFERROR(VLOOKUP(Tabel3[[#This Row],[ID-Bygningsdel]],'Data ændringslog'!A:G,7,FALSE),"P")</f>
        <v/>
      </c>
      <c r="N424" s="64" t="s">
        <v>109</v>
      </c>
      <c r="O424" s="188" t="str">
        <f>VLOOKUP(Tabel3[[#This Row],[ID-Bygningsdel]],'Data aktør'!A:H,2,FALSE)</f>
        <v/>
      </c>
      <c r="P424" s="189" t="str">
        <f>VLOOKUP(Tabel3[[#This Row],[ID-Bygningsdel]],'Data aktør'!A:H,3,FALSE)</f>
        <v/>
      </c>
      <c r="Q424" s="190" t="str">
        <f>VLOOKUP(Tabel3[[#This Row],[ID-Bygningsdel]],'Data aktør'!A:H,4,FALSE)</f>
        <v/>
      </c>
      <c r="R424" s="191" t="str">
        <f>VLOOKUP(Tabel3[[#This Row],[ID-Bygningsdel]],'Data aktør'!A:H,5,FALSE)</f>
        <v>X</v>
      </c>
      <c r="S424" s="192" t="str">
        <f>VLOOKUP(Tabel3[[#This Row],[ID-Bygningsdel]],'Data aktør'!A:H,6,FALSE)</f>
        <v/>
      </c>
      <c r="T424" s="193" t="str">
        <f>VLOOKUP(Tabel3[[#This Row],[ID-Bygningsdel]],'Data aktør'!A:H,7,FALSE)</f>
        <v/>
      </c>
      <c r="U424" s="194" t="str">
        <f>VLOOKUP(Tabel3[[#This Row],[ID-Bygningsdel]],'Data aktør'!A:H,8,FALSE)</f>
        <v/>
      </c>
      <c r="V424" s="76"/>
      <c r="W424" s="77"/>
      <c r="X424" s="76"/>
      <c r="Y424" s="77"/>
      <c r="Z424" s="76"/>
      <c r="AA424" s="77"/>
      <c r="AB424" s="76" t="s">
        <v>46</v>
      </c>
      <c r="AC424" s="77">
        <v>200</v>
      </c>
      <c r="AD424" s="76"/>
      <c r="AE424" s="77"/>
      <c r="AF424" s="76"/>
      <c r="AG424" s="77"/>
      <c r="AH424" s="76"/>
      <c r="AI424" s="77"/>
      <c r="AJ424" s="76" t="s">
        <v>46</v>
      </c>
      <c r="AK424" s="77">
        <v>300</v>
      </c>
      <c r="AL424" s="76"/>
      <c r="AM424" s="77"/>
      <c r="AN424" s="76"/>
      <c r="AO424" s="77"/>
      <c r="AP424" s="76"/>
      <c r="AQ424" s="77"/>
      <c r="AR424" s="76"/>
      <c r="AS424" s="77"/>
      <c r="AT424" s="76" t="s">
        <v>46</v>
      </c>
      <c r="AU424" s="77">
        <v>325</v>
      </c>
      <c r="AV424" s="76"/>
      <c r="AW424" s="77"/>
      <c r="AX424" s="76"/>
      <c r="AY424" s="77"/>
      <c r="AZ424" s="76"/>
      <c r="BA424" s="77"/>
      <c r="BB424" s="76" t="s">
        <v>46</v>
      </c>
      <c r="BC424" s="77">
        <v>325</v>
      </c>
      <c r="BD424" s="76"/>
      <c r="BE424" s="77"/>
      <c r="BF424" s="76"/>
      <c r="BG424" s="77"/>
      <c r="BH424" s="76"/>
      <c r="BI424" s="77"/>
      <c r="BJ424" s="76"/>
      <c r="BK424" s="77"/>
      <c r="BL424" s="36"/>
      <c r="BM424" s="24"/>
      <c r="BN424" s="76"/>
      <c r="BO424" s="77"/>
      <c r="BP424" s="76"/>
      <c r="BQ424" s="77"/>
      <c r="BR424" s="76"/>
      <c r="BS424" s="77"/>
      <c r="BT424" s="76"/>
      <c r="BU424" s="77"/>
      <c r="BV424" s="24"/>
      <c r="BW424" s="76"/>
      <c r="BX424" s="77"/>
      <c r="BY424" s="76"/>
      <c r="BZ424" s="77"/>
      <c r="CA424" s="96"/>
    </row>
    <row r="425" spans="1:79" outlineLevel="1" x14ac:dyDescent="0.2">
      <c r="A425" s="33"/>
      <c r="B425" s="265" t="s">
        <v>935</v>
      </c>
      <c r="C425" s="240" t="str">
        <f>_xlfn.CONCAT(Tabel3[[#This Row],[ID]],Tabel3[[#This Row],[BYGNINGSDELE]])</f>
        <v>421Bæringer</v>
      </c>
      <c r="D425" s="24"/>
      <c r="E425" s="24"/>
      <c r="F425" s="24"/>
      <c r="G425" s="24"/>
      <c r="H425" s="24"/>
      <c r="I425" s="24"/>
      <c r="J425" s="61">
        <v>4</v>
      </c>
      <c r="K425" s="62" t="s">
        <v>575</v>
      </c>
      <c r="L425" s="63" t="s">
        <v>113</v>
      </c>
      <c r="M425" s="61" t="str">
        <f>IFERROR(VLOOKUP(Tabel3[[#This Row],[ID-Bygningsdel]],'Data ændringslog'!A:G,7,FALSE),"P")</f>
        <v/>
      </c>
      <c r="N425" s="64" t="s">
        <v>113</v>
      </c>
      <c r="O425" s="188" t="str">
        <f>VLOOKUP(Tabel3[[#This Row],[ID-Bygningsdel]],'Data aktør'!A:H,2,FALSE)</f>
        <v/>
      </c>
      <c r="P425" s="189" t="str">
        <f>VLOOKUP(Tabel3[[#This Row],[ID-Bygningsdel]],'Data aktør'!A:H,3,FALSE)</f>
        <v/>
      </c>
      <c r="Q425" s="190" t="str">
        <f>VLOOKUP(Tabel3[[#This Row],[ID-Bygningsdel]],'Data aktør'!A:H,4,FALSE)</f>
        <v/>
      </c>
      <c r="R425" s="191" t="str">
        <f>VLOOKUP(Tabel3[[#This Row],[ID-Bygningsdel]],'Data aktør'!A:H,5,FALSE)</f>
        <v/>
      </c>
      <c r="S425" s="192" t="str">
        <f>VLOOKUP(Tabel3[[#This Row],[ID-Bygningsdel]],'Data aktør'!A:H,6,FALSE)</f>
        <v/>
      </c>
      <c r="T425" s="193" t="str">
        <f>VLOOKUP(Tabel3[[#This Row],[ID-Bygningsdel]],'Data aktør'!A:H,7,FALSE)</f>
        <v/>
      </c>
      <c r="U425" s="194" t="str">
        <f>VLOOKUP(Tabel3[[#This Row],[ID-Bygningsdel]],'Data aktør'!A:H,8,FALSE)</f>
        <v/>
      </c>
      <c r="V425" s="76"/>
      <c r="W425" s="77"/>
      <c r="X425" s="76"/>
      <c r="Y425" s="77"/>
      <c r="Z425" s="76"/>
      <c r="AA425" s="77"/>
      <c r="AB425" s="76"/>
      <c r="AC425" s="77"/>
      <c r="AD425" s="76"/>
      <c r="AE425" s="77"/>
      <c r="AF425" s="76"/>
      <c r="AG425" s="77"/>
      <c r="AH425" s="76"/>
      <c r="AI425" s="77"/>
      <c r="AJ425" s="76"/>
      <c r="AK425" s="77"/>
      <c r="AL425" s="76"/>
      <c r="AM425" s="77"/>
      <c r="AN425" s="76"/>
      <c r="AO425" s="77"/>
      <c r="AP425" s="76"/>
      <c r="AQ425" s="77"/>
      <c r="AR425" s="76"/>
      <c r="AS425" s="77"/>
      <c r="AT425" s="76"/>
      <c r="AU425" s="77"/>
      <c r="AV425" s="76"/>
      <c r="AW425" s="77"/>
      <c r="AX425" s="76"/>
      <c r="AY425" s="77"/>
      <c r="AZ425" s="76"/>
      <c r="BA425" s="77"/>
      <c r="BB425" s="76"/>
      <c r="BC425" s="77"/>
      <c r="BD425" s="76"/>
      <c r="BE425" s="77"/>
      <c r="BF425" s="76"/>
      <c r="BG425" s="77"/>
      <c r="BH425" s="76"/>
      <c r="BI425" s="77"/>
      <c r="BJ425" s="76"/>
      <c r="BK425" s="77"/>
      <c r="BL425" s="36"/>
      <c r="BM425" s="24"/>
      <c r="BN425" s="76"/>
      <c r="BO425" s="77"/>
      <c r="BP425" s="76"/>
      <c r="BQ425" s="77"/>
      <c r="BR425" s="76"/>
      <c r="BS425" s="77"/>
      <c r="BT425" s="76"/>
      <c r="BU425" s="77"/>
      <c r="BV425" s="24"/>
      <c r="BW425" s="76"/>
      <c r="BX425" s="77"/>
      <c r="BY425" s="76"/>
      <c r="BZ425" s="77"/>
      <c r="CA425" s="96"/>
    </row>
    <row r="426" spans="1:79" outlineLevel="1" x14ac:dyDescent="0.2">
      <c r="A426" s="33"/>
      <c r="B426" s="265" t="s">
        <v>937</v>
      </c>
      <c r="C426" s="240" t="str">
        <f>_xlfn.CONCAT(Tabel3[[#This Row],[ID]],Tabel3[[#This Row],[BYGNINGSDELE]])</f>
        <v>422Konsoller</v>
      </c>
      <c r="D426" s="24"/>
      <c r="E426" s="24"/>
      <c r="F426" s="24"/>
      <c r="G426" s="24"/>
      <c r="H426" s="24"/>
      <c r="I426" s="24"/>
      <c r="J426" s="61">
        <v>4</v>
      </c>
      <c r="K426" s="62" t="s">
        <v>577</v>
      </c>
      <c r="L426" s="63" t="s">
        <v>113</v>
      </c>
      <c r="M426" s="61" t="str">
        <f>IFERROR(VLOOKUP(Tabel3[[#This Row],[ID-Bygningsdel]],'Data ændringslog'!A:G,7,FALSE),"P")</f>
        <v/>
      </c>
      <c r="N426" s="64" t="s">
        <v>113</v>
      </c>
      <c r="O426" s="188" t="str">
        <f>VLOOKUP(Tabel3[[#This Row],[ID-Bygningsdel]],'Data aktør'!A:H,2,FALSE)</f>
        <v/>
      </c>
      <c r="P426" s="189" t="str">
        <f>VLOOKUP(Tabel3[[#This Row],[ID-Bygningsdel]],'Data aktør'!A:H,3,FALSE)</f>
        <v/>
      </c>
      <c r="Q426" s="190" t="str">
        <f>VLOOKUP(Tabel3[[#This Row],[ID-Bygningsdel]],'Data aktør'!A:H,4,FALSE)</f>
        <v/>
      </c>
      <c r="R426" s="191" t="str">
        <f>VLOOKUP(Tabel3[[#This Row],[ID-Bygningsdel]],'Data aktør'!A:H,5,FALSE)</f>
        <v/>
      </c>
      <c r="S426" s="192" t="str">
        <f>VLOOKUP(Tabel3[[#This Row],[ID-Bygningsdel]],'Data aktør'!A:H,6,FALSE)</f>
        <v/>
      </c>
      <c r="T426" s="193" t="str">
        <f>VLOOKUP(Tabel3[[#This Row],[ID-Bygningsdel]],'Data aktør'!A:H,7,FALSE)</f>
        <v/>
      </c>
      <c r="U426" s="194" t="str">
        <f>VLOOKUP(Tabel3[[#This Row],[ID-Bygningsdel]],'Data aktør'!A:H,8,FALSE)</f>
        <v/>
      </c>
      <c r="V426" s="76"/>
      <c r="W426" s="77"/>
      <c r="X426" s="76"/>
      <c r="Y426" s="77"/>
      <c r="Z426" s="76"/>
      <c r="AA426" s="77"/>
      <c r="AB426" s="76"/>
      <c r="AC426" s="77"/>
      <c r="AD426" s="76"/>
      <c r="AE426" s="77"/>
      <c r="AF426" s="76"/>
      <c r="AG426" s="77"/>
      <c r="AH426" s="76"/>
      <c r="AI426" s="77"/>
      <c r="AJ426" s="76"/>
      <c r="AK426" s="77"/>
      <c r="AL426" s="76"/>
      <c r="AM426" s="77"/>
      <c r="AN426" s="76"/>
      <c r="AO426" s="77"/>
      <c r="AP426" s="76"/>
      <c r="AQ426" s="77"/>
      <c r="AR426" s="76"/>
      <c r="AS426" s="77"/>
      <c r="AT426" s="76"/>
      <c r="AU426" s="77"/>
      <c r="AV426" s="76"/>
      <c r="AW426" s="77"/>
      <c r="AX426" s="76"/>
      <c r="AY426" s="77"/>
      <c r="AZ426" s="76"/>
      <c r="BA426" s="77"/>
      <c r="BB426" s="76"/>
      <c r="BC426" s="77"/>
      <c r="BD426" s="76"/>
      <c r="BE426" s="77"/>
      <c r="BF426" s="76"/>
      <c r="BG426" s="77"/>
      <c r="BH426" s="76"/>
      <c r="BI426" s="77"/>
      <c r="BJ426" s="76"/>
      <c r="BK426" s="77"/>
      <c r="BL426" s="36"/>
      <c r="BM426" s="24"/>
      <c r="BN426" s="76"/>
      <c r="BO426" s="77"/>
      <c r="BP426" s="76"/>
      <c r="BQ426" s="77"/>
      <c r="BR426" s="76"/>
      <c r="BS426" s="77"/>
      <c r="BT426" s="76"/>
      <c r="BU426" s="77"/>
      <c r="BV426" s="24"/>
      <c r="BW426" s="76"/>
      <c r="BX426" s="77"/>
      <c r="BY426" s="76"/>
      <c r="BZ426" s="77"/>
      <c r="CA426" s="96"/>
    </row>
    <row r="427" spans="1:79" outlineLevel="1" x14ac:dyDescent="0.2">
      <c r="A427" s="33"/>
      <c r="B427" s="265" t="s">
        <v>938</v>
      </c>
      <c r="C427" s="240" t="str">
        <f>_xlfn.CONCAT(Tabel3[[#This Row],[ID]],Tabel3[[#This Row],[BYGNINGSDELE]])</f>
        <v>423Stativer</v>
      </c>
      <c r="D427" s="24"/>
      <c r="E427" s="24"/>
      <c r="F427" s="24"/>
      <c r="G427" s="24"/>
      <c r="H427" s="24"/>
      <c r="I427" s="24"/>
      <c r="J427" s="61">
        <v>4</v>
      </c>
      <c r="K427" s="62" t="s">
        <v>579</v>
      </c>
      <c r="L427" s="63" t="s">
        <v>113</v>
      </c>
      <c r="M427" s="61" t="str">
        <f>IFERROR(VLOOKUP(Tabel3[[#This Row],[ID-Bygningsdel]],'Data ændringslog'!A:G,7,FALSE),"P")</f>
        <v/>
      </c>
      <c r="N427" s="64" t="s">
        <v>113</v>
      </c>
      <c r="O427" s="188" t="str">
        <f>VLOOKUP(Tabel3[[#This Row],[ID-Bygningsdel]],'Data aktør'!A:H,2,FALSE)</f>
        <v/>
      </c>
      <c r="P427" s="189" t="str">
        <f>VLOOKUP(Tabel3[[#This Row],[ID-Bygningsdel]],'Data aktør'!A:H,3,FALSE)</f>
        <v/>
      </c>
      <c r="Q427" s="190" t="str">
        <f>VLOOKUP(Tabel3[[#This Row],[ID-Bygningsdel]],'Data aktør'!A:H,4,FALSE)</f>
        <v/>
      </c>
      <c r="R427" s="191" t="str">
        <f>VLOOKUP(Tabel3[[#This Row],[ID-Bygningsdel]],'Data aktør'!A:H,5,FALSE)</f>
        <v/>
      </c>
      <c r="S427" s="192" t="str">
        <f>VLOOKUP(Tabel3[[#This Row],[ID-Bygningsdel]],'Data aktør'!A:H,6,FALSE)</f>
        <v/>
      </c>
      <c r="T427" s="193" t="str">
        <f>VLOOKUP(Tabel3[[#This Row],[ID-Bygningsdel]],'Data aktør'!A:H,7,FALSE)</f>
        <v/>
      </c>
      <c r="U427" s="194" t="str">
        <f>VLOOKUP(Tabel3[[#This Row],[ID-Bygningsdel]],'Data aktør'!A:H,8,FALSE)</f>
        <v/>
      </c>
      <c r="V427" s="76"/>
      <c r="W427" s="77"/>
      <c r="X427" s="76"/>
      <c r="Y427" s="77"/>
      <c r="Z427" s="76"/>
      <c r="AA427" s="77"/>
      <c r="AB427" s="76"/>
      <c r="AC427" s="77"/>
      <c r="AD427" s="76"/>
      <c r="AE427" s="77"/>
      <c r="AF427" s="76"/>
      <c r="AG427" s="77"/>
      <c r="AH427" s="76"/>
      <c r="AI427" s="77"/>
      <c r="AJ427" s="76"/>
      <c r="AK427" s="77"/>
      <c r="AL427" s="76"/>
      <c r="AM427" s="77"/>
      <c r="AN427" s="76"/>
      <c r="AO427" s="77"/>
      <c r="AP427" s="76"/>
      <c r="AQ427" s="77"/>
      <c r="AR427" s="76"/>
      <c r="AS427" s="77"/>
      <c r="AT427" s="76"/>
      <c r="AU427" s="77"/>
      <c r="AV427" s="76"/>
      <c r="AW427" s="77"/>
      <c r="AX427" s="76"/>
      <c r="AY427" s="77"/>
      <c r="AZ427" s="76"/>
      <c r="BA427" s="77"/>
      <c r="BB427" s="76"/>
      <c r="BC427" s="77"/>
      <c r="BD427" s="76"/>
      <c r="BE427" s="77"/>
      <c r="BF427" s="76"/>
      <c r="BG427" s="77"/>
      <c r="BH427" s="76"/>
      <c r="BI427" s="77"/>
      <c r="BJ427" s="76"/>
      <c r="BK427" s="77"/>
      <c r="BL427" s="36"/>
      <c r="BM427" s="24"/>
      <c r="BN427" s="76"/>
      <c r="BO427" s="77"/>
      <c r="BP427" s="76"/>
      <c r="BQ427" s="77"/>
      <c r="BR427" s="76"/>
      <c r="BS427" s="77"/>
      <c r="BT427" s="76"/>
      <c r="BU427" s="77"/>
      <c r="BV427" s="24"/>
      <c r="BW427" s="76"/>
      <c r="BX427" s="77"/>
      <c r="BY427" s="76"/>
      <c r="BZ427" s="77"/>
      <c r="CA427" s="96"/>
    </row>
    <row r="428" spans="1:79" outlineLevel="1" x14ac:dyDescent="0.2">
      <c r="A428" s="33"/>
      <c r="B428" s="265" t="s">
        <v>939</v>
      </c>
      <c r="C428" s="240" t="str">
        <f>_xlfn.CONCAT(Tabel3[[#This Row],[ID]],Tabel3[[#This Row],[BYGNINGSDELE]])</f>
        <v>424Hul- og recesobjekter</v>
      </c>
      <c r="D428" s="24"/>
      <c r="E428" s="24"/>
      <c r="F428" s="24"/>
      <c r="G428" s="24"/>
      <c r="H428" s="24"/>
      <c r="I428" s="24"/>
      <c r="J428" s="61">
        <v>4</v>
      </c>
      <c r="K428" s="62" t="s">
        <v>581</v>
      </c>
      <c r="L428" s="63" t="s">
        <v>582</v>
      </c>
      <c r="M428" s="61" t="str">
        <f>IFERROR(VLOOKUP(Tabel3[[#This Row],[ID-Bygningsdel]],'Data ændringslog'!A:G,7,FALSE),"P")</f>
        <v/>
      </c>
      <c r="N428" s="64" t="s">
        <v>113</v>
      </c>
      <c r="O428" s="188" t="str">
        <f>VLOOKUP(Tabel3[[#This Row],[ID-Bygningsdel]],'Data aktør'!A:H,2,FALSE)</f>
        <v/>
      </c>
      <c r="P428" s="189" t="str">
        <f>VLOOKUP(Tabel3[[#This Row],[ID-Bygningsdel]],'Data aktør'!A:H,3,FALSE)</f>
        <v/>
      </c>
      <c r="Q428" s="190" t="str">
        <f>VLOOKUP(Tabel3[[#This Row],[ID-Bygningsdel]],'Data aktør'!A:H,4,FALSE)</f>
        <v/>
      </c>
      <c r="R428" s="191" t="str">
        <f>VLOOKUP(Tabel3[[#This Row],[ID-Bygningsdel]],'Data aktør'!A:H,5,FALSE)</f>
        <v/>
      </c>
      <c r="S428" s="192" t="str">
        <f>VLOOKUP(Tabel3[[#This Row],[ID-Bygningsdel]],'Data aktør'!A:H,6,FALSE)</f>
        <v/>
      </c>
      <c r="T428" s="193" t="str">
        <f>VLOOKUP(Tabel3[[#This Row],[ID-Bygningsdel]],'Data aktør'!A:H,7,FALSE)</f>
        <v/>
      </c>
      <c r="U428" s="194" t="str">
        <f>VLOOKUP(Tabel3[[#This Row],[ID-Bygningsdel]],'Data aktør'!A:H,8,FALSE)</f>
        <v/>
      </c>
      <c r="V428" s="76"/>
      <c r="W428" s="77"/>
      <c r="X428" s="76"/>
      <c r="Y428" s="77"/>
      <c r="Z428" s="76"/>
      <c r="AA428" s="77"/>
      <c r="AB428" s="76"/>
      <c r="AC428" s="77"/>
      <c r="AD428" s="76"/>
      <c r="AE428" s="77"/>
      <c r="AF428" s="76"/>
      <c r="AG428" s="77"/>
      <c r="AH428" s="76"/>
      <c r="AI428" s="77"/>
      <c r="AJ428" s="76"/>
      <c r="AK428" s="77"/>
      <c r="AL428" s="76"/>
      <c r="AM428" s="77"/>
      <c r="AN428" s="76"/>
      <c r="AO428" s="77"/>
      <c r="AP428" s="76"/>
      <c r="AQ428" s="77"/>
      <c r="AR428" s="76"/>
      <c r="AS428" s="77"/>
      <c r="AT428" s="76"/>
      <c r="AU428" s="77"/>
      <c r="AV428" s="76"/>
      <c r="AW428" s="77"/>
      <c r="AX428" s="76"/>
      <c r="AY428" s="77"/>
      <c r="AZ428" s="76"/>
      <c r="BA428" s="77"/>
      <c r="BB428" s="76"/>
      <c r="BC428" s="77"/>
      <c r="BD428" s="76"/>
      <c r="BE428" s="77"/>
      <c r="BF428" s="76"/>
      <c r="BG428" s="77"/>
      <c r="BH428" s="76"/>
      <c r="BI428" s="77"/>
      <c r="BJ428" s="76"/>
      <c r="BK428" s="77"/>
      <c r="BL428" s="36"/>
      <c r="BM428" s="24"/>
      <c r="BN428" s="76"/>
      <c r="BO428" s="77"/>
      <c r="BP428" s="76"/>
      <c r="BQ428" s="77"/>
      <c r="BR428" s="76"/>
      <c r="BS428" s="77"/>
      <c r="BT428" s="76"/>
      <c r="BU428" s="77"/>
      <c r="BV428" s="24"/>
      <c r="BW428" s="76"/>
      <c r="BX428" s="77"/>
      <c r="BY428" s="76"/>
      <c r="BZ428" s="77"/>
      <c r="CA428" s="96"/>
    </row>
    <row r="429" spans="1:79" outlineLevel="1" x14ac:dyDescent="0.2">
      <c r="A429" s="33"/>
      <c r="B429" s="265" t="s">
        <v>940</v>
      </c>
      <c r="C429" s="240" t="str">
        <f>_xlfn.CONCAT(Tabel3[[#This Row],[ID]],Tabel3[[#This Row],[BYGNINGSDELE]])</f>
        <v>425Hullukninger</v>
      </c>
      <c r="D429" s="24"/>
      <c r="E429" s="24"/>
      <c r="F429" s="24"/>
      <c r="G429" s="24"/>
      <c r="H429" s="24"/>
      <c r="I429" s="24"/>
      <c r="J429" s="61">
        <v>4</v>
      </c>
      <c r="K429" s="62" t="s">
        <v>584</v>
      </c>
      <c r="L429" s="63" t="s">
        <v>113</v>
      </c>
      <c r="M429" s="61" t="str">
        <f>IFERROR(VLOOKUP(Tabel3[[#This Row],[ID-Bygningsdel]],'Data ændringslog'!A:G,7,FALSE),"P")</f>
        <v/>
      </c>
      <c r="N429" s="64" t="s">
        <v>113</v>
      </c>
      <c r="O429" s="188" t="str">
        <f>VLOOKUP(Tabel3[[#This Row],[ID-Bygningsdel]],'Data aktør'!A:H,2,FALSE)</f>
        <v/>
      </c>
      <c r="P429" s="189" t="str">
        <f>VLOOKUP(Tabel3[[#This Row],[ID-Bygningsdel]],'Data aktør'!A:H,3,FALSE)</f>
        <v/>
      </c>
      <c r="Q429" s="190" t="str">
        <f>VLOOKUP(Tabel3[[#This Row],[ID-Bygningsdel]],'Data aktør'!A:H,4,FALSE)</f>
        <v/>
      </c>
      <c r="R429" s="191" t="str">
        <f>VLOOKUP(Tabel3[[#This Row],[ID-Bygningsdel]],'Data aktør'!A:H,5,FALSE)</f>
        <v/>
      </c>
      <c r="S429" s="192" t="str">
        <f>VLOOKUP(Tabel3[[#This Row],[ID-Bygningsdel]],'Data aktør'!A:H,6,FALSE)</f>
        <v/>
      </c>
      <c r="T429" s="193" t="str">
        <f>VLOOKUP(Tabel3[[#This Row],[ID-Bygningsdel]],'Data aktør'!A:H,7,FALSE)</f>
        <v/>
      </c>
      <c r="U429" s="194" t="str">
        <f>VLOOKUP(Tabel3[[#This Row],[ID-Bygningsdel]],'Data aktør'!A:H,8,FALSE)</f>
        <v/>
      </c>
      <c r="V429" s="76"/>
      <c r="W429" s="77"/>
      <c r="X429" s="76"/>
      <c r="Y429" s="77"/>
      <c r="Z429" s="76"/>
      <c r="AA429" s="77"/>
      <c r="AB429" s="76"/>
      <c r="AC429" s="77"/>
      <c r="AD429" s="76"/>
      <c r="AE429" s="77"/>
      <c r="AF429" s="76"/>
      <c r="AG429" s="77"/>
      <c r="AH429" s="76"/>
      <c r="AI429" s="77"/>
      <c r="AJ429" s="76"/>
      <c r="AK429" s="77"/>
      <c r="AL429" s="76"/>
      <c r="AM429" s="77"/>
      <c r="AN429" s="76"/>
      <c r="AO429" s="77"/>
      <c r="AP429" s="76"/>
      <c r="AQ429" s="77"/>
      <c r="AR429" s="76"/>
      <c r="AS429" s="77"/>
      <c r="AT429" s="76"/>
      <c r="AU429" s="77"/>
      <c r="AV429" s="76"/>
      <c r="AW429" s="77"/>
      <c r="AX429" s="76"/>
      <c r="AY429" s="77"/>
      <c r="AZ429" s="76"/>
      <c r="BA429" s="77"/>
      <c r="BB429" s="76"/>
      <c r="BC429" s="77"/>
      <c r="BD429" s="76"/>
      <c r="BE429" s="77"/>
      <c r="BF429" s="76"/>
      <c r="BG429" s="77"/>
      <c r="BH429" s="76"/>
      <c r="BI429" s="77"/>
      <c r="BJ429" s="76"/>
      <c r="BK429" s="77"/>
      <c r="BL429" s="36" t="s">
        <v>585</v>
      </c>
      <c r="BM429" s="24"/>
      <c r="BN429" s="76"/>
      <c r="BO429" s="77"/>
      <c r="BP429" s="76"/>
      <c r="BQ429" s="77"/>
      <c r="BR429" s="76"/>
      <c r="BS429" s="77"/>
      <c r="BT429" s="76"/>
      <c r="BU429" s="77"/>
      <c r="BV429" s="24"/>
      <c r="BW429" s="76"/>
      <c r="BX429" s="77"/>
      <c r="BY429" s="76"/>
      <c r="BZ429" s="77"/>
      <c r="CA429" s="96"/>
    </row>
    <row r="430" spans="1:79" outlineLevel="1" x14ac:dyDescent="0.2">
      <c r="A430" s="33"/>
      <c r="B430" s="267" t="s">
        <v>941</v>
      </c>
      <c r="C430" s="242" t="str">
        <f>_xlfn.CONCAT(Tabel3[[#This Row],[ID]],Tabel3[[#This Row],[BYGNINGSDELE]])</f>
        <v>426Luftarter</v>
      </c>
      <c r="D430" s="23"/>
      <c r="E430" s="23"/>
      <c r="F430" s="23"/>
      <c r="G430" s="23"/>
      <c r="H430" s="23"/>
      <c r="I430" s="24"/>
      <c r="J430" s="65">
        <v>3</v>
      </c>
      <c r="K430" s="66" t="s">
        <v>931</v>
      </c>
      <c r="L430" s="67"/>
      <c r="M430" s="65" t="str">
        <f>IFERROR(VLOOKUP(Tabel3[[#This Row],[ID-Bygningsdel]],'Data ændringslog'!A:G,7,FALSE),"P")</f>
        <v/>
      </c>
      <c r="N430" s="68" t="s">
        <v>109</v>
      </c>
      <c r="O430" s="196" t="str">
        <f>VLOOKUP(Tabel3[[#This Row],[ID-Bygningsdel]],'Data aktør'!A:H,2,FALSE)</f>
        <v/>
      </c>
      <c r="P430" s="197" t="str">
        <f>VLOOKUP(Tabel3[[#This Row],[ID-Bygningsdel]],'Data aktør'!A:H,3,FALSE)</f>
        <v/>
      </c>
      <c r="Q430" s="197" t="str">
        <f>VLOOKUP(Tabel3[[#This Row],[ID-Bygningsdel]],'Data aktør'!A:H,4,FALSE)</f>
        <v/>
      </c>
      <c r="R430" s="197" t="str">
        <f>VLOOKUP(Tabel3[[#This Row],[ID-Bygningsdel]],'Data aktør'!A:H,5,FALSE)</f>
        <v/>
      </c>
      <c r="S430" s="197" t="str">
        <f>VLOOKUP(Tabel3[[#This Row],[ID-Bygningsdel]],'Data aktør'!A:H,6,FALSE)</f>
        <v/>
      </c>
      <c r="T430" s="197" t="str">
        <f>VLOOKUP(Tabel3[[#This Row],[ID-Bygningsdel]],'Data aktør'!A:H,7,FALSE)</f>
        <v/>
      </c>
      <c r="U430" s="197" t="str">
        <f>VLOOKUP(Tabel3[[#This Row],[ID-Bygningsdel]],'Data aktør'!A:H,8,FALSE)</f>
        <v/>
      </c>
      <c r="V430" s="84"/>
      <c r="W430" s="69"/>
      <c r="X430" s="84"/>
      <c r="Y430" s="69"/>
      <c r="Z430" s="84"/>
      <c r="AA430" s="69"/>
      <c r="AB430" s="84"/>
      <c r="AC430" s="69"/>
      <c r="AD430" s="84"/>
      <c r="AE430" s="69"/>
      <c r="AF430" s="84"/>
      <c r="AG430" s="69"/>
      <c r="AH430" s="84"/>
      <c r="AI430" s="69"/>
      <c r="AJ430" s="84"/>
      <c r="AK430" s="69"/>
      <c r="AL430" s="84"/>
      <c r="AM430" s="69"/>
      <c r="AN430" s="84"/>
      <c r="AO430" s="69"/>
      <c r="AP430" s="84"/>
      <c r="AQ430" s="69"/>
      <c r="AR430" s="84"/>
      <c r="AS430" s="69"/>
      <c r="AT430" s="84"/>
      <c r="AU430" s="69"/>
      <c r="AV430" s="84"/>
      <c r="AW430" s="69"/>
      <c r="AX430" s="84"/>
      <c r="AY430" s="69"/>
      <c r="AZ430" s="84"/>
      <c r="BA430" s="69"/>
      <c r="BB430" s="84"/>
      <c r="BC430" s="69"/>
      <c r="BD430" s="84"/>
      <c r="BE430" s="69"/>
      <c r="BF430" s="84"/>
      <c r="BG430" s="69"/>
      <c r="BH430" s="84"/>
      <c r="BI430" s="69"/>
      <c r="BJ430" s="84"/>
      <c r="BK430" s="69"/>
      <c r="BL430" s="38"/>
      <c r="BM430" s="24"/>
      <c r="BN430" s="84"/>
      <c r="BO430" s="69"/>
      <c r="BP430" s="84"/>
      <c r="BQ430" s="69"/>
      <c r="BR430" s="84"/>
      <c r="BS430" s="69"/>
      <c r="BT430" s="84"/>
      <c r="BU430" s="69"/>
      <c r="BV430" s="24"/>
      <c r="BW430" s="84"/>
      <c r="BX430" s="69"/>
      <c r="BY430" s="84"/>
      <c r="BZ430" s="69"/>
      <c r="CA430" s="98"/>
    </row>
    <row r="431" spans="1:79" outlineLevel="1" x14ac:dyDescent="0.2">
      <c r="A431" s="33"/>
      <c r="B431" s="265" t="s">
        <v>942</v>
      </c>
      <c r="C431" s="240" t="str">
        <f>_xlfn.CONCAT(Tabel3[[#This Row],[ID]],Tabel3[[#This Row],[BYGNINGSDELE]])</f>
        <v>427Teknikrum/Teknikområder</v>
      </c>
      <c r="D431" s="24"/>
      <c r="E431" s="24"/>
      <c r="F431" s="24"/>
      <c r="G431" s="24"/>
      <c r="H431" s="24"/>
      <c r="I431" s="24"/>
      <c r="J431" s="61">
        <v>4</v>
      </c>
      <c r="K431" s="62" t="s">
        <v>562</v>
      </c>
      <c r="L431" s="63" t="s">
        <v>892</v>
      </c>
      <c r="M431" s="61" t="str">
        <f>IFERROR(VLOOKUP(Tabel3[[#This Row],[ID-Bygningsdel]],'Data ændringslog'!A:G,7,FALSE),"P")</f>
        <v/>
      </c>
      <c r="N431" s="64" t="s">
        <v>109</v>
      </c>
      <c r="O431" s="188" t="str">
        <f>VLOOKUP(Tabel3[[#This Row],[ID-Bygningsdel]],'Data aktør'!A:H,2,FALSE)</f>
        <v/>
      </c>
      <c r="P431" s="189" t="str">
        <f>VLOOKUP(Tabel3[[#This Row],[ID-Bygningsdel]],'Data aktør'!A:H,3,FALSE)</f>
        <v/>
      </c>
      <c r="Q431" s="190" t="str">
        <f>VLOOKUP(Tabel3[[#This Row],[ID-Bygningsdel]],'Data aktør'!A:H,4,FALSE)</f>
        <v/>
      </c>
      <c r="R431" s="191" t="str">
        <f>VLOOKUP(Tabel3[[#This Row],[ID-Bygningsdel]],'Data aktør'!A:H,5,FALSE)</f>
        <v>X</v>
      </c>
      <c r="S431" s="192" t="str">
        <f>VLOOKUP(Tabel3[[#This Row],[ID-Bygningsdel]],'Data aktør'!A:H,6,FALSE)</f>
        <v/>
      </c>
      <c r="T431" s="193" t="str">
        <f>VLOOKUP(Tabel3[[#This Row],[ID-Bygningsdel]],'Data aktør'!A:H,7,FALSE)</f>
        <v/>
      </c>
      <c r="U431" s="194" t="str">
        <f>VLOOKUP(Tabel3[[#This Row],[ID-Bygningsdel]],'Data aktør'!A:H,8,FALSE)</f>
        <v/>
      </c>
      <c r="V431" s="76"/>
      <c r="W431" s="77"/>
      <c r="X431" s="76"/>
      <c r="Y431" s="77"/>
      <c r="Z431" s="76"/>
      <c r="AA431" s="77"/>
      <c r="AB431" s="76" t="s">
        <v>46</v>
      </c>
      <c r="AC431" s="77">
        <v>200</v>
      </c>
      <c r="AD431" s="76"/>
      <c r="AE431" s="77"/>
      <c r="AF431" s="76"/>
      <c r="AG431" s="77"/>
      <c r="AH431" s="76"/>
      <c r="AI431" s="77"/>
      <c r="AJ431" s="76" t="s">
        <v>46</v>
      </c>
      <c r="AK431" s="77">
        <v>300</v>
      </c>
      <c r="AL431" s="76"/>
      <c r="AM431" s="77"/>
      <c r="AN431" s="76"/>
      <c r="AO431" s="77"/>
      <c r="AP431" s="76"/>
      <c r="AQ431" s="77"/>
      <c r="AR431" s="76"/>
      <c r="AS431" s="77"/>
      <c r="AT431" s="76" t="s">
        <v>46</v>
      </c>
      <c r="AU431" s="77">
        <v>325</v>
      </c>
      <c r="AV431" s="76"/>
      <c r="AW431" s="77"/>
      <c r="AX431" s="76"/>
      <c r="AY431" s="77"/>
      <c r="AZ431" s="76"/>
      <c r="BA431" s="77"/>
      <c r="BB431" s="76" t="s">
        <v>46</v>
      </c>
      <c r="BC431" s="77">
        <v>325</v>
      </c>
      <c r="BD431" s="76"/>
      <c r="BE431" s="77"/>
      <c r="BF431" s="76"/>
      <c r="BG431" s="77"/>
      <c r="BH431" s="76"/>
      <c r="BI431" s="77"/>
      <c r="BJ431" s="76"/>
      <c r="BK431" s="77"/>
      <c r="BL431" s="36"/>
      <c r="BM431" s="24"/>
      <c r="BN431" s="76"/>
      <c r="BO431" s="77"/>
      <c r="BP431" s="76"/>
      <c r="BQ431" s="77"/>
      <c r="BR431" s="76"/>
      <c r="BS431" s="77"/>
      <c r="BT431" s="76"/>
      <c r="BU431" s="77"/>
      <c r="BV431" s="24"/>
      <c r="BW431" s="76"/>
      <c r="BX431" s="77"/>
      <c r="BY431" s="76"/>
      <c r="BZ431" s="77"/>
      <c r="CA431" s="96"/>
    </row>
    <row r="432" spans="1:79" outlineLevel="1" x14ac:dyDescent="0.2">
      <c r="A432" s="33"/>
      <c r="B432" s="265" t="s">
        <v>943</v>
      </c>
      <c r="C432" s="240" t="str">
        <f>_xlfn.CONCAT(Tabel3[[#This Row],[ID]],Tabel3[[#This Row],[BYGNINGSDELE]])</f>
        <v>428Skakte (lodrette hovedføringsveje)</v>
      </c>
      <c r="D432" s="24"/>
      <c r="E432" s="24"/>
      <c r="F432" s="24"/>
      <c r="G432" s="24"/>
      <c r="H432" s="24"/>
      <c r="I432" s="24"/>
      <c r="J432" s="61">
        <v>4</v>
      </c>
      <c r="K432" s="62" t="s">
        <v>565</v>
      </c>
      <c r="L432" s="63" t="s">
        <v>892</v>
      </c>
      <c r="M432" s="61" t="str">
        <f>IFERROR(VLOOKUP(Tabel3[[#This Row],[ID-Bygningsdel]],'Data ændringslog'!A:G,7,FALSE),"P")</f>
        <v/>
      </c>
      <c r="N432" s="64" t="s">
        <v>109</v>
      </c>
      <c r="O432" s="188" t="str">
        <f>VLOOKUP(Tabel3[[#This Row],[ID-Bygningsdel]],'Data aktør'!A:H,2,FALSE)</f>
        <v/>
      </c>
      <c r="P432" s="189" t="str">
        <f>VLOOKUP(Tabel3[[#This Row],[ID-Bygningsdel]],'Data aktør'!A:H,3,FALSE)</f>
        <v/>
      </c>
      <c r="Q432" s="190" t="str">
        <f>VLOOKUP(Tabel3[[#This Row],[ID-Bygningsdel]],'Data aktør'!A:H,4,FALSE)</f>
        <v/>
      </c>
      <c r="R432" s="191" t="str">
        <f>VLOOKUP(Tabel3[[#This Row],[ID-Bygningsdel]],'Data aktør'!A:H,5,FALSE)</f>
        <v>X</v>
      </c>
      <c r="S432" s="192" t="str">
        <f>VLOOKUP(Tabel3[[#This Row],[ID-Bygningsdel]],'Data aktør'!A:H,6,FALSE)</f>
        <v/>
      </c>
      <c r="T432" s="193" t="str">
        <f>VLOOKUP(Tabel3[[#This Row],[ID-Bygningsdel]],'Data aktør'!A:H,7,FALSE)</f>
        <v/>
      </c>
      <c r="U432" s="194" t="str">
        <f>VLOOKUP(Tabel3[[#This Row],[ID-Bygningsdel]],'Data aktør'!A:H,8,FALSE)</f>
        <v/>
      </c>
      <c r="V432" s="76"/>
      <c r="W432" s="77"/>
      <c r="X432" s="76"/>
      <c r="Y432" s="77"/>
      <c r="Z432" s="76"/>
      <c r="AA432" s="77"/>
      <c r="AB432" s="76" t="s">
        <v>46</v>
      </c>
      <c r="AC432" s="77">
        <v>200</v>
      </c>
      <c r="AD432" s="76"/>
      <c r="AE432" s="77"/>
      <c r="AF432" s="76"/>
      <c r="AG432" s="77"/>
      <c r="AH432" s="76"/>
      <c r="AI432" s="77"/>
      <c r="AJ432" s="76" t="s">
        <v>46</v>
      </c>
      <c r="AK432" s="77">
        <v>300</v>
      </c>
      <c r="AL432" s="76"/>
      <c r="AM432" s="77"/>
      <c r="AN432" s="76"/>
      <c r="AO432" s="77"/>
      <c r="AP432" s="76"/>
      <c r="AQ432" s="77"/>
      <c r="AR432" s="76"/>
      <c r="AS432" s="77"/>
      <c r="AT432" s="76" t="s">
        <v>46</v>
      </c>
      <c r="AU432" s="77">
        <v>325</v>
      </c>
      <c r="AV432" s="76"/>
      <c r="AW432" s="77"/>
      <c r="AX432" s="76"/>
      <c r="AY432" s="77"/>
      <c r="AZ432" s="76"/>
      <c r="BA432" s="77"/>
      <c r="BB432" s="76" t="s">
        <v>46</v>
      </c>
      <c r="BC432" s="77">
        <v>325</v>
      </c>
      <c r="BD432" s="76"/>
      <c r="BE432" s="77"/>
      <c r="BF432" s="76"/>
      <c r="BG432" s="77"/>
      <c r="BH432" s="76"/>
      <c r="BI432" s="77"/>
      <c r="BJ432" s="76"/>
      <c r="BK432" s="77"/>
      <c r="BL432" s="36"/>
      <c r="BM432" s="24"/>
      <c r="BN432" s="76"/>
      <c r="BO432" s="77"/>
      <c r="BP432" s="76"/>
      <c r="BQ432" s="77"/>
      <c r="BR432" s="76"/>
      <c r="BS432" s="77"/>
      <c r="BT432" s="76"/>
      <c r="BU432" s="77"/>
      <c r="BV432" s="24"/>
      <c r="BW432" s="76"/>
      <c r="BX432" s="77"/>
      <c r="BY432" s="76"/>
      <c r="BZ432" s="77"/>
      <c r="CA432" s="96"/>
    </row>
    <row r="433" spans="1:79" outlineLevel="1" x14ac:dyDescent="0.2">
      <c r="A433" s="33"/>
      <c r="B433" s="265" t="s">
        <v>944</v>
      </c>
      <c r="C433" s="240" t="str">
        <f>_xlfn.CONCAT(Tabel3[[#This Row],[ID]],Tabel3[[#This Row],[BYGNINGSDELE]])</f>
        <v>429Vandrette hoved- og fordelingsføringsveje</v>
      </c>
      <c r="D433" s="24"/>
      <c r="E433" s="24"/>
      <c r="F433" s="24"/>
      <c r="G433" s="24"/>
      <c r="H433" s="24"/>
      <c r="I433" s="24"/>
      <c r="J433" s="61">
        <v>4</v>
      </c>
      <c r="K433" s="62" t="s">
        <v>567</v>
      </c>
      <c r="L433" s="63" t="s">
        <v>892</v>
      </c>
      <c r="M433" s="61" t="str">
        <f>IFERROR(VLOOKUP(Tabel3[[#This Row],[ID-Bygningsdel]],'Data ændringslog'!A:G,7,FALSE),"P")</f>
        <v/>
      </c>
      <c r="N433" s="64" t="s">
        <v>109</v>
      </c>
      <c r="O433" s="188" t="str">
        <f>VLOOKUP(Tabel3[[#This Row],[ID-Bygningsdel]],'Data aktør'!A:H,2,FALSE)</f>
        <v/>
      </c>
      <c r="P433" s="189" t="str">
        <f>VLOOKUP(Tabel3[[#This Row],[ID-Bygningsdel]],'Data aktør'!A:H,3,FALSE)</f>
        <v/>
      </c>
      <c r="Q433" s="190" t="str">
        <f>VLOOKUP(Tabel3[[#This Row],[ID-Bygningsdel]],'Data aktør'!A:H,4,FALSE)</f>
        <v/>
      </c>
      <c r="R433" s="191" t="str">
        <f>VLOOKUP(Tabel3[[#This Row],[ID-Bygningsdel]],'Data aktør'!A:H,5,FALSE)</f>
        <v>X</v>
      </c>
      <c r="S433" s="192" t="str">
        <f>VLOOKUP(Tabel3[[#This Row],[ID-Bygningsdel]],'Data aktør'!A:H,6,FALSE)</f>
        <v/>
      </c>
      <c r="T433" s="193" t="str">
        <f>VLOOKUP(Tabel3[[#This Row],[ID-Bygningsdel]],'Data aktør'!A:H,7,FALSE)</f>
        <v/>
      </c>
      <c r="U433" s="194" t="str">
        <f>VLOOKUP(Tabel3[[#This Row],[ID-Bygningsdel]],'Data aktør'!A:H,8,FALSE)</f>
        <v/>
      </c>
      <c r="V433" s="76"/>
      <c r="W433" s="77"/>
      <c r="X433" s="76"/>
      <c r="Y433" s="77"/>
      <c r="Z433" s="76"/>
      <c r="AA433" s="77"/>
      <c r="AB433" s="76" t="s">
        <v>46</v>
      </c>
      <c r="AC433" s="77">
        <v>200</v>
      </c>
      <c r="AD433" s="76"/>
      <c r="AE433" s="77"/>
      <c r="AF433" s="76"/>
      <c r="AG433" s="77"/>
      <c r="AH433" s="76"/>
      <c r="AI433" s="77"/>
      <c r="AJ433" s="76" t="s">
        <v>46</v>
      </c>
      <c r="AK433" s="77">
        <v>300</v>
      </c>
      <c r="AL433" s="76"/>
      <c r="AM433" s="77"/>
      <c r="AN433" s="76"/>
      <c r="AO433" s="77"/>
      <c r="AP433" s="76"/>
      <c r="AQ433" s="77"/>
      <c r="AR433" s="76"/>
      <c r="AS433" s="77"/>
      <c r="AT433" s="76" t="s">
        <v>46</v>
      </c>
      <c r="AU433" s="77">
        <v>325</v>
      </c>
      <c r="AV433" s="76"/>
      <c r="AW433" s="77"/>
      <c r="AX433" s="76"/>
      <c r="AY433" s="77"/>
      <c r="AZ433" s="76"/>
      <c r="BA433" s="77"/>
      <c r="BB433" s="76" t="s">
        <v>46</v>
      </c>
      <c r="BC433" s="77">
        <v>325</v>
      </c>
      <c r="BD433" s="76"/>
      <c r="BE433" s="77"/>
      <c r="BF433" s="76"/>
      <c r="BG433" s="77"/>
      <c r="BH433" s="76"/>
      <c r="BI433" s="77"/>
      <c r="BJ433" s="76"/>
      <c r="BK433" s="77"/>
      <c r="BL433" s="36"/>
      <c r="BM433" s="24"/>
      <c r="BN433" s="76"/>
      <c r="BO433" s="77"/>
      <c r="BP433" s="76"/>
      <c r="BQ433" s="77"/>
      <c r="BR433" s="76"/>
      <c r="BS433" s="77"/>
      <c r="BT433" s="76"/>
      <c r="BU433" s="77"/>
      <c r="BV433" s="24"/>
      <c r="BW433" s="76"/>
      <c r="BX433" s="77"/>
      <c r="BY433" s="76"/>
      <c r="BZ433" s="77"/>
      <c r="CA433" s="96"/>
    </row>
    <row r="434" spans="1:79" outlineLevel="1" x14ac:dyDescent="0.2">
      <c r="A434" s="33"/>
      <c r="B434" s="265" t="s">
        <v>945</v>
      </c>
      <c r="C434" s="240" t="str">
        <f>_xlfn.CONCAT(Tabel3[[#This Row],[ID]],Tabel3[[#This Row],[BYGNINGSDELE]])</f>
        <v>430føring til Komponenter og tilslutninger i rum</v>
      </c>
      <c r="D434" s="24"/>
      <c r="E434" s="24"/>
      <c r="F434" s="24"/>
      <c r="G434" s="24"/>
      <c r="H434" s="24"/>
      <c r="I434" s="24"/>
      <c r="J434" s="61">
        <v>4</v>
      </c>
      <c r="K434" s="62" t="s">
        <v>936</v>
      </c>
      <c r="L434" s="63" t="s">
        <v>892</v>
      </c>
      <c r="M434" s="61" t="str">
        <f>IFERROR(VLOOKUP(Tabel3[[#This Row],[ID-Bygningsdel]],'Data ændringslog'!A:G,7,FALSE),"P")</f>
        <v/>
      </c>
      <c r="N434" s="64" t="s">
        <v>113</v>
      </c>
      <c r="O434" s="188" t="str">
        <f>VLOOKUP(Tabel3[[#This Row],[ID-Bygningsdel]],'Data aktør'!A:H,2,FALSE)</f>
        <v/>
      </c>
      <c r="P434" s="189" t="str">
        <f>VLOOKUP(Tabel3[[#This Row],[ID-Bygningsdel]],'Data aktør'!A:H,3,FALSE)</f>
        <v/>
      </c>
      <c r="Q434" s="190" t="str">
        <f>VLOOKUP(Tabel3[[#This Row],[ID-Bygningsdel]],'Data aktør'!A:H,4,FALSE)</f>
        <v/>
      </c>
      <c r="R434" s="191" t="str">
        <f>VLOOKUP(Tabel3[[#This Row],[ID-Bygningsdel]],'Data aktør'!A:H,5,FALSE)</f>
        <v/>
      </c>
      <c r="S434" s="192" t="str">
        <f>VLOOKUP(Tabel3[[#This Row],[ID-Bygningsdel]],'Data aktør'!A:H,6,FALSE)</f>
        <v/>
      </c>
      <c r="T434" s="193" t="str">
        <f>VLOOKUP(Tabel3[[#This Row],[ID-Bygningsdel]],'Data aktør'!A:H,7,FALSE)</f>
        <v/>
      </c>
      <c r="U434" s="194" t="str">
        <f>VLOOKUP(Tabel3[[#This Row],[ID-Bygningsdel]],'Data aktør'!A:H,8,FALSE)</f>
        <v/>
      </c>
      <c r="V434" s="76"/>
      <c r="W434" s="77"/>
      <c r="X434" s="76"/>
      <c r="Y434" s="77"/>
      <c r="Z434" s="76"/>
      <c r="AA434" s="77"/>
      <c r="AB434" s="76"/>
      <c r="AC434" s="77"/>
      <c r="AD434" s="76"/>
      <c r="AE434" s="77"/>
      <c r="AF434" s="76"/>
      <c r="AG434" s="77"/>
      <c r="AH434" s="76"/>
      <c r="AI434" s="77"/>
      <c r="AJ434" s="76"/>
      <c r="AK434" s="77"/>
      <c r="AL434" s="76"/>
      <c r="AM434" s="77"/>
      <c r="AN434" s="76"/>
      <c r="AO434" s="77"/>
      <c r="AP434" s="76"/>
      <c r="AQ434" s="77"/>
      <c r="AR434" s="76"/>
      <c r="AS434" s="77"/>
      <c r="AT434" s="76"/>
      <c r="AU434" s="77"/>
      <c r="AV434" s="76"/>
      <c r="AW434" s="77"/>
      <c r="AX434" s="76"/>
      <c r="AY434" s="77"/>
      <c r="AZ434" s="76"/>
      <c r="BA434" s="77"/>
      <c r="BB434" s="76"/>
      <c r="BC434" s="77"/>
      <c r="BD434" s="76"/>
      <c r="BE434" s="77"/>
      <c r="BF434" s="76"/>
      <c r="BG434" s="77"/>
      <c r="BH434" s="76"/>
      <c r="BI434" s="77"/>
      <c r="BJ434" s="76"/>
      <c r="BK434" s="77"/>
      <c r="BL434" s="36"/>
      <c r="BM434" s="24"/>
      <c r="BN434" s="76"/>
      <c r="BO434" s="77"/>
      <c r="BP434" s="76"/>
      <c r="BQ434" s="77"/>
      <c r="BR434" s="76"/>
      <c r="BS434" s="77"/>
      <c r="BT434" s="76"/>
      <c r="BU434" s="77"/>
      <c r="BV434" s="24"/>
      <c r="BW434" s="76"/>
      <c r="BX434" s="77"/>
      <c r="BY434" s="76"/>
      <c r="BZ434" s="77"/>
      <c r="CA434" s="96"/>
    </row>
    <row r="435" spans="1:79" outlineLevel="1" x14ac:dyDescent="0.2">
      <c r="A435" s="33"/>
      <c r="B435" s="265" t="s">
        <v>947</v>
      </c>
      <c r="C435" s="240" t="str">
        <f>_xlfn.CONCAT(Tabel3[[#This Row],[ID]],Tabel3[[#This Row],[BYGNINGSDELE]])</f>
        <v>431Koblingsledninger (Pexrør) i gulv</v>
      </c>
      <c r="D435" s="24"/>
      <c r="E435" s="24"/>
      <c r="F435" s="24"/>
      <c r="G435" s="24"/>
      <c r="H435" s="24"/>
      <c r="I435" s="24"/>
      <c r="J435" s="61">
        <v>4</v>
      </c>
      <c r="K435" s="62" t="s">
        <v>906</v>
      </c>
      <c r="L435" s="63" t="s">
        <v>892</v>
      </c>
      <c r="M435" s="61" t="str">
        <f>IFERROR(VLOOKUP(Tabel3[[#This Row],[ID-Bygningsdel]],'Data ændringslog'!A:G,7,FALSE),"P")</f>
        <v/>
      </c>
      <c r="N435" s="64" t="s">
        <v>113</v>
      </c>
      <c r="O435" s="188" t="str">
        <f>VLOOKUP(Tabel3[[#This Row],[ID-Bygningsdel]],'Data aktør'!A:H,2,FALSE)</f>
        <v/>
      </c>
      <c r="P435" s="189" t="str">
        <f>VLOOKUP(Tabel3[[#This Row],[ID-Bygningsdel]],'Data aktør'!A:H,3,FALSE)</f>
        <v/>
      </c>
      <c r="Q435" s="190" t="str">
        <f>VLOOKUP(Tabel3[[#This Row],[ID-Bygningsdel]],'Data aktør'!A:H,4,FALSE)</f>
        <v/>
      </c>
      <c r="R435" s="191" t="str">
        <f>VLOOKUP(Tabel3[[#This Row],[ID-Bygningsdel]],'Data aktør'!A:H,5,FALSE)</f>
        <v/>
      </c>
      <c r="S435" s="192" t="str">
        <f>VLOOKUP(Tabel3[[#This Row],[ID-Bygningsdel]],'Data aktør'!A:H,6,FALSE)</f>
        <v/>
      </c>
      <c r="T435" s="193" t="str">
        <f>VLOOKUP(Tabel3[[#This Row],[ID-Bygningsdel]],'Data aktør'!A:H,7,FALSE)</f>
        <v/>
      </c>
      <c r="U435" s="194" t="str">
        <f>VLOOKUP(Tabel3[[#This Row],[ID-Bygningsdel]],'Data aktør'!A:H,8,FALSE)</f>
        <v/>
      </c>
      <c r="V435" s="76"/>
      <c r="W435" s="77"/>
      <c r="X435" s="76"/>
      <c r="Y435" s="77"/>
      <c r="Z435" s="76"/>
      <c r="AA435" s="77"/>
      <c r="AB435" s="76"/>
      <c r="AC435" s="77"/>
      <c r="AD435" s="76"/>
      <c r="AE435" s="77"/>
      <c r="AF435" s="76"/>
      <c r="AG435" s="77"/>
      <c r="AH435" s="76"/>
      <c r="AI435" s="77"/>
      <c r="AJ435" s="76"/>
      <c r="AK435" s="77"/>
      <c r="AL435" s="76"/>
      <c r="AM435" s="77"/>
      <c r="AN435" s="76"/>
      <c r="AO435" s="77"/>
      <c r="AP435" s="76"/>
      <c r="AQ435" s="77"/>
      <c r="AR435" s="76"/>
      <c r="AS435" s="77"/>
      <c r="AT435" s="76"/>
      <c r="AU435" s="77"/>
      <c r="AV435" s="76"/>
      <c r="AW435" s="77"/>
      <c r="AX435" s="76"/>
      <c r="AY435" s="77"/>
      <c r="AZ435" s="76"/>
      <c r="BA435" s="77"/>
      <c r="BB435" s="76"/>
      <c r="BC435" s="77"/>
      <c r="BD435" s="76"/>
      <c r="BE435" s="77"/>
      <c r="BF435" s="76"/>
      <c r="BG435" s="77"/>
      <c r="BH435" s="76"/>
      <c r="BI435" s="77"/>
      <c r="BJ435" s="76"/>
      <c r="BK435" s="77"/>
      <c r="BL435" s="36"/>
      <c r="BM435" s="24"/>
      <c r="BN435" s="76"/>
      <c r="BO435" s="77"/>
      <c r="BP435" s="76"/>
      <c r="BQ435" s="77"/>
      <c r="BR435" s="76"/>
      <c r="BS435" s="77"/>
      <c r="BT435" s="76"/>
      <c r="BU435" s="77"/>
      <c r="BV435" s="24"/>
      <c r="BW435" s="76"/>
      <c r="BX435" s="77"/>
      <c r="BY435" s="76"/>
      <c r="BZ435" s="77"/>
      <c r="CA435" s="96"/>
    </row>
    <row r="436" spans="1:79" outlineLevel="1" x14ac:dyDescent="0.2">
      <c r="A436" s="33"/>
      <c r="B436" s="265" t="s">
        <v>948</v>
      </c>
      <c r="C436" s="240" t="str">
        <f>_xlfn.CONCAT(Tabel3[[#This Row],[ID]],Tabel3[[#This Row],[BYGNINGSDELE]])</f>
        <v>432Koblingsledninger (Pexrør) i vægge</v>
      </c>
      <c r="D436" s="24"/>
      <c r="E436" s="24"/>
      <c r="F436" s="24"/>
      <c r="G436" s="24"/>
      <c r="H436" s="24"/>
      <c r="I436" s="24"/>
      <c r="J436" s="61">
        <v>4</v>
      </c>
      <c r="K436" s="62" t="s">
        <v>908</v>
      </c>
      <c r="L436" s="63" t="s">
        <v>892</v>
      </c>
      <c r="M436" s="61" t="str">
        <f>IFERROR(VLOOKUP(Tabel3[[#This Row],[ID-Bygningsdel]],'Data ændringslog'!A:G,7,FALSE),"P")</f>
        <v/>
      </c>
      <c r="N436" s="64" t="s">
        <v>113</v>
      </c>
      <c r="O436" s="188" t="str">
        <f>VLOOKUP(Tabel3[[#This Row],[ID-Bygningsdel]],'Data aktør'!A:H,2,FALSE)</f>
        <v/>
      </c>
      <c r="P436" s="189" t="str">
        <f>VLOOKUP(Tabel3[[#This Row],[ID-Bygningsdel]],'Data aktør'!A:H,3,FALSE)</f>
        <v/>
      </c>
      <c r="Q436" s="190" t="str">
        <f>VLOOKUP(Tabel3[[#This Row],[ID-Bygningsdel]],'Data aktør'!A:H,4,FALSE)</f>
        <v/>
      </c>
      <c r="R436" s="191" t="str">
        <f>VLOOKUP(Tabel3[[#This Row],[ID-Bygningsdel]],'Data aktør'!A:H,5,FALSE)</f>
        <v/>
      </c>
      <c r="S436" s="192" t="str">
        <f>VLOOKUP(Tabel3[[#This Row],[ID-Bygningsdel]],'Data aktør'!A:H,6,FALSE)</f>
        <v/>
      </c>
      <c r="T436" s="193" t="str">
        <f>VLOOKUP(Tabel3[[#This Row],[ID-Bygningsdel]],'Data aktør'!A:H,7,FALSE)</f>
        <v/>
      </c>
      <c r="U436" s="194" t="str">
        <f>VLOOKUP(Tabel3[[#This Row],[ID-Bygningsdel]],'Data aktør'!A:H,8,FALSE)</f>
        <v/>
      </c>
      <c r="V436" s="76"/>
      <c r="W436" s="77"/>
      <c r="X436" s="76"/>
      <c r="Y436" s="77"/>
      <c r="Z436" s="76"/>
      <c r="AA436" s="77"/>
      <c r="AB436" s="76"/>
      <c r="AC436" s="77"/>
      <c r="AD436" s="76"/>
      <c r="AE436" s="77"/>
      <c r="AF436" s="76"/>
      <c r="AG436" s="77"/>
      <c r="AH436" s="76"/>
      <c r="AI436" s="77"/>
      <c r="AJ436" s="76"/>
      <c r="AK436" s="77"/>
      <c r="AL436" s="76"/>
      <c r="AM436" s="77"/>
      <c r="AN436" s="76"/>
      <c r="AO436" s="77"/>
      <c r="AP436" s="76"/>
      <c r="AQ436" s="77"/>
      <c r="AR436" s="76"/>
      <c r="AS436" s="77"/>
      <c r="AT436" s="76"/>
      <c r="AU436" s="77"/>
      <c r="AV436" s="76"/>
      <c r="AW436" s="77"/>
      <c r="AX436" s="76"/>
      <c r="AY436" s="77"/>
      <c r="AZ436" s="76"/>
      <c r="BA436" s="77"/>
      <c r="BB436" s="76"/>
      <c r="BC436" s="77"/>
      <c r="BD436" s="76"/>
      <c r="BE436" s="77"/>
      <c r="BF436" s="76"/>
      <c r="BG436" s="77"/>
      <c r="BH436" s="76"/>
      <c r="BI436" s="77"/>
      <c r="BJ436" s="76"/>
      <c r="BK436" s="77"/>
      <c r="BL436" s="36"/>
      <c r="BM436" s="24"/>
      <c r="BN436" s="76"/>
      <c r="BO436" s="77"/>
      <c r="BP436" s="76"/>
      <c r="BQ436" s="77"/>
      <c r="BR436" s="76"/>
      <c r="BS436" s="77"/>
      <c r="BT436" s="76"/>
      <c r="BU436" s="77"/>
      <c r="BV436" s="24"/>
      <c r="BW436" s="76"/>
      <c r="BX436" s="77"/>
      <c r="BY436" s="76"/>
      <c r="BZ436" s="77"/>
      <c r="CA436" s="96"/>
    </row>
    <row r="437" spans="1:79" outlineLevel="1" x14ac:dyDescent="0.2">
      <c r="A437" s="33"/>
      <c r="B437" s="265" t="s">
        <v>949</v>
      </c>
      <c r="C437" s="240" t="str">
        <f>_xlfn.CONCAT(Tabel3[[#This Row],[ID]],Tabel3[[#This Row],[BYGNINGSDELE]])</f>
        <v>433Teknisk isolering</v>
      </c>
      <c r="D437" s="24"/>
      <c r="E437" s="24"/>
      <c r="F437" s="24"/>
      <c r="G437" s="24"/>
      <c r="H437" s="24"/>
      <c r="I437" s="24"/>
      <c r="J437" s="61">
        <v>4</v>
      </c>
      <c r="K437" s="62" t="s">
        <v>910</v>
      </c>
      <c r="L437" s="63" t="s">
        <v>892</v>
      </c>
      <c r="M437" s="61" t="str">
        <f>IFERROR(VLOOKUP(Tabel3[[#This Row],[ID-Bygningsdel]],'Data ændringslog'!A:G,7,FALSE),"P")</f>
        <v/>
      </c>
      <c r="N437" s="64" t="s">
        <v>109</v>
      </c>
      <c r="O437" s="188" t="str">
        <f>VLOOKUP(Tabel3[[#This Row],[ID-Bygningsdel]],'Data aktør'!A:H,2,FALSE)</f>
        <v/>
      </c>
      <c r="P437" s="189" t="str">
        <f>VLOOKUP(Tabel3[[#This Row],[ID-Bygningsdel]],'Data aktør'!A:H,3,FALSE)</f>
        <v/>
      </c>
      <c r="Q437" s="190" t="str">
        <f>VLOOKUP(Tabel3[[#This Row],[ID-Bygningsdel]],'Data aktør'!A:H,4,FALSE)</f>
        <v/>
      </c>
      <c r="R437" s="191" t="str">
        <f>VLOOKUP(Tabel3[[#This Row],[ID-Bygningsdel]],'Data aktør'!A:H,5,FALSE)</f>
        <v>X</v>
      </c>
      <c r="S437" s="192" t="str">
        <f>VLOOKUP(Tabel3[[#This Row],[ID-Bygningsdel]],'Data aktør'!A:H,6,FALSE)</f>
        <v/>
      </c>
      <c r="T437" s="193" t="str">
        <f>VLOOKUP(Tabel3[[#This Row],[ID-Bygningsdel]],'Data aktør'!A:H,7,FALSE)</f>
        <v/>
      </c>
      <c r="U437" s="194" t="str">
        <f>VLOOKUP(Tabel3[[#This Row],[ID-Bygningsdel]],'Data aktør'!A:H,8,FALSE)</f>
        <v/>
      </c>
      <c r="V437" s="76"/>
      <c r="W437" s="77"/>
      <c r="X437" s="76"/>
      <c r="Y437" s="77"/>
      <c r="Z437" s="76"/>
      <c r="AA437" s="77"/>
      <c r="AB437" s="76" t="s">
        <v>46</v>
      </c>
      <c r="AC437" s="77">
        <v>200</v>
      </c>
      <c r="AD437" s="76"/>
      <c r="AE437" s="77"/>
      <c r="AF437" s="76"/>
      <c r="AG437" s="77"/>
      <c r="AH437" s="76"/>
      <c r="AI437" s="77"/>
      <c r="AJ437" s="76" t="s">
        <v>46</v>
      </c>
      <c r="AK437" s="77">
        <v>300</v>
      </c>
      <c r="AL437" s="76"/>
      <c r="AM437" s="77"/>
      <c r="AN437" s="76"/>
      <c r="AO437" s="77"/>
      <c r="AP437" s="76"/>
      <c r="AQ437" s="77"/>
      <c r="AR437" s="76"/>
      <c r="AS437" s="77"/>
      <c r="AT437" s="76" t="s">
        <v>46</v>
      </c>
      <c r="AU437" s="77">
        <v>325</v>
      </c>
      <c r="AV437" s="76"/>
      <c r="AW437" s="77"/>
      <c r="AX437" s="76"/>
      <c r="AY437" s="77"/>
      <c r="AZ437" s="76"/>
      <c r="BA437" s="77"/>
      <c r="BB437" s="76" t="s">
        <v>46</v>
      </c>
      <c r="BC437" s="77">
        <v>325</v>
      </c>
      <c r="BD437" s="76"/>
      <c r="BE437" s="77"/>
      <c r="BF437" s="76"/>
      <c r="BG437" s="77"/>
      <c r="BH437" s="76"/>
      <c r="BI437" s="77"/>
      <c r="BJ437" s="76"/>
      <c r="BK437" s="77"/>
      <c r="BL437" s="36"/>
      <c r="BM437" s="24"/>
      <c r="BN437" s="76"/>
      <c r="BO437" s="77"/>
      <c r="BP437" s="76"/>
      <c r="BQ437" s="77"/>
      <c r="BR437" s="76"/>
      <c r="BS437" s="77"/>
      <c r="BT437" s="76"/>
      <c r="BU437" s="77"/>
      <c r="BV437" s="24"/>
      <c r="BW437" s="76"/>
      <c r="BX437" s="77"/>
      <c r="BY437" s="76"/>
      <c r="BZ437" s="77"/>
      <c r="CA437" s="96"/>
    </row>
    <row r="438" spans="1:79" outlineLevel="1" x14ac:dyDescent="0.2">
      <c r="A438" s="33"/>
      <c r="B438" s="265" t="s">
        <v>950</v>
      </c>
      <c r="C438" s="240" t="str">
        <f>_xlfn.CONCAT(Tabel3[[#This Row],[ID]],Tabel3[[#This Row],[BYGNINGSDELE]])</f>
        <v>434Bæringer</v>
      </c>
      <c r="D438" s="24"/>
      <c r="E438" s="24"/>
      <c r="F438" s="24"/>
      <c r="G438" s="24"/>
      <c r="H438" s="24"/>
      <c r="I438" s="24"/>
      <c r="J438" s="61">
        <v>4</v>
      </c>
      <c r="K438" s="62" t="s">
        <v>575</v>
      </c>
      <c r="L438" s="63" t="s">
        <v>113</v>
      </c>
      <c r="M438" s="61" t="str">
        <f>IFERROR(VLOOKUP(Tabel3[[#This Row],[ID-Bygningsdel]],'Data ændringslog'!A:G,7,FALSE),"P")</f>
        <v/>
      </c>
      <c r="N438" s="64" t="s">
        <v>113</v>
      </c>
      <c r="O438" s="188" t="str">
        <f>VLOOKUP(Tabel3[[#This Row],[ID-Bygningsdel]],'Data aktør'!A:H,2,FALSE)</f>
        <v/>
      </c>
      <c r="P438" s="189" t="str">
        <f>VLOOKUP(Tabel3[[#This Row],[ID-Bygningsdel]],'Data aktør'!A:H,3,FALSE)</f>
        <v/>
      </c>
      <c r="Q438" s="190" t="str">
        <f>VLOOKUP(Tabel3[[#This Row],[ID-Bygningsdel]],'Data aktør'!A:H,4,FALSE)</f>
        <v/>
      </c>
      <c r="R438" s="191" t="str">
        <f>VLOOKUP(Tabel3[[#This Row],[ID-Bygningsdel]],'Data aktør'!A:H,5,FALSE)</f>
        <v/>
      </c>
      <c r="S438" s="192" t="str">
        <f>VLOOKUP(Tabel3[[#This Row],[ID-Bygningsdel]],'Data aktør'!A:H,6,FALSE)</f>
        <v/>
      </c>
      <c r="T438" s="193" t="str">
        <f>VLOOKUP(Tabel3[[#This Row],[ID-Bygningsdel]],'Data aktør'!A:H,7,FALSE)</f>
        <v/>
      </c>
      <c r="U438" s="194" t="str">
        <f>VLOOKUP(Tabel3[[#This Row],[ID-Bygningsdel]],'Data aktør'!A:H,8,FALSE)</f>
        <v/>
      </c>
      <c r="V438" s="76"/>
      <c r="W438" s="77"/>
      <c r="X438" s="76"/>
      <c r="Y438" s="77"/>
      <c r="Z438" s="76"/>
      <c r="AA438" s="77"/>
      <c r="AB438" s="76"/>
      <c r="AC438" s="77"/>
      <c r="AD438" s="76"/>
      <c r="AE438" s="77"/>
      <c r="AF438" s="76"/>
      <c r="AG438" s="77"/>
      <c r="AH438" s="76"/>
      <c r="AI438" s="77"/>
      <c r="AJ438" s="76"/>
      <c r="AK438" s="77"/>
      <c r="AL438" s="76"/>
      <c r="AM438" s="77"/>
      <c r="AN438" s="76"/>
      <c r="AO438" s="77"/>
      <c r="AP438" s="76"/>
      <c r="AQ438" s="77"/>
      <c r="AR438" s="76"/>
      <c r="AS438" s="77"/>
      <c r="AT438" s="76"/>
      <c r="AU438" s="77"/>
      <c r="AV438" s="76"/>
      <c r="AW438" s="77"/>
      <c r="AX438" s="76"/>
      <c r="AY438" s="77"/>
      <c r="AZ438" s="76"/>
      <c r="BA438" s="77"/>
      <c r="BB438" s="76"/>
      <c r="BC438" s="77"/>
      <c r="BD438" s="76"/>
      <c r="BE438" s="77"/>
      <c r="BF438" s="76"/>
      <c r="BG438" s="77"/>
      <c r="BH438" s="76"/>
      <c r="BI438" s="77"/>
      <c r="BJ438" s="76"/>
      <c r="BK438" s="77"/>
      <c r="BL438" s="36"/>
      <c r="BM438" s="24"/>
      <c r="BN438" s="76"/>
      <c r="BO438" s="77"/>
      <c r="BP438" s="76"/>
      <c r="BQ438" s="77"/>
      <c r="BR438" s="76"/>
      <c r="BS438" s="77"/>
      <c r="BT438" s="76"/>
      <c r="BU438" s="77"/>
      <c r="BV438" s="24"/>
      <c r="BW438" s="76"/>
      <c r="BX438" s="77"/>
      <c r="BY438" s="76"/>
      <c r="BZ438" s="77"/>
      <c r="CA438" s="96"/>
    </row>
    <row r="439" spans="1:79" outlineLevel="1" x14ac:dyDescent="0.2">
      <c r="A439" s="33"/>
      <c r="B439" s="265" t="s">
        <v>951</v>
      </c>
      <c r="C439" s="240" t="str">
        <f>_xlfn.CONCAT(Tabel3[[#This Row],[ID]],Tabel3[[#This Row],[BYGNINGSDELE]])</f>
        <v>435Konsoller</v>
      </c>
      <c r="D439" s="24"/>
      <c r="E439" s="24"/>
      <c r="F439" s="24"/>
      <c r="G439" s="24"/>
      <c r="H439" s="24"/>
      <c r="I439" s="24"/>
      <c r="J439" s="61">
        <v>4</v>
      </c>
      <c r="K439" s="62" t="s">
        <v>577</v>
      </c>
      <c r="L439" s="63" t="s">
        <v>113</v>
      </c>
      <c r="M439" s="61" t="str">
        <f>IFERROR(VLOOKUP(Tabel3[[#This Row],[ID-Bygningsdel]],'Data ændringslog'!A:G,7,FALSE),"P")</f>
        <v/>
      </c>
      <c r="N439" s="64" t="s">
        <v>113</v>
      </c>
      <c r="O439" s="188" t="str">
        <f>VLOOKUP(Tabel3[[#This Row],[ID-Bygningsdel]],'Data aktør'!A:H,2,FALSE)</f>
        <v/>
      </c>
      <c r="P439" s="189" t="str">
        <f>VLOOKUP(Tabel3[[#This Row],[ID-Bygningsdel]],'Data aktør'!A:H,3,FALSE)</f>
        <v/>
      </c>
      <c r="Q439" s="190" t="str">
        <f>VLOOKUP(Tabel3[[#This Row],[ID-Bygningsdel]],'Data aktør'!A:H,4,FALSE)</f>
        <v/>
      </c>
      <c r="R439" s="191" t="str">
        <f>VLOOKUP(Tabel3[[#This Row],[ID-Bygningsdel]],'Data aktør'!A:H,5,FALSE)</f>
        <v/>
      </c>
      <c r="S439" s="192" t="str">
        <f>VLOOKUP(Tabel3[[#This Row],[ID-Bygningsdel]],'Data aktør'!A:H,6,FALSE)</f>
        <v/>
      </c>
      <c r="T439" s="193" t="str">
        <f>VLOOKUP(Tabel3[[#This Row],[ID-Bygningsdel]],'Data aktør'!A:H,7,FALSE)</f>
        <v/>
      </c>
      <c r="U439" s="194" t="str">
        <f>VLOOKUP(Tabel3[[#This Row],[ID-Bygningsdel]],'Data aktør'!A:H,8,FALSE)</f>
        <v/>
      </c>
      <c r="V439" s="76"/>
      <c r="W439" s="77"/>
      <c r="X439" s="76"/>
      <c r="Y439" s="77"/>
      <c r="Z439" s="76"/>
      <c r="AA439" s="77"/>
      <c r="AB439" s="76"/>
      <c r="AC439" s="77"/>
      <c r="AD439" s="76"/>
      <c r="AE439" s="77"/>
      <c r="AF439" s="76"/>
      <c r="AG439" s="77"/>
      <c r="AH439" s="76"/>
      <c r="AI439" s="77"/>
      <c r="AJ439" s="76"/>
      <c r="AK439" s="77"/>
      <c r="AL439" s="76"/>
      <c r="AM439" s="77"/>
      <c r="AN439" s="76"/>
      <c r="AO439" s="77"/>
      <c r="AP439" s="76"/>
      <c r="AQ439" s="77"/>
      <c r="AR439" s="76"/>
      <c r="AS439" s="77"/>
      <c r="AT439" s="76"/>
      <c r="AU439" s="77"/>
      <c r="AV439" s="76"/>
      <c r="AW439" s="77"/>
      <c r="AX439" s="76"/>
      <c r="AY439" s="77"/>
      <c r="AZ439" s="76"/>
      <c r="BA439" s="77"/>
      <c r="BB439" s="76"/>
      <c r="BC439" s="77"/>
      <c r="BD439" s="76"/>
      <c r="BE439" s="77"/>
      <c r="BF439" s="76"/>
      <c r="BG439" s="77"/>
      <c r="BH439" s="76"/>
      <c r="BI439" s="77"/>
      <c r="BJ439" s="76"/>
      <c r="BK439" s="77"/>
      <c r="BL439" s="36"/>
      <c r="BM439" s="24"/>
      <c r="BN439" s="76"/>
      <c r="BO439" s="77"/>
      <c r="BP439" s="76"/>
      <c r="BQ439" s="77"/>
      <c r="BR439" s="76"/>
      <c r="BS439" s="77"/>
      <c r="BT439" s="76"/>
      <c r="BU439" s="77"/>
      <c r="BV439" s="24"/>
      <c r="BW439" s="76"/>
      <c r="BX439" s="77"/>
      <c r="BY439" s="76"/>
      <c r="BZ439" s="77"/>
      <c r="CA439" s="96"/>
    </row>
    <row r="440" spans="1:79" outlineLevel="1" x14ac:dyDescent="0.2">
      <c r="A440" s="33"/>
      <c r="B440" s="265" t="s">
        <v>952</v>
      </c>
      <c r="C440" s="240" t="str">
        <f>_xlfn.CONCAT(Tabel3[[#This Row],[ID]],Tabel3[[#This Row],[BYGNINGSDELE]])</f>
        <v>436Stativer</v>
      </c>
      <c r="D440" s="24"/>
      <c r="E440" s="24"/>
      <c r="F440" s="24"/>
      <c r="G440" s="24"/>
      <c r="H440" s="24"/>
      <c r="I440" s="24"/>
      <c r="J440" s="61">
        <v>4</v>
      </c>
      <c r="K440" s="62" t="s">
        <v>579</v>
      </c>
      <c r="L440" s="63" t="s">
        <v>113</v>
      </c>
      <c r="M440" s="61" t="str">
        <f>IFERROR(VLOOKUP(Tabel3[[#This Row],[ID-Bygningsdel]],'Data ændringslog'!A:G,7,FALSE),"P")</f>
        <v/>
      </c>
      <c r="N440" s="64" t="s">
        <v>113</v>
      </c>
      <c r="O440" s="188" t="str">
        <f>VLOOKUP(Tabel3[[#This Row],[ID-Bygningsdel]],'Data aktør'!A:H,2,FALSE)</f>
        <v/>
      </c>
      <c r="P440" s="189" t="str">
        <f>VLOOKUP(Tabel3[[#This Row],[ID-Bygningsdel]],'Data aktør'!A:H,3,FALSE)</f>
        <v/>
      </c>
      <c r="Q440" s="190" t="str">
        <f>VLOOKUP(Tabel3[[#This Row],[ID-Bygningsdel]],'Data aktør'!A:H,4,FALSE)</f>
        <v/>
      </c>
      <c r="R440" s="191" t="str">
        <f>VLOOKUP(Tabel3[[#This Row],[ID-Bygningsdel]],'Data aktør'!A:H,5,FALSE)</f>
        <v/>
      </c>
      <c r="S440" s="192" t="str">
        <f>VLOOKUP(Tabel3[[#This Row],[ID-Bygningsdel]],'Data aktør'!A:H,6,FALSE)</f>
        <v/>
      </c>
      <c r="T440" s="193" t="str">
        <f>VLOOKUP(Tabel3[[#This Row],[ID-Bygningsdel]],'Data aktør'!A:H,7,FALSE)</f>
        <v/>
      </c>
      <c r="U440" s="194" t="str">
        <f>VLOOKUP(Tabel3[[#This Row],[ID-Bygningsdel]],'Data aktør'!A:H,8,FALSE)</f>
        <v/>
      </c>
      <c r="V440" s="76"/>
      <c r="W440" s="77"/>
      <c r="X440" s="76"/>
      <c r="Y440" s="77"/>
      <c r="Z440" s="76"/>
      <c r="AA440" s="77"/>
      <c r="AB440" s="76"/>
      <c r="AC440" s="77"/>
      <c r="AD440" s="76"/>
      <c r="AE440" s="77"/>
      <c r="AF440" s="76"/>
      <c r="AG440" s="77"/>
      <c r="AH440" s="76"/>
      <c r="AI440" s="77"/>
      <c r="AJ440" s="76"/>
      <c r="AK440" s="77"/>
      <c r="AL440" s="76"/>
      <c r="AM440" s="77"/>
      <c r="AN440" s="76"/>
      <c r="AO440" s="77"/>
      <c r="AP440" s="76"/>
      <c r="AQ440" s="77"/>
      <c r="AR440" s="76"/>
      <c r="AS440" s="77"/>
      <c r="AT440" s="76"/>
      <c r="AU440" s="77"/>
      <c r="AV440" s="76"/>
      <c r="AW440" s="77"/>
      <c r="AX440" s="76"/>
      <c r="AY440" s="77"/>
      <c r="AZ440" s="76"/>
      <c r="BA440" s="77"/>
      <c r="BB440" s="76"/>
      <c r="BC440" s="77"/>
      <c r="BD440" s="76"/>
      <c r="BE440" s="77"/>
      <c r="BF440" s="76"/>
      <c r="BG440" s="77"/>
      <c r="BH440" s="76"/>
      <c r="BI440" s="77"/>
      <c r="BJ440" s="76"/>
      <c r="BK440" s="77"/>
      <c r="BL440" s="36"/>
      <c r="BM440" s="24"/>
      <c r="BN440" s="76"/>
      <c r="BO440" s="77"/>
      <c r="BP440" s="76"/>
      <c r="BQ440" s="77"/>
      <c r="BR440" s="76"/>
      <c r="BS440" s="77"/>
      <c r="BT440" s="76"/>
      <c r="BU440" s="77"/>
      <c r="BV440" s="24"/>
      <c r="BW440" s="76"/>
      <c r="BX440" s="77"/>
      <c r="BY440" s="76"/>
      <c r="BZ440" s="77"/>
      <c r="CA440" s="96"/>
    </row>
    <row r="441" spans="1:79" outlineLevel="1" x14ac:dyDescent="0.2">
      <c r="A441" s="33"/>
      <c r="B441" s="265" t="s">
        <v>953</v>
      </c>
      <c r="C441" s="240" t="str">
        <f>_xlfn.CONCAT(Tabel3[[#This Row],[ID]],Tabel3[[#This Row],[BYGNINGSDELE]])</f>
        <v>437Hul- og recesobjekter</v>
      </c>
      <c r="D441" s="24"/>
      <c r="E441" s="24"/>
      <c r="F441" s="24"/>
      <c r="G441" s="24"/>
      <c r="H441" s="24"/>
      <c r="I441" s="24"/>
      <c r="J441" s="61">
        <v>4</v>
      </c>
      <c r="K441" s="62" t="s">
        <v>581</v>
      </c>
      <c r="L441" s="63" t="s">
        <v>582</v>
      </c>
      <c r="M441" s="61" t="str">
        <f>IFERROR(VLOOKUP(Tabel3[[#This Row],[ID-Bygningsdel]],'Data ændringslog'!A:G,7,FALSE),"P")</f>
        <v/>
      </c>
      <c r="N441" s="64" t="s">
        <v>113</v>
      </c>
      <c r="O441" s="188" t="str">
        <f>VLOOKUP(Tabel3[[#This Row],[ID-Bygningsdel]],'Data aktør'!A:H,2,FALSE)</f>
        <v/>
      </c>
      <c r="P441" s="189" t="str">
        <f>VLOOKUP(Tabel3[[#This Row],[ID-Bygningsdel]],'Data aktør'!A:H,3,FALSE)</f>
        <v/>
      </c>
      <c r="Q441" s="190" t="str">
        <f>VLOOKUP(Tabel3[[#This Row],[ID-Bygningsdel]],'Data aktør'!A:H,4,FALSE)</f>
        <v/>
      </c>
      <c r="R441" s="191" t="str">
        <f>VLOOKUP(Tabel3[[#This Row],[ID-Bygningsdel]],'Data aktør'!A:H,5,FALSE)</f>
        <v/>
      </c>
      <c r="S441" s="192" t="str">
        <f>VLOOKUP(Tabel3[[#This Row],[ID-Bygningsdel]],'Data aktør'!A:H,6,FALSE)</f>
        <v/>
      </c>
      <c r="T441" s="193" t="str">
        <f>VLOOKUP(Tabel3[[#This Row],[ID-Bygningsdel]],'Data aktør'!A:H,7,FALSE)</f>
        <v/>
      </c>
      <c r="U441" s="194" t="str">
        <f>VLOOKUP(Tabel3[[#This Row],[ID-Bygningsdel]],'Data aktør'!A:H,8,FALSE)</f>
        <v/>
      </c>
      <c r="V441" s="76"/>
      <c r="W441" s="77"/>
      <c r="X441" s="76"/>
      <c r="Y441" s="77"/>
      <c r="Z441" s="76"/>
      <c r="AA441" s="77"/>
      <c r="AB441" s="76"/>
      <c r="AC441" s="77"/>
      <c r="AD441" s="76"/>
      <c r="AE441" s="77"/>
      <c r="AF441" s="76"/>
      <c r="AG441" s="77"/>
      <c r="AH441" s="76"/>
      <c r="AI441" s="77"/>
      <c r="AJ441" s="76"/>
      <c r="AK441" s="77"/>
      <c r="AL441" s="76"/>
      <c r="AM441" s="77"/>
      <c r="AN441" s="76"/>
      <c r="AO441" s="77"/>
      <c r="AP441" s="76"/>
      <c r="AQ441" s="77"/>
      <c r="AR441" s="76"/>
      <c r="AS441" s="77"/>
      <c r="AT441" s="76"/>
      <c r="AU441" s="77"/>
      <c r="AV441" s="76"/>
      <c r="AW441" s="77"/>
      <c r="AX441" s="76"/>
      <c r="AY441" s="77"/>
      <c r="AZ441" s="76"/>
      <c r="BA441" s="77"/>
      <c r="BB441" s="76"/>
      <c r="BC441" s="77"/>
      <c r="BD441" s="76"/>
      <c r="BE441" s="77"/>
      <c r="BF441" s="76"/>
      <c r="BG441" s="77"/>
      <c r="BH441" s="76"/>
      <c r="BI441" s="77"/>
      <c r="BJ441" s="76"/>
      <c r="BK441" s="77"/>
      <c r="BL441" s="36"/>
      <c r="BM441" s="24"/>
      <c r="BN441" s="76"/>
      <c r="BO441" s="77"/>
      <c r="BP441" s="76"/>
      <c r="BQ441" s="77"/>
      <c r="BR441" s="76"/>
      <c r="BS441" s="77"/>
      <c r="BT441" s="76"/>
      <c r="BU441" s="77"/>
      <c r="BV441" s="24"/>
      <c r="BW441" s="76"/>
      <c r="BX441" s="77"/>
      <c r="BY441" s="76"/>
      <c r="BZ441" s="77"/>
      <c r="CA441" s="96"/>
    </row>
    <row r="442" spans="1:79" outlineLevel="1" x14ac:dyDescent="0.2">
      <c r="A442" s="33"/>
      <c r="B442" s="265" t="s">
        <v>954</v>
      </c>
      <c r="C442" s="240" t="str">
        <f>_xlfn.CONCAT(Tabel3[[#This Row],[ID]],Tabel3[[#This Row],[BYGNINGSDELE]])</f>
        <v>438Hullukninger</v>
      </c>
      <c r="D442" s="24"/>
      <c r="E442" s="24"/>
      <c r="F442" s="24"/>
      <c r="G442" s="24"/>
      <c r="H442" s="24"/>
      <c r="I442" s="24"/>
      <c r="J442" s="61">
        <v>4</v>
      </c>
      <c r="K442" s="62" t="s">
        <v>584</v>
      </c>
      <c r="L442" s="63" t="s">
        <v>113</v>
      </c>
      <c r="M442" s="61" t="str">
        <f>IFERROR(VLOOKUP(Tabel3[[#This Row],[ID-Bygningsdel]],'Data ændringslog'!A:G,7,FALSE),"P")</f>
        <v/>
      </c>
      <c r="N442" s="64" t="s">
        <v>113</v>
      </c>
      <c r="O442" s="188" t="str">
        <f>VLOOKUP(Tabel3[[#This Row],[ID-Bygningsdel]],'Data aktør'!A:H,2,FALSE)</f>
        <v/>
      </c>
      <c r="P442" s="189" t="str">
        <f>VLOOKUP(Tabel3[[#This Row],[ID-Bygningsdel]],'Data aktør'!A:H,3,FALSE)</f>
        <v/>
      </c>
      <c r="Q442" s="190" t="str">
        <f>VLOOKUP(Tabel3[[#This Row],[ID-Bygningsdel]],'Data aktør'!A:H,4,FALSE)</f>
        <v/>
      </c>
      <c r="R442" s="191" t="str">
        <f>VLOOKUP(Tabel3[[#This Row],[ID-Bygningsdel]],'Data aktør'!A:H,5,FALSE)</f>
        <v/>
      </c>
      <c r="S442" s="192" t="str">
        <f>VLOOKUP(Tabel3[[#This Row],[ID-Bygningsdel]],'Data aktør'!A:H,6,FALSE)</f>
        <v/>
      </c>
      <c r="T442" s="193" t="str">
        <f>VLOOKUP(Tabel3[[#This Row],[ID-Bygningsdel]],'Data aktør'!A:H,7,FALSE)</f>
        <v/>
      </c>
      <c r="U442" s="194" t="str">
        <f>VLOOKUP(Tabel3[[#This Row],[ID-Bygningsdel]],'Data aktør'!A:H,8,FALSE)</f>
        <v/>
      </c>
      <c r="V442" s="76"/>
      <c r="W442" s="77"/>
      <c r="X442" s="76"/>
      <c r="Y442" s="77"/>
      <c r="Z442" s="76"/>
      <c r="AA442" s="77"/>
      <c r="AB442" s="76"/>
      <c r="AC442" s="77"/>
      <c r="AD442" s="76"/>
      <c r="AE442" s="77"/>
      <c r="AF442" s="76"/>
      <c r="AG442" s="77"/>
      <c r="AH442" s="76"/>
      <c r="AI442" s="77"/>
      <c r="AJ442" s="76"/>
      <c r="AK442" s="77"/>
      <c r="AL442" s="76"/>
      <c r="AM442" s="77"/>
      <c r="AN442" s="76"/>
      <c r="AO442" s="77"/>
      <c r="AP442" s="76"/>
      <c r="AQ442" s="77"/>
      <c r="AR442" s="76"/>
      <c r="AS442" s="77"/>
      <c r="AT442" s="76"/>
      <c r="AU442" s="77"/>
      <c r="AV442" s="76"/>
      <c r="AW442" s="77"/>
      <c r="AX442" s="76"/>
      <c r="AY442" s="77"/>
      <c r="AZ442" s="76"/>
      <c r="BA442" s="77"/>
      <c r="BB442" s="76"/>
      <c r="BC442" s="77"/>
      <c r="BD442" s="76"/>
      <c r="BE442" s="77"/>
      <c r="BF442" s="76"/>
      <c r="BG442" s="77"/>
      <c r="BH442" s="76"/>
      <c r="BI442" s="77"/>
      <c r="BJ442" s="76"/>
      <c r="BK442" s="77"/>
      <c r="BL442" s="36" t="s">
        <v>585</v>
      </c>
      <c r="BM442" s="24"/>
      <c r="BN442" s="76"/>
      <c r="BO442" s="77"/>
      <c r="BP442" s="76"/>
      <c r="BQ442" s="77"/>
      <c r="BR442" s="76"/>
      <c r="BS442" s="77"/>
      <c r="BT442" s="76"/>
      <c r="BU442" s="77"/>
      <c r="BV442" s="24"/>
      <c r="BW442" s="76"/>
      <c r="BX442" s="77"/>
      <c r="BY442" s="76"/>
      <c r="BZ442" s="77"/>
      <c r="CA442" s="96"/>
    </row>
    <row r="443" spans="1:79" outlineLevel="1" x14ac:dyDescent="0.2">
      <c r="A443" s="33"/>
      <c r="B443" s="267" t="s">
        <v>955</v>
      </c>
      <c r="C443" s="242" t="str">
        <f>_xlfn.CONCAT(Tabel3[[#This Row],[ID]],Tabel3[[#This Row],[BYGNINGSDELE]])</f>
        <v>439Køling</v>
      </c>
      <c r="D443" s="23"/>
      <c r="E443" s="23"/>
      <c r="F443" s="23"/>
      <c r="G443" s="23"/>
      <c r="H443" s="23"/>
      <c r="I443" s="24"/>
      <c r="J443" s="65">
        <v>3</v>
      </c>
      <c r="K443" s="66" t="s">
        <v>946</v>
      </c>
      <c r="L443" s="67"/>
      <c r="M443" s="65" t="str">
        <f>IFERROR(VLOOKUP(Tabel3[[#This Row],[ID-Bygningsdel]],'Data ændringslog'!A:G,7,FALSE),"P")</f>
        <v/>
      </c>
      <c r="N443" s="68" t="s">
        <v>109</v>
      </c>
      <c r="O443" s="196" t="str">
        <f>VLOOKUP(Tabel3[[#This Row],[ID-Bygningsdel]],'Data aktør'!A:H,2,FALSE)</f>
        <v/>
      </c>
      <c r="P443" s="197" t="str">
        <f>VLOOKUP(Tabel3[[#This Row],[ID-Bygningsdel]],'Data aktør'!A:H,3,FALSE)</f>
        <v/>
      </c>
      <c r="Q443" s="197" t="str">
        <f>VLOOKUP(Tabel3[[#This Row],[ID-Bygningsdel]],'Data aktør'!A:H,4,FALSE)</f>
        <v/>
      </c>
      <c r="R443" s="197" t="str">
        <f>VLOOKUP(Tabel3[[#This Row],[ID-Bygningsdel]],'Data aktør'!A:H,5,FALSE)</f>
        <v/>
      </c>
      <c r="S443" s="197" t="str">
        <f>VLOOKUP(Tabel3[[#This Row],[ID-Bygningsdel]],'Data aktør'!A:H,6,FALSE)</f>
        <v/>
      </c>
      <c r="T443" s="197" t="str">
        <f>VLOOKUP(Tabel3[[#This Row],[ID-Bygningsdel]],'Data aktør'!A:H,7,FALSE)</f>
        <v/>
      </c>
      <c r="U443" s="197" t="str">
        <f>VLOOKUP(Tabel3[[#This Row],[ID-Bygningsdel]],'Data aktør'!A:H,8,FALSE)</f>
        <v/>
      </c>
      <c r="V443" s="84"/>
      <c r="W443" s="69"/>
      <c r="X443" s="84"/>
      <c r="Y443" s="69"/>
      <c r="Z443" s="84"/>
      <c r="AA443" s="69"/>
      <c r="AB443" s="84"/>
      <c r="AC443" s="69"/>
      <c r="AD443" s="84"/>
      <c r="AE443" s="69"/>
      <c r="AF443" s="84"/>
      <c r="AG443" s="69"/>
      <c r="AH443" s="84"/>
      <c r="AI443" s="69"/>
      <c r="AJ443" s="84"/>
      <c r="AK443" s="69"/>
      <c r="AL443" s="84"/>
      <c r="AM443" s="69"/>
      <c r="AN443" s="84"/>
      <c r="AO443" s="69"/>
      <c r="AP443" s="84"/>
      <c r="AQ443" s="69"/>
      <c r="AR443" s="84"/>
      <c r="AS443" s="69"/>
      <c r="AT443" s="84"/>
      <c r="AU443" s="69"/>
      <c r="AV443" s="84"/>
      <c r="AW443" s="69"/>
      <c r="AX443" s="84"/>
      <c r="AY443" s="69"/>
      <c r="AZ443" s="84"/>
      <c r="BA443" s="69"/>
      <c r="BB443" s="84"/>
      <c r="BC443" s="69"/>
      <c r="BD443" s="84"/>
      <c r="BE443" s="69"/>
      <c r="BF443" s="84"/>
      <c r="BG443" s="69"/>
      <c r="BH443" s="84"/>
      <c r="BI443" s="69"/>
      <c r="BJ443" s="84"/>
      <c r="BK443" s="69"/>
      <c r="BL443" s="38"/>
      <c r="BM443" s="24"/>
      <c r="BN443" s="84"/>
      <c r="BO443" s="69"/>
      <c r="BP443" s="84"/>
      <c r="BQ443" s="69"/>
      <c r="BR443" s="84"/>
      <c r="BS443" s="69"/>
      <c r="BT443" s="84"/>
      <c r="BU443" s="69"/>
      <c r="BV443" s="24"/>
      <c r="BW443" s="84"/>
      <c r="BX443" s="69"/>
      <c r="BY443" s="84"/>
      <c r="BZ443" s="69"/>
      <c r="CA443" s="98"/>
    </row>
    <row r="444" spans="1:79" outlineLevel="1" x14ac:dyDescent="0.2">
      <c r="A444" s="33"/>
      <c r="B444" s="265" t="s">
        <v>956</v>
      </c>
      <c r="C444" s="240" t="str">
        <f>_xlfn.CONCAT(Tabel3[[#This Row],[ID]],Tabel3[[#This Row],[BYGNINGSDELE]])</f>
        <v>440Teknikrum/Teknikområder</v>
      </c>
      <c r="D444" s="24"/>
      <c r="E444" s="24"/>
      <c r="F444" s="24"/>
      <c r="G444" s="24"/>
      <c r="H444" s="24"/>
      <c r="I444" s="24"/>
      <c r="J444" s="61">
        <v>4</v>
      </c>
      <c r="K444" s="62" t="s">
        <v>562</v>
      </c>
      <c r="L444" s="63" t="s">
        <v>892</v>
      </c>
      <c r="M444" s="61" t="str">
        <f>IFERROR(VLOOKUP(Tabel3[[#This Row],[ID-Bygningsdel]],'Data ændringslog'!A:G,7,FALSE),"P")</f>
        <v/>
      </c>
      <c r="N444" s="64" t="s">
        <v>109</v>
      </c>
      <c r="O444" s="188" t="str">
        <f>VLOOKUP(Tabel3[[#This Row],[ID-Bygningsdel]],'Data aktør'!A:H,2,FALSE)</f>
        <v/>
      </c>
      <c r="P444" s="189" t="str">
        <f>VLOOKUP(Tabel3[[#This Row],[ID-Bygningsdel]],'Data aktør'!A:H,3,FALSE)</f>
        <v/>
      </c>
      <c r="Q444" s="190" t="str">
        <f>VLOOKUP(Tabel3[[#This Row],[ID-Bygningsdel]],'Data aktør'!A:H,4,FALSE)</f>
        <v/>
      </c>
      <c r="R444" s="191" t="str">
        <f>VLOOKUP(Tabel3[[#This Row],[ID-Bygningsdel]],'Data aktør'!A:H,5,FALSE)</f>
        <v>X</v>
      </c>
      <c r="S444" s="192" t="str">
        <f>VLOOKUP(Tabel3[[#This Row],[ID-Bygningsdel]],'Data aktør'!A:H,6,FALSE)</f>
        <v/>
      </c>
      <c r="T444" s="193" t="str">
        <f>VLOOKUP(Tabel3[[#This Row],[ID-Bygningsdel]],'Data aktør'!A:H,7,FALSE)</f>
        <v/>
      </c>
      <c r="U444" s="194" t="str">
        <f>VLOOKUP(Tabel3[[#This Row],[ID-Bygningsdel]],'Data aktør'!A:H,8,FALSE)</f>
        <v/>
      </c>
      <c r="V444" s="76"/>
      <c r="W444" s="77"/>
      <c r="X444" s="76"/>
      <c r="Y444" s="77"/>
      <c r="Z444" s="76"/>
      <c r="AA444" s="77"/>
      <c r="AB444" s="76" t="s">
        <v>46</v>
      </c>
      <c r="AC444" s="77">
        <v>200</v>
      </c>
      <c r="AD444" s="76"/>
      <c r="AE444" s="77"/>
      <c r="AF444" s="76"/>
      <c r="AG444" s="77"/>
      <c r="AH444" s="76"/>
      <c r="AI444" s="77"/>
      <c r="AJ444" s="76" t="s">
        <v>46</v>
      </c>
      <c r="AK444" s="77">
        <v>300</v>
      </c>
      <c r="AL444" s="76"/>
      <c r="AM444" s="77"/>
      <c r="AN444" s="76"/>
      <c r="AO444" s="77"/>
      <c r="AP444" s="76"/>
      <c r="AQ444" s="77"/>
      <c r="AR444" s="76"/>
      <c r="AS444" s="77"/>
      <c r="AT444" s="76" t="s">
        <v>46</v>
      </c>
      <c r="AU444" s="77">
        <v>325</v>
      </c>
      <c r="AV444" s="76"/>
      <c r="AW444" s="77"/>
      <c r="AX444" s="76"/>
      <c r="AY444" s="77"/>
      <c r="AZ444" s="76"/>
      <c r="BA444" s="77"/>
      <c r="BB444" s="76" t="s">
        <v>46</v>
      </c>
      <c r="BC444" s="77">
        <v>325</v>
      </c>
      <c r="BD444" s="76"/>
      <c r="BE444" s="77"/>
      <c r="BF444" s="76"/>
      <c r="BG444" s="77"/>
      <c r="BH444" s="76"/>
      <c r="BI444" s="77"/>
      <c r="BJ444" s="76"/>
      <c r="BK444" s="77"/>
      <c r="BL444" s="36"/>
      <c r="BM444" s="24"/>
      <c r="BN444" s="76"/>
      <c r="BO444" s="77"/>
      <c r="BP444" s="76"/>
      <c r="BQ444" s="77"/>
      <c r="BR444" s="76"/>
      <c r="BS444" s="77"/>
      <c r="BT444" s="76"/>
      <c r="BU444" s="77"/>
      <c r="BV444" s="24"/>
      <c r="BW444" s="76"/>
      <c r="BX444" s="77"/>
      <c r="BY444" s="76"/>
      <c r="BZ444" s="77"/>
      <c r="CA444" s="96"/>
    </row>
    <row r="445" spans="1:79" outlineLevel="1" x14ac:dyDescent="0.2">
      <c r="A445" s="33"/>
      <c r="B445" s="265" t="s">
        <v>957</v>
      </c>
      <c r="C445" s="240" t="str">
        <f>_xlfn.CONCAT(Tabel3[[#This Row],[ID]],Tabel3[[#This Row],[BYGNINGSDELE]])</f>
        <v>441Skakte (lodrette hovedføringsveje)</v>
      </c>
      <c r="D445" s="24"/>
      <c r="E445" s="24"/>
      <c r="F445" s="24"/>
      <c r="G445" s="24"/>
      <c r="H445" s="24"/>
      <c r="I445" s="24"/>
      <c r="J445" s="61">
        <v>4</v>
      </c>
      <c r="K445" s="62" t="s">
        <v>565</v>
      </c>
      <c r="L445" s="63" t="s">
        <v>892</v>
      </c>
      <c r="M445" s="61" t="str">
        <f>IFERROR(VLOOKUP(Tabel3[[#This Row],[ID-Bygningsdel]],'Data ændringslog'!A:G,7,FALSE),"P")</f>
        <v/>
      </c>
      <c r="N445" s="64" t="s">
        <v>109</v>
      </c>
      <c r="O445" s="188" t="str">
        <f>VLOOKUP(Tabel3[[#This Row],[ID-Bygningsdel]],'Data aktør'!A:H,2,FALSE)</f>
        <v/>
      </c>
      <c r="P445" s="189" t="str">
        <f>VLOOKUP(Tabel3[[#This Row],[ID-Bygningsdel]],'Data aktør'!A:H,3,FALSE)</f>
        <v/>
      </c>
      <c r="Q445" s="190" t="str">
        <f>VLOOKUP(Tabel3[[#This Row],[ID-Bygningsdel]],'Data aktør'!A:H,4,FALSE)</f>
        <v/>
      </c>
      <c r="R445" s="191" t="str">
        <f>VLOOKUP(Tabel3[[#This Row],[ID-Bygningsdel]],'Data aktør'!A:H,5,FALSE)</f>
        <v>X</v>
      </c>
      <c r="S445" s="192" t="str">
        <f>VLOOKUP(Tabel3[[#This Row],[ID-Bygningsdel]],'Data aktør'!A:H,6,FALSE)</f>
        <v/>
      </c>
      <c r="T445" s="193" t="str">
        <f>VLOOKUP(Tabel3[[#This Row],[ID-Bygningsdel]],'Data aktør'!A:H,7,FALSE)</f>
        <v/>
      </c>
      <c r="U445" s="194" t="str">
        <f>VLOOKUP(Tabel3[[#This Row],[ID-Bygningsdel]],'Data aktør'!A:H,8,FALSE)</f>
        <v/>
      </c>
      <c r="V445" s="76"/>
      <c r="W445" s="77"/>
      <c r="X445" s="76"/>
      <c r="Y445" s="77"/>
      <c r="Z445" s="76"/>
      <c r="AA445" s="77"/>
      <c r="AB445" s="76" t="s">
        <v>46</v>
      </c>
      <c r="AC445" s="77">
        <v>200</v>
      </c>
      <c r="AD445" s="76"/>
      <c r="AE445" s="77"/>
      <c r="AF445" s="76"/>
      <c r="AG445" s="77"/>
      <c r="AH445" s="76"/>
      <c r="AI445" s="77"/>
      <c r="AJ445" s="76" t="s">
        <v>46</v>
      </c>
      <c r="AK445" s="77">
        <v>300</v>
      </c>
      <c r="AL445" s="76"/>
      <c r="AM445" s="77"/>
      <c r="AN445" s="76"/>
      <c r="AO445" s="77"/>
      <c r="AP445" s="76"/>
      <c r="AQ445" s="77"/>
      <c r="AR445" s="76"/>
      <c r="AS445" s="77"/>
      <c r="AT445" s="76" t="s">
        <v>46</v>
      </c>
      <c r="AU445" s="77">
        <v>325</v>
      </c>
      <c r="AV445" s="76"/>
      <c r="AW445" s="77"/>
      <c r="AX445" s="76"/>
      <c r="AY445" s="77"/>
      <c r="AZ445" s="76"/>
      <c r="BA445" s="77"/>
      <c r="BB445" s="76" t="s">
        <v>46</v>
      </c>
      <c r="BC445" s="77">
        <v>325</v>
      </c>
      <c r="BD445" s="76"/>
      <c r="BE445" s="77"/>
      <c r="BF445" s="76"/>
      <c r="BG445" s="77"/>
      <c r="BH445" s="76"/>
      <c r="BI445" s="77"/>
      <c r="BJ445" s="76"/>
      <c r="BK445" s="77"/>
      <c r="BL445" s="36"/>
      <c r="BM445" s="24"/>
      <c r="BN445" s="76"/>
      <c r="BO445" s="77"/>
      <c r="BP445" s="76"/>
      <c r="BQ445" s="77"/>
      <c r="BR445" s="76"/>
      <c r="BS445" s="77"/>
      <c r="BT445" s="76"/>
      <c r="BU445" s="77"/>
      <c r="BV445" s="24"/>
      <c r="BW445" s="76"/>
      <c r="BX445" s="77"/>
      <c r="BY445" s="76"/>
      <c r="BZ445" s="77"/>
      <c r="CA445" s="96"/>
    </row>
    <row r="446" spans="1:79" outlineLevel="1" x14ac:dyDescent="0.2">
      <c r="A446" s="33"/>
      <c r="B446" s="265" t="s">
        <v>958</v>
      </c>
      <c r="C446" s="240" t="str">
        <f>_xlfn.CONCAT(Tabel3[[#This Row],[ID]],Tabel3[[#This Row],[BYGNINGSDELE]])</f>
        <v>442Vandrette hoved- og fordelingsføringsveje</v>
      </c>
      <c r="D446" s="24"/>
      <c r="E446" s="24"/>
      <c r="F446" s="24"/>
      <c r="G446" s="24"/>
      <c r="H446" s="24"/>
      <c r="I446" s="24"/>
      <c r="J446" s="61">
        <v>4</v>
      </c>
      <c r="K446" s="62" t="s">
        <v>567</v>
      </c>
      <c r="L446" s="63" t="s">
        <v>892</v>
      </c>
      <c r="M446" s="61" t="str">
        <f>IFERROR(VLOOKUP(Tabel3[[#This Row],[ID-Bygningsdel]],'Data ændringslog'!A:G,7,FALSE),"P")</f>
        <v/>
      </c>
      <c r="N446" s="64" t="s">
        <v>109</v>
      </c>
      <c r="O446" s="188" t="str">
        <f>VLOOKUP(Tabel3[[#This Row],[ID-Bygningsdel]],'Data aktør'!A:H,2,FALSE)</f>
        <v/>
      </c>
      <c r="P446" s="189" t="str">
        <f>VLOOKUP(Tabel3[[#This Row],[ID-Bygningsdel]],'Data aktør'!A:H,3,FALSE)</f>
        <v/>
      </c>
      <c r="Q446" s="190" t="str">
        <f>VLOOKUP(Tabel3[[#This Row],[ID-Bygningsdel]],'Data aktør'!A:H,4,FALSE)</f>
        <v/>
      </c>
      <c r="R446" s="191" t="str">
        <f>VLOOKUP(Tabel3[[#This Row],[ID-Bygningsdel]],'Data aktør'!A:H,5,FALSE)</f>
        <v>X</v>
      </c>
      <c r="S446" s="192" t="str">
        <f>VLOOKUP(Tabel3[[#This Row],[ID-Bygningsdel]],'Data aktør'!A:H,6,FALSE)</f>
        <v/>
      </c>
      <c r="T446" s="193" t="str">
        <f>VLOOKUP(Tabel3[[#This Row],[ID-Bygningsdel]],'Data aktør'!A:H,7,FALSE)</f>
        <v/>
      </c>
      <c r="U446" s="194" t="str">
        <f>VLOOKUP(Tabel3[[#This Row],[ID-Bygningsdel]],'Data aktør'!A:H,8,FALSE)</f>
        <v/>
      </c>
      <c r="V446" s="76"/>
      <c r="W446" s="77"/>
      <c r="X446" s="76"/>
      <c r="Y446" s="77"/>
      <c r="Z446" s="76"/>
      <c r="AA446" s="77"/>
      <c r="AB446" s="76" t="s">
        <v>46</v>
      </c>
      <c r="AC446" s="77">
        <v>200</v>
      </c>
      <c r="AD446" s="76"/>
      <c r="AE446" s="77"/>
      <c r="AF446" s="76"/>
      <c r="AG446" s="77"/>
      <c r="AH446" s="76"/>
      <c r="AI446" s="77"/>
      <c r="AJ446" s="76" t="s">
        <v>46</v>
      </c>
      <c r="AK446" s="77">
        <v>300</v>
      </c>
      <c r="AL446" s="76"/>
      <c r="AM446" s="77"/>
      <c r="AN446" s="76"/>
      <c r="AO446" s="77"/>
      <c r="AP446" s="76"/>
      <c r="AQ446" s="77"/>
      <c r="AR446" s="76"/>
      <c r="AS446" s="77"/>
      <c r="AT446" s="76" t="s">
        <v>46</v>
      </c>
      <c r="AU446" s="77">
        <v>325</v>
      </c>
      <c r="AV446" s="76"/>
      <c r="AW446" s="77"/>
      <c r="AX446" s="76"/>
      <c r="AY446" s="77"/>
      <c r="AZ446" s="76"/>
      <c r="BA446" s="77"/>
      <c r="BB446" s="76" t="s">
        <v>46</v>
      </c>
      <c r="BC446" s="77">
        <v>325</v>
      </c>
      <c r="BD446" s="76"/>
      <c r="BE446" s="77"/>
      <c r="BF446" s="76"/>
      <c r="BG446" s="77"/>
      <c r="BH446" s="76"/>
      <c r="BI446" s="77"/>
      <c r="BJ446" s="76"/>
      <c r="BK446" s="77"/>
      <c r="BL446" s="36"/>
      <c r="BM446" s="24"/>
      <c r="BN446" s="76"/>
      <c r="BO446" s="77"/>
      <c r="BP446" s="76"/>
      <c r="BQ446" s="77"/>
      <c r="BR446" s="76"/>
      <c r="BS446" s="77"/>
      <c r="BT446" s="76"/>
      <c r="BU446" s="77"/>
      <c r="BV446" s="24"/>
      <c r="BW446" s="76"/>
      <c r="BX446" s="77"/>
      <c r="BY446" s="76"/>
      <c r="BZ446" s="77"/>
      <c r="CA446" s="96"/>
    </row>
    <row r="447" spans="1:79" outlineLevel="1" x14ac:dyDescent="0.2">
      <c r="A447" s="33"/>
      <c r="B447" s="265" t="s">
        <v>959</v>
      </c>
      <c r="C447" s="240" t="str">
        <f>_xlfn.CONCAT(Tabel3[[#This Row],[ID]],Tabel3[[#This Row],[BYGNINGSDELE]])</f>
        <v>443føring til Komponenter og tilslutninger i rum</v>
      </c>
      <c r="D447" s="24"/>
      <c r="E447" s="24"/>
      <c r="F447" s="24"/>
      <c r="G447" s="24"/>
      <c r="H447" s="24"/>
      <c r="I447" s="24"/>
      <c r="J447" s="61">
        <v>4</v>
      </c>
      <c r="K447" s="62" t="s">
        <v>936</v>
      </c>
      <c r="L447" s="63" t="s">
        <v>892</v>
      </c>
      <c r="M447" s="61" t="str">
        <f>IFERROR(VLOOKUP(Tabel3[[#This Row],[ID-Bygningsdel]],'Data ændringslog'!A:G,7,FALSE),"P")</f>
        <v/>
      </c>
      <c r="N447" s="64" t="s">
        <v>113</v>
      </c>
      <c r="O447" s="188" t="str">
        <f>VLOOKUP(Tabel3[[#This Row],[ID-Bygningsdel]],'Data aktør'!A:H,2,FALSE)</f>
        <v/>
      </c>
      <c r="P447" s="189" t="str">
        <f>VLOOKUP(Tabel3[[#This Row],[ID-Bygningsdel]],'Data aktør'!A:H,3,FALSE)</f>
        <v/>
      </c>
      <c r="Q447" s="190" t="str">
        <f>VLOOKUP(Tabel3[[#This Row],[ID-Bygningsdel]],'Data aktør'!A:H,4,FALSE)</f>
        <v/>
      </c>
      <c r="R447" s="191" t="str">
        <f>VLOOKUP(Tabel3[[#This Row],[ID-Bygningsdel]],'Data aktør'!A:H,5,FALSE)</f>
        <v/>
      </c>
      <c r="S447" s="192" t="str">
        <f>VLOOKUP(Tabel3[[#This Row],[ID-Bygningsdel]],'Data aktør'!A:H,6,FALSE)</f>
        <v/>
      </c>
      <c r="T447" s="193" t="str">
        <f>VLOOKUP(Tabel3[[#This Row],[ID-Bygningsdel]],'Data aktør'!A:H,7,FALSE)</f>
        <v/>
      </c>
      <c r="U447" s="194" t="str">
        <f>VLOOKUP(Tabel3[[#This Row],[ID-Bygningsdel]],'Data aktør'!A:H,8,FALSE)</f>
        <v/>
      </c>
      <c r="V447" s="76"/>
      <c r="W447" s="77"/>
      <c r="X447" s="76"/>
      <c r="Y447" s="77"/>
      <c r="Z447" s="76"/>
      <c r="AA447" s="77"/>
      <c r="AB447" s="76"/>
      <c r="AC447" s="77"/>
      <c r="AD447" s="76"/>
      <c r="AE447" s="77"/>
      <c r="AF447" s="76"/>
      <c r="AG447" s="77"/>
      <c r="AH447" s="76"/>
      <c r="AI447" s="77"/>
      <c r="AJ447" s="76"/>
      <c r="AK447" s="77"/>
      <c r="AL447" s="76"/>
      <c r="AM447" s="77"/>
      <c r="AN447" s="76"/>
      <c r="AO447" s="77"/>
      <c r="AP447" s="76"/>
      <c r="AQ447" s="77"/>
      <c r="AR447" s="76"/>
      <c r="AS447" s="77"/>
      <c r="AT447" s="76"/>
      <c r="AU447" s="77"/>
      <c r="AV447" s="76"/>
      <c r="AW447" s="77"/>
      <c r="AX447" s="76"/>
      <c r="AY447" s="77"/>
      <c r="AZ447" s="76"/>
      <c r="BA447" s="77"/>
      <c r="BB447" s="76"/>
      <c r="BC447" s="77"/>
      <c r="BD447" s="76"/>
      <c r="BE447" s="77"/>
      <c r="BF447" s="76"/>
      <c r="BG447" s="77"/>
      <c r="BH447" s="76"/>
      <c r="BI447" s="77"/>
      <c r="BJ447" s="76"/>
      <c r="BK447" s="77"/>
      <c r="BL447" s="36"/>
      <c r="BM447" s="24"/>
      <c r="BN447" s="76"/>
      <c r="BO447" s="77"/>
      <c r="BP447" s="76"/>
      <c r="BQ447" s="77"/>
      <c r="BR447" s="76"/>
      <c r="BS447" s="77"/>
      <c r="BT447" s="76"/>
      <c r="BU447" s="77"/>
      <c r="BV447" s="24"/>
      <c r="BW447" s="76"/>
      <c r="BX447" s="77"/>
      <c r="BY447" s="76"/>
      <c r="BZ447" s="77"/>
      <c r="CA447" s="96"/>
    </row>
    <row r="448" spans="1:79" outlineLevel="1" x14ac:dyDescent="0.2">
      <c r="A448" s="33"/>
      <c r="B448" s="265" t="s">
        <v>961</v>
      </c>
      <c r="C448" s="240" t="str">
        <f>_xlfn.CONCAT(Tabel3[[#This Row],[ID]],Tabel3[[#This Row],[BYGNINGSDELE]])</f>
        <v>444Koblingsledninger (Pexrør) i gulv</v>
      </c>
      <c r="D448" s="24"/>
      <c r="E448" s="24"/>
      <c r="F448" s="24"/>
      <c r="G448" s="24"/>
      <c r="H448" s="24"/>
      <c r="I448" s="24"/>
      <c r="J448" s="61">
        <v>4</v>
      </c>
      <c r="K448" s="62" t="s">
        <v>906</v>
      </c>
      <c r="L448" s="63" t="s">
        <v>892</v>
      </c>
      <c r="M448" s="61" t="str">
        <f>IFERROR(VLOOKUP(Tabel3[[#This Row],[ID-Bygningsdel]],'Data ændringslog'!A:G,7,FALSE),"P")</f>
        <v/>
      </c>
      <c r="N448" s="64" t="s">
        <v>113</v>
      </c>
      <c r="O448" s="188" t="str">
        <f>VLOOKUP(Tabel3[[#This Row],[ID-Bygningsdel]],'Data aktør'!A:H,2,FALSE)</f>
        <v/>
      </c>
      <c r="P448" s="189" t="str">
        <f>VLOOKUP(Tabel3[[#This Row],[ID-Bygningsdel]],'Data aktør'!A:H,3,FALSE)</f>
        <v/>
      </c>
      <c r="Q448" s="190" t="str">
        <f>VLOOKUP(Tabel3[[#This Row],[ID-Bygningsdel]],'Data aktør'!A:H,4,FALSE)</f>
        <v/>
      </c>
      <c r="R448" s="191" t="str">
        <f>VLOOKUP(Tabel3[[#This Row],[ID-Bygningsdel]],'Data aktør'!A:H,5,FALSE)</f>
        <v/>
      </c>
      <c r="S448" s="192" t="str">
        <f>VLOOKUP(Tabel3[[#This Row],[ID-Bygningsdel]],'Data aktør'!A:H,6,FALSE)</f>
        <v/>
      </c>
      <c r="T448" s="193" t="str">
        <f>VLOOKUP(Tabel3[[#This Row],[ID-Bygningsdel]],'Data aktør'!A:H,7,FALSE)</f>
        <v/>
      </c>
      <c r="U448" s="194" t="str">
        <f>VLOOKUP(Tabel3[[#This Row],[ID-Bygningsdel]],'Data aktør'!A:H,8,FALSE)</f>
        <v/>
      </c>
      <c r="V448" s="76"/>
      <c r="W448" s="77"/>
      <c r="X448" s="76"/>
      <c r="Y448" s="77"/>
      <c r="Z448" s="76"/>
      <c r="AA448" s="77"/>
      <c r="AB448" s="76"/>
      <c r="AC448" s="77"/>
      <c r="AD448" s="76"/>
      <c r="AE448" s="77"/>
      <c r="AF448" s="76"/>
      <c r="AG448" s="77"/>
      <c r="AH448" s="76"/>
      <c r="AI448" s="77"/>
      <c r="AJ448" s="76"/>
      <c r="AK448" s="77"/>
      <c r="AL448" s="76"/>
      <c r="AM448" s="77"/>
      <c r="AN448" s="76"/>
      <c r="AO448" s="77"/>
      <c r="AP448" s="76"/>
      <c r="AQ448" s="77"/>
      <c r="AR448" s="76"/>
      <c r="AS448" s="77"/>
      <c r="AT448" s="76"/>
      <c r="AU448" s="77"/>
      <c r="AV448" s="76"/>
      <c r="AW448" s="77"/>
      <c r="AX448" s="76"/>
      <c r="AY448" s="77"/>
      <c r="AZ448" s="76"/>
      <c r="BA448" s="77"/>
      <c r="BB448" s="76"/>
      <c r="BC448" s="77"/>
      <c r="BD448" s="76"/>
      <c r="BE448" s="77"/>
      <c r="BF448" s="76"/>
      <c r="BG448" s="77"/>
      <c r="BH448" s="76"/>
      <c r="BI448" s="77"/>
      <c r="BJ448" s="76"/>
      <c r="BK448" s="77"/>
      <c r="BL448" s="36"/>
      <c r="BM448" s="24"/>
      <c r="BN448" s="76"/>
      <c r="BO448" s="77"/>
      <c r="BP448" s="76"/>
      <c r="BQ448" s="77"/>
      <c r="BR448" s="76"/>
      <c r="BS448" s="77"/>
      <c r="BT448" s="76"/>
      <c r="BU448" s="77"/>
      <c r="BV448" s="24"/>
      <c r="BW448" s="76"/>
      <c r="BX448" s="77"/>
      <c r="BY448" s="76"/>
      <c r="BZ448" s="77"/>
      <c r="CA448" s="96"/>
    </row>
    <row r="449" spans="1:79" outlineLevel="1" x14ac:dyDescent="0.2">
      <c r="A449" s="33"/>
      <c r="B449" s="265" t="s">
        <v>962</v>
      </c>
      <c r="C449" s="240" t="str">
        <f>_xlfn.CONCAT(Tabel3[[#This Row],[ID]],Tabel3[[#This Row],[BYGNINGSDELE]])</f>
        <v>445Koblingsledninger (Pexrør) i vægge</v>
      </c>
      <c r="D449" s="24"/>
      <c r="E449" s="24"/>
      <c r="F449" s="24"/>
      <c r="G449" s="24"/>
      <c r="H449" s="24"/>
      <c r="I449" s="24"/>
      <c r="J449" s="61">
        <v>4</v>
      </c>
      <c r="K449" s="62" t="s">
        <v>908</v>
      </c>
      <c r="L449" s="63" t="s">
        <v>892</v>
      </c>
      <c r="M449" s="61" t="str">
        <f>IFERROR(VLOOKUP(Tabel3[[#This Row],[ID-Bygningsdel]],'Data ændringslog'!A:G,7,FALSE),"P")</f>
        <v/>
      </c>
      <c r="N449" s="64" t="s">
        <v>113</v>
      </c>
      <c r="O449" s="188" t="str">
        <f>VLOOKUP(Tabel3[[#This Row],[ID-Bygningsdel]],'Data aktør'!A:H,2,FALSE)</f>
        <v/>
      </c>
      <c r="P449" s="189" t="str">
        <f>VLOOKUP(Tabel3[[#This Row],[ID-Bygningsdel]],'Data aktør'!A:H,3,FALSE)</f>
        <v/>
      </c>
      <c r="Q449" s="190" t="str">
        <f>VLOOKUP(Tabel3[[#This Row],[ID-Bygningsdel]],'Data aktør'!A:H,4,FALSE)</f>
        <v/>
      </c>
      <c r="R449" s="191" t="str">
        <f>VLOOKUP(Tabel3[[#This Row],[ID-Bygningsdel]],'Data aktør'!A:H,5,FALSE)</f>
        <v/>
      </c>
      <c r="S449" s="192" t="str">
        <f>VLOOKUP(Tabel3[[#This Row],[ID-Bygningsdel]],'Data aktør'!A:H,6,FALSE)</f>
        <v/>
      </c>
      <c r="T449" s="193" t="str">
        <f>VLOOKUP(Tabel3[[#This Row],[ID-Bygningsdel]],'Data aktør'!A:H,7,FALSE)</f>
        <v/>
      </c>
      <c r="U449" s="194" t="str">
        <f>VLOOKUP(Tabel3[[#This Row],[ID-Bygningsdel]],'Data aktør'!A:H,8,FALSE)</f>
        <v/>
      </c>
      <c r="V449" s="76"/>
      <c r="W449" s="77"/>
      <c r="X449" s="76"/>
      <c r="Y449" s="77"/>
      <c r="Z449" s="76"/>
      <c r="AA449" s="77"/>
      <c r="AB449" s="76"/>
      <c r="AC449" s="77"/>
      <c r="AD449" s="76"/>
      <c r="AE449" s="77"/>
      <c r="AF449" s="76"/>
      <c r="AG449" s="77"/>
      <c r="AH449" s="76"/>
      <c r="AI449" s="77"/>
      <c r="AJ449" s="76"/>
      <c r="AK449" s="77"/>
      <c r="AL449" s="76"/>
      <c r="AM449" s="77"/>
      <c r="AN449" s="76"/>
      <c r="AO449" s="77"/>
      <c r="AP449" s="76"/>
      <c r="AQ449" s="77"/>
      <c r="AR449" s="76"/>
      <c r="AS449" s="77"/>
      <c r="AT449" s="76"/>
      <c r="AU449" s="77"/>
      <c r="AV449" s="76"/>
      <c r="AW449" s="77"/>
      <c r="AX449" s="76"/>
      <c r="AY449" s="77"/>
      <c r="AZ449" s="76"/>
      <c r="BA449" s="77"/>
      <c r="BB449" s="76"/>
      <c r="BC449" s="77"/>
      <c r="BD449" s="76"/>
      <c r="BE449" s="77"/>
      <c r="BF449" s="76"/>
      <c r="BG449" s="77"/>
      <c r="BH449" s="76"/>
      <c r="BI449" s="77"/>
      <c r="BJ449" s="76"/>
      <c r="BK449" s="77"/>
      <c r="BL449" s="36"/>
      <c r="BM449" s="24"/>
      <c r="BN449" s="76"/>
      <c r="BO449" s="77"/>
      <c r="BP449" s="76"/>
      <c r="BQ449" s="77"/>
      <c r="BR449" s="76"/>
      <c r="BS449" s="77"/>
      <c r="BT449" s="76"/>
      <c r="BU449" s="77"/>
      <c r="BV449" s="24"/>
      <c r="BW449" s="76"/>
      <c r="BX449" s="77"/>
      <c r="BY449" s="76"/>
      <c r="BZ449" s="77"/>
      <c r="CA449" s="96"/>
    </row>
    <row r="450" spans="1:79" outlineLevel="1" x14ac:dyDescent="0.2">
      <c r="A450" s="33"/>
      <c r="B450" s="265" t="s">
        <v>963</v>
      </c>
      <c r="C450" s="240" t="str">
        <f>_xlfn.CONCAT(Tabel3[[#This Row],[ID]],Tabel3[[#This Row],[BYGNINGSDELE]])</f>
        <v>446Teknisk isolering</v>
      </c>
      <c r="D450" s="24"/>
      <c r="E450" s="24"/>
      <c r="F450" s="24"/>
      <c r="G450" s="24"/>
      <c r="H450" s="24"/>
      <c r="I450" s="24"/>
      <c r="J450" s="61">
        <v>4</v>
      </c>
      <c r="K450" s="62" t="s">
        <v>910</v>
      </c>
      <c r="L450" s="63" t="s">
        <v>892</v>
      </c>
      <c r="M450" s="61" t="str">
        <f>IFERROR(VLOOKUP(Tabel3[[#This Row],[ID-Bygningsdel]],'Data ændringslog'!A:G,7,FALSE),"P")</f>
        <v/>
      </c>
      <c r="N450" s="64" t="s">
        <v>109</v>
      </c>
      <c r="O450" s="188" t="str">
        <f>VLOOKUP(Tabel3[[#This Row],[ID-Bygningsdel]],'Data aktør'!A:H,2,FALSE)</f>
        <v/>
      </c>
      <c r="P450" s="189" t="str">
        <f>VLOOKUP(Tabel3[[#This Row],[ID-Bygningsdel]],'Data aktør'!A:H,3,FALSE)</f>
        <v/>
      </c>
      <c r="Q450" s="190" t="str">
        <f>VLOOKUP(Tabel3[[#This Row],[ID-Bygningsdel]],'Data aktør'!A:H,4,FALSE)</f>
        <v/>
      </c>
      <c r="R450" s="191" t="str">
        <f>VLOOKUP(Tabel3[[#This Row],[ID-Bygningsdel]],'Data aktør'!A:H,5,FALSE)</f>
        <v>X</v>
      </c>
      <c r="S450" s="192" t="str">
        <f>VLOOKUP(Tabel3[[#This Row],[ID-Bygningsdel]],'Data aktør'!A:H,6,FALSE)</f>
        <v/>
      </c>
      <c r="T450" s="193" t="str">
        <f>VLOOKUP(Tabel3[[#This Row],[ID-Bygningsdel]],'Data aktør'!A:H,7,FALSE)</f>
        <v/>
      </c>
      <c r="U450" s="194" t="str">
        <f>VLOOKUP(Tabel3[[#This Row],[ID-Bygningsdel]],'Data aktør'!A:H,8,FALSE)</f>
        <v/>
      </c>
      <c r="V450" s="76"/>
      <c r="W450" s="77"/>
      <c r="X450" s="76"/>
      <c r="Y450" s="77"/>
      <c r="Z450" s="76"/>
      <c r="AA450" s="77"/>
      <c r="AB450" s="76" t="s">
        <v>46</v>
      </c>
      <c r="AC450" s="77">
        <v>200</v>
      </c>
      <c r="AD450" s="76"/>
      <c r="AE450" s="77"/>
      <c r="AF450" s="76"/>
      <c r="AG450" s="77"/>
      <c r="AH450" s="76"/>
      <c r="AI450" s="77"/>
      <c r="AJ450" s="76" t="s">
        <v>46</v>
      </c>
      <c r="AK450" s="77">
        <v>300</v>
      </c>
      <c r="AL450" s="76"/>
      <c r="AM450" s="77"/>
      <c r="AN450" s="76"/>
      <c r="AO450" s="77"/>
      <c r="AP450" s="76"/>
      <c r="AQ450" s="77"/>
      <c r="AR450" s="76"/>
      <c r="AS450" s="77"/>
      <c r="AT450" s="76" t="s">
        <v>46</v>
      </c>
      <c r="AU450" s="77">
        <v>325</v>
      </c>
      <c r="AV450" s="76"/>
      <c r="AW450" s="77"/>
      <c r="AX450" s="76"/>
      <c r="AY450" s="77"/>
      <c r="AZ450" s="76"/>
      <c r="BA450" s="77"/>
      <c r="BB450" s="76" t="s">
        <v>46</v>
      </c>
      <c r="BC450" s="77">
        <v>325</v>
      </c>
      <c r="BD450" s="76"/>
      <c r="BE450" s="77"/>
      <c r="BF450" s="76"/>
      <c r="BG450" s="77"/>
      <c r="BH450" s="76"/>
      <c r="BI450" s="77"/>
      <c r="BJ450" s="76"/>
      <c r="BK450" s="77"/>
      <c r="BL450" s="36"/>
      <c r="BM450" s="24"/>
      <c r="BN450" s="76"/>
      <c r="BO450" s="77"/>
      <c r="BP450" s="76"/>
      <c r="BQ450" s="77"/>
      <c r="BR450" s="76"/>
      <c r="BS450" s="77"/>
      <c r="BT450" s="76"/>
      <c r="BU450" s="77"/>
      <c r="BV450" s="24"/>
      <c r="BW450" s="76"/>
      <c r="BX450" s="77"/>
      <c r="BY450" s="76"/>
      <c r="BZ450" s="77"/>
      <c r="CA450" s="96"/>
    </row>
    <row r="451" spans="1:79" outlineLevel="1" x14ac:dyDescent="0.2">
      <c r="A451" s="33"/>
      <c r="B451" s="265" t="s">
        <v>964</v>
      </c>
      <c r="C451" s="240" t="str">
        <f>_xlfn.CONCAT(Tabel3[[#This Row],[ID]],Tabel3[[#This Row],[BYGNINGSDELE]])</f>
        <v>447Bæringer</v>
      </c>
      <c r="D451" s="24"/>
      <c r="E451" s="24"/>
      <c r="F451" s="24"/>
      <c r="G451" s="24"/>
      <c r="H451" s="24"/>
      <c r="I451" s="24"/>
      <c r="J451" s="61">
        <v>4</v>
      </c>
      <c r="K451" s="62" t="s">
        <v>575</v>
      </c>
      <c r="L451" s="63" t="s">
        <v>113</v>
      </c>
      <c r="M451" s="61" t="str">
        <f>IFERROR(VLOOKUP(Tabel3[[#This Row],[ID-Bygningsdel]],'Data ændringslog'!A:G,7,FALSE),"P")</f>
        <v/>
      </c>
      <c r="N451" s="64" t="s">
        <v>113</v>
      </c>
      <c r="O451" s="188" t="str">
        <f>VLOOKUP(Tabel3[[#This Row],[ID-Bygningsdel]],'Data aktør'!A:H,2,FALSE)</f>
        <v/>
      </c>
      <c r="P451" s="189" t="str">
        <f>VLOOKUP(Tabel3[[#This Row],[ID-Bygningsdel]],'Data aktør'!A:H,3,FALSE)</f>
        <v/>
      </c>
      <c r="Q451" s="190" t="str">
        <f>VLOOKUP(Tabel3[[#This Row],[ID-Bygningsdel]],'Data aktør'!A:H,4,FALSE)</f>
        <v/>
      </c>
      <c r="R451" s="191" t="str">
        <f>VLOOKUP(Tabel3[[#This Row],[ID-Bygningsdel]],'Data aktør'!A:H,5,FALSE)</f>
        <v/>
      </c>
      <c r="S451" s="192" t="str">
        <f>VLOOKUP(Tabel3[[#This Row],[ID-Bygningsdel]],'Data aktør'!A:H,6,FALSE)</f>
        <v/>
      </c>
      <c r="T451" s="193" t="str">
        <f>VLOOKUP(Tabel3[[#This Row],[ID-Bygningsdel]],'Data aktør'!A:H,7,FALSE)</f>
        <v/>
      </c>
      <c r="U451" s="194" t="str">
        <f>VLOOKUP(Tabel3[[#This Row],[ID-Bygningsdel]],'Data aktør'!A:H,8,FALSE)</f>
        <v/>
      </c>
      <c r="V451" s="76"/>
      <c r="W451" s="77"/>
      <c r="X451" s="76"/>
      <c r="Y451" s="77"/>
      <c r="Z451" s="76"/>
      <c r="AA451" s="77"/>
      <c r="AB451" s="76"/>
      <c r="AC451" s="77"/>
      <c r="AD451" s="76"/>
      <c r="AE451" s="77"/>
      <c r="AF451" s="76"/>
      <c r="AG451" s="77"/>
      <c r="AH451" s="76"/>
      <c r="AI451" s="77"/>
      <c r="AJ451" s="76"/>
      <c r="AK451" s="77"/>
      <c r="AL451" s="76"/>
      <c r="AM451" s="77"/>
      <c r="AN451" s="76"/>
      <c r="AO451" s="77"/>
      <c r="AP451" s="76"/>
      <c r="AQ451" s="77"/>
      <c r="AR451" s="76"/>
      <c r="AS451" s="77"/>
      <c r="AT451" s="76"/>
      <c r="AU451" s="77"/>
      <c r="AV451" s="76"/>
      <c r="AW451" s="77"/>
      <c r="AX451" s="76"/>
      <c r="AY451" s="77"/>
      <c r="AZ451" s="76"/>
      <c r="BA451" s="77"/>
      <c r="BB451" s="76"/>
      <c r="BC451" s="77"/>
      <c r="BD451" s="76"/>
      <c r="BE451" s="77"/>
      <c r="BF451" s="76"/>
      <c r="BG451" s="77"/>
      <c r="BH451" s="76"/>
      <c r="BI451" s="77"/>
      <c r="BJ451" s="76"/>
      <c r="BK451" s="77"/>
      <c r="BL451" s="36"/>
      <c r="BM451" s="24"/>
      <c r="BN451" s="76"/>
      <c r="BO451" s="77"/>
      <c r="BP451" s="76"/>
      <c r="BQ451" s="77"/>
      <c r="BR451" s="76"/>
      <c r="BS451" s="77"/>
      <c r="BT451" s="76"/>
      <c r="BU451" s="77"/>
      <c r="BV451" s="24"/>
      <c r="BW451" s="76"/>
      <c r="BX451" s="77"/>
      <c r="BY451" s="76"/>
      <c r="BZ451" s="77"/>
      <c r="CA451" s="96"/>
    </row>
    <row r="452" spans="1:79" outlineLevel="1" x14ac:dyDescent="0.2">
      <c r="A452" s="33"/>
      <c r="B452" s="265" t="s">
        <v>965</v>
      </c>
      <c r="C452" s="240" t="str">
        <f>_xlfn.CONCAT(Tabel3[[#This Row],[ID]],Tabel3[[#This Row],[BYGNINGSDELE]])</f>
        <v>448Konsoller</v>
      </c>
      <c r="D452" s="24"/>
      <c r="E452" s="24"/>
      <c r="F452" s="24"/>
      <c r="G452" s="24"/>
      <c r="H452" s="24"/>
      <c r="I452" s="24"/>
      <c r="J452" s="61">
        <v>4</v>
      </c>
      <c r="K452" s="62" t="s">
        <v>577</v>
      </c>
      <c r="L452" s="63" t="s">
        <v>113</v>
      </c>
      <c r="M452" s="61" t="str">
        <f>IFERROR(VLOOKUP(Tabel3[[#This Row],[ID-Bygningsdel]],'Data ændringslog'!A:G,7,FALSE),"P")</f>
        <v/>
      </c>
      <c r="N452" s="64" t="s">
        <v>113</v>
      </c>
      <c r="O452" s="188" t="str">
        <f>VLOOKUP(Tabel3[[#This Row],[ID-Bygningsdel]],'Data aktør'!A:H,2,FALSE)</f>
        <v/>
      </c>
      <c r="P452" s="189" t="str">
        <f>VLOOKUP(Tabel3[[#This Row],[ID-Bygningsdel]],'Data aktør'!A:H,3,FALSE)</f>
        <v/>
      </c>
      <c r="Q452" s="190" t="str">
        <f>VLOOKUP(Tabel3[[#This Row],[ID-Bygningsdel]],'Data aktør'!A:H,4,FALSE)</f>
        <v/>
      </c>
      <c r="R452" s="191" t="str">
        <f>VLOOKUP(Tabel3[[#This Row],[ID-Bygningsdel]],'Data aktør'!A:H,5,FALSE)</f>
        <v/>
      </c>
      <c r="S452" s="192" t="str">
        <f>VLOOKUP(Tabel3[[#This Row],[ID-Bygningsdel]],'Data aktør'!A:H,6,FALSE)</f>
        <v/>
      </c>
      <c r="T452" s="193" t="str">
        <f>VLOOKUP(Tabel3[[#This Row],[ID-Bygningsdel]],'Data aktør'!A:H,7,FALSE)</f>
        <v/>
      </c>
      <c r="U452" s="194" t="str">
        <f>VLOOKUP(Tabel3[[#This Row],[ID-Bygningsdel]],'Data aktør'!A:H,8,FALSE)</f>
        <v/>
      </c>
      <c r="V452" s="76"/>
      <c r="W452" s="77"/>
      <c r="X452" s="76"/>
      <c r="Y452" s="77"/>
      <c r="Z452" s="76"/>
      <c r="AA452" s="77"/>
      <c r="AB452" s="76"/>
      <c r="AC452" s="77"/>
      <c r="AD452" s="76"/>
      <c r="AE452" s="77"/>
      <c r="AF452" s="76"/>
      <c r="AG452" s="77"/>
      <c r="AH452" s="76"/>
      <c r="AI452" s="77"/>
      <c r="AJ452" s="76"/>
      <c r="AK452" s="77"/>
      <c r="AL452" s="76"/>
      <c r="AM452" s="77"/>
      <c r="AN452" s="76"/>
      <c r="AO452" s="77"/>
      <c r="AP452" s="76"/>
      <c r="AQ452" s="77"/>
      <c r="AR452" s="76"/>
      <c r="AS452" s="77"/>
      <c r="AT452" s="76"/>
      <c r="AU452" s="77"/>
      <c r="AV452" s="76"/>
      <c r="AW452" s="77"/>
      <c r="AX452" s="76"/>
      <c r="AY452" s="77"/>
      <c r="AZ452" s="76"/>
      <c r="BA452" s="77"/>
      <c r="BB452" s="76"/>
      <c r="BC452" s="77"/>
      <c r="BD452" s="76"/>
      <c r="BE452" s="77"/>
      <c r="BF452" s="76"/>
      <c r="BG452" s="77"/>
      <c r="BH452" s="76"/>
      <c r="BI452" s="77"/>
      <c r="BJ452" s="76"/>
      <c r="BK452" s="77"/>
      <c r="BL452" s="36"/>
      <c r="BM452" s="24"/>
      <c r="BN452" s="76"/>
      <c r="BO452" s="77"/>
      <c r="BP452" s="76"/>
      <c r="BQ452" s="77"/>
      <c r="BR452" s="76"/>
      <c r="BS452" s="77"/>
      <c r="BT452" s="76"/>
      <c r="BU452" s="77"/>
      <c r="BV452" s="24"/>
      <c r="BW452" s="76"/>
      <c r="BX452" s="77"/>
      <c r="BY452" s="76"/>
      <c r="BZ452" s="77"/>
      <c r="CA452" s="96"/>
    </row>
    <row r="453" spans="1:79" outlineLevel="1" x14ac:dyDescent="0.2">
      <c r="A453" s="33"/>
      <c r="B453" s="265" t="s">
        <v>966</v>
      </c>
      <c r="C453" s="240" t="str">
        <f>_xlfn.CONCAT(Tabel3[[#This Row],[ID]],Tabel3[[#This Row],[BYGNINGSDELE]])</f>
        <v>449Stativer</v>
      </c>
      <c r="D453" s="24"/>
      <c r="E453" s="24"/>
      <c r="F453" s="24"/>
      <c r="G453" s="24"/>
      <c r="H453" s="24"/>
      <c r="I453" s="24"/>
      <c r="J453" s="61">
        <v>4</v>
      </c>
      <c r="K453" s="62" t="s">
        <v>579</v>
      </c>
      <c r="L453" s="63" t="s">
        <v>113</v>
      </c>
      <c r="M453" s="61" t="str">
        <f>IFERROR(VLOOKUP(Tabel3[[#This Row],[ID-Bygningsdel]],'Data ændringslog'!A:G,7,FALSE),"P")</f>
        <v/>
      </c>
      <c r="N453" s="64" t="s">
        <v>113</v>
      </c>
      <c r="O453" s="188" t="str">
        <f>VLOOKUP(Tabel3[[#This Row],[ID-Bygningsdel]],'Data aktør'!A:H,2,FALSE)</f>
        <v/>
      </c>
      <c r="P453" s="189" t="str">
        <f>VLOOKUP(Tabel3[[#This Row],[ID-Bygningsdel]],'Data aktør'!A:H,3,FALSE)</f>
        <v/>
      </c>
      <c r="Q453" s="190" t="str">
        <f>VLOOKUP(Tabel3[[#This Row],[ID-Bygningsdel]],'Data aktør'!A:H,4,FALSE)</f>
        <v/>
      </c>
      <c r="R453" s="191" t="str">
        <f>VLOOKUP(Tabel3[[#This Row],[ID-Bygningsdel]],'Data aktør'!A:H,5,FALSE)</f>
        <v/>
      </c>
      <c r="S453" s="192" t="str">
        <f>VLOOKUP(Tabel3[[#This Row],[ID-Bygningsdel]],'Data aktør'!A:H,6,FALSE)</f>
        <v/>
      </c>
      <c r="T453" s="193" t="str">
        <f>VLOOKUP(Tabel3[[#This Row],[ID-Bygningsdel]],'Data aktør'!A:H,7,FALSE)</f>
        <v/>
      </c>
      <c r="U453" s="194" t="str">
        <f>VLOOKUP(Tabel3[[#This Row],[ID-Bygningsdel]],'Data aktør'!A:H,8,FALSE)</f>
        <v/>
      </c>
      <c r="V453" s="76"/>
      <c r="W453" s="77"/>
      <c r="X453" s="76"/>
      <c r="Y453" s="77"/>
      <c r="Z453" s="76"/>
      <c r="AA453" s="77"/>
      <c r="AB453" s="76"/>
      <c r="AC453" s="77"/>
      <c r="AD453" s="76"/>
      <c r="AE453" s="77"/>
      <c r="AF453" s="76"/>
      <c r="AG453" s="77"/>
      <c r="AH453" s="76"/>
      <c r="AI453" s="77"/>
      <c r="AJ453" s="76"/>
      <c r="AK453" s="77"/>
      <c r="AL453" s="76"/>
      <c r="AM453" s="77"/>
      <c r="AN453" s="76"/>
      <c r="AO453" s="77"/>
      <c r="AP453" s="76"/>
      <c r="AQ453" s="77"/>
      <c r="AR453" s="76"/>
      <c r="AS453" s="77"/>
      <c r="AT453" s="76"/>
      <c r="AU453" s="77"/>
      <c r="AV453" s="76"/>
      <c r="AW453" s="77"/>
      <c r="AX453" s="76"/>
      <c r="AY453" s="77"/>
      <c r="AZ453" s="76"/>
      <c r="BA453" s="77"/>
      <c r="BB453" s="76"/>
      <c r="BC453" s="77"/>
      <c r="BD453" s="76"/>
      <c r="BE453" s="77"/>
      <c r="BF453" s="76"/>
      <c r="BG453" s="77"/>
      <c r="BH453" s="76"/>
      <c r="BI453" s="77"/>
      <c r="BJ453" s="76"/>
      <c r="BK453" s="77"/>
      <c r="BL453" s="36"/>
      <c r="BM453" s="24"/>
      <c r="BN453" s="76"/>
      <c r="BO453" s="77"/>
      <c r="BP453" s="76"/>
      <c r="BQ453" s="77"/>
      <c r="BR453" s="76"/>
      <c r="BS453" s="77"/>
      <c r="BT453" s="76"/>
      <c r="BU453" s="77"/>
      <c r="BV453" s="24"/>
      <c r="BW453" s="76"/>
      <c r="BX453" s="77"/>
      <c r="BY453" s="76"/>
      <c r="BZ453" s="77"/>
      <c r="CA453" s="96"/>
    </row>
    <row r="454" spans="1:79" outlineLevel="1" x14ac:dyDescent="0.2">
      <c r="A454" s="33"/>
      <c r="B454" s="265" t="s">
        <v>967</v>
      </c>
      <c r="C454" s="240" t="str">
        <f>_xlfn.CONCAT(Tabel3[[#This Row],[ID]],Tabel3[[#This Row],[BYGNINGSDELE]])</f>
        <v>450Hul- og recesobjekter</v>
      </c>
      <c r="D454" s="24"/>
      <c r="E454" s="24"/>
      <c r="F454" s="24"/>
      <c r="G454" s="24"/>
      <c r="H454" s="24"/>
      <c r="I454" s="24"/>
      <c r="J454" s="61">
        <v>4</v>
      </c>
      <c r="K454" s="62" t="s">
        <v>581</v>
      </c>
      <c r="L454" s="63" t="s">
        <v>582</v>
      </c>
      <c r="M454" s="61" t="str">
        <f>IFERROR(VLOOKUP(Tabel3[[#This Row],[ID-Bygningsdel]],'Data ændringslog'!A:G,7,FALSE),"P")</f>
        <v/>
      </c>
      <c r="N454" s="64" t="s">
        <v>113</v>
      </c>
      <c r="O454" s="188" t="str">
        <f>VLOOKUP(Tabel3[[#This Row],[ID-Bygningsdel]],'Data aktør'!A:H,2,FALSE)</f>
        <v/>
      </c>
      <c r="P454" s="189" t="str">
        <f>VLOOKUP(Tabel3[[#This Row],[ID-Bygningsdel]],'Data aktør'!A:H,3,FALSE)</f>
        <v/>
      </c>
      <c r="Q454" s="190" t="str">
        <f>VLOOKUP(Tabel3[[#This Row],[ID-Bygningsdel]],'Data aktør'!A:H,4,FALSE)</f>
        <v/>
      </c>
      <c r="R454" s="191" t="str">
        <f>VLOOKUP(Tabel3[[#This Row],[ID-Bygningsdel]],'Data aktør'!A:H,5,FALSE)</f>
        <v/>
      </c>
      <c r="S454" s="192" t="str">
        <f>VLOOKUP(Tabel3[[#This Row],[ID-Bygningsdel]],'Data aktør'!A:H,6,FALSE)</f>
        <v/>
      </c>
      <c r="T454" s="193" t="str">
        <f>VLOOKUP(Tabel3[[#This Row],[ID-Bygningsdel]],'Data aktør'!A:H,7,FALSE)</f>
        <v/>
      </c>
      <c r="U454" s="194" t="str">
        <f>VLOOKUP(Tabel3[[#This Row],[ID-Bygningsdel]],'Data aktør'!A:H,8,FALSE)</f>
        <v/>
      </c>
      <c r="V454" s="76"/>
      <c r="W454" s="77"/>
      <c r="X454" s="76"/>
      <c r="Y454" s="77"/>
      <c r="Z454" s="76"/>
      <c r="AA454" s="77"/>
      <c r="AB454" s="76"/>
      <c r="AC454" s="77"/>
      <c r="AD454" s="76"/>
      <c r="AE454" s="77"/>
      <c r="AF454" s="76"/>
      <c r="AG454" s="77"/>
      <c r="AH454" s="76"/>
      <c r="AI454" s="77"/>
      <c r="AJ454" s="76"/>
      <c r="AK454" s="77"/>
      <c r="AL454" s="76"/>
      <c r="AM454" s="77"/>
      <c r="AN454" s="76"/>
      <c r="AO454" s="77"/>
      <c r="AP454" s="76"/>
      <c r="AQ454" s="77"/>
      <c r="AR454" s="76"/>
      <c r="AS454" s="77"/>
      <c r="AT454" s="76"/>
      <c r="AU454" s="77"/>
      <c r="AV454" s="76"/>
      <c r="AW454" s="77"/>
      <c r="AX454" s="76"/>
      <c r="AY454" s="77"/>
      <c r="AZ454" s="76"/>
      <c r="BA454" s="77"/>
      <c r="BB454" s="76"/>
      <c r="BC454" s="77"/>
      <c r="BD454" s="76"/>
      <c r="BE454" s="77"/>
      <c r="BF454" s="76"/>
      <c r="BG454" s="77"/>
      <c r="BH454" s="76"/>
      <c r="BI454" s="77"/>
      <c r="BJ454" s="76"/>
      <c r="BK454" s="77"/>
      <c r="BL454" s="36"/>
      <c r="BM454" s="24"/>
      <c r="BN454" s="76"/>
      <c r="BO454" s="77"/>
      <c r="BP454" s="76"/>
      <c r="BQ454" s="77"/>
      <c r="BR454" s="76"/>
      <c r="BS454" s="77"/>
      <c r="BT454" s="76"/>
      <c r="BU454" s="77"/>
      <c r="BV454" s="24"/>
      <c r="BW454" s="76"/>
      <c r="BX454" s="77"/>
      <c r="BY454" s="76"/>
      <c r="BZ454" s="77"/>
      <c r="CA454" s="96"/>
    </row>
    <row r="455" spans="1:79" outlineLevel="1" x14ac:dyDescent="0.2">
      <c r="A455" s="33"/>
      <c r="B455" s="265" t="s">
        <v>968</v>
      </c>
      <c r="C455" s="240" t="str">
        <f>_xlfn.CONCAT(Tabel3[[#This Row],[ID]],Tabel3[[#This Row],[BYGNINGSDELE]])</f>
        <v>451Hullukninger</v>
      </c>
      <c r="D455" s="24"/>
      <c r="E455" s="24"/>
      <c r="F455" s="24"/>
      <c r="G455" s="24"/>
      <c r="H455" s="24"/>
      <c r="I455" s="24"/>
      <c r="J455" s="61">
        <v>4</v>
      </c>
      <c r="K455" s="62" t="s">
        <v>584</v>
      </c>
      <c r="L455" s="63" t="s">
        <v>113</v>
      </c>
      <c r="M455" s="61" t="str">
        <f>IFERROR(VLOOKUP(Tabel3[[#This Row],[ID-Bygningsdel]],'Data ændringslog'!A:G,7,FALSE),"P")</f>
        <v/>
      </c>
      <c r="N455" s="64" t="s">
        <v>113</v>
      </c>
      <c r="O455" s="188" t="str">
        <f>VLOOKUP(Tabel3[[#This Row],[ID-Bygningsdel]],'Data aktør'!A:H,2,FALSE)</f>
        <v/>
      </c>
      <c r="P455" s="189" t="str">
        <f>VLOOKUP(Tabel3[[#This Row],[ID-Bygningsdel]],'Data aktør'!A:H,3,FALSE)</f>
        <v/>
      </c>
      <c r="Q455" s="190" t="str">
        <f>VLOOKUP(Tabel3[[#This Row],[ID-Bygningsdel]],'Data aktør'!A:H,4,FALSE)</f>
        <v/>
      </c>
      <c r="R455" s="191" t="str">
        <f>VLOOKUP(Tabel3[[#This Row],[ID-Bygningsdel]],'Data aktør'!A:H,5,FALSE)</f>
        <v/>
      </c>
      <c r="S455" s="192" t="str">
        <f>VLOOKUP(Tabel3[[#This Row],[ID-Bygningsdel]],'Data aktør'!A:H,6,FALSE)</f>
        <v/>
      </c>
      <c r="T455" s="193" t="str">
        <f>VLOOKUP(Tabel3[[#This Row],[ID-Bygningsdel]],'Data aktør'!A:H,7,FALSE)</f>
        <v/>
      </c>
      <c r="U455" s="194" t="str">
        <f>VLOOKUP(Tabel3[[#This Row],[ID-Bygningsdel]],'Data aktør'!A:H,8,FALSE)</f>
        <v/>
      </c>
      <c r="V455" s="76"/>
      <c r="W455" s="77"/>
      <c r="X455" s="76"/>
      <c r="Y455" s="77"/>
      <c r="Z455" s="76"/>
      <c r="AA455" s="77"/>
      <c r="AB455" s="76"/>
      <c r="AC455" s="77"/>
      <c r="AD455" s="76"/>
      <c r="AE455" s="77"/>
      <c r="AF455" s="76"/>
      <c r="AG455" s="77"/>
      <c r="AH455" s="76"/>
      <c r="AI455" s="77"/>
      <c r="AJ455" s="76"/>
      <c r="AK455" s="77"/>
      <c r="AL455" s="76"/>
      <c r="AM455" s="77"/>
      <c r="AN455" s="76"/>
      <c r="AO455" s="77"/>
      <c r="AP455" s="76"/>
      <c r="AQ455" s="77"/>
      <c r="AR455" s="76"/>
      <c r="AS455" s="77"/>
      <c r="AT455" s="76"/>
      <c r="AU455" s="77"/>
      <c r="AV455" s="76"/>
      <c r="AW455" s="77"/>
      <c r="AX455" s="76"/>
      <c r="AY455" s="77"/>
      <c r="AZ455" s="76"/>
      <c r="BA455" s="77"/>
      <c r="BB455" s="76"/>
      <c r="BC455" s="77"/>
      <c r="BD455" s="76"/>
      <c r="BE455" s="77"/>
      <c r="BF455" s="76"/>
      <c r="BG455" s="77"/>
      <c r="BH455" s="76"/>
      <c r="BI455" s="77"/>
      <c r="BJ455" s="76"/>
      <c r="BK455" s="77"/>
      <c r="BL455" s="36" t="s">
        <v>585</v>
      </c>
      <c r="BM455" s="24"/>
      <c r="BN455" s="76"/>
      <c r="BO455" s="77"/>
      <c r="BP455" s="76"/>
      <c r="BQ455" s="77"/>
      <c r="BR455" s="76"/>
      <c r="BS455" s="77"/>
      <c r="BT455" s="76"/>
      <c r="BU455" s="77"/>
      <c r="BV455" s="24"/>
      <c r="BW455" s="76"/>
      <c r="BX455" s="77"/>
      <c r="BY455" s="76"/>
      <c r="BZ455" s="77"/>
      <c r="CA455" s="96"/>
    </row>
    <row r="456" spans="1:79" outlineLevel="1" x14ac:dyDescent="0.2">
      <c r="A456" s="33"/>
      <c r="B456" s="267" t="s">
        <v>969</v>
      </c>
      <c r="C456" s="242" t="str">
        <f>_xlfn.CONCAT(Tabel3[[#This Row],[ID]],Tabel3[[#This Row],[BYGNINGSDELE]])</f>
        <v>452Varme</v>
      </c>
      <c r="D456" s="23"/>
      <c r="E456" s="23"/>
      <c r="F456" s="23"/>
      <c r="G456" s="23"/>
      <c r="H456" s="23"/>
      <c r="I456" s="24"/>
      <c r="J456" s="65">
        <v>3</v>
      </c>
      <c r="K456" s="66" t="s">
        <v>960</v>
      </c>
      <c r="L456" s="67"/>
      <c r="M456" s="65" t="str">
        <f>IFERROR(VLOOKUP(Tabel3[[#This Row],[ID-Bygningsdel]],'Data ændringslog'!A:G,7,FALSE),"P")</f>
        <v/>
      </c>
      <c r="N456" s="68" t="s">
        <v>109</v>
      </c>
      <c r="O456" s="196" t="str">
        <f>VLOOKUP(Tabel3[[#This Row],[ID-Bygningsdel]],'Data aktør'!A:H,2,FALSE)</f>
        <v/>
      </c>
      <c r="P456" s="197" t="str">
        <f>VLOOKUP(Tabel3[[#This Row],[ID-Bygningsdel]],'Data aktør'!A:H,3,FALSE)</f>
        <v/>
      </c>
      <c r="Q456" s="197" t="str">
        <f>VLOOKUP(Tabel3[[#This Row],[ID-Bygningsdel]],'Data aktør'!A:H,4,FALSE)</f>
        <v/>
      </c>
      <c r="R456" s="197" t="str">
        <f>VLOOKUP(Tabel3[[#This Row],[ID-Bygningsdel]],'Data aktør'!A:H,5,FALSE)</f>
        <v/>
      </c>
      <c r="S456" s="197" t="str">
        <f>VLOOKUP(Tabel3[[#This Row],[ID-Bygningsdel]],'Data aktør'!A:H,6,FALSE)</f>
        <v/>
      </c>
      <c r="T456" s="197" t="str">
        <f>VLOOKUP(Tabel3[[#This Row],[ID-Bygningsdel]],'Data aktør'!A:H,7,FALSE)</f>
        <v/>
      </c>
      <c r="U456" s="197" t="str">
        <f>VLOOKUP(Tabel3[[#This Row],[ID-Bygningsdel]],'Data aktør'!A:H,8,FALSE)</f>
        <v/>
      </c>
      <c r="V456" s="84"/>
      <c r="W456" s="69"/>
      <c r="X456" s="84"/>
      <c r="Y456" s="69"/>
      <c r="Z456" s="84"/>
      <c r="AA456" s="69"/>
      <c r="AB456" s="84"/>
      <c r="AC456" s="69"/>
      <c r="AD456" s="84"/>
      <c r="AE456" s="69"/>
      <c r="AF456" s="84"/>
      <c r="AG456" s="69"/>
      <c r="AH456" s="84"/>
      <c r="AI456" s="69"/>
      <c r="AJ456" s="84"/>
      <c r="AK456" s="69"/>
      <c r="AL456" s="84"/>
      <c r="AM456" s="69"/>
      <c r="AN456" s="84"/>
      <c r="AO456" s="69"/>
      <c r="AP456" s="84"/>
      <c r="AQ456" s="69"/>
      <c r="AR456" s="84"/>
      <c r="AS456" s="69"/>
      <c r="AT456" s="84"/>
      <c r="AU456" s="69"/>
      <c r="AV456" s="84"/>
      <c r="AW456" s="69"/>
      <c r="AX456" s="84"/>
      <c r="AY456" s="69"/>
      <c r="AZ456" s="84"/>
      <c r="BA456" s="69"/>
      <c r="BB456" s="84"/>
      <c r="BC456" s="69"/>
      <c r="BD456" s="84"/>
      <c r="BE456" s="69"/>
      <c r="BF456" s="84"/>
      <c r="BG456" s="69"/>
      <c r="BH456" s="84"/>
      <c r="BI456" s="69"/>
      <c r="BJ456" s="84"/>
      <c r="BK456" s="69"/>
      <c r="BL456" s="38"/>
      <c r="BM456" s="24"/>
      <c r="BN456" s="84"/>
      <c r="BO456" s="69"/>
      <c r="BP456" s="84"/>
      <c r="BQ456" s="69"/>
      <c r="BR456" s="84"/>
      <c r="BS456" s="69"/>
      <c r="BT456" s="84"/>
      <c r="BU456" s="69"/>
      <c r="BV456" s="24"/>
      <c r="BW456" s="84"/>
      <c r="BX456" s="69"/>
      <c r="BY456" s="84"/>
      <c r="BZ456" s="69"/>
      <c r="CA456" s="98"/>
    </row>
    <row r="457" spans="1:79" outlineLevel="1" x14ac:dyDescent="0.2">
      <c r="A457" s="33"/>
      <c r="B457" s="265" t="s">
        <v>970</v>
      </c>
      <c r="C457" s="240" t="str">
        <f>_xlfn.CONCAT(Tabel3[[#This Row],[ID]],Tabel3[[#This Row],[BYGNINGSDELE]])</f>
        <v>453Teknikrum/Teknikområder</v>
      </c>
      <c r="D457" s="24"/>
      <c r="E457" s="24"/>
      <c r="F457" s="24"/>
      <c r="G457" s="24"/>
      <c r="H457" s="24"/>
      <c r="I457" s="24"/>
      <c r="J457" s="61">
        <v>4</v>
      </c>
      <c r="K457" s="62" t="s">
        <v>562</v>
      </c>
      <c r="L457" s="63" t="s">
        <v>892</v>
      </c>
      <c r="M457" s="61" t="str">
        <f>IFERROR(VLOOKUP(Tabel3[[#This Row],[ID-Bygningsdel]],'Data ændringslog'!A:G,7,FALSE),"P")</f>
        <v/>
      </c>
      <c r="N457" s="64" t="s">
        <v>109</v>
      </c>
      <c r="O457" s="188" t="str">
        <f>VLOOKUP(Tabel3[[#This Row],[ID-Bygningsdel]],'Data aktør'!A:H,2,FALSE)</f>
        <v/>
      </c>
      <c r="P457" s="189" t="str">
        <f>VLOOKUP(Tabel3[[#This Row],[ID-Bygningsdel]],'Data aktør'!A:H,3,FALSE)</f>
        <v/>
      </c>
      <c r="Q457" s="190" t="str">
        <f>VLOOKUP(Tabel3[[#This Row],[ID-Bygningsdel]],'Data aktør'!A:H,4,FALSE)</f>
        <v/>
      </c>
      <c r="R457" s="191" t="str">
        <f>VLOOKUP(Tabel3[[#This Row],[ID-Bygningsdel]],'Data aktør'!A:H,5,FALSE)</f>
        <v>X</v>
      </c>
      <c r="S457" s="192" t="str">
        <f>VLOOKUP(Tabel3[[#This Row],[ID-Bygningsdel]],'Data aktør'!A:H,6,FALSE)</f>
        <v/>
      </c>
      <c r="T457" s="193" t="str">
        <f>VLOOKUP(Tabel3[[#This Row],[ID-Bygningsdel]],'Data aktør'!A:H,7,FALSE)</f>
        <v/>
      </c>
      <c r="U457" s="194" t="str">
        <f>VLOOKUP(Tabel3[[#This Row],[ID-Bygningsdel]],'Data aktør'!A:H,8,FALSE)</f>
        <v/>
      </c>
      <c r="V457" s="76"/>
      <c r="W457" s="77"/>
      <c r="X457" s="76"/>
      <c r="Y457" s="77"/>
      <c r="Z457" s="76"/>
      <c r="AA457" s="77"/>
      <c r="AB457" s="76" t="s">
        <v>46</v>
      </c>
      <c r="AC457" s="77">
        <v>200</v>
      </c>
      <c r="AD457" s="76"/>
      <c r="AE457" s="77"/>
      <c r="AF457" s="76"/>
      <c r="AG457" s="77"/>
      <c r="AH457" s="76"/>
      <c r="AI457" s="77"/>
      <c r="AJ457" s="76" t="s">
        <v>46</v>
      </c>
      <c r="AK457" s="77">
        <v>300</v>
      </c>
      <c r="AL457" s="76"/>
      <c r="AM457" s="77"/>
      <c r="AN457" s="76"/>
      <c r="AO457" s="77"/>
      <c r="AP457" s="76"/>
      <c r="AQ457" s="77"/>
      <c r="AR457" s="76"/>
      <c r="AS457" s="77"/>
      <c r="AT457" s="76" t="s">
        <v>46</v>
      </c>
      <c r="AU457" s="77">
        <v>325</v>
      </c>
      <c r="AV457" s="76"/>
      <c r="AW457" s="77"/>
      <c r="AX457" s="76"/>
      <c r="AY457" s="77"/>
      <c r="AZ457" s="76"/>
      <c r="BA457" s="77"/>
      <c r="BB457" s="76" t="s">
        <v>46</v>
      </c>
      <c r="BC457" s="77">
        <v>325</v>
      </c>
      <c r="BD457" s="76"/>
      <c r="BE457" s="77"/>
      <c r="BF457" s="76"/>
      <c r="BG457" s="77"/>
      <c r="BH457" s="76"/>
      <c r="BI457" s="77"/>
      <c r="BJ457" s="76"/>
      <c r="BK457" s="77"/>
      <c r="BL457" s="36"/>
      <c r="BM457" s="24"/>
      <c r="BN457" s="76"/>
      <c r="BO457" s="77"/>
      <c r="BP457" s="76"/>
      <c r="BQ457" s="77"/>
      <c r="BR457" s="76"/>
      <c r="BS457" s="77"/>
      <c r="BT457" s="76"/>
      <c r="BU457" s="77"/>
      <c r="BV457" s="24"/>
      <c r="BW457" s="76"/>
      <c r="BX457" s="77"/>
      <c r="BY457" s="76"/>
      <c r="BZ457" s="77"/>
      <c r="CA457" s="96"/>
    </row>
    <row r="458" spans="1:79" outlineLevel="1" x14ac:dyDescent="0.2">
      <c r="A458" s="33"/>
      <c r="B458" s="265" t="s">
        <v>971</v>
      </c>
      <c r="C458" s="240" t="str">
        <f>_xlfn.CONCAT(Tabel3[[#This Row],[ID]],Tabel3[[#This Row],[BYGNINGSDELE]])</f>
        <v>454Skakte (lodrette hovedføringsveje)</v>
      </c>
      <c r="D458" s="24"/>
      <c r="E458" s="24"/>
      <c r="F458" s="24"/>
      <c r="G458" s="24"/>
      <c r="H458" s="24"/>
      <c r="I458" s="24"/>
      <c r="J458" s="61">
        <v>4</v>
      </c>
      <c r="K458" s="62" t="s">
        <v>565</v>
      </c>
      <c r="L458" s="63" t="s">
        <v>892</v>
      </c>
      <c r="M458" s="61" t="str">
        <f>IFERROR(VLOOKUP(Tabel3[[#This Row],[ID-Bygningsdel]],'Data ændringslog'!A:G,7,FALSE),"P")</f>
        <v/>
      </c>
      <c r="N458" s="64" t="s">
        <v>109</v>
      </c>
      <c r="O458" s="188" t="str">
        <f>VLOOKUP(Tabel3[[#This Row],[ID-Bygningsdel]],'Data aktør'!A:H,2,FALSE)</f>
        <v/>
      </c>
      <c r="P458" s="189" t="str">
        <f>VLOOKUP(Tabel3[[#This Row],[ID-Bygningsdel]],'Data aktør'!A:H,3,FALSE)</f>
        <v/>
      </c>
      <c r="Q458" s="190" t="str">
        <f>VLOOKUP(Tabel3[[#This Row],[ID-Bygningsdel]],'Data aktør'!A:H,4,FALSE)</f>
        <v/>
      </c>
      <c r="R458" s="191" t="str">
        <f>VLOOKUP(Tabel3[[#This Row],[ID-Bygningsdel]],'Data aktør'!A:H,5,FALSE)</f>
        <v>X</v>
      </c>
      <c r="S458" s="192" t="str">
        <f>VLOOKUP(Tabel3[[#This Row],[ID-Bygningsdel]],'Data aktør'!A:H,6,FALSE)</f>
        <v/>
      </c>
      <c r="T458" s="193" t="str">
        <f>VLOOKUP(Tabel3[[#This Row],[ID-Bygningsdel]],'Data aktør'!A:H,7,FALSE)</f>
        <v/>
      </c>
      <c r="U458" s="194" t="str">
        <f>VLOOKUP(Tabel3[[#This Row],[ID-Bygningsdel]],'Data aktør'!A:H,8,FALSE)</f>
        <v/>
      </c>
      <c r="V458" s="76"/>
      <c r="W458" s="77"/>
      <c r="X458" s="76"/>
      <c r="Y458" s="77"/>
      <c r="Z458" s="76"/>
      <c r="AA458" s="77"/>
      <c r="AB458" s="76" t="s">
        <v>46</v>
      </c>
      <c r="AC458" s="77">
        <v>200</v>
      </c>
      <c r="AD458" s="76"/>
      <c r="AE458" s="77"/>
      <c r="AF458" s="76"/>
      <c r="AG458" s="77"/>
      <c r="AH458" s="76"/>
      <c r="AI458" s="77"/>
      <c r="AJ458" s="76" t="s">
        <v>46</v>
      </c>
      <c r="AK458" s="77">
        <v>300</v>
      </c>
      <c r="AL458" s="76"/>
      <c r="AM458" s="77"/>
      <c r="AN458" s="76"/>
      <c r="AO458" s="77"/>
      <c r="AP458" s="76"/>
      <c r="AQ458" s="77"/>
      <c r="AR458" s="76"/>
      <c r="AS458" s="77"/>
      <c r="AT458" s="76" t="s">
        <v>46</v>
      </c>
      <c r="AU458" s="77">
        <v>325</v>
      </c>
      <c r="AV458" s="76"/>
      <c r="AW458" s="77"/>
      <c r="AX458" s="76"/>
      <c r="AY458" s="77"/>
      <c r="AZ458" s="76"/>
      <c r="BA458" s="77"/>
      <c r="BB458" s="76" t="s">
        <v>46</v>
      </c>
      <c r="BC458" s="77">
        <v>325</v>
      </c>
      <c r="BD458" s="76"/>
      <c r="BE458" s="77"/>
      <c r="BF458" s="76"/>
      <c r="BG458" s="77"/>
      <c r="BH458" s="76"/>
      <c r="BI458" s="77"/>
      <c r="BJ458" s="76"/>
      <c r="BK458" s="77"/>
      <c r="BL458" s="36"/>
      <c r="BM458" s="24"/>
      <c r="BN458" s="76"/>
      <c r="BO458" s="77"/>
      <c r="BP458" s="76"/>
      <c r="BQ458" s="77"/>
      <c r="BR458" s="76"/>
      <c r="BS458" s="77"/>
      <c r="BT458" s="76"/>
      <c r="BU458" s="77"/>
      <c r="BV458" s="24"/>
      <c r="BW458" s="76"/>
      <c r="BX458" s="77"/>
      <c r="BY458" s="76"/>
      <c r="BZ458" s="77"/>
      <c r="CA458" s="96"/>
    </row>
    <row r="459" spans="1:79" outlineLevel="1" x14ac:dyDescent="0.2">
      <c r="A459" s="33"/>
      <c r="B459" s="265" t="s">
        <v>972</v>
      </c>
      <c r="C459" s="240" t="str">
        <f>_xlfn.CONCAT(Tabel3[[#This Row],[ID]],Tabel3[[#This Row],[BYGNINGSDELE]])</f>
        <v>455Vandrette hoved- og fordelingsføringsveje</v>
      </c>
      <c r="D459" s="24"/>
      <c r="E459" s="24"/>
      <c r="F459" s="24"/>
      <c r="G459" s="24"/>
      <c r="H459" s="24"/>
      <c r="I459" s="24"/>
      <c r="J459" s="61">
        <v>4</v>
      </c>
      <c r="K459" s="62" t="s">
        <v>567</v>
      </c>
      <c r="L459" s="63" t="s">
        <v>892</v>
      </c>
      <c r="M459" s="61" t="str">
        <f>IFERROR(VLOOKUP(Tabel3[[#This Row],[ID-Bygningsdel]],'Data ændringslog'!A:G,7,FALSE),"P")</f>
        <v/>
      </c>
      <c r="N459" s="64" t="s">
        <v>109</v>
      </c>
      <c r="O459" s="188" t="str">
        <f>VLOOKUP(Tabel3[[#This Row],[ID-Bygningsdel]],'Data aktør'!A:H,2,FALSE)</f>
        <v/>
      </c>
      <c r="P459" s="189" t="str">
        <f>VLOOKUP(Tabel3[[#This Row],[ID-Bygningsdel]],'Data aktør'!A:H,3,FALSE)</f>
        <v/>
      </c>
      <c r="Q459" s="190" t="str">
        <f>VLOOKUP(Tabel3[[#This Row],[ID-Bygningsdel]],'Data aktør'!A:H,4,FALSE)</f>
        <v/>
      </c>
      <c r="R459" s="191" t="str">
        <f>VLOOKUP(Tabel3[[#This Row],[ID-Bygningsdel]],'Data aktør'!A:H,5,FALSE)</f>
        <v>X</v>
      </c>
      <c r="S459" s="192" t="str">
        <f>VLOOKUP(Tabel3[[#This Row],[ID-Bygningsdel]],'Data aktør'!A:H,6,FALSE)</f>
        <v/>
      </c>
      <c r="T459" s="193" t="str">
        <f>VLOOKUP(Tabel3[[#This Row],[ID-Bygningsdel]],'Data aktør'!A:H,7,FALSE)</f>
        <v/>
      </c>
      <c r="U459" s="194" t="str">
        <f>VLOOKUP(Tabel3[[#This Row],[ID-Bygningsdel]],'Data aktør'!A:H,8,FALSE)</f>
        <v/>
      </c>
      <c r="V459" s="76"/>
      <c r="W459" s="77"/>
      <c r="X459" s="76"/>
      <c r="Y459" s="77"/>
      <c r="Z459" s="76"/>
      <c r="AA459" s="77"/>
      <c r="AB459" s="76" t="s">
        <v>46</v>
      </c>
      <c r="AC459" s="77">
        <v>200</v>
      </c>
      <c r="AD459" s="76"/>
      <c r="AE459" s="77"/>
      <c r="AF459" s="76"/>
      <c r="AG459" s="77"/>
      <c r="AH459" s="76"/>
      <c r="AI459" s="77"/>
      <c r="AJ459" s="76" t="s">
        <v>46</v>
      </c>
      <c r="AK459" s="77">
        <v>300</v>
      </c>
      <c r="AL459" s="76"/>
      <c r="AM459" s="77"/>
      <c r="AN459" s="76"/>
      <c r="AO459" s="77"/>
      <c r="AP459" s="76"/>
      <c r="AQ459" s="77"/>
      <c r="AR459" s="76"/>
      <c r="AS459" s="77"/>
      <c r="AT459" s="76" t="s">
        <v>46</v>
      </c>
      <c r="AU459" s="77">
        <v>325</v>
      </c>
      <c r="AV459" s="76"/>
      <c r="AW459" s="77"/>
      <c r="AX459" s="76"/>
      <c r="AY459" s="77"/>
      <c r="AZ459" s="76"/>
      <c r="BA459" s="77"/>
      <c r="BB459" s="76" t="s">
        <v>46</v>
      </c>
      <c r="BC459" s="77">
        <v>325</v>
      </c>
      <c r="BD459" s="76"/>
      <c r="BE459" s="77"/>
      <c r="BF459" s="76"/>
      <c r="BG459" s="77"/>
      <c r="BH459" s="76"/>
      <c r="BI459" s="77"/>
      <c r="BJ459" s="76"/>
      <c r="BK459" s="77"/>
      <c r="BL459" s="36"/>
      <c r="BM459" s="24"/>
      <c r="BN459" s="76"/>
      <c r="BO459" s="77"/>
      <c r="BP459" s="76"/>
      <c r="BQ459" s="77"/>
      <c r="BR459" s="76"/>
      <c r="BS459" s="77"/>
      <c r="BT459" s="76"/>
      <c r="BU459" s="77"/>
      <c r="BV459" s="24"/>
      <c r="BW459" s="76"/>
      <c r="BX459" s="77"/>
      <c r="BY459" s="76"/>
      <c r="BZ459" s="77"/>
      <c r="CA459" s="96"/>
    </row>
    <row r="460" spans="1:79" outlineLevel="1" x14ac:dyDescent="0.2">
      <c r="A460" s="33"/>
      <c r="B460" s="265" t="s">
        <v>973</v>
      </c>
      <c r="C460" s="240" t="str">
        <f>_xlfn.CONCAT(Tabel3[[#This Row],[ID]],Tabel3[[#This Row],[BYGNINGSDELE]])</f>
        <v>456føring til Komponenter og tilslutninger i rum</v>
      </c>
      <c r="D460" s="24"/>
      <c r="E460" s="24"/>
      <c r="F460" s="24"/>
      <c r="G460" s="24"/>
      <c r="H460" s="24"/>
      <c r="I460" s="24"/>
      <c r="J460" s="61">
        <v>4</v>
      </c>
      <c r="K460" s="62" t="s">
        <v>936</v>
      </c>
      <c r="L460" s="63" t="s">
        <v>892</v>
      </c>
      <c r="M460" s="61" t="str">
        <f>IFERROR(VLOOKUP(Tabel3[[#This Row],[ID-Bygningsdel]],'Data ændringslog'!A:G,7,FALSE),"P")</f>
        <v/>
      </c>
      <c r="N460" s="64" t="s">
        <v>113</v>
      </c>
      <c r="O460" s="188" t="str">
        <f>VLOOKUP(Tabel3[[#This Row],[ID-Bygningsdel]],'Data aktør'!A:H,2,FALSE)</f>
        <v/>
      </c>
      <c r="P460" s="189" t="str">
        <f>VLOOKUP(Tabel3[[#This Row],[ID-Bygningsdel]],'Data aktør'!A:H,3,FALSE)</f>
        <v/>
      </c>
      <c r="Q460" s="190" t="str">
        <f>VLOOKUP(Tabel3[[#This Row],[ID-Bygningsdel]],'Data aktør'!A:H,4,FALSE)</f>
        <v/>
      </c>
      <c r="R460" s="191" t="str">
        <f>VLOOKUP(Tabel3[[#This Row],[ID-Bygningsdel]],'Data aktør'!A:H,5,FALSE)</f>
        <v/>
      </c>
      <c r="S460" s="192" t="str">
        <f>VLOOKUP(Tabel3[[#This Row],[ID-Bygningsdel]],'Data aktør'!A:H,6,FALSE)</f>
        <v/>
      </c>
      <c r="T460" s="193" t="str">
        <f>VLOOKUP(Tabel3[[#This Row],[ID-Bygningsdel]],'Data aktør'!A:H,7,FALSE)</f>
        <v/>
      </c>
      <c r="U460" s="194" t="str">
        <f>VLOOKUP(Tabel3[[#This Row],[ID-Bygningsdel]],'Data aktør'!A:H,8,FALSE)</f>
        <v/>
      </c>
      <c r="V460" s="76"/>
      <c r="W460" s="77"/>
      <c r="X460" s="76"/>
      <c r="Y460" s="77"/>
      <c r="Z460" s="76"/>
      <c r="AA460" s="77"/>
      <c r="AB460" s="76"/>
      <c r="AC460" s="77"/>
      <c r="AD460" s="76"/>
      <c r="AE460" s="77"/>
      <c r="AF460" s="76"/>
      <c r="AG460" s="77"/>
      <c r="AH460" s="76"/>
      <c r="AI460" s="77"/>
      <c r="AJ460" s="76"/>
      <c r="AK460" s="77"/>
      <c r="AL460" s="76"/>
      <c r="AM460" s="77"/>
      <c r="AN460" s="76"/>
      <c r="AO460" s="77"/>
      <c r="AP460" s="76"/>
      <c r="AQ460" s="77"/>
      <c r="AR460" s="76"/>
      <c r="AS460" s="77"/>
      <c r="AT460" s="76"/>
      <c r="AU460" s="77"/>
      <c r="AV460" s="76"/>
      <c r="AW460" s="77"/>
      <c r="AX460" s="76"/>
      <c r="AY460" s="77"/>
      <c r="AZ460" s="76"/>
      <c r="BA460" s="77"/>
      <c r="BB460" s="76"/>
      <c r="BC460" s="77"/>
      <c r="BD460" s="76"/>
      <c r="BE460" s="77"/>
      <c r="BF460" s="76"/>
      <c r="BG460" s="77"/>
      <c r="BH460" s="76"/>
      <c r="BI460" s="77"/>
      <c r="BJ460" s="76"/>
      <c r="BK460" s="77"/>
      <c r="BL460" s="36"/>
      <c r="BM460" s="24"/>
      <c r="BN460" s="76"/>
      <c r="BO460" s="77"/>
      <c r="BP460" s="76"/>
      <c r="BQ460" s="77"/>
      <c r="BR460" s="76"/>
      <c r="BS460" s="77"/>
      <c r="BT460" s="76"/>
      <c r="BU460" s="77"/>
      <c r="BV460" s="24"/>
      <c r="BW460" s="76"/>
      <c r="BX460" s="77"/>
      <c r="BY460" s="76"/>
      <c r="BZ460" s="77"/>
      <c r="CA460" s="96"/>
    </row>
    <row r="461" spans="1:79" outlineLevel="1" x14ac:dyDescent="0.2">
      <c r="A461" s="33"/>
      <c r="B461" s="265" t="s">
        <v>975</v>
      </c>
      <c r="C461" s="240" t="str">
        <f>_xlfn.CONCAT(Tabel3[[#This Row],[ID]],Tabel3[[#This Row],[BYGNINGSDELE]])</f>
        <v>457Koblingsledninger (Pexrør) i gulv</v>
      </c>
      <c r="D461" s="24"/>
      <c r="E461" s="24"/>
      <c r="F461" s="24"/>
      <c r="G461" s="24"/>
      <c r="H461" s="24"/>
      <c r="I461" s="24"/>
      <c r="J461" s="61">
        <v>4</v>
      </c>
      <c r="K461" s="62" t="s">
        <v>906</v>
      </c>
      <c r="L461" s="63" t="s">
        <v>892</v>
      </c>
      <c r="M461" s="61" t="str">
        <f>IFERROR(VLOOKUP(Tabel3[[#This Row],[ID-Bygningsdel]],'Data ændringslog'!A:G,7,FALSE),"P")</f>
        <v/>
      </c>
      <c r="N461" s="64" t="s">
        <v>113</v>
      </c>
      <c r="O461" s="188" t="str">
        <f>VLOOKUP(Tabel3[[#This Row],[ID-Bygningsdel]],'Data aktør'!A:H,2,FALSE)</f>
        <v/>
      </c>
      <c r="P461" s="189" t="str">
        <f>VLOOKUP(Tabel3[[#This Row],[ID-Bygningsdel]],'Data aktør'!A:H,3,FALSE)</f>
        <v/>
      </c>
      <c r="Q461" s="190" t="str">
        <f>VLOOKUP(Tabel3[[#This Row],[ID-Bygningsdel]],'Data aktør'!A:H,4,FALSE)</f>
        <v/>
      </c>
      <c r="R461" s="191" t="str">
        <f>VLOOKUP(Tabel3[[#This Row],[ID-Bygningsdel]],'Data aktør'!A:H,5,FALSE)</f>
        <v/>
      </c>
      <c r="S461" s="192" t="str">
        <f>VLOOKUP(Tabel3[[#This Row],[ID-Bygningsdel]],'Data aktør'!A:H,6,FALSE)</f>
        <v/>
      </c>
      <c r="T461" s="193" t="str">
        <f>VLOOKUP(Tabel3[[#This Row],[ID-Bygningsdel]],'Data aktør'!A:H,7,FALSE)</f>
        <v/>
      </c>
      <c r="U461" s="194" t="str">
        <f>VLOOKUP(Tabel3[[#This Row],[ID-Bygningsdel]],'Data aktør'!A:H,8,FALSE)</f>
        <v/>
      </c>
      <c r="V461" s="76"/>
      <c r="W461" s="77"/>
      <c r="X461" s="76"/>
      <c r="Y461" s="77"/>
      <c r="Z461" s="76"/>
      <c r="AA461" s="77"/>
      <c r="AB461" s="76"/>
      <c r="AC461" s="77"/>
      <c r="AD461" s="76"/>
      <c r="AE461" s="77"/>
      <c r="AF461" s="76"/>
      <c r="AG461" s="77"/>
      <c r="AH461" s="76"/>
      <c r="AI461" s="77"/>
      <c r="AJ461" s="76"/>
      <c r="AK461" s="77"/>
      <c r="AL461" s="76"/>
      <c r="AM461" s="77"/>
      <c r="AN461" s="76"/>
      <c r="AO461" s="77"/>
      <c r="AP461" s="76"/>
      <c r="AQ461" s="77"/>
      <c r="AR461" s="76"/>
      <c r="AS461" s="77"/>
      <c r="AT461" s="76"/>
      <c r="AU461" s="77"/>
      <c r="AV461" s="76"/>
      <c r="AW461" s="77"/>
      <c r="AX461" s="76"/>
      <c r="AY461" s="77"/>
      <c r="AZ461" s="76"/>
      <c r="BA461" s="77"/>
      <c r="BB461" s="76"/>
      <c r="BC461" s="77"/>
      <c r="BD461" s="76"/>
      <c r="BE461" s="77"/>
      <c r="BF461" s="76"/>
      <c r="BG461" s="77"/>
      <c r="BH461" s="76"/>
      <c r="BI461" s="77"/>
      <c r="BJ461" s="76"/>
      <c r="BK461" s="77"/>
      <c r="BL461" s="36"/>
      <c r="BM461" s="24"/>
      <c r="BN461" s="76"/>
      <c r="BO461" s="77"/>
      <c r="BP461" s="76"/>
      <c r="BQ461" s="77"/>
      <c r="BR461" s="76"/>
      <c r="BS461" s="77"/>
      <c r="BT461" s="76"/>
      <c r="BU461" s="77"/>
      <c r="BV461" s="24"/>
      <c r="BW461" s="76"/>
      <c r="BX461" s="77"/>
      <c r="BY461" s="76"/>
      <c r="BZ461" s="77"/>
      <c r="CA461" s="96"/>
    </row>
    <row r="462" spans="1:79" outlineLevel="1" x14ac:dyDescent="0.2">
      <c r="A462" s="33"/>
      <c r="B462" s="265" t="s">
        <v>976</v>
      </c>
      <c r="C462" s="240" t="str">
        <f>_xlfn.CONCAT(Tabel3[[#This Row],[ID]],Tabel3[[#This Row],[BYGNINGSDELE]])</f>
        <v>458Koblingsledninger (Pexrør) i vægge</v>
      </c>
      <c r="D462" s="24"/>
      <c r="E462" s="24"/>
      <c r="F462" s="24"/>
      <c r="G462" s="24"/>
      <c r="H462" s="24"/>
      <c r="I462" s="24"/>
      <c r="J462" s="61">
        <v>4</v>
      </c>
      <c r="K462" s="62" t="s">
        <v>908</v>
      </c>
      <c r="L462" s="63" t="s">
        <v>892</v>
      </c>
      <c r="M462" s="61" t="str">
        <f>IFERROR(VLOOKUP(Tabel3[[#This Row],[ID-Bygningsdel]],'Data ændringslog'!A:G,7,FALSE),"P")</f>
        <v/>
      </c>
      <c r="N462" s="64" t="s">
        <v>113</v>
      </c>
      <c r="O462" s="188" t="str">
        <f>VLOOKUP(Tabel3[[#This Row],[ID-Bygningsdel]],'Data aktør'!A:H,2,FALSE)</f>
        <v/>
      </c>
      <c r="P462" s="189" t="str">
        <f>VLOOKUP(Tabel3[[#This Row],[ID-Bygningsdel]],'Data aktør'!A:H,3,FALSE)</f>
        <v/>
      </c>
      <c r="Q462" s="190" t="str">
        <f>VLOOKUP(Tabel3[[#This Row],[ID-Bygningsdel]],'Data aktør'!A:H,4,FALSE)</f>
        <v/>
      </c>
      <c r="R462" s="191" t="str">
        <f>VLOOKUP(Tabel3[[#This Row],[ID-Bygningsdel]],'Data aktør'!A:H,5,FALSE)</f>
        <v/>
      </c>
      <c r="S462" s="192" t="str">
        <f>VLOOKUP(Tabel3[[#This Row],[ID-Bygningsdel]],'Data aktør'!A:H,6,FALSE)</f>
        <v/>
      </c>
      <c r="T462" s="193" t="str">
        <f>VLOOKUP(Tabel3[[#This Row],[ID-Bygningsdel]],'Data aktør'!A:H,7,FALSE)</f>
        <v/>
      </c>
      <c r="U462" s="194" t="str">
        <f>VLOOKUP(Tabel3[[#This Row],[ID-Bygningsdel]],'Data aktør'!A:H,8,FALSE)</f>
        <v/>
      </c>
      <c r="V462" s="76"/>
      <c r="W462" s="77"/>
      <c r="X462" s="76"/>
      <c r="Y462" s="77"/>
      <c r="Z462" s="76"/>
      <c r="AA462" s="77"/>
      <c r="AB462" s="76"/>
      <c r="AC462" s="77"/>
      <c r="AD462" s="76"/>
      <c r="AE462" s="77"/>
      <c r="AF462" s="76"/>
      <c r="AG462" s="77"/>
      <c r="AH462" s="76"/>
      <c r="AI462" s="77"/>
      <c r="AJ462" s="76"/>
      <c r="AK462" s="77"/>
      <c r="AL462" s="76"/>
      <c r="AM462" s="77"/>
      <c r="AN462" s="76"/>
      <c r="AO462" s="77"/>
      <c r="AP462" s="76"/>
      <c r="AQ462" s="77"/>
      <c r="AR462" s="76"/>
      <c r="AS462" s="77"/>
      <c r="AT462" s="76"/>
      <c r="AU462" s="77"/>
      <c r="AV462" s="76"/>
      <c r="AW462" s="77"/>
      <c r="AX462" s="76"/>
      <c r="AY462" s="77"/>
      <c r="AZ462" s="76"/>
      <c r="BA462" s="77"/>
      <c r="BB462" s="76"/>
      <c r="BC462" s="77"/>
      <c r="BD462" s="76"/>
      <c r="BE462" s="77"/>
      <c r="BF462" s="76"/>
      <c r="BG462" s="77"/>
      <c r="BH462" s="76"/>
      <c r="BI462" s="77"/>
      <c r="BJ462" s="76"/>
      <c r="BK462" s="77"/>
      <c r="BL462" s="36"/>
      <c r="BM462" s="24"/>
      <c r="BN462" s="76"/>
      <c r="BO462" s="77"/>
      <c r="BP462" s="76"/>
      <c r="BQ462" s="77"/>
      <c r="BR462" s="76"/>
      <c r="BS462" s="77"/>
      <c r="BT462" s="76"/>
      <c r="BU462" s="77"/>
      <c r="BV462" s="24"/>
      <c r="BW462" s="76"/>
      <c r="BX462" s="77"/>
      <c r="BY462" s="76"/>
      <c r="BZ462" s="77"/>
      <c r="CA462" s="96"/>
    </row>
    <row r="463" spans="1:79" outlineLevel="1" x14ac:dyDescent="0.2">
      <c r="A463" s="33"/>
      <c r="B463" s="265" t="s">
        <v>977</v>
      </c>
      <c r="C463" s="240" t="str">
        <f>_xlfn.CONCAT(Tabel3[[#This Row],[ID]],Tabel3[[#This Row],[BYGNINGSDELE]])</f>
        <v>459Teknisk isolering</v>
      </c>
      <c r="D463" s="24"/>
      <c r="E463" s="24"/>
      <c r="F463" s="24"/>
      <c r="G463" s="24"/>
      <c r="H463" s="24"/>
      <c r="I463" s="24"/>
      <c r="J463" s="61">
        <v>4</v>
      </c>
      <c r="K463" s="62" t="s">
        <v>910</v>
      </c>
      <c r="L463" s="63" t="s">
        <v>892</v>
      </c>
      <c r="M463" s="61" t="str">
        <f>IFERROR(VLOOKUP(Tabel3[[#This Row],[ID-Bygningsdel]],'Data ændringslog'!A:G,7,FALSE),"P")</f>
        <v/>
      </c>
      <c r="N463" s="64" t="s">
        <v>109</v>
      </c>
      <c r="O463" s="188" t="str">
        <f>VLOOKUP(Tabel3[[#This Row],[ID-Bygningsdel]],'Data aktør'!A:H,2,FALSE)</f>
        <v/>
      </c>
      <c r="P463" s="189" t="str">
        <f>VLOOKUP(Tabel3[[#This Row],[ID-Bygningsdel]],'Data aktør'!A:H,3,FALSE)</f>
        <v/>
      </c>
      <c r="Q463" s="190" t="str">
        <f>VLOOKUP(Tabel3[[#This Row],[ID-Bygningsdel]],'Data aktør'!A:H,4,FALSE)</f>
        <v/>
      </c>
      <c r="R463" s="191" t="str">
        <f>VLOOKUP(Tabel3[[#This Row],[ID-Bygningsdel]],'Data aktør'!A:H,5,FALSE)</f>
        <v>X</v>
      </c>
      <c r="S463" s="192" t="str">
        <f>VLOOKUP(Tabel3[[#This Row],[ID-Bygningsdel]],'Data aktør'!A:H,6,FALSE)</f>
        <v/>
      </c>
      <c r="T463" s="193" t="str">
        <f>VLOOKUP(Tabel3[[#This Row],[ID-Bygningsdel]],'Data aktør'!A:H,7,FALSE)</f>
        <v/>
      </c>
      <c r="U463" s="194" t="str">
        <f>VLOOKUP(Tabel3[[#This Row],[ID-Bygningsdel]],'Data aktør'!A:H,8,FALSE)</f>
        <v/>
      </c>
      <c r="V463" s="76"/>
      <c r="W463" s="77"/>
      <c r="X463" s="76"/>
      <c r="Y463" s="77"/>
      <c r="Z463" s="76"/>
      <c r="AA463" s="77"/>
      <c r="AB463" s="76" t="s">
        <v>46</v>
      </c>
      <c r="AC463" s="77">
        <v>200</v>
      </c>
      <c r="AD463" s="76"/>
      <c r="AE463" s="77"/>
      <c r="AF463" s="76"/>
      <c r="AG463" s="77"/>
      <c r="AH463" s="76"/>
      <c r="AI463" s="77"/>
      <c r="AJ463" s="76" t="s">
        <v>46</v>
      </c>
      <c r="AK463" s="77">
        <v>300</v>
      </c>
      <c r="AL463" s="76"/>
      <c r="AM463" s="77"/>
      <c r="AN463" s="76"/>
      <c r="AO463" s="77"/>
      <c r="AP463" s="76"/>
      <c r="AQ463" s="77"/>
      <c r="AR463" s="76"/>
      <c r="AS463" s="77"/>
      <c r="AT463" s="76" t="s">
        <v>46</v>
      </c>
      <c r="AU463" s="77">
        <v>325</v>
      </c>
      <c r="AV463" s="76"/>
      <c r="AW463" s="77"/>
      <c r="AX463" s="76"/>
      <c r="AY463" s="77"/>
      <c r="AZ463" s="76"/>
      <c r="BA463" s="77"/>
      <c r="BB463" s="76" t="s">
        <v>46</v>
      </c>
      <c r="BC463" s="77">
        <v>325</v>
      </c>
      <c r="BD463" s="76"/>
      <c r="BE463" s="77"/>
      <c r="BF463" s="76"/>
      <c r="BG463" s="77"/>
      <c r="BH463" s="76"/>
      <c r="BI463" s="77"/>
      <c r="BJ463" s="76"/>
      <c r="BK463" s="77"/>
      <c r="BL463" s="36"/>
      <c r="BM463" s="24"/>
      <c r="BN463" s="76"/>
      <c r="BO463" s="77"/>
      <c r="BP463" s="76"/>
      <c r="BQ463" s="77"/>
      <c r="BR463" s="76"/>
      <c r="BS463" s="77"/>
      <c r="BT463" s="76"/>
      <c r="BU463" s="77"/>
      <c r="BV463" s="24"/>
      <c r="BW463" s="76"/>
      <c r="BX463" s="77"/>
      <c r="BY463" s="76"/>
      <c r="BZ463" s="77"/>
      <c r="CA463" s="96"/>
    </row>
    <row r="464" spans="1:79" outlineLevel="1" x14ac:dyDescent="0.2">
      <c r="A464" s="33"/>
      <c r="B464" s="265" t="s">
        <v>978</v>
      </c>
      <c r="C464" s="240" t="str">
        <f>_xlfn.CONCAT(Tabel3[[#This Row],[ID]],Tabel3[[#This Row],[BYGNINGSDELE]])</f>
        <v>460Bæringer</v>
      </c>
      <c r="D464" s="24"/>
      <c r="E464" s="24"/>
      <c r="F464" s="24"/>
      <c r="G464" s="24"/>
      <c r="H464" s="24"/>
      <c r="I464" s="24"/>
      <c r="J464" s="61">
        <v>4</v>
      </c>
      <c r="K464" s="62" t="s">
        <v>575</v>
      </c>
      <c r="L464" s="63" t="s">
        <v>113</v>
      </c>
      <c r="M464" s="61" t="str">
        <f>IFERROR(VLOOKUP(Tabel3[[#This Row],[ID-Bygningsdel]],'Data ændringslog'!A:G,7,FALSE),"P")</f>
        <v/>
      </c>
      <c r="N464" s="64" t="s">
        <v>113</v>
      </c>
      <c r="O464" s="188" t="str">
        <f>VLOOKUP(Tabel3[[#This Row],[ID-Bygningsdel]],'Data aktør'!A:H,2,FALSE)</f>
        <v/>
      </c>
      <c r="P464" s="189" t="str">
        <f>VLOOKUP(Tabel3[[#This Row],[ID-Bygningsdel]],'Data aktør'!A:H,3,FALSE)</f>
        <v/>
      </c>
      <c r="Q464" s="190" t="str">
        <f>VLOOKUP(Tabel3[[#This Row],[ID-Bygningsdel]],'Data aktør'!A:H,4,FALSE)</f>
        <v/>
      </c>
      <c r="R464" s="191" t="str">
        <f>VLOOKUP(Tabel3[[#This Row],[ID-Bygningsdel]],'Data aktør'!A:H,5,FALSE)</f>
        <v/>
      </c>
      <c r="S464" s="192" t="str">
        <f>VLOOKUP(Tabel3[[#This Row],[ID-Bygningsdel]],'Data aktør'!A:H,6,FALSE)</f>
        <v/>
      </c>
      <c r="T464" s="193" t="str">
        <f>VLOOKUP(Tabel3[[#This Row],[ID-Bygningsdel]],'Data aktør'!A:H,7,FALSE)</f>
        <v/>
      </c>
      <c r="U464" s="194" t="str">
        <f>VLOOKUP(Tabel3[[#This Row],[ID-Bygningsdel]],'Data aktør'!A:H,8,FALSE)</f>
        <v/>
      </c>
      <c r="V464" s="76"/>
      <c r="W464" s="77"/>
      <c r="X464" s="76"/>
      <c r="Y464" s="77"/>
      <c r="Z464" s="76"/>
      <c r="AA464" s="77"/>
      <c r="AB464" s="76"/>
      <c r="AC464" s="77"/>
      <c r="AD464" s="76"/>
      <c r="AE464" s="77"/>
      <c r="AF464" s="76"/>
      <c r="AG464" s="77"/>
      <c r="AH464" s="76"/>
      <c r="AI464" s="77"/>
      <c r="AJ464" s="76"/>
      <c r="AK464" s="77"/>
      <c r="AL464" s="76"/>
      <c r="AM464" s="77"/>
      <c r="AN464" s="76"/>
      <c r="AO464" s="77"/>
      <c r="AP464" s="76"/>
      <c r="AQ464" s="77"/>
      <c r="AR464" s="76"/>
      <c r="AS464" s="77"/>
      <c r="AT464" s="76"/>
      <c r="AU464" s="77"/>
      <c r="AV464" s="76"/>
      <c r="AW464" s="77"/>
      <c r="AX464" s="76"/>
      <c r="AY464" s="77"/>
      <c r="AZ464" s="76"/>
      <c r="BA464" s="77"/>
      <c r="BB464" s="76"/>
      <c r="BC464" s="77"/>
      <c r="BD464" s="76"/>
      <c r="BE464" s="77"/>
      <c r="BF464" s="76"/>
      <c r="BG464" s="77"/>
      <c r="BH464" s="76"/>
      <c r="BI464" s="77"/>
      <c r="BJ464" s="76"/>
      <c r="BK464" s="77"/>
      <c r="BL464" s="36"/>
      <c r="BM464" s="24"/>
      <c r="BN464" s="76"/>
      <c r="BO464" s="77"/>
      <c r="BP464" s="76"/>
      <c r="BQ464" s="77"/>
      <c r="BR464" s="76"/>
      <c r="BS464" s="77"/>
      <c r="BT464" s="76"/>
      <c r="BU464" s="77"/>
      <c r="BV464" s="24"/>
      <c r="BW464" s="76"/>
      <c r="BX464" s="77"/>
      <c r="BY464" s="76"/>
      <c r="BZ464" s="77"/>
      <c r="CA464" s="96"/>
    </row>
    <row r="465" spans="1:79" outlineLevel="1" x14ac:dyDescent="0.2">
      <c r="A465" s="33"/>
      <c r="B465" s="265" t="s">
        <v>979</v>
      </c>
      <c r="C465" s="240" t="str">
        <f>_xlfn.CONCAT(Tabel3[[#This Row],[ID]],Tabel3[[#This Row],[BYGNINGSDELE]])</f>
        <v>461Konsoller</v>
      </c>
      <c r="D465" s="24"/>
      <c r="E465" s="24"/>
      <c r="F465" s="24"/>
      <c r="G465" s="24"/>
      <c r="H465" s="24"/>
      <c r="I465" s="24"/>
      <c r="J465" s="61">
        <v>4</v>
      </c>
      <c r="K465" s="62" t="s">
        <v>577</v>
      </c>
      <c r="L465" s="63" t="s">
        <v>113</v>
      </c>
      <c r="M465" s="61" t="str">
        <f>IFERROR(VLOOKUP(Tabel3[[#This Row],[ID-Bygningsdel]],'Data ændringslog'!A:G,7,FALSE),"P")</f>
        <v/>
      </c>
      <c r="N465" s="64" t="s">
        <v>113</v>
      </c>
      <c r="O465" s="188" t="str">
        <f>VLOOKUP(Tabel3[[#This Row],[ID-Bygningsdel]],'Data aktør'!A:H,2,FALSE)</f>
        <v/>
      </c>
      <c r="P465" s="189" t="str">
        <f>VLOOKUP(Tabel3[[#This Row],[ID-Bygningsdel]],'Data aktør'!A:H,3,FALSE)</f>
        <v/>
      </c>
      <c r="Q465" s="190" t="str">
        <f>VLOOKUP(Tabel3[[#This Row],[ID-Bygningsdel]],'Data aktør'!A:H,4,FALSE)</f>
        <v/>
      </c>
      <c r="R465" s="191" t="str">
        <f>VLOOKUP(Tabel3[[#This Row],[ID-Bygningsdel]],'Data aktør'!A:H,5,FALSE)</f>
        <v/>
      </c>
      <c r="S465" s="192" t="str">
        <f>VLOOKUP(Tabel3[[#This Row],[ID-Bygningsdel]],'Data aktør'!A:H,6,FALSE)</f>
        <v/>
      </c>
      <c r="T465" s="193" t="str">
        <f>VLOOKUP(Tabel3[[#This Row],[ID-Bygningsdel]],'Data aktør'!A:H,7,FALSE)</f>
        <v/>
      </c>
      <c r="U465" s="194" t="str">
        <f>VLOOKUP(Tabel3[[#This Row],[ID-Bygningsdel]],'Data aktør'!A:H,8,FALSE)</f>
        <v/>
      </c>
      <c r="V465" s="76"/>
      <c r="W465" s="77"/>
      <c r="X465" s="76"/>
      <c r="Y465" s="77"/>
      <c r="Z465" s="76"/>
      <c r="AA465" s="77"/>
      <c r="AB465" s="76"/>
      <c r="AC465" s="77"/>
      <c r="AD465" s="76"/>
      <c r="AE465" s="77"/>
      <c r="AF465" s="76"/>
      <c r="AG465" s="77"/>
      <c r="AH465" s="76"/>
      <c r="AI465" s="77"/>
      <c r="AJ465" s="76"/>
      <c r="AK465" s="77"/>
      <c r="AL465" s="76"/>
      <c r="AM465" s="77"/>
      <c r="AN465" s="76"/>
      <c r="AO465" s="77"/>
      <c r="AP465" s="76"/>
      <c r="AQ465" s="77"/>
      <c r="AR465" s="76"/>
      <c r="AS465" s="77"/>
      <c r="AT465" s="76"/>
      <c r="AU465" s="77"/>
      <c r="AV465" s="76"/>
      <c r="AW465" s="77"/>
      <c r="AX465" s="76"/>
      <c r="AY465" s="77"/>
      <c r="AZ465" s="76"/>
      <c r="BA465" s="77"/>
      <c r="BB465" s="76"/>
      <c r="BC465" s="77"/>
      <c r="BD465" s="76"/>
      <c r="BE465" s="77"/>
      <c r="BF465" s="76"/>
      <c r="BG465" s="77"/>
      <c r="BH465" s="76"/>
      <c r="BI465" s="77"/>
      <c r="BJ465" s="76"/>
      <c r="BK465" s="77"/>
      <c r="BL465" s="36"/>
      <c r="BM465" s="24"/>
      <c r="BN465" s="76"/>
      <c r="BO465" s="77"/>
      <c r="BP465" s="76"/>
      <c r="BQ465" s="77"/>
      <c r="BR465" s="76"/>
      <c r="BS465" s="77"/>
      <c r="BT465" s="76"/>
      <c r="BU465" s="77"/>
      <c r="BV465" s="24"/>
      <c r="BW465" s="76"/>
      <c r="BX465" s="77"/>
      <c r="BY465" s="76"/>
      <c r="BZ465" s="77"/>
      <c r="CA465" s="96"/>
    </row>
    <row r="466" spans="1:79" outlineLevel="1" x14ac:dyDescent="0.2">
      <c r="A466" s="33"/>
      <c r="B466" s="265" t="s">
        <v>980</v>
      </c>
      <c r="C466" s="240" t="str">
        <f>_xlfn.CONCAT(Tabel3[[#This Row],[ID]],Tabel3[[#This Row],[BYGNINGSDELE]])</f>
        <v>462Stativer</v>
      </c>
      <c r="D466" s="24"/>
      <c r="E466" s="24"/>
      <c r="F466" s="24"/>
      <c r="G466" s="24"/>
      <c r="H466" s="24"/>
      <c r="I466" s="24"/>
      <c r="J466" s="61">
        <v>4</v>
      </c>
      <c r="K466" s="62" t="s">
        <v>579</v>
      </c>
      <c r="L466" s="63" t="s">
        <v>113</v>
      </c>
      <c r="M466" s="61" t="str">
        <f>IFERROR(VLOOKUP(Tabel3[[#This Row],[ID-Bygningsdel]],'Data ændringslog'!A:G,7,FALSE),"P")</f>
        <v/>
      </c>
      <c r="N466" s="64" t="s">
        <v>113</v>
      </c>
      <c r="O466" s="188" t="str">
        <f>VLOOKUP(Tabel3[[#This Row],[ID-Bygningsdel]],'Data aktør'!A:H,2,FALSE)</f>
        <v/>
      </c>
      <c r="P466" s="189" t="str">
        <f>VLOOKUP(Tabel3[[#This Row],[ID-Bygningsdel]],'Data aktør'!A:H,3,FALSE)</f>
        <v/>
      </c>
      <c r="Q466" s="190" t="str">
        <f>VLOOKUP(Tabel3[[#This Row],[ID-Bygningsdel]],'Data aktør'!A:H,4,FALSE)</f>
        <v/>
      </c>
      <c r="R466" s="191" t="str">
        <f>VLOOKUP(Tabel3[[#This Row],[ID-Bygningsdel]],'Data aktør'!A:H,5,FALSE)</f>
        <v/>
      </c>
      <c r="S466" s="192" t="str">
        <f>VLOOKUP(Tabel3[[#This Row],[ID-Bygningsdel]],'Data aktør'!A:H,6,FALSE)</f>
        <v/>
      </c>
      <c r="T466" s="193" t="str">
        <f>VLOOKUP(Tabel3[[#This Row],[ID-Bygningsdel]],'Data aktør'!A:H,7,FALSE)</f>
        <v/>
      </c>
      <c r="U466" s="194" t="str">
        <f>VLOOKUP(Tabel3[[#This Row],[ID-Bygningsdel]],'Data aktør'!A:H,8,FALSE)</f>
        <v/>
      </c>
      <c r="V466" s="76"/>
      <c r="W466" s="77"/>
      <c r="X466" s="76"/>
      <c r="Y466" s="77"/>
      <c r="Z466" s="76"/>
      <c r="AA466" s="77"/>
      <c r="AB466" s="76"/>
      <c r="AC466" s="77"/>
      <c r="AD466" s="76"/>
      <c r="AE466" s="77"/>
      <c r="AF466" s="76"/>
      <c r="AG466" s="77"/>
      <c r="AH466" s="76"/>
      <c r="AI466" s="77"/>
      <c r="AJ466" s="76"/>
      <c r="AK466" s="77"/>
      <c r="AL466" s="76"/>
      <c r="AM466" s="77"/>
      <c r="AN466" s="76"/>
      <c r="AO466" s="77"/>
      <c r="AP466" s="76"/>
      <c r="AQ466" s="77"/>
      <c r="AR466" s="76"/>
      <c r="AS466" s="77"/>
      <c r="AT466" s="76"/>
      <c r="AU466" s="77"/>
      <c r="AV466" s="76"/>
      <c r="AW466" s="77"/>
      <c r="AX466" s="76"/>
      <c r="AY466" s="77"/>
      <c r="AZ466" s="76"/>
      <c r="BA466" s="77"/>
      <c r="BB466" s="76"/>
      <c r="BC466" s="77"/>
      <c r="BD466" s="76"/>
      <c r="BE466" s="77"/>
      <c r="BF466" s="76"/>
      <c r="BG466" s="77"/>
      <c r="BH466" s="76"/>
      <c r="BI466" s="77"/>
      <c r="BJ466" s="76"/>
      <c r="BK466" s="77"/>
      <c r="BL466" s="36"/>
      <c r="BM466" s="24"/>
      <c r="BN466" s="76"/>
      <c r="BO466" s="77"/>
      <c r="BP466" s="76"/>
      <c r="BQ466" s="77"/>
      <c r="BR466" s="76"/>
      <c r="BS466" s="77"/>
      <c r="BT466" s="76"/>
      <c r="BU466" s="77"/>
      <c r="BV466" s="24"/>
      <c r="BW466" s="76"/>
      <c r="BX466" s="77"/>
      <c r="BY466" s="76"/>
      <c r="BZ466" s="77"/>
      <c r="CA466" s="96"/>
    </row>
    <row r="467" spans="1:79" outlineLevel="1" x14ac:dyDescent="0.2">
      <c r="A467" s="33"/>
      <c r="B467" s="265" t="s">
        <v>981</v>
      </c>
      <c r="C467" s="240" t="str">
        <f>_xlfn.CONCAT(Tabel3[[#This Row],[ID]],Tabel3[[#This Row],[BYGNINGSDELE]])</f>
        <v>463Hul- og recesobjekter</v>
      </c>
      <c r="D467" s="24"/>
      <c r="E467" s="24"/>
      <c r="F467" s="24"/>
      <c r="G467" s="24"/>
      <c r="H467" s="24"/>
      <c r="I467" s="24"/>
      <c r="J467" s="61">
        <v>4</v>
      </c>
      <c r="K467" s="62" t="s">
        <v>581</v>
      </c>
      <c r="L467" s="63" t="s">
        <v>582</v>
      </c>
      <c r="M467" s="61" t="str">
        <f>IFERROR(VLOOKUP(Tabel3[[#This Row],[ID-Bygningsdel]],'Data ændringslog'!A:G,7,FALSE),"P")</f>
        <v/>
      </c>
      <c r="N467" s="64" t="s">
        <v>113</v>
      </c>
      <c r="O467" s="188" t="str">
        <f>VLOOKUP(Tabel3[[#This Row],[ID-Bygningsdel]],'Data aktør'!A:H,2,FALSE)</f>
        <v/>
      </c>
      <c r="P467" s="189" t="str">
        <f>VLOOKUP(Tabel3[[#This Row],[ID-Bygningsdel]],'Data aktør'!A:H,3,FALSE)</f>
        <v/>
      </c>
      <c r="Q467" s="190" t="str">
        <f>VLOOKUP(Tabel3[[#This Row],[ID-Bygningsdel]],'Data aktør'!A:H,4,FALSE)</f>
        <v/>
      </c>
      <c r="R467" s="191" t="str">
        <f>VLOOKUP(Tabel3[[#This Row],[ID-Bygningsdel]],'Data aktør'!A:H,5,FALSE)</f>
        <v/>
      </c>
      <c r="S467" s="192" t="str">
        <f>VLOOKUP(Tabel3[[#This Row],[ID-Bygningsdel]],'Data aktør'!A:H,6,FALSE)</f>
        <v/>
      </c>
      <c r="T467" s="193" t="str">
        <f>VLOOKUP(Tabel3[[#This Row],[ID-Bygningsdel]],'Data aktør'!A:H,7,FALSE)</f>
        <v/>
      </c>
      <c r="U467" s="194" t="str">
        <f>VLOOKUP(Tabel3[[#This Row],[ID-Bygningsdel]],'Data aktør'!A:H,8,FALSE)</f>
        <v/>
      </c>
      <c r="V467" s="76"/>
      <c r="W467" s="77"/>
      <c r="X467" s="76"/>
      <c r="Y467" s="77"/>
      <c r="Z467" s="76"/>
      <c r="AA467" s="77"/>
      <c r="AB467" s="76"/>
      <c r="AC467" s="77"/>
      <c r="AD467" s="76"/>
      <c r="AE467" s="77"/>
      <c r="AF467" s="76"/>
      <c r="AG467" s="77"/>
      <c r="AH467" s="76"/>
      <c r="AI467" s="77"/>
      <c r="AJ467" s="76"/>
      <c r="AK467" s="77"/>
      <c r="AL467" s="76"/>
      <c r="AM467" s="77"/>
      <c r="AN467" s="76"/>
      <c r="AO467" s="77"/>
      <c r="AP467" s="76"/>
      <c r="AQ467" s="77"/>
      <c r="AR467" s="76"/>
      <c r="AS467" s="77"/>
      <c r="AT467" s="76"/>
      <c r="AU467" s="77"/>
      <c r="AV467" s="76"/>
      <c r="AW467" s="77"/>
      <c r="AX467" s="76"/>
      <c r="AY467" s="77"/>
      <c r="AZ467" s="76"/>
      <c r="BA467" s="77"/>
      <c r="BB467" s="76"/>
      <c r="BC467" s="77"/>
      <c r="BD467" s="76"/>
      <c r="BE467" s="77"/>
      <c r="BF467" s="76"/>
      <c r="BG467" s="77"/>
      <c r="BH467" s="76"/>
      <c r="BI467" s="77"/>
      <c r="BJ467" s="76"/>
      <c r="BK467" s="77"/>
      <c r="BL467" s="36"/>
      <c r="BM467" s="24"/>
      <c r="BN467" s="76"/>
      <c r="BO467" s="77"/>
      <c r="BP467" s="76"/>
      <c r="BQ467" s="77"/>
      <c r="BR467" s="76"/>
      <c r="BS467" s="77"/>
      <c r="BT467" s="76"/>
      <c r="BU467" s="77"/>
      <c r="BV467" s="24"/>
      <c r="BW467" s="76"/>
      <c r="BX467" s="77"/>
      <c r="BY467" s="76"/>
      <c r="BZ467" s="77"/>
      <c r="CA467" s="96"/>
    </row>
    <row r="468" spans="1:79" outlineLevel="1" x14ac:dyDescent="0.2">
      <c r="A468" s="33"/>
      <c r="B468" s="265" t="s">
        <v>982</v>
      </c>
      <c r="C468" s="240" t="str">
        <f>_xlfn.CONCAT(Tabel3[[#This Row],[ID]],Tabel3[[#This Row],[BYGNINGSDELE]])</f>
        <v>464Hullukninger</v>
      </c>
      <c r="D468" s="24"/>
      <c r="E468" s="24"/>
      <c r="F468" s="24"/>
      <c r="G468" s="24"/>
      <c r="H468" s="24"/>
      <c r="I468" s="24"/>
      <c r="J468" s="61">
        <v>4</v>
      </c>
      <c r="K468" s="62" t="s">
        <v>584</v>
      </c>
      <c r="L468" s="63" t="s">
        <v>113</v>
      </c>
      <c r="M468" s="61" t="str">
        <f>IFERROR(VLOOKUP(Tabel3[[#This Row],[ID-Bygningsdel]],'Data ændringslog'!A:G,7,FALSE),"P")</f>
        <v/>
      </c>
      <c r="N468" s="64" t="s">
        <v>113</v>
      </c>
      <c r="O468" s="188" t="str">
        <f>VLOOKUP(Tabel3[[#This Row],[ID-Bygningsdel]],'Data aktør'!A:H,2,FALSE)</f>
        <v/>
      </c>
      <c r="P468" s="189" t="str">
        <f>VLOOKUP(Tabel3[[#This Row],[ID-Bygningsdel]],'Data aktør'!A:H,3,FALSE)</f>
        <v/>
      </c>
      <c r="Q468" s="190" t="str">
        <f>VLOOKUP(Tabel3[[#This Row],[ID-Bygningsdel]],'Data aktør'!A:H,4,FALSE)</f>
        <v/>
      </c>
      <c r="R468" s="191" t="str">
        <f>VLOOKUP(Tabel3[[#This Row],[ID-Bygningsdel]],'Data aktør'!A:H,5,FALSE)</f>
        <v/>
      </c>
      <c r="S468" s="192" t="str">
        <f>VLOOKUP(Tabel3[[#This Row],[ID-Bygningsdel]],'Data aktør'!A:H,6,FALSE)</f>
        <v/>
      </c>
      <c r="T468" s="193" t="str">
        <f>VLOOKUP(Tabel3[[#This Row],[ID-Bygningsdel]],'Data aktør'!A:H,7,FALSE)</f>
        <v/>
      </c>
      <c r="U468" s="194" t="str">
        <f>VLOOKUP(Tabel3[[#This Row],[ID-Bygningsdel]],'Data aktør'!A:H,8,FALSE)</f>
        <v/>
      </c>
      <c r="V468" s="76"/>
      <c r="W468" s="77"/>
      <c r="X468" s="76"/>
      <c r="Y468" s="77"/>
      <c r="Z468" s="76"/>
      <c r="AA468" s="77"/>
      <c r="AB468" s="76"/>
      <c r="AC468" s="77"/>
      <c r="AD468" s="76"/>
      <c r="AE468" s="77"/>
      <c r="AF468" s="76"/>
      <c r="AG468" s="77"/>
      <c r="AH468" s="76"/>
      <c r="AI468" s="77"/>
      <c r="AJ468" s="76"/>
      <c r="AK468" s="77"/>
      <c r="AL468" s="76"/>
      <c r="AM468" s="77"/>
      <c r="AN468" s="76"/>
      <c r="AO468" s="77"/>
      <c r="AP468" s="76"/>
      <c r="AQ468" s="77"/>
      <c r="AR468" s="76"/>
      <c r="AS468" s="77"/>
      <c r="AT468" s="76"/>
      <c r="AU468" s="77"/>
      <c r="AV468" s="76"/>
      <c r="AW468" s="77"/>
      <c r="AX468" s="76"/>
      <c r="AY468" s="77"/>
      <c r="AZ468" s="76"/>
      <c r="BA468" s="77"/>
      <c r="BB468" s="76"/>
      <c r="BC468" s="77"/>
      <c r="BD468" s="76"/>
      <c r="BE468" s="77"/>
      <c r="BF468" s="76"/>
      <c r="BG468" s="77"/>
      <c r="BH468" s="76"/>
      <c r="BI468" s="77"/>
      <c r="BJ468" s="76"/>
      <c r="BK468" s="77"/>
      <c r="BL468" s="36" t="s">
        <v>585</v>
      </c>
      <c r="BM468" s="24"/>
      <c r="BN468" s="76"/>
      <c r="BO468" s="77"/>
      <c r="BP468" s="76"/>
      <c r="BQ468" s="77"/>
      <c r="BR468" s="76"/>
      <c r="BS468" s="77"/>
      <c r="BT468" s="76"/>
      <c r="BU468" s="77"/>
      <c r="BV468" s="24"/>
      <c r="BW468" s="76"/>
      <c r="BX468" s="77"/>
      <c r="BY468" s="76"/>
      <c r="BZ468" s="77"/>
      <c r="CA468" s="96"/>
    </row>
    <row r="469" spans="1:79" outlineLevel="1" x14ac:dyDescent="0.2">
      <c r="A469" s="33"/>
      <c r="B469" s="267" t="s">
        <v>983</v>
      </c>
      <c r="C469" s="242" t="str">
        <f>_xlfn.CONCAT(Tabel3[[#This Row],[ID]],Tabel3[[#This Row],[BYGNINGSDELE]])</f>
        <v>465Sprinkler</v>
      </c>
      <c r="D469" s="23"/>
      <c r="E469" s="23"/>
      <c r="F469" s="23"/>
      <c r="G469" s="23"/>
      <c r="H469" s="23"/>
      <c r="I469" s="24"/>
      <c r="J469" s="65">
        <v>3</v>
      </c>
      <c r="K469" s="66" t="s">
        <v>974</v>
      </c>
      <c r="L469" s="67"/>
      <c r="M469" s="65" t="str">
        <f>IFERROR(VLOOKUP(Tabel3[[#This Row],[ID-Bygningsdel]],'Data ændringslog'!A:G,7,FALSE),"P")</f>
        <v/>
      </c>
      <c r="N469" s="68" t="s">
        <v>109</v>
      </c>
      <c r="O469" s="196" t="str">
        <f>VLOOKUP(Tabel3[[#This Row],[ID-Bygningsdel]],'Data aktør'!A:H,2,FALSE)</f>
        <v/>
      </c>
      <c r="P469" s="197" t="str">
        <f>VLOOKUP(Tabel3[[#This Row],[ID-Bygningsdel]],'Data aktør'!A:H,3,FALSE)</f>
        <v/>
      </c>
      <c r="Q469" s="197" t="str">
        <f>VLOOKUP(Tabel3[[#This Row],[ID-Bygningsdel]],'Data aktør'!A:H,4,FALSE)</f>
        <v/>
      </c>
      <c r="R469" s="197" t="str">
        <f>VLOOKUP(Tabel3[[#This Row],[ID-Bygningsdel]],'Data aktør'!A:H,5,FALSE)</f>
        <v/>
      </c>
      <c r="S469" s="197" t="str">
        <f>VLOOKUP(Tabel3[[#This Row],[ID-Bygningsdel]],'Data aktør'!A:H,6,FALSE)</f>
        <v/>
      </c>
      <c r="T469" s="197" t="str">
        <f>VLOOKUP(Tabel3[[#This Row],[ID-Bygningsdel]],'Data aktør'!A:H,7,FALSE)</f>
        <v/>
      </c>
      <c r="U469" s="197" t="str">
        <f>VLOOKUP(Tabel3[[#This Row],[ID-Bygningsdel]],'Data aktør'!A:H,8,FALSE)</f>
        <v/>
      </c>
      <c r="V469" s="84"/>
      <c r="W469" s="69"/>
      <c r="X469" s="84"/>
      <c r="Y469" s="69"/>
      <c r="Z469" s="84"/>
      <c r="AA469" s="69"/>
      <c r="AB469" s="84"/>
      <c r="AC469" s="69"/>
      <c r="AD469" s="84"/>
      <c r="AE469" s="69"/>
      <c r="AF469" s="84"/>
      <c r="AG469" s="69"/>
      <c r="AH469" s="84"/>
      <c r="AI469" s="69"/>
      <c r="AJ469" s="84"/>
      <c r="AK469" s="69"/>
      <c r="AL469" s="84"/>
      <c r="AM469" s="69"/>
      <c r="AN469" s="84"/>
      <c r="AO469" s="69"/>
      <c r="AP469" s="84"/>
      <c r="AQ469" s="69"/>
      <c r="AR469" s="84"/>
      <c r="AS469" s="69"/>
      <c r="AT469" s="84"/>
      <c r="AU469" s="69"/>
      <c r="AV469" s="84"/>
      <c r="AW469" s="69"/>
      <c r="AX469" s="84"/>
      <c r="AY469" s="69"/>
      <c r="AZ469" s="84"/>
      <c r="BA469" s="69"/>
      <c r="BB469" s="84"/>
      <c r="BC469" s="69"/>
      <c r="BD469" s="84"/>
      <c r="BE469" s="69"/>
      <c r="BF469" s="84"/>
      <c r="BG469" s="69"/>
      <c r="BH469" s="84"/>
      <c r="BI469" s="69"/>
      <c r="BJ469" s="84"/>
      <c r="BK469" s="69"/>
      <c r="BL469" s="38"/>
      <c r="BM469" s="24"/>
      <c r="BN469" s="84"/>
      <c r="BO469" s="69"/>
      <c r="BP469" s="84"/>
      <c r="BQ469" s="69"/>
      <c r="BR469" s="84"/>
      <c r="BS469" s="69"/>
      <c r="BT469" s="84"/>
      <c r="BU469" s="69"/>
      <c r="BV469" s="24"/>
      <c r="BW469" s="84"/>
      <c r="BX469" s="69"/>
      <c r="BY469" s="84"/>
      <c r="BZ469" s="69"/>
      <c r="CA469" s="98"/>
    </row>
    <row r="470" spans="1:79" outlineLevel="1" x14ac:dyDescent="0.2">
      <c r="A470" s="33"/>
      <c r="B470" s="265" t="s">
        <v>984</v>
      </c>
      <c r="C470" s="240" t="str">
        <f>_xlfn.CONCAT(Tabel3[[#This Row],[ID]],Tabel3[[#This Row],[BYGNINGSDELE]])</f>
        <v>466Teknikrum/Teknikområder</v>
      </c>
      <c r="D470" s="24"/>
      <c r="E470" s="24"/>
      <c r="F470" s="24"/>
      <c r="G470" s="24"/>
      <c r="H470" s="24"/>
      <c r="I470" s="24"/>
      <c r="J470" s="61">
        <v>4</v>
      </c>
      <c r="K470" s="62" t="s">
        <v>562</v>
      </c>
      <c r="L470" s="63" t="s">
        <v>892</v>
      </c>
      <c r="M470" s="61" t="str">
        <f>IFERROR(VLOOKUP(Tabel3[[#This Row],[ID-Bygningsdel]],'Data ændringslog'!A:G,7,FALSE),"P")</f>
        <v/>
      </c>
      <c r="N470" s="64" t="s">
        <v>109</v>
      </c>
      <c r="O470" s="188" t="str">
        <f>VLOOKUP(Tabel3[[#This Row],[ID-Bygningsdel]],'Data aktør'!A:H,2,FALSE)</f>
        <v/>
      </c>
      <c r="P470" s="189" t="str">
        <f>VLOOKUP(Tabel3[[#This Row],[ID-Bygningsdel]],'Data aktør'!A:H,3,FALSE)</f>
        <v/>
      </c>
      <c r="Q470" s="190" t="str">
        <f>VLOOKUP(Tabel3[[#This Row],[ID-Bygningsdel]],'Data aktør'!A:H,4,FALSE)</f>
        <v/>
      </c>
      <c r="R470" s="191" t="str">
        <f>VLOOKUP(Tabel3[[#This Row],[ID-Bygningsdel]],'Data aktør'!A:H,5,FALSE)</f>
        <v>X</v>
      </c>
      <c r="S470" s="192" t="str">
        <f>VLOOKUP(Tabel3[[#This Row],[ID-Bygningsdel]],'Data aktør'!A:H,6,FALSE)</f>
        <v/>
      </c>
      <c r="T470" s="193" t="str">
        <f>VLOOKUP(Tabel3[[#This Row],[ID-Bygningsdel]],'Data aktør'!A:H,7,FALSE)</f>
        <v>X</v>
      </c>
      <c r="U470" s="194" t="str">
        <f>VLOOKUP(Tabel3[[#This Row],[ID-Bygningsdel]],'Data aktør'!A:H,8,FALSE)</f>
        <v/>
      </c>
      <c r="V470" s="76"/>
      <c r="W470" s="77"/>
      <c r="X470" s="76"/>
      <c r="Y470" s="77"/>
      <c r="Z470" s="76"/>
      <c r="AA470" s="77"/>
      <c r="AB470" s="76" t="s">
        <v>46</v>
      </c>
      <c r="AC470" s="77">
        <v>200</v>
      </c>
      <c r="AD470" s="76"/>
      <c r="AE470" s="77"/>
      <c r="AF470" s="76"/>
      <c r="AG470" s="77"/>
      <c r="AH470" s="76"/>
      <c r="AI470" s="77"/>
      <c r="AJ470" s="76" t="s">
        <v>46</v>
      </c>
      <c r="AK470" s="77">
        <v>300</v>
      </c>
      <c r="AL470" s="76"/>
      <c r="AM470" s="77"/>
      <c r="AN470" s="76"/>
      <c r="AO470" s="77"/>
      <c r="AP470" s="76"/>
      <c r="AQ470" s="77"/>
      <c r="AR470" s="76"/>
      <c r="AS470" s="77"/>
      <c r="AT470" s="76" t="s">
        <v>46</v>
      </c>
      <c r="AU470" s="77">
        <v>300</v>
      </c>
      <c r="AV470" s="76"/>
      <c r="AW470" s="77"/>
      <c r="AX470" s="76"/>
      <c r="AY470" s="77"/>
      <c r="AZ470" s="76"/>
      <c r="BA470" s="77"/>
      <c r="BB470" s="76" t="s">
        <v>48</v>
      </c>
      <c r="BC470" s="77">
        <v>325</v>
      </c>
      <c r="BD470" s="76"/>
      <c r="BE470" s="77"/>
      <c r="BF470" s="76"/>
      <c r="BG470" s="77"/>
      <c r="BH470" s="76"/>
      <c r="BI470" s="77"/>
      <c r="BJ470" s="76"/>
      <c r="BK470" s="77"/>
      <c r="BL470" s="36"/>
      <c r="BM470" s="24"/>
      <c r="BN470" s="76"/>
      <c r="BO470" s="77"/>
      <c r="BP470" s="76"/>
      <c r="BQ470" s="77"/>
      <c r="BR470" s="76"/>
      <c r="BS470" s="77"/>
      <c r="BT470" s="76"/>
      <c r="BU470" s="77"/>
      <c r="BV470" s="24"/>
      <c r="BW470" s="76"/>
      <c r="BX470" s="77"/>
      <c r="BY470" s="76"/>
      <c r="BZ470" s="77"/>
      <c r="CA470" s="96"/>
    </row>
    <row r="471" spans="1:79" outlineLevel="1" x14ac:dyDescent="0.2">
      <c r="A471" s="33"/>
      <c r="B471" s="265" t="s">
        <v>985</v>
      </c>
      <c r="C471" s="240" t="str">
        <f>_xlfn.CONCAT(Tabel3[[#This Row],[ID]],Tabel3[[#This Row],[BYGNINGSDELE]])</f>
        <v>467Skakte (lodrette hovedføringsveje)</v>
      </c>
      <c r="D471" s="24"/>
      <c r="E471" s="24"/>
      <c r="F471" s="24"/>
      <c r="G471" s="24"/>
      <c r="H471" s="24"/>
      <c r="I471" s="24"/>
      <c r="J471" s="61">
        <v>4</v>
      </c>
      <c r="K471" s="62" t="s">
        <v>565</v>
      </c>
      <c r="L471" s="63" t="s">
        <v>892</v>
      </c>
      <c r="M471" s="61" t="str">
        <f>IFERROR(VLOOKUP(Tabel3[[#This Row],[ID-Bygningsdel]],'Data ændringslog'!A:G,7,FALSE),"P")</f>
        <v/>
      </c>
      <c r="N471" s="64" t="s">
        <v>109</v>
      </c>
      <c r="O471" s="188" t="str">
        <f>VLOOKUP(Tabel3[[#This Row],[ID-Bygningsdel]],'Data aktør'!A:H,2,FALSE)</f>
        <v/>
      </c>
      <c r="P471" s="189" t="str">
        <f>VLOOKUP(Tabel3[[#This Row],[ID-Bygningsdel]],'Data aktør'!A:H,3,FALSE)</f>
        <v/>
      </c>
      <c r="Q471" s="190" t="str">
        <f>VLOOKUP(Tabel3[[#This Row],[ID-Bygningsdel]],'Data aktør'!A:H,4,FALSE)</f>
        <v/>
      </c>
      <c r="R471" s="191" t="str">
        <f>VLOOKUP(Tabel3[[#This Row],[ID-Bygningsdel]],'Data aktør'!A:H,5,FALSE)</f>
        <v>X</v>
      </c>
      <c r="S471" s="192" t="str">
        <f>VLOOKUP(Tabel3[[#This Row],[ID-Bygningsdel]],'Data aktør'!A:H,6,FALSE)</f>
        <v/>
      </c>
      <c r="T471" s="193" t="str">
        <f>VLOOKUP(Tabel3[[#This Row],[ID-Bygningsdel]],'Data aktør'!A:H,7,FALSE)</f>
        <v>X</v>
      </c>
      <c r="U471" s="194" t="str">
        <f>VLOOKUP(Tabel3[[#This Row],[ID-Bygningsdel]],'Data aktør'!A:H,8,FALSE)</f>
        <v/>
      </c>
      <c r="V471" s="76"/>
      <c r="W471" s="77"/>
      <c r="X471" s="76"/>
      <c r="Y471" s="77"/>
      <c r="Z471" s="76"/>
      <c r="AA471" s="77"/>
      <c r="AB471" s="76" t="s">
        <v>46</v>
      </c>
      <c r="AC471" s="77">
        <v>200</v>
      </c>
      <c r="AD471" s="76"/>
      <c r="AE471" s="77"/>
      <c r="AF471" s="76"/>
      <c r="AG471" s="77"/>
      <c r="AH471" s="76"/>
      <c r="AI471" s="77"/>
      <c r="AJ471" s="76" t="s">
        <v>46</v>
      </c>
      <c r="AK471" s="77">
        <v>300</v>
      </c>
      <c r="AL471" s="76"/>
      <c r="AM471" s="77"/>
      <c r="AN471" s="76"/>
      <c r="AO471" s="77"/>
      <c r="AP471" s="76"/>
      <c r="AQ471" s="77"/>
      <c r="AR471" s="76"/>
      <c r="AS471" s="77"/>
      <c r="AT471" s="76" t="s">
        <v>46</v>
      </c>
      <c r="AU471" s="77">
        <v>300</v>
      </c>
      <c r="AV471" s="76"/>
      <c r="AW471" s="77"/>
      <c r="AX471" s="76"/>
      <c r="AY471" s="77"/>
      <c r="AZ471" s="76"/>
      <c r="BA471" s="77"/>
      <c r="BB471" s="76" t="s">
        <v>48</v>
      </c>
      <c r="BC471" s="77">
        <v>325</v>
      </c>
      <c r="BD471" s="76"/>
      <c r="BE471" s="77"/>
      <c r="BF471" s="76"/>
      <c r="BG471" s="77"/>
      <c r="BH471" s="76"/>
      <c r="BI471" s="77"/>
      <c r="BJ471" s="76"/>
      <c r="BK471" s="77"/>
      <c r="BL471" s="36"/>
      <c r="BM471" s="24"/>
      <c r="BN471" s="76"/>
      <c r="BO471" s="77"/>
      <c r="BP471" s="76"/>
      <c r="BQ471" s="77"/>
      <c r="BR471" s="76"/>
      <c r="BS471" s="77"/>
      <c r="BT471" s="76"/>
      <c r="BU471" s="77"/>
      <c r="BV471" s="24"/>
      <c r="BW471" s="76"/>
      <c r="BX471" s="77"/>
      <c r="BY471" s="76"/>
      <c r="BZ471" s="77"/>
      <c r="CA471" s="96"/>
    </row>
    <row r="472" spans="1:79" outlineLevel="1" x14ac:dyDescent="0.2">
      <c r="A472" s="33"/>
      <c r="B472" s="265" t="s">
        <v>987</v>
      </c>
      <c r="C472" s="240" t="str">
        <f>_xlfn.CONCAT(Tabel3[[#This Row],[ID]],Tabel3[[#This Row],[BYGNINGSDELE]])</f>
        <v>468Vandrette hoved- og fordelingsføringsveje</v>
      </c>
      <c r="D472" s="24"/>
      <c r="E472" s="24"/>
      <c r="F472" s="24"/>
      <c r="G472" s="24"/>
      <c r="H472" s="24"/>
      <c r="I472" s="24"/>
      <c r="J472" s="61">
        <v>4</v>
      </c>
      <c r="K472" s="62" t="s">
        <v>567</v>
      </c>
      <c r="L472" s="63" t="s">
        <v>892</v>
      </c>
      <c r="M472" s="61" t="str">
        <f>IFERROR(VLOOKUP(Tabel3[[#This Row],[ID-Bygningsdel]],'Data ændringslog'!A:G,7,FALSE),"P")</f>
        <v/>
      </c>
      <c r="N472" s="64" t="s">
        <v>109</v>
      </c>
      <c r="O472" s="188" t="str">
        <f>VLOOKUP(Tabel3[[#This Row],[ID-Bygningsdel]],'Data aktør'!A:H,2,FALSE)</f>
        <v/>
      </c>
      <c r="P472" s="189" t="str">
        <f>VLOOKUP(Tabel3[[#This Row],[ID-Bygningsdel]],'Data aktør'!A:H,3,FALSE)</f>
        <v/>
      </c>
      <c r="Q472" s="190" t="str">
        <f>VLOOKUP(Tabel3[[#This Row],[ID-Bygningsdel]],'Data aktør'!A:H,4,FALSE)</f>
        <v/>
      </c>
      <c r="R472" s="191" t="str">
        <f>VLOOKUP(Tabel3[[#This Row],[ID-Bygningsdel]],'Data aktør'!A:H,5,FALSE)</f>
        <v>X</v>
      </c>
      <c r="S472" s="192" t="str">
        <f>VLOOKUP(Tabel3[[#This Row],[ID-Bygningsdel]],'Data aktør'!A:H,6,FALSE)</f>
        <v/>
      </c>
      <c r="T472" s="193" t="str">
        <f>VLOOKUP(Tabel3[[#This Row],[ID-Bygningsdel]],'Data aktør'!A:H,7,FALSE)</f>
        <v>X</v>
      </c>
      <c r="U472" s="194" t="str">
        <f>VLOOKUP(Tabel3[[#This Row],[ID-Bygningsdel]],'Data aktør'!A:H,8,FALSE)</f>
        <v/>
      </c>
      <c r="V472" s="76"/>
      <c r="W472" s="77"/>
      <c r="X472" s="76"/>
      <c r="Y472" s="77"/>
      <c r="Z472" s="76"/>
      <c r="AA472" s="77"/>
      <c r="AB472" s="76" t="s">
        <v>46</v>
      </c>
      <c r="AC472" s="77">
        <v>200</v>
      </c>
      <c r="AD472" s="76"/>
      <c r="AE472" s="77"/>
      <c r="AF472" s="76"/>
      <c r="AG472" s="77"/>
      <c r="AH472" s="76"/>
      <c r="AI472" s="77"/>
      <c r="AJ472" s="76" t="s">
        <v>46</v>
      </c>
      <c r="AK472" s="77">
        <v>300</v>
      </c>
      <c r="AL472" s="76"/>
      <c r="AM472" s="77"/>
      <c r="AN472" s="76"/>
      <c r="AO472" s="77"/>
      <c r="AP472" s="76"/>
      <c r="AQ472" s="77"/>
      <c r="AR472" s="76"/>
      <c r="AS472" s="77"/>
      <c r="AT472" s="76" t="s">
        <v>46</v>
      </c>
      <c r="AU472" s="77">
        <v>300</v>
      </c>
      <c r="AV472" s="76"/>
      <c r="AW472" s="77"/>
      <c r="AX472" s="76"/>
      <c r="AY472" s="77"/>
      <c r="AZ472" s="76"/>
      <c r="BA472" s="77"/>
      <c r="BB472" s="76" t="s">
        <v>48</v>
      </c>
      <c r="BC472" s="77">
        <v>325</v>
      </c>
      <c r="BD472" s="76"/>
      <c r="BE472" s="77"/>
      <c r="BF472" s="76"/>
      <c r="BG472" s="77"/>
      <c r="BH472" s="76"/>
      <c r="BI472" s="77"/>
      <c r="BJ472" s="76"/>
      <c r="BK472" s="77"/>
      <c r="BL472" s="36"/>
      <c r="BM472" s="24"/>
      <c r="BN472" s="76"/>
      <c r="BO472" s="77"/>
      <c r="BP472" s="76"/>
      <c r="BQ472" s="77"/>
      <c r="BR472" s="76"/>
      <c r="BS472" s="77"/>
      <c r="BT472" s="76"/>
      <c r="BU472" s="77"/>
      <c r="BV472" s="24"/>
      <c r="BW472" s="76"/>
      <c r="BX472" s="77"/>
      <c r="BY472" s="76"/>
      <c r="BZ472" s="77"/>
      <c r="CA472" s="96"/>
    </row>
    <row r="473" spans="1:79" outlineLevel="1" x14ac:dyDescent="0.2">
      <c r="A473" s="33"/>
      <c r="B473" s="265" t="s">
        <v>989</v>
      </c>
      <c r="C473" s="240" t="str">
        <f>_xlfn.CONCAT(Tabel3[[#This Row],[ID]],Tabel3[[#This Row],[BYGNINGSDELE]])</f>
        <v>469føring til Komponenter og tilslutninger i rum</v>
      </c>
      <c r="D473" s="24"/>
      <c r="E473" s="24"/>
      <c r="F473" s="24"/>
      <c r="G473" s="24"/>
      <c r="H473" s="24"/>
      <c r="I473" s="24"/>
      <c r="J473" s="61">
        <v>4</v>
      </c>
      <c r="K473" s="62" t="s">
        <v>936</v>
      </c>
      <c r="L473" s="63" t="s">
        <v>892</v>
      </c>
      <c r="M473" s="61" t="str">
        <f>IFERROR(VLOOKUP(Tabel3[[#This Row],[ID-Bygningsdel]],'Data ændringslog'!A:G,7,FALSE),"P")</f>
        <v/>
      </c>
      <c r="N473" s="64" t="s">
        <v>113</v>
      </c>
      <c r="O473" s="188" t="str">
        <f>VLOOKUP(Tabel3[[#This Row],[ID-Bygningsdel]],'Data aktør'!A:H,2,FALSE)</f>
        <v/>
      </c>
      <c r="P473" s="189" t="str">
        <f>VLOOKUP(Tabel3[[#This Row],[ID-Bygningsdel]],'Data aktør'!A:H,3,FALSE)</f>
        <v/>
      </c>
      <c r="Q473" s="190" t="str">
        <f>VLOOKUP(Tabel3[[#This Row],[ID-Bygningsdel]],'Data aktør'!A:H,4,FALSE)</f>
        <v/>
      </c>
      <c r="R473" s="191" t="str">
        <f>VLOOKUP(Tabel3[[#This Row],[ID-Bygningsdel]],'Data aktør'!A:H,5,FALSE)</f>
        <v/>
      </c>
      <c r="S473" s="192" t="str">
        <f>VLOOKUP(Tabel3[[#This Row],[ID-Bygningsdel]],'Data aktør'!A:H,6,FALSE)</f>
        <v/>
      </c>
      <c r="T473" s="193" t="str">
        <f>VLOOKUP(Tabel3[[#This Row],[ID-Bygningsdel]],'Data aktør'!A:H,7,FALSE)</f>
        <v/>
      </c>
      <c r="U473" s="194" t="str">
        <f>VLOOKUP(Tabel3[[#This Row],[ID-Bygningsdel]],'Data aktør'!A:H,8,FALSE)</f>
        <v/>
      </c>
      <c r="V473" s="76"/>
      <c r="W473" s="77"/>
      <c r="X473" s="76"/>
      <c r="Y473" s="77"/>
      <c r="Z473" s="76"/>
      <c r="AA473" s="77"/>
      <c r="AB473" s="76"/>
      <c r="AC473" s="77"/>
      <c r="AD473" s="76"/>
      <c r="AE473" s="77"/>
      <c r="AF473" s="76"/>
      <c r="AG473" s="77"/>
      <c r="AH473" s="76"/>
      <c r="AI473" s="77"/>
      <c r="AJ473" s="76"/>
      <c r="AK473" s="77"/>
      <c r="AL473" s="76"/>
      <c r="AM473" s="77"/>
      <c r="AN473" s="76"/>
      <c r="AO473" s="77"/>
      <c r="AP473" s="76"/>
      <c r="AQ473" s="77"/>
      <c r="AR473" s="76"/>
      <c r="AS473" s="77"/>
      <c r="AT473" s="76"/>
      <c r="AU473" s="77"/>
      <c r="AV473" s="76"/>
      <c r="AW473" s="77"/>
      <c r="AX473" s="76"/>
      <c r="AY473" s="77"/>
      <c r="AZ473" s="76"/>
      <c r="BA473" s="77"/>
      <c r="BB473" s="76"/>
      <c r="BC473" s="77"/>
      <c r="BD473" s="76"/>
      <c r="BE473" s="77"/>
      <c r="BF473" s="76"/>
      <c r="BG473" s="77"/>
      <c r="BH473" s="76"/>
      <c r="BI473" s="77"/>
      <c r="BJ473" s="76"/>
      <c r="BK473" s="77"/>
      <c r="BL473" s="36"/>
      <c r="BM473" s="24"/>
      <c r="BN473" s="76"/>
      <c r="BO473" s="77"/>
      <c r="BP473" s="76"/>
      <c r="BQ473" s="77"/>
      <c r="BR473" s="76"/>
      <c r="BS473" s="77"/>
      <c r="BT473" s="76"/>
      <c r="BU473" s="77"/>
      <c r="BV473" s="24"/>
      <c r="BW473" s="76"/>
      <c r="BX473" s="77"/>
      <c r="BY473" s="76"/>
      <c r="BZ473" s="77"/>
      <c r="CA473" s="96"/>
    </row>
    <row r="474" spans="1:79" outlineLevel="1" x14ac:dyDescent="0.2">
      <c r="A474" s="33"/>
      <c r="B474" s="265" t="s">
        <v>992</v>
      </c>
      <c r="C474" s="240" t="str">
        <f>_xlfn.CONCAT(Tabel3[[#This Row],[ID]],Tabel3[[#This Row],[BYGNINGSDELE]])</f>
        <v>470Teknisk isolering</v>
      </c>
      <c r="D474" s="24"/>
      <c r="E474" s="24"/>
      <c r="F474" s="24"/>
      <c r="G474" s="24"/>
      <c r="H474" s="24"/>
      <c r="I474" s="24"/>
      <c r="J474" s="61">
        <v>4</v>
      </c>
      <c r="K474" s="62" t="s">
        <v>910</v>
      </c>
      <c r="L474" s="63" t="s">
        <v>892</v>
      </c>
      <c r="M474" s="61" t="str">
        <f>IFERROR(VLOOKUP(Tabel3[[#This Row],[ID-Bygningsdel]],'Data ændringslog'!A:G,7,FALSE),"P")</f>
        <v/>
      </c>
      <c r="N474" s="64" t="s">
        <v>109</v>
      </c>
      <c r="O474" s="188" t="str">
        <f>VLOOKUP(Tabel3[[#This Row],[ID-Bygningsdel]],'Data aktør'!A:H,2,FALSE)</f>
        <v/>
      </c>
      <c r="P474" s="189" t="str">
        <f>VLOOKUP(Tabel3[[#This Row],[ID-Bygningsdel]],'Data aktør'!A:H,3,FALSE)</f>
        <v/>
      </c>
      <c r="Q474" s="190" t="str">
        <f>VLOOKUP(Tabel3[[#This Row],[ID-Bygningsdel]],'Data aktør'!A:H,4,FALSE)</f>
        <v/>
      </c>
      <c r="R474" s="191" t="str">
        <f>VLOOKUP(Tabel3[[#This Row],[ID-Bygningsdel]],'Data aktør'!A:H,5,FALSE)</f>
        <v>X</v>
      </c>
      <c r="S474" s="192" t="str">
        <f>VLOOKUP(Tabel3[[#This Row],[ID-Bygningsdel]],'Data aktør'!A:H,6,FALSE)</f>
        <v/>
      </c>
      <c r="T474" s="193" t="str">
        <f>VLOOKUP(Tabel3[[#This Row],[ID-Bygningsdel]],'Data aktør'!A:H,7,FALSE)</f>
        <v>X</v>
      </c>
      <c r="U474" s="194" t="str">
        <f>VLOOKUP(Tabel3[[#This Row],[ID-Bygningsdel]],'Data aktør'!A:H,8,FALSE)</f>
        <v/>
      </c>
      <c r="V474" s="76"/>
      <c r="W474" s="77"/>
      <c r="X474" s="76"/>
      <c r="Y474" s="77"/>
      <c r="Z474" s="76"/>
      <c r="AA474" s="77"/>
      <c r="AB474" s="76" t="s">
        <v>46</v>
      </c>
      <c r="AC474" s="77">
        <v>200</v>
      </c>
      <c r="AD474" s="76"/>
      <c r="AE474" s="77"/>
      <c r="AF474" s="76"/>
      <c r="AG474" s="77"/>
      <c r="AH474" s="76"/>
      <c r="AI474" s="77"/>
      <c r="AJ474" s="76" t="s">
        <v>46</v>
      </c>
      <c r="AK474" s="77">
        <v>300</v>
      </c>
      <c r="AL474" s="76"/>
      <c r="AM474" s="77"/>
      <c r="AN474" s="76"/>
      <c r="AO474" s="77"/>
      <c r="AP474" s="76"/>
      <c r="AQ474" s="77"/>
      <c r="AR474" s="76"/>
      <c r="AS474" s="77"/>
      <c r="AT474" s="76" t="s">
        <v>46</v>
      </c>
      <c r="AU474" s="77">
        <v>300</v>
      </c>
      <c r="AV474" s="76"/>
      <c r="AW474" s="77"/>
      <c r="AX474" s="76"/>
      <c r="AY474" s="77"/>
      <c r="AZ474" s="76"/>
      <c r="BA474" s="77"/>
      <c r="BB474" s="76" t="s">
        <v>48</v>
      </c>
      <c r="BC474" s="77">
        <v>325</v>
      </c>
      <c r="BD474" s="76"/>
      <c r="BE474" s="77"/>
      <c r="BF474" s="76"/>
      <c r="BG474" s="77"/>
      <c r="BH474" s="76"/>
      <c r="BI474" s="77"/>
      <c r="BJ474" s="76"/>
      <c r="BK474" s="77"/>
      <c r="BL474" s="36"/>
      <c r="BM474" s="24"/>
      <c r="BN474" s="76"/>
      <c r="BO474" s="77"/>
      <c r="BP474" s="76"/>
      <c r="BQ474" s="77"/>
      <c r="BR474" s="76"/>
      <c r="BS474" s="77"/>
      <c r="BT474" s="76"/>
      <c r="BU474" s="77"/>
      <c r="BV474" s="24"/>
      <c r="BW474" s="76"/>
      <c r="BX474" s="77"/>
      <c r="BY474" s="76"/>
      <c r="BZ474" s="77"/>
      <c r="CA474" s="96"/>
    </row>
    <row r="475" spans="1:79" outlineLevel="1" x14ac:dyDescent="0.2">
      <c r="A475" s="33"/>
      <c r="B475" s="265" t="s">
        <v>994</v>
      </c>
      <c r="C475" s="240" t="str">
        <f>_xlfn.CONCAT(Tabel3[[#This Row],[ID]],Tabel3[[#This Row],[BYGNINGSDELE]])</f>
        <v>471Bæringer</v>
      </c>
      <c r="D475" s="24"/>
      <c r="E475" s="24"/>
      <c r="F475" s="24"/>
      <c r="G475" s="24"/>
      <c r="H475" s="24"/>
      <c r="I475" s="24"/>
      <c r="J475" s="61">
        <v>4</v>
      </c>
      <c r="K475" s="62" t="s">
        <v>575</v>
      </c>
      <c r="L475" s="63" t="s">
        <v>113</v>
      </c>
      <c r="M475" s="61" t="str">
        <f>IFERROR(VLOOKUP(Tabel3[[#This Row],[ID-Bygningsdel]],'Data ændringslog'!A:G,7,FALSE),"P")</f>
        <v/>
      </c>
      <c r="N475" s="64" t="s">
        <v>113</v>
      </c>
      <c r="O475" s="188" t="str">
        <f>VLOOKUP(Tabel3[[#This Row],[ID-Bygningsdel]],'Data aktør'!A:H,2,FALSE)</f>
        <v/>
      </c>
      <c r="P475" s="189" t="str">
        <f>VLOOKUP(Tabel3[[#This Row],[ID-Bygningsdel]],'Data aktør'!A:H,3,FALSE)</f>
        <v/>
      </c>
      <c r="Q475" s="190" t="str">
        <f>VLOOKUP(Tabel3[[#This Row],[ID-Bygningsdel]],'Data aktør'!A:H,4,FALSE)</f>
        <v/>
      </c>
      <c r="R475" s="191" t="str">
        <f>VLOOKUP(Tabel3[[#This Row],[ID-Bygningsdel]],'Data aktør'!A:H,5,FALSE)</f>
        <v/>
      </c>
      <c r="S475" s="192" t="str">
        <f>VLOOKUP(Tabel3[[#This Row],[ID-Bygningsdel]],'Data aktør'!A:H,6,FALSE)</f>
        <v/>
      </c>
      <c r="T475" s="193" t="str">
        <f>VLOOKUP(Tabel3[[#This Row],[ID-Bygningsdel]],'Data aktør'!A:H,7,FALSE)</f>
        <v/>
      </c>
      <c r="U475" s="194" t="str">
        <f>VLOOKUP(Tabel3[[#This Row],[ID-Bygningsdel]],'Data aktør'!A:H,8,FALSE)</f>
        <v/>
      </c>
      <c r="V475" s="76"/>
      <c r="W475" s="77"/>
      <c r="X475" s="76"/>
      <c r="Y475" s="77"/>
      <c r="Z475" s="76"/>
      <c r="AA475" s="77"/>
      <c r="AB475" s="76"/>
      <c r="AC475" s="77"/>
      <c r="AD475" s="76"/>
      <c r="AE475" s="77"/>
      <c r="AF475" s="76"/>
      <c r="AG475" s="77"/>
      <c r="AH475" s="76"/>
      <c r="AI475" s="77"/>
      <c r="AJ475" s="76"/>
      <c r="AK475" s="77"/>
      <c r="AL475" s="76"/>
      <c r="AM475" s="77"/>
      <c r="AN475" s="76"/>
      <c r="AO475" s="77"/>
      <c r="AP475" s="76"/>
      <c r="AQ475" s="77"/>
      <c r="AR475" s="76"/>
      <c r="AS475" s="77"/>
      <c r="AT475" s="76"/>
      <c r="AU475" s="77"/>
      <c r="AV475" s="76"/>
      <c r="AW475" s="77"/>
      <c r="AX475" s="76"/>
      <c r="AY475" s="77"/>
      <c r="AZ475" s="76"/>
      <c r="BA475" s="77"/>
      <c r="BB475" s="76"/>
      <c r="BC475" s="77"/>
      <c r="BD475" s="76"/>
      <c r="BE475" s="77"/>
      <c r="BF475" s="76"/>
      <c r="BG475" s="77"/>
      <c r="BH475" s="76"/>
      <c r="BI475" s="77"/>
      <c r="BJ475" s="76"/>
      <c r="BK475" s="77"/>
      <c r="BL475" s="36"/>
      <c r="BM475" s="24"/>
      <c r="BN475" s="76"/>
      <c r="BO475" s="77"/>
      <c r="BP475" s="76"/>
      <c r="BQ475" s="77"/>
      <c r="BR475" s="76"/>
      <c r="BS475" s="77"/>
      <c r="BT475" s="76"/>
      <c r="BU475" s="77"/>
      <c r="BV475" s="24"/>
      <c r="BW475" s="76"/>
      <c r="BX475" s="77"/>
      <c r="BY475" s="76"/>
      <c r="BZ475" s="77"/>
      <c r="CA475" s="96"/>
    </row>
    <row r="476" spans="1:79" outlineLevel="1" x14ac:dyDescent="0.2">
      <c r="A476" s="33"/>
      <c r="B476" s="265" t="s">
        <v>996</v>
      </c>
      <c r="C476" s="240" t="str">
        <f>_xlfn.CONCAT(Tabel3[[#This Row],[ID]],Tabel3[[#This Row],[BYGNINGSDELE]])</f>
        <v>472Konsoller</v>
      </c>
      <c r="D476" s="24"/>
      <c r="E476" s="24"/>
      <c r="F476" s="24"/>
      <c r="G476" s="24"/>
      <c r="H476" s="24"/>
      <c r="I476" s="24"/>
      <c r="J476" s="61">
        <v>4</v>
      </c>
      <c r="K476" s="62" t="s">
        <v>577</v>
      </c>
      <c r="L476" s="63" t="s">
        <v>113</v>
      </c>
      <c r="M476" s="61" t="str">
        <f>IFERROR(VLOOKUP(Tabel3[[#This Row],[ID-Bygningsdel]],'Data ændringslog'!A:G,7,FALSE),"P")</f>
        <v/>
      </c>
      <c r="N476" s="64" t="s">
        <v>113</v>
      </c>
      <c r="O476" s="188" t="str">
        <f>VLOOKUP(Tabel3[[#This Row],[ID-Bygningsdel]],'Data aktør'!A:H,2,FALSE)</f>
        <v/>
      </c>
      <c r="P476" s="189" t="str">
        <f>VLOOKUP(Tabel3[[#This Row],[ID-Bygningsdel]],'Data aktør'!A:H,3,FALSE)</f>
        <v/>
      </c>
      <c r="Q476" s="190" t="str">
        <f>VLOOKUP(Tabel3[[#This Row],[ID-Bygningsdel]],'Data aktør'!A:H,4,FALSE)</f>
        <v/>
      </c>
      <c r="R476" s="191" t="str">
        <f>VLOOKUP(Tabel3[[#This Row],[ID-Bygningsdel]],'Data aktør'!A:H,5,FALSE)</f>
        <v/>
      </c>
      <c r="S476" s="192" t="str">
        <f>VLOOKUP(Tabel3[[#This Row],[ID-Bygningsdel]],'Data aktør'!A:H,6,FALSE)</f>
        <v/>
      </c>
      <c r="T476" s="193" t="str">
        <f>VLOOKUP(Tabel3[[#This Row],[ID-Bygningsdel]],'Data aktør'!A:H,7,FALSE)</f>
        <v/>
      </c>
      <c r="U476" s="194" t="str">
        <f>VLOOKUP(Tabel3[[#This Row],[ID-Bygningsdel]],'Data aktør'!A:H,8,FALSE)</f>
        <v/>
      </c>
      <c r="V476" s="76"/>
      <c r="W476" s="77"/>
      <c r="X476" s="76"/>
      <c r="Y476" s="77"/>
      <c r="Z476" s="76"/>
      <c r="AA476" s="77"/>
      <c r="AB476" s="76"/>
      <c r="AC476" s="77"/>
      <c r="AD476" s="76"/>
      <c r="AE476" s="77"/>
      <c r="AF476" s="76"/>
      <c r="AG476" s="77"/>
      <c r="AH476" s="76"/>
      <c r="AI476" s="77"/>
      <c r="AJ476" s="76"/>
      <c r="AK476" s="77"/>
      <c r="AL476" s="76"/>
      <c r="AM476" s="77"/>
      <c r="AN476" s="76"/>
      <c r="AO476" s="77"/>
      <c r="AP476" s="76"/>
      <c r="AQ476" s="77"/>
      <c r="AR476" s="76"/>
      <c r="AS476" s="77"/>
      <c r="AT476" s="76"/>
      <c r="AU476" s="77"/>
      <c r="AV476" s="76"/>
      <c r="AW476" s="77"/>
      <c r="AX476" s="76"/>
      <c r="AY476" s="77"/>
      <c r="AZ476" s="76"/>
      <c r="BA476" s="77"/>
      <c r="BB476" s="76"/>
      <c r="BC476" s="77"/>
      <c r="BD476" s="76"/>
      <c r="BE476" s="77"/>
      <c r="BF476" s="76"/>
      <c r="BG476" s="77"/>
      <c r="BH476" s="76"/>
      <c r="BI476" s="77"/>
      <c r="BJ476" s="76"/>
      <c r="BK476" s="77"/>
      <c r="BL476" s="36"/>
      <c r="BM476" s="24"/>
      <c r="BN476" s="76"/>
      <c r="BO476" s="77"/>
      <c r="BP476" s="76"/>
      <c r="BQ476" s="77"/>
      <c r="BR476" s="76"/>
      <c r="BS476" s="77"/>
      <c r="BT476" s="76"/>
      <c r="BU476" s="77"/>
      <c r="BV476" s="24"/>
      <c r="BW476" s="76"/>
      <c r="BX476" s="77"/>
      <c r="BY476" s="76"/>
      <c r="BZ476" s="77"/>
      <c r="CA476" s="96"/>
    </row>
    <row r="477" spans="1:79" outlineLevel="1" x14ac:dyDescent="0.2">
      <c r="A477" s="33"/>
      <c r="B477" s="265" t="s">
        <v>998</v>
      </c>
      <c r="C477" s="240" t="str">
        <f>_xlfn.CONCAT(Tabel3[[#This Row],[ID]],Tabel3[[#This Row],[BYGNINGSDELE]])</f>
        <v>473Stativer</v>
      </c>
      <c r="D477" s="24"/>
      <c r="E477" s="24"/>
      <c r="F477" s="24"/>
      <c r="G477" s="24"/>
      <c r="H477" s="24"/>
      <c r="I477" s="24"/>
      <c r="J477" s="61">
        <v>4</v>
      </c>
      <c r="K477" s="62" t="s">
        <v>579</v>
      </c>
      <c r="L477" s="63" t="s">
        <v>113</v>
      </c>
      <c r="M477" s="61" t="str">
        <f>IFERROR(VLOOKUP(Tabel3[[#This Row],[ID-Bygningsdel]],'Data ændringslog'!A:G,7,FALSE),"P")</f>
        <v/>
      </c>
      <c r="N477" s="64" t="s">
        <v>113</v>
      </c>
      <c r="O477" s="188" t="str">
        <f>VLOOKUP(Tabel3[[#This Row],[ID-Bygningsdel]],'Data aktør'!A:H,2,FALSE)</f>
        <v/>
      </c>
      <c r="P477" s="189" t="str">
        <f>VLOOKUP(Tabel3[[#This Row],[ID-Bygningsdel]],'Data aktør'!A:H,3,FALSE)</f>
        <v/>
      </c>
      <c r="Q477" s="190" t="str">
        <f>VLOOKUP(Tabel3[[#This Row],[ID-Bygningsdel]],'Data aktør'!A:H,4,FALSE)</f>
        <v/>
      </c>
      <c r="R477" s="191" t="str">
        <f>VLOOKUP(Tabel3[[#This Row],[ID-Bygningsdel]],'Data aktør'!A:H,5,FALSE)</f>
        <v/>
      </c>
      <c r="S477" s="192" t="str">
        <f>VLOOKUP(Tabel3[[#This Row],[ID-Bygningsdel]],'Data aktør'!A:H,6,FALSE)</f>
        <v/>
      </c>
      <c r="T477" s="193" t="str">
        <f>VLOOKUP(Tabel3[[#This Row],[ID-Bygningsdel]],'Data aktør'!A:H,7,FALSE)</f>
        <v/>
      </c>
      <c r="U477" s="194" t="str">
        <f>VLOOKUP(Tabel3[[#This Row],[ID-Bygningsdel]],'Data aktør'!A:H,8,FALSE)</f>
        <v/>
      </c>
      <c r="V477" s="76"/>
      <c r="W477" s="77"/>
      <c r="X477" s="76"/>
      <c r="Y477" s="77"/>
      <c r="Z477" s="76"/>
      <c r="AA477" s="77"/>
      <c r="AB477" s="76"/>
      <c r="AC477" s="77"/>
      <c r="AD477" s="76"/>
      <c r="AE477" s="77"/>
      <c r="AF477" s="76"/>
      <c r="AG477" s="77"/>
      <c r="AH477" s="76"/>
      <c r="AI477" s="77"/>
      <c r="AJ477" s="76"/>
      <c r="AK477" s="77"/>
      <c r="AL477" s="76"/>
      <c r="AM477" s="77"/>
      <c r="AN477" s="76"/>
      <c r="AO477" s="77"/>
      <c r="AP477" s="76"/>
      <c r="AQ477" s="77"/>
      <c r="AR477" s="76"/>
      <c r="AS477" s="77"/>
      <c r="AT477" s="76"/>
      <c r="AU477" s="77"/>
      <c r="AV477" s="76"/>
      <c r="AW477" s="77"/>
      <c r="AX477" s="76"/>
      <c r="AY477" s="77"/>
      <c r="AZ477" s="76"/>
      <c r="BA477" s="77"/>
      <c r="BB477" s="76"/>
      <c r="BC477" s="77"/>
      <c r="BD477" s="76"/>
      <c r="BE477" s="77"/>
      <c r="BF477" s="76"/>
      <c r="BG477" s="77"/>
      <c r="BH477" s="76"/>
      <c r="BI477" s="77"/>
      <c r="BJ477" s="76"/>
      <c r="BK477" s="77"/>
      <c r="BL477" s="36"/>
      <c r="BM477" s="24"/>
      <c r="BN477" s="76"/>
      <c r="BO477" s="77"/>
      <c r="BP477" s="76"/>
      <c r="BQ477" s="77"/>
      <c r="BR477" s="76"/>
      <c r="BS477" s="77"/>
      <c r="BT477" s="76"/>
      <c r="BU477" s="77"/>
      <c r="BV477" s="24"/>
      <c r="BW477" s="76"/>
      <c r="BX477" s="77"/>
      <c r="BY477" s="76"/>
      <c r="BZ477" s="77"/>
      <c r="CA477" s="96"/>
    </row>
    <row r="478" spans="1:79" outlineLevel="1" x14ac:dyDescent="0.2">
      <c r="A478" s="33"/>
      <c r="B478" s="265" t="s">
        <v>1000</v>
      </c>
      <c r="C478" s="240" t="str">
        <f>_xlfn.CONCAT(Tabel3[[#This Row],[ID]],Tabel3[[#This Row],[BYGNINGSDELE]])</f>
        <v>474Hul- og recesobjekter</v>
      </c>
      <c r="D478" s="24"/>
      <c r="E478" s="24"/>
      <c r="F478" s="24"/>
      <c r="G478" s="24"/>
      <c r="H478" s="24"/>
      <c r="I478" s="24"/>
      <c r="J478" s="61">
        <v>4</v>
      </c>
      <c r="K478" s="62" t="s">
        <v>581</v>
      </c>
      <c r="L478" s="63" t="s">
        <v>582</v>
      </c>
      <c r="M478" s="61" t="str">
        <f>IFERROR(VLOOKUP(Tabel3[[#This Row],[ID-Bygningsdel]],'Data ændringslog'!A:G,7,FALSE),"P")</f>
        <v/>
      </c>
      <c r="N478" s="64" t="s">
        <v>113</v>
      </c>
      <c r="O478" s="188" t="str">
        <f>VLOOKUP(Tabel3[[#This Row],[ID-Bygningsdel]],'Data aktør'!A:H,2,FALSE)</f>
        <v/>
      </c>
      <c r="P478" s="189" t="str">
        <f>VLOOKUP(Tabel3[[#This Row],[ID-Bygningsdel]],'Data aktør'!A:H,3,FALSE)</f>
        <v/>
      </c>
      <c r="Q478" s="190" t="str">
        <f>VLOOKUP(Tabel3[[#This Row],[ID-Bygningsdel]],'Data aktør'!A:H,4,FALSE)</f>
        <v/>
      </c>
      <c r="R478" s="191" t="str">
        <f>VLOOKUP(Tabel3[[#This Row],[ID-Bygningsdel]],'Data aktør'!A:H,5,FALSE)</f>
        <v/>
      </c>
      <c r="S478" s="192" t="str">
        <f>VLOOKUP(Tabel3[[#This Row],[ID-Bygningsdel]],'Data aktør'!A:H,6,FALSE)</f>
        <v/>
      </c>
      <c r="T478" s="193" t="str">
        <f>VLOOKUP(Tabel3[[#This Row],[ID-Bygningsdel]],'Data aktør'!A:H,7,FALSE)</f>
        <v/>
      </c>
      <c r="U478" s="194" t="str">
        <f>VLOOKUP(Tabel3[[#This Row],[ID-Bygningsdel]],'Data aktør'!A:H,8,FALSE)</f>
        <v/>
      </c>
      <c r="V478" s="76"/>
      <c r="W478" s="77"/>
      <c r="X478" s="76"/>
      <c r="Y478" s="77"/>
      <c r="Z478" s="76"/>
      <c r="AA478" s="77"/>
      <c r="AB478" s="76"/>
      <c r="AC478" s="77"/>
      <c r="AD478" s="76"/>
      <c r="AE478" s="77"/>
      <c r="AF478" s="76"/>
      <c r="AG478" s="77"/>
      <c r="AH478" s="76"/>
      <c r="AI478" s="77"/>
      <c r="AJ478" s="76"/>
      <c r="AK478" s="77"/>
      <c r="AL478" s="76"/>
      <c r="AM478" s="77"/>
      <c r="AN478" s="76"/>
      <c r="AO478" s="77"/>
      <c r="AP478" s="76"/>
      <c r="AQ478" s="77"/>
      <c r="AR478" s="76"/>
      <c r="AS478" s="77"/>
      <c r="AT478" s="76"/>
      <c r="AU478" s="77"/>
      <c r="AV478" s="76"/>
      <c r="AW478" s="77"/>
      <c r="AX478" s="76"/>
      <c r="AY478" s="77"/>
      <c r="AZ478" s="76"/>
      <c r="BA478" s="77"/>
      <c r="BB478" s="76"/>
      <c r="BC478" s="77"/>
      <c r="BD478" s="76"/>
      <c r="BE478" s="77"/>
      <c r="BF478" s="76"/>
      <c r="BG478" s="77"/>
      <c r="BH478" s="76"/>
      <c r="BI478" s="77"/>
      <c r="BJ478" s="76"/>
      <c r="BK478" s="77"/>
      <c r="BL478" s="36"/>
      <c r="BM478" s="24"/>
      <c r="BN478" s="76"/>
      <c r="BO478" s="77"/>
      <c r="BP478" s="76"/>
      <c r="BQ478" s="77"/>
      <c r="BR478" s="76"/>
      <c r="BS478" s="77"/>
      <c r="BT478" s="76"/>
      <c r="BU478" s="77"/>
      <c r="BV478" s="24"/>
      <c r="BW478" s="76"/>
      <c r="BX478" s="77"/>
      <c r="BY478" s="76"/>
      <c r="BZ478" s="77"/>
      <c r="CA478" s="96"/>
    </row>
    <row r="479" spans="1:79" outlineLevel="1" x14ac:dyDescent="0.2">
      <c r="A479" s="33"/>
      <c r="B479" s="265" t="s">
        <v>1002</v>
      </c>
      <c r="C479" s="240" t="str">
        <f>_xlfn.CONCAT(Tabel3[[#This Row],[ID]],Tabel3[[#This Row],[BYGNINGSDELE]])</f>
        <v>475Hullukninger</v>
      </c>
      <c r="D479" s="24"/>
      <c r="E479" s="24"/>
      <c r="F479" s="24"/>
      <c r="G479" s="24"/>
      <c r="H479" s="24"/>
      <c r="I479" s="24"/>
      <c r="J479" s="61">
        <v>4</v>
      </c>
      <c r="K479" s="62" t="s">
        <v>584</v>
      </c>
      <c r="L479" s="63" t="s">
        <v>113</v>
      </c>
      <c r="M479" s="61" t="str">
        <f>IFERROR(VLOOKUP(Tabel3[[#This Row],[ID-Bygningsdel]],'Data ændringslog'!A:G,7,FALSE),"P")</f>
        <v/>
      </c>
      <c r="N479" s="64" t="s">
        <v>113</v>
      </c>
      <c r="O479" s="188" t="str">
        <f>VLOOKUP(Tabel3[[#This Row],[ID-Bygningsdel]],'Data aktør'!A:H,2,FALSE)</f>
        <v/>
      </c>
      <c r="P479" s="189" t="str">
        <f>VLOOKUP(Tabel3[[#This Row],[ID-Bygningsdel]],'Data aktør'!A:H,3,FALSE)</f>
        <v/>
      </c>
      <c r="Q479" s="190" t="str">
        <f>VLOOKUP(Tabel3[[#This Row],[ID-Bygningsdel]],'Data aktør'!A:H,4,FALSE)</f>
        <v/>
      </c>
      <c r="R479" s="191" t="str">
        <f>VLOOKUP(Tabel3[[#This Row],[ID-Bygningsdel]],'Data aktør'!A:H,5,FALSE)</f>
        <v/>
      </c>
      <c r="S479" s="192" t="str">
        <f>VLOOKUP(Tabel3[[#This Row],[ID-Bygningsdel]],'Data aktør'!A:H,6,FALSE)</f>
        <v/>
      </c>
      <c r="T479" s="193" t="str">
        <f>VLOOKUP(Tabel3[[#This Row],[ID-Bygningsdel]],'Data aktør'!A:H,7,FALSE)</f>
        <v/>
      </c>
      <c r="U479" s="194" t="str">
        <f>VLOOKUP(Tabel3[[#This Row],[ID-Bygningsdel]],'Data aktør'!A:H,8,FALSE)</f>
        <v/>
      </c>
      <c r="V479" s="76"/>
      <c r="W479" s="77"/>
      <c r="X479" s="76"/>
      <c r="Y479" s="77"/>
      <c r="Z479" s="76"/>
      <c r="AA479" s="77"/>
      <c r="AB479" s="85"/>
      <c r="AC479" s="86"/>
      <c r="AD479" s="76"/>
      <c r="AE479" s="77"/>
      <c r="AF479" s="76"/>
      <c r="AG479" s="77"/>
      <c r="AH479" s="76"/>
      <c r="AI479" s="77"/>
      <c r="AJ479" s="85"/>
      <c r="AK479" s="86"/>
      <c r="AL479" s="85"/>
      <c r="AM479" s="86"/>
      <c r="AN479" s="76"/>
      <c r="AO479" s="77"/>
      <c r="AP479" s="76"/>
      <c r="AQ479" s="77"/>
      <c r="AR479" s="76"/>
      <c r="AS479" s="77"/>
      <c r="AT479" s="85"/>
      <c r="AU479" s="86"/>
      <c r="AV479" s="76"/>
      <c r="AW479" s="77"/>
      <c r="AX479" s="76"/>
      <c r="AY479" s="77"/>
      <c r="AZ479" s="76"/>
      <c r="BA479" s="77"/>
      <c r="BB479" s="85"/>
      <c r="BC479" s="86"/>
      <c r="BD479" s="76"/>
      <c r="BE479" s="77"/>
      <c r="BF479" s="76"/>
      <c r="BG479" s="77"/>
      <c r="BH479" s="76"/>
      <c r="BI479" s="77"/>
      <c r="BJ479" s="85"/>
      <c r="BK479" s="86"/>
      <c r="BL479" s="36" t="s">
        <v>585</v>
      </c>
      <c r="BM479" s="256"/>
      <c r="BN479" s="76"/>
      <c r="BO479" s="77"/>
      <c r="BP479" s="76"/>
      <c r="BQ479" s="77"/>
      <c r="BR479" s="76"/>
      <c r="BS479" s="77"/>
      <c r="BT479" s="85"/>
      <c r="BU479" s="86"/>
      <c r="BV479" s="24"/>
      <c r="BW479" s="76"/>
      <c r="BX479" s="77"/>
      <c r="BY479" s="76"/>
      <c r="BZ479" s="77"/>
      <c r="CA479" s="96"/>
    </row>
    <row r="480" spans="1:79" ht="14.25" outlineLevel="1" x14ac:dyDescent="0.2">
      <c r="A480" s="33"/>
      <c r="B480" s="264" t="s">
        <v>1004</v>
      </c>
      <c r="C480" s="239" t="str">
        <f>_xlfn.CONCAT(Tabel3[[#This Row],[ID]],Tabel3[[#This Row],[BYGNINGSDELE]])</f>
        <v>476Mekanisk udstyr</v>
      </c>
      <c r="D480" s="27"/>
      <c r="E480" s="27"/>
      <c r="F480" s="27"/>
      <c r="G480" s="27"/>
      <c r="H480" s="27"/>
      <c r="I480" s="24"/>
      <c r="J480" s="58">
        <v>2</v>
      </c>
      <c r="K480" s="59" t="s">
        <v>986</v>
      </c>
      <c r="L480" s="287"/>
      <c r="M480" s="290" t="str">
        <f>IFERROR(VLOOKUP(Tabel3[[#This Row],[ID-Bygningsdel]],'Data ændringslog'!A:G,7,FALSE),"P")</f>
        <v/>
      </c>
      <c r="N480" s="60"/>
      <c r="O480" s="221" t="s">
        <v>109</v>
      </c>
      <c r="P480" s="222" t="s">
        <v>109</v>
      </c>
      <c r="Q480" s="222" t="s">
        <v>109</v>
      </c>
      <c r="R480" s="222" t="s">
        <v>109</v>
      </c>
      <c r="S480" s="222" t="s">
        <v>109</v>
      </c>
      <c r="T480" s="222" t="s">
        <v>109</v>
      </c>
      <c r="U480" s="223" t="s">
        <v>109</v>
      </c>
      <c r="V480" s="78"/>
      <c r="W480" s="79"/>
      <c r="X480" s="78"/>
      <c r="Y480" s="79"/>
      <c r="Z480" s="78"/>
      <c r="AA480" s="79"/>
      <c r="AB480" s="225"/>
      <c r="AC480" s="226"/>
      <c r="AD480" s="78"/>
      <c r="AE480" s="79"/>
      <c r="AF480" s="78"/>
      <c r="AG480" s="79"/>
      <c r="AH480" s="78"/>
      <c r="AI480" s="79"/>
      <c r="AJ480" s="225"/>
      <c r="AK480" s="226"/>
      <c r="AL480" s="225"/>
      <c r="AM480" s="226"/>
      <c r="AN480" s="78"/>
      <c r="AO480" s="79"/>
      <c r="AP480" s="78"/>
      <c r="AQ480" s="79"/>
      <c r="AR480" s="78"/>
      <c r="AS480" s="79"/>
      <c r="AT480" s="225"/>
      <c r="AU480" s="226"/>
      <c r="AV480" s="78"/>
      <c r="AW480" s="79"/>
      <c r="AX480" s="78"/>
      <c r="AY480" s="79"/>
      <c r="AZ480" s="78"/>
      <c r="BA480" s="79"/>
      <c r="BB480" s="225"/>
      <c r="BC480" s="226"/>
      <c r="BD480" s="78"/>
      <c r="BE480" s="79"/>
      <c r="BF480" s="78"/>
      <c r="BG480" s="79"/>
      <c r="BH480" s="78"/>
      <c r="BI480" s="79"/>
      <c r="BJ480" s="225"/>
      <c r="BK480" s="226"/>
      <c r="BL480" s="37"/>
      <c r="BM480" s="245"/>
      <c r="BN480" s="78"/>
      <c r="BO480" s="79"/>
      <c r="BP480" s="78"/>
      <c r="BQ480" s="79"/>
      <c r="BR480" s="78"/>
      <c r="BS480" s="79"/>
      <c r="BT480" s="225"/>
      <c r="BU480" s="226"/>
      <c r="BV480" s="24"/>
      <c r="BW480" s="78"/>
      <c r="BX480" s="79"/>
      <c r="BY480" s="78"/>
      <c r="BZ480" s="79"/>
      <c r="CA480" s="97"/>
    </row>
    <row r="481" spans="1:79" outlineLevel="1" x14ac:dyDescent="0.2">
      <c r="A481" s="33"/>
      <c r="B481" s="267" t="s">
        <v>1005</v>
      </c>
      <c r="C481" s="242" t="str">
        <f>_xlfn.CONCAT(Tabel3[[#This Row],[ID]],Tabel3[[#This Row],[BYGNINGSDELE]])</f>
        <v>477Kloak / LAR systemer undenfor fundament</v>
      </c>
      <c r="D481" s="23"/>
      <c r="E481" s="23"/>
      <c r="F481" s="23"/>
      <c r="G481" s="23"/>
      <c r="H481" s="23"/>
      <c r="I481" s="24"/>
      <c r="J481" s="65">
        <v>3</v>
      </c>
      <c r="K481" s="66" t="s">
        <v>988</v>
      </c>
      <c r="L481" s="67"/>
      <c r="M481" s="65" t="str">
        <f>IFERROR(VLOOKUP(Tabel3[[#This Row],[ID-Bygningsdel]],'Data ændringslog'!A:G,7,FALSE),"P")</f>
        <v/>
      </c>
      <c r="N481" s="68" t="s">
        <v>113</v>
      </c>
      <c r="O481" s="196" t="str">
        <f>VLOOKUP(Tabel3[[#This Row],[ID-Bygningsdel]],'Data aktør'!A:H,2,FALSE)</f>
        <v/>
      </c>
      <c r="P481" s="197" t="str">
        <f>VLOOKUP(Tabel3[[#This Row],[ID-Bygningsdel]],'Data aktør'!A:H,3,FALSE)</f>
        <v/>
      </c>
      <c r="Q481" s="197" t="str">
        <f>VLOOKUP(Tabel3[[#This Row],[ID-Bygningsdel]],'Data aktør'!A:H,4,FALSE)</f>
        <v/>
      </c>
      <c r="R481" s="197" t="str">
        <f>VLOOKUP(Tabel3[[#This Row],[ID-Bygningsdel]],'Data aktør'!A:H,5,FALSE)</f>
        <v/>
      </c>
      <c r="S481" s="197" t="str">
        <f>VLOOKUP(Tabel3[[#This Row],[ID-Bygningsdel]],'Data aktør'!A:H,6,FALSE)</f>
        <v/>
      </c>
      <c r="T481" s="197" t="str">
        <f>VLOOKUP(Tabel3[[#This Row],[ID-Bygningsdel]],'Data aktør'!A:H,7,FALSE)</f>
        <v/>
      </c>
      <c r="U481" s="197" t="str">
        <f>VLOOKUP(Tabel3[[#This Row],[ID-Bygningsdel]],'Data aktør'!A:H,8,FALSE)</f>
        <v/>
      </c>
      <c r="V481" s="84"/>
      <c r="W481" s="69"/>
      <c r="X481" s="84"/>
      <c r="Y481" s="69"/>
      <c r="Z481" s="84"/>
      <c r="AA481" s="69"/>
      <c r="AB481" s="224"/>
      <c r="AC481" s="231"/>
      <c r="AD481" s="84"/>
      <c r="AE481" s="69"/>
      <c r="AF481" s="84"/>
      <c r="AG481" s="69"/>
      <c r="AH481" s="84"/>
      <c r="AI481" s="69"/>
      <c r="AJ481" s="224"/>
      <c r="AK481" s="231"/>
      <c r="AL481" s="224"/>
      <c r="AM481" s="231"/>
      <c r="AN481" s="84"/>
      <c r="AO481" s="69"/>
      <c r="AP481" s="84"/>
      <c r="AQ481" s="69"/>
      <c r="AR481" s="84"/>
      <c r="AS481" s="69"/>
      <c r="AT481" s="224"/>
      <c r="AU481" s="231"/>
      <c r="AV481" s="84"/>
      <c r="AW481" s="69"/>
      <c r="AX481" s="84"/>
      <c r="AY481" s="69"/>
      <c r="AZ481" s="84"/>
      <c r="BA481" s="69"/>
      <c r="BB481" s="224"/>
      <c r="BC481" s="231"/>
      <c r="BD481" s="84"/>
      <c r="BE481" s="69"/>
      <c r="BF481" s="84"/>
      <c r="BG481" s="69"/>
      <c r="BH481" s="84"/>
      <c r="BI481" s="69"/>
      <c r="BJ481" s="224"/>
      <c r="BK481" s="231"/>
      <c r="BL481" s="38"/>
      <c r="BM481" s="113"/>
      <c r="BN481" s="84"/>
      <c r="BO481" s="69"/>
      <c r="BP481" s="84"/>
      <c r="BQ481" s="69"/>
      <c r="BR481" s="84"/>
      <c r="BS481" s="69"/>
      <c r="BT481" s="224"/>
      <c r="BU481" s="231"/>
      <c r="BV481" s="24"/>
      <c r="BW481" s="84"/>
      <c r="BX481" s="69"/>
      <c r="BY481" s="84"/>
      <c r="BZ481" s="69"/>
      <c r="CA481" s="98"/>
    </row>
    <row r="482" spans="1:79" outlineLevel="1" x14ac:dyDescent="0.2">
      <c r="A482" s="33"/>
      <c r="B482" s="265" t="s">
        <v>1006</v>
      </c>
      <c r="C482" s="240" t="str">
        <f>_xlfn.CONCAT(Tabel3[[#This Row],[ID]],Tabel3[[#This Row],[BYGNINGSDELE]])</f>
        <v>478Brønde</v>
      </c>
      <c r="D482" s="24"/>
      <c r="E482" s="24"/>
      <c r="F482" s="24"/>
      <c r="G482" s="24"/>
      <c r="H482" s="24"/>
      <c r="I482" s="24"/>
      <c r="J482" s="61">
        <v>4</v>
      </c>
      <c r="K482" s="62" t="s">
        <v>990</v>
      </c>
      <c r="L482" s="63" t="s">
        <v>991</v>
      </c>
      <c r="M482" s="61" t="str">
        <f>IFERROR(VLOOKUP(Tabel3[[#This Row],[ID-Bygningsdel]],'Data ændringslog'!A:G,7,FALSE),"P")</f>
        <v/>
      </c>
      <c r="N482" s="64" t="s">
        <v>113</v>
      </c>
      <c r="O482" s="188" t="str">
        <f>VLOOKUP(Tabel3[[#This Row],[ID-Bygningsdel]],'Data aktør'!A:H,2,FALSE)</f>
        <v/>
      </c>
      <c r="P482" s="189" t="str">
        <f>VLOOKUP(Tabel3[[#This Row],[ID-Bygningsdel]],'Data aktør'!A:H,3,FALSE)</f>
        <v/>
      </c>
      <c r="Q482" s="190" t="str">
        <f>VLOOKUP(Tabel3[[#This Row],[ID-Bygningsdel]],'Data aktør'!A:H,4,FALSE)</f>
        <v/>
      </c>
      <c r="R482" s="191" t="str">
        <f>VLOOKUP(Tabel3[[#This Row],[ID-Bygningsdel]],'Data aktør'!A:H,5,FALSE)</f>
        <v/>
      </c>
      <c r="S482" s="192" t="str">
        <f>VLOOKUP(Tabel3[[#This Row],[ID-Bygningsdel]],'Data aktør'!A:H,6,FALSE)</f>
        <v/>
      </c>
      <c r="T482" s="193" t="str">
        <f>VLOOKUP(Tabel3[[#This Row],[ID-Bygningsdel]],'Data aktør'!A:H,7,FALSE)</f>
        <v/>
      </c>
      <c r="U482" s="194" t="str">
        <f>VLOOKUP(Tabel3[[#This Row],[ID-Bygningsdel]],'Data aktør'!A:H,8,FALSE)</f>
        <v/>
      </c>
      <c r="V482" s="76"/>
      <c r="W482" s="77"/>
      <c r="X482" s="76"/>
      <c r="Y482" s="77"/>
      <c r="Z482" s="76"/>
      <c r="AA482" s="77"/>
      <c r="AB482" s="76"/>
      <c r="AC482" s="77"/>
      <c r="AD482" s="76"/>
      <c r="AE482" s="77"/>
      <c r="AF482" s="76"/>
      <c r="AG482" s="77"/>
      <c r="AH482" s="76"/>
      <c r="AI482" s="77"/>
      <c r="AJ482" s="76"/>
      <c r="AK482" s="77"/>
      <c r="AL482" s="76"/>
      <c r="AM482" s="77"/>
      <c r="AN482" s="76"/>
      <c r="AO482" s="77"/>
      <c r="AP482" s="76"/>
      <c r="AQ482" s="77"/>
      <c r="AR482" s="76"/>
      <c r="AS482" s="77"/>
      <c r="AT482" s="76"/>
      <c r="AU482" s="77"/>
      <c r="AV482" s="76"/>
      <c r="AW482" s="77"/>
      <c r="AX482" s="76"/>
      <c r="AY482" s="77"/>
      <c r="AZ482" s="76"/>
      <c r="BA482" s="77"/>
      <c r="BB482" s="76"/>
      <c r="BC482" s="77"/>
      <c r="BD482" s="76"/>
      <c r="BE482" s="77"/>
      <c r="BF482" s="76"/>
      <c r="BG482" s="77"/>
      <c r="BH482" s="76"/>
      <c r="BI482" s="77"/>
      <c r="BJ482" s="76"/>
      <c r="BK482" s="77"/>
      <c r="BL482" s="36"/>
      <c r="BM482" s="24"/>
      <c r="BN482" s="76"/>
      <c r="BO482" s="77"/>
      <c r="BP482" s="76"/>
      <c r="BQ482" s="77"/>
      <c r="BR482" s="76"/>
      <c r="BS482" s="77"/>
      <c r="BT482" s="76"/>
      <c r="BU482" s="77"/>
      <c r="BV482" s="24"/>
      <c r="BW482" s="76"/>
      <c r="BX482" s="77"/>
      <c r="BY482" s="76"/>
      <c r="BZ482" s="77"/>
      <c r="CA482" s="96"/>
    </row>
    <row r="483" spans="1:79" outlineLevel="1" x14ac:dyDescent="0.2">
      <c r="A483" s="33"/>
      <c r="B483" s="265" t="s">
        <v>1007</v>
      </c>
      <c r="C483" s="240" t="str">
        <f>_xlfn.CONCAT(Tabel3[[#This Row],[ID]],Tabel3[[#This Row],[BYGNINGSDELE]])</f>
        <v>479Udskillere (Olie, fedt, benzin o.l.)</v>
      </c>
      <c r="D483" s="24"/>
      <c r="E483" s="24"/>
      <c r="F483" s="24"/>
      <c r="G483" s="24"/>
      <c r="H483" s="24"/>
      <c r="I483" s="24"/>
      <c r="J483" s="61">
        <v>4</v>
      </c>
      <c r="K483" s="62" t="s">
        <v>993</v>
      </c>
      <c r="L483" s="63" t="s">
        <v>991</v>
      </c>
      <c r="M483" s="61" t="str">
        <f>IFERROR(VLOOKUP(Tabel3[[#This Row],[ID-Bygningsdel]],'Data ændringslog'!A:G,7,FALSE),"P")</f>
        <v/>
      </c>
      <c r="N483" s="64" t="s">
        <v>113</v>
      </c>
      <c r="O483" s="188" t="str">
        <f>VLOOKUP(Tabel3[[#This Row],[ID-Bygningsdel]],'Data aktør'!A:H,2,FALSE)</f>
        <v/>
      </c>
      <c r="P483" s="189" t="str">
        <f>VLOOKUP(Tabel3[[#This Row],[ID-Bygningsdel]],'Data aktør'!A:H,3,FALSE)</f>
        <v/>
      </c>
      <c r="Q483" s="190" t="str">
        <f>VLOOKUP(Tabel3[[#This Row],[ID-Bygningsdel]],'Data aktør'!A:H,4,FALSE)</f>
        <v/>
      </c>
      <c r="R483" s="191" t="str">
        <f>VLOOKUP(Tabel3[[#This Row],[ID-Bygningsdel]],'Data aktør'!A:H,5,FALSE)</f>
        <v/>
      </c>
      <c r="S483" s="192" t="str">
        <f>VLOOKUP(Tabel3[[#This Row],[ID-Bygningsdel]],'Data aktør'!A:H,6,FALSE)</f>
        <v/>
      </c>
      <c r="T483" s="193" t="str">
        <f>VLOOKUP(Tabel3[[#This Row],[ID-Bygningsdel]],'Data aktør'!A:H,7,FALSE)</f>
        <v/>
      </c>
      <c r="U483" s="194" t="str">
        <f>VLOOKUP(Tabel3[[#This Row],[ID-Bygningsdel]],'Data aktør'!A:H,8,FALSE)</f>
        <v/>
      </c>
      <c r="V483" s="76"/>
      <c r="W483" s="77"/>
      <c r="X483" s="76"/>
      <c r="Y483" s="77"/>
      <c r="Z483" s="76"/>
      <c r="AA483" s="77"/>
      <c r="AB483" s="76"/>
      <c r="AC483" s="77"/>
      <c r="AD483" s="76"/>
      <c r="AE483" s="77"/>
      <c r="AF483" s="76"/>
      <c r="AG483" s="77"/>
      <c r="AH483" s="76"/>
      <c r="AI483" s="77"/>
      <c r="AJ483" s="76"/>
      <c r="AK483" s="77"/>
      <c r="AL483" s="76"/>
      <c r="AM483" s="77"/>
      <c r="AN483" s="76"/>
      <c r="AO483" s="77"/>
      <c r="AP483" s="76"/>
      <c r="AQ483" s="77"/>
      <c r="AR483" s="76"/>
      <c r="AS483" s="77"/>
      <c r="AT483" s="76"/>
      <c r="AU483" s="77"/>
      <c r="AV483" s="76"/>
      <c r="AW483" s="77"/>
      <c r="AX483" s="76"/>
      <c r="AY483" s="77"/>
      <c r="AZ483" s="76"/>
      <c r="BA483" s="77"/>
      <c r="BB483" s="76"/>
      <c r="BC483" s="77"/>
      <c r="BD483" s="76"/>
      <c r="BE483" s="77"/>
      <c r="BF483" s="76"/>
      <c r="BG483" s="77"/>
      <c r="BH483" s="76"/>
      <c r="BI483" s="77"/>
      <c r="BJ483" s="76"/>
      <c r="BK483" s="77"/>
      <c r="BL483" s="36"/>
      <c r="BM483" s="24"/>
      <c r="BN483" s="76"/>
      <c r="BO483" s="77"/>
      <c r="BP483" s="76"/>
      <c r="BQ483" s="77"/>
      <c r="BR483" s="76"/>
      <c r="BS483" s="77"/>
      <c r="BT483" s="76"/>
      <c r="BU483" s="77"/>
      <c r="BV483" s="24"/>
      <c r="BW483" s="76"/>
      <c r="BX483" s="77"/>
      <c r="BY483" s="76"/>
      <c r="BZ483" s="77"/>
      <c r="CA483" s="96"/>
    </row>
    <row r="484" spans="1:79" outlineLevel="1" x14ac:dyDescent="0.2">
      <c r="A484" s="33"/>
      <c r="B484" s="265" t="s">
        <v>1009</v>
      </c>
      <c r="C484" s="240" t="str">
        <f>_xlfn.CONCAT(Tabel3[[#This Row],[ID]],Tabel3[[#This Row],[BYGNINGSDELE]])</f>
        <v>480Bassiner</v>
      </c>
      <c r="D484" s="24"/>
      <c r="E484" s="24"/>
      <c r="F484" s="24"/>
      <c r="G484" s="24"/>
      <c r="H484" s="24"/>
      <c r="I484" s="24"/>
      <c r="J484" s="61">
        <v>4</v>
      </c>
      <c r="K484" s="62" t="s">
        <v>995</v>
      </c>
      <c r="L484" s="63" t="s">
        <v>113</v>
      </c>
      <c r="M484" s="61" t="str">
        <f>IFERROR(VLOOKUP(Tabel3[[#This Row],[ID-Bygningsdel]],'Data ændringslog'!A:G,7,FALSE),"P")</f>
        <v/>
      </c>
      <c r="N484" s="64" t="s">
        <v>113</v>
      </c>
      <c r="O484" s="188" t="str">
        <f>VLOOKUP(Tabel3[[#This Row],[ID-Bygningsdel]],'Data aktør'!A:H,2,FALSE)</f>
        <v/>
      </c>
      <c r="P484" s="189" t="str">
        <f>VLOOKUP(Tabel3[[#This Row],[ID-Bygningsdel]],'Data aktør'!A:H,3,FALSE)</f>
        <v/>
      </c>
      <c r="Q484" s="190" t="str">
        <f>VLOOKUP(Tabel3[[#This Row],[ID-Bygningsdel]],'Data aktør'!A:H,4,FALSE)</f>
        <v/>
      </c>
      <c r="R484" s="191" t="str">
        <f>VLOOKUP(Tabel3[[#This Row],[ID-Bygningsdel]],'Data aktør'!A:H,5,FALSE)</f>
        <v/>
      </c>
      <c r="S484" s="192" t="str">
        <f>VLOOKUP(Tabel3[[#This Row],[ID-Bygningsdel]],'Data aktør'!A:H,6,FALSE)</f>
        <v/>
      </c>
      <c r="T484" s="193" t="str">
        <f>VLOOKUP(Tabel3[[#This Row],[ID-Bygningsdel]],'Data aktør'!A:H,7,FALSE)</f>
        <v/>
      </c>
      <c r="U484" s="194" t="str">
        <f>VLOOKUP(Tabel3[[#This Row],[ID-Bygningsdel]],'Data aktør'!A:H,8,FALSE)</f>
        <v/>
      </c>
      <c r="V484" s="76"/>
      <c r="W484" s="77"/>
      <c r="X484" s="76"/>
      <c r="Y484" s="77"/>
      <c r="Z484" s="76"/>
      <c r="AA484" s="77"/>
      <c r="AB484" s="76"/>
      <c r="AC484" s="77"/>
      <c r="AD484" s="76"/>
      <c r="AE484" s="77"/>
      <c r="AF484" s="76"/>
      <c r="AG484" s="77"/>
      <c r="AH484" s="76"/>
      <c r="AI484" s="77"/>
      <c r="AJ484" s="76"/>
      <c r="AK484" s="77"/>
      <c r="AL484" s="76"/>
      <c r="AM484" s="77"/>
      <c r="AN484" s="76"/>
      <c r="AO484" s="77"/>
      <c r="AP484" s="76"/>
      <c r="AQ484" s="77"/>
      <c r="AR484" s="76"/>
      <c r="AS484" s="77"/>
      <c r="AT484" s="76"/>
      <c r="AU484" s="77"/>
      <c r="AV484" s="76"/>
      <c r="AW484" s="77"/>
      <c r="AX484" s="76"/>
      <c r="AY484" s="77"/>
      <c r="AZ484" s="76"/>
      <c r="BA484" s="77"/>
      <c r="BB484" s="76"/>
      <c r="BC484" s="77"/>
      <c r="BD484" s="76"/>
      <c r="BE484" s="77"/>
      <c r="BF484" s="76"/>
      <c r="BG484" s="77"/>
      <c r="BH484" s="76"/>
      <c r="BI484" s="77"/>
      <c r="BJ484" s="76"/>
      <c r="BK484" s="77"/>
      <c r="BL484" s="36"/>
      <c r="BM484" s="24"/>
      <c r="BN484" s="76"/>
      <c r="BO484" s="77"/>
      <c r="BP484" s="76"/>
      <c r="BQ484" s="77"/>
      <c r="BR484" s="76"/>
      <c r="BS484" s="77"/>
      <c r="BT484" s="76"/>
      <c r="BU484" s="77"/>
      <c r="BV484" s="24"/>
      <c r="BW484" s="76"/>
      <c r="BX484" s="77"/>
      <c r="BY484" s="76"/>
      <c r="BZ484" s="77"/>
      <c r="CA484" s="96"/>
    </row>
    <row r="485" spans="1:79" outlineLevel="1" x14ac:dyDescent="0.2">
      <c r="A485" s="33"/>
      <c r="B485" s="265" t="s">
        <v>1011</v>
      </c>
      <c r="C485" s="240" t="str">
        <f>_xlfn.CONCAT(Tabel3[[#This Row],[ID]],Tabel3[[#This Row],[BYGNINGSDELE]])</f>
        <v>481Spejlbassiner</v>
      </c>
      <c r="D485" s="24"/>
      <c r="E485" s="24"/>
      <c r="F485" s="24"/>
      <c r="G485" s="24"/>
      <c r="H485" s="24"/>
      <c r="I485" s="24"/>
      <c r="J485" s="61">
        <v>4</v>
      </c>
      <c r="K485" s="62" t="s">
        <v>997</v>
      </c>
      <c r="L485" s="63" t="s">
        <v>113</v>
      </c>
      <c r="M485" s="61" t="str">
        <f>IFERROR(VLOOKUP(Tabel3[[#This Row],[ID-Bygningsdel]],'Data ændringslog'!A:G,7,FALSE),"P")</f>
        <v/>
      </c>
      <c r="N485" s="64" t="s">
        <v>113</v>
      </c>
      <c r="O485" s="188" t="str">
        <f>VLOOKUP(Tabel3[[#This Row],[ID-Bygningsdel]],'Data aktør'!A:H,2,FALSE)</f>
        <v/>
      </c>
      <c r="P485" s="189" t="str">
        <f>VLOOKUP(Tabel3[[#This Row],[ID-Bygningsdel]],'Data aktør'!A:H,3,FALSE)</f>
        <v/>
      </c>
      <c r="Q485" s="190" t="str">
        <f>VLOOKUP(Tabel3[[#This Row],[ID-Bygningsdel]],'Data aktør'!A:H,4,FALSE)</f>
        <v/>
      </c>
      <c r="R485" s="191" t="str">
        <f>VLOOKUP(Tabel3[[#This Row],[ID-Bygningsdel]],'Data aktør'!A:H,5,FALSE)</f>
        <v/>
      </c>
      <c r="S485" s="192" t="str">
        <f>VLOOKUP(Tabel3[[#This Row],[ID-Bygningsdel]],'Data aktør'!A:H,6,FALSE)</f>
        <v/>
      </c>
      <c r="T485" s="193" t="str">
        <f>VLOOKUP(Tabel3[[#This Row],[ID-Bygningsdel]],'Data aktør'!A:H,7,FALSE)</f>
        <v/>
      </c>
      <c r="U485" s="194" t="str">
        <f>VLOOKUP(Tabel3[[#This Row],[ID-Bygningsdel]],'Data aktør'!A:H,8,FALSE)</f>
        <v/>
      </c>
      <c r="V485" s="76"/>
      <c r="W485" s="77"/>
      <c r="X485" s="76"/>
      <c r="Y485" s="77"/>
      <c r="Z485" s="76"/>
      <c r="AA485" s="77"/>
      <c r="AB485" s="76"/>
      <c r="AC485" s="77"/>
      <c r="AD485" s="76"/>
      <c r="AE485" s="77"/>
      <c r="AF485" s="76"/>
      <c r="AG485" s="77"/>
      <c r="AH485" s="76"/>
      <c r="AI485" s="77"/>
      <c r="AJ485" s="76"/>
      <c r="AK485" s="77"/>
      <c r="AL485" s="76"/>
      <c r="AM485" s="77"/>
      <c r="AN485" s="76"/>
      <c r="AO485" s="77"/>
      <c r="AP485" s="76"/>
      <c r="AQ485" s="77"/>
      <c r="AR485" s="76"/>
      <c r="AS485" s="77"/>
      <c r="AT485" s="76"/>
      <c r="AU485" s="77"/>
      <c r="AV485" s="76"/>
      <c r="AW485" s="77"/>
      <c r="AX485" s="76"/>
      <c r="AY485" s="77"/>
      <c r="AZ485" s="76"/>
      <c r="BA485" s="77"/>
      <c r="BB485" s="76"/>
      <c r="BC485" s="77"/>
      <c r="BD485" s="76"/>
      <c r="BE485" s="77"/>
      <c r="BF485" s="76"/>
      <c r="BG485" s="77"/>
      <c r="BH485" s="76"/>
      <c r="BI485" s="77"/>
      <c r="BJ485" s="76"/>
      <c r="BK485" s="77"/>
      <c r="BL485" s="36"/>
      <c r="BM485" s="24"/>
      <c r="BN485" s="76"/>
      <c r="BO485" s="77"/>
      <c r="BP485" s="76"/>
      <c r="BQ485" s="77"/>
      <c r="BR485" s="76"/>
      <c r="BS485" s="77"/>
      <c r="BT485" s="76"/>
      <c r="BU485" s="77"/>
      <c r="BV485" s="24"/>
      <c r="BW485" s="76"/>
      <c r="BX485" s="77"/>
      <c r="BY485" s="76"/>
      <c r="BZ485" s="77"/>
      <c r="CA485" s="96"/>
    </row>
    <row r="486" spans="1:79" ht="24.95" customHeight="1" outlineLevel="1" x14ac:dyDescent="0.2">
      <c r="A486" s="33"/>
      <c r="B486" s="265" t="s">
        <v>1013</v>
      </c>
      <c r="C486" s="240" t="str">
        <f>_xlfn.CONCAT(Tabel3[[#This Row],[ID]],Tabel3[[#This Row],[BYGNINGSDELE]])</f>
        <v>482Overløbsbassiner</v>
      </c>
      <c r="D486" s="24"/>
      <c r="E486" s="24"/>
      <c r="F486" s="24"/>
      <c r="G486" s="24"/>
      <c r="H486" s="24"/>
      <c r="I486" s="24"/>
      <c r="J486" s="61">
        <v>4</v>
      </c>
      <c r="K486" s="62" t="s">
        <v>999</v>
      </c>
      <c r="L486" s="63" t="s">
        <v>113</v>
      </c>
      <c r="M486" s="61" t="str">
        <f>IFERROR(VLOOKUP(Tabel3[[#This Row],[ID-Bygningsdel]],'Data ændringslog'!A:G,7,FALSE),"P")</f>
        <v/>
      </c>
      <c r="N486" s="64" t="s">
        <v>113</v>
      </c>
      <c r="O486" s="188" t="str">
        <f>VLOOKUP(Tabel3[[#This Row],[ID-Bygningsdel]],'Data aktør'!A:H,2,FALSE)</f>
        <v/>
      </c>
      <c r="P486" s="189" t="str">
        <f>VLOOKUP(Tabel3[[#This Row],[ID-Bygningsdel]],'Data aktør'!A:H,3,FALSE)</f>
        <v/>
      </c>
      <c r="Q486" s="190" t="str">
        <f>VLOOKUP(Tabel3[[#This Row],[ID-Bygningsdel]],'Data aktør'!A:H,4,FALSE)</f>
        <v/>
      </c>
      <c r="R486" s="191" t="str">
        <f>VLOOKUP(Tabel3[[#This Row],[ID-Bygningsdel]],'Data aktør'!A:H,5,FALSE)</f>
        <v/>
      </c>
      <c r="S486" s="192" t="str">
        <f>VLOOKUP(Tabel3[[#This Row],[ID-Bygningsdel]],'Data aktør'!A:H,6,FALSE)</f>
        <v/>
      </c>
      <c r="T486" s="193" t="str">
        <f>VLOOKUP(Tabel3[[#This Row],[ID-Bygningsdel]],'Data aktør'!A:H,7,FALSE)</f>
        <v/>
      </c>
      <c r="U486" s="194" t="str">
        <f>VLOOKUP(Tabel3[[#This Row],[ID-Bygningsdel]],'Data aktør'!A:H,8,FALSE)</f>
        <v/>
      </c>
      <c r="V486" s="76"/>
      <c r="W486" s="77"/>
      <c r="X486" s="76"/>
      <c r="Y486" s="77"/>
      <c r="Z486" s="76"/>
      <c r="AA486" s="77"/>
      <c r="AB486" s="76"/>
      <c r="AC486" s="77"/>
      <c r="AD486" s="76"/>
      <c r="AE486" s="77"/>
      <c r="AF486" s="76"/>
      <c r="AG486" s="77"/>
      <c r="AH486" s="76"/>
      <c r="AI486" s="77"/>
      <c r="AJ486" s="76"/>
      <c r="AK486" s="77"/>
      <c r="AL486" s="76"/>
      <c r="AM486" s="77"/>
      <c r="AN486" s="76"/>
      <c r="AO486" s="77"/>
      <c r="AP486" s="76"/>
      <c r="AQ486" s="77"/>
      <c r="AR486" s="76"/>
      <c r="AS486" s="77"/>
      <c r="AT486" s="76"/>
      <c r="AU486" s="77"/>
      <c r="AV486" s="76"/>
      <c r="AW486" s="77"/>
      <c r="AX486" s="76"/>
      <c r="AY486" s="77"/>
      <c r="AZ486" s="76"/>
      <c r="BA486" s="77"/>
      <c r="BB486" s="76"/>
      <c r="BC486" s="77"/>
      <c r="BD486" s="76"/>
      <c r="BE486" s="77"/>
      <c r="BF486" s="76"/>
      <c r="BG486" s="77"/>
      <c r="BH486" s="76"/>
      <c r="BI486" s="77"/>
      <c r="BJ486" s="76"/>
      <c r="BK486" s="77"/>
      <c r="BL486" s="36"/>
      <c r="BM486" s="24"/>
      <c r="BN486" s="76"/>
      <c r="BO486" s="77"/>
      <c r="BP486" s="76"/>
      <c r="BQ486" s="77"/>
      <c r="BR486" s="76"/>
      <c r="BS486" s="77"/>
      <c r="BT486" s="76"/>
      <c r="BU486" s="77"/>
      <c r="BV486" s="24"/>
      <c r="BW486" s="76"/>
      <c r="BX486" s="77"/>
      <c r="BY486" s="76"/>
      <c r="BZ486" s="77"/>
      <c r="CA486" s="96"/>
    </row>
    <row r="487" spans="1:79" outlineLevel="1" x14ac:dyDescent="0.2">
      <c r="A487" s="33"/>
      <c r="B487" s="265" t="s">
        <v>1015</v>
      </c>
      <c r="C487" s="240" t="str">
        <f>_xlfn.CONCAT(Tabel3[[#This Row],[ID]],Tabel3[[#This Row],[BYGNINGSDELE]])</f>
        <v>483Springvand</v>
      </c>
      <c r="D487" s="24"/>
      <c r="E487" s="24"/>
      <c r="F487" s="24"/>
      <c r="G487" s="24"/>
      <c r="H487" s="24"/>
      <c r="I487" s="24"/>
      <c r="J487" s="61">
        <v>4</v>
      </c>
      <c r="K487" s="62" t="s">
        <v>1001</v>
      </c>
      <c r="L487" s="63" t="s">
        <v>113</v>
      </c>
      <c r="M487" s="61" t="str">
        <f>IFERROR(VLOOKUP(Tabel3[[#This Row],[ID-Bygningsdel]],'Data ændringslog'!A:G,7,FALSE),"P")</f>
        <v/>
      </c>
      <c r="N487" s="64" t="s">
        <v>113</v>
      </c>
      <c r="O487" s="188" t="str">
        <f>VLOOKUP(Tabel3[[#This Row],[ID-Bygningsdel]],'Data aktør'!A:H,2,FALSE)</f>
        <v/>
      </c>
      <c r="P487" s="189" t="str">
        <f>VLOOKUP(Tabel3[[#This Row],[ID-Bygningsdel]],'Data aktør'!A:H,3,FALSE)</f>
        <v/>
      </c>
      <c r="Q487" s="190" t="str">
        <f>VLOOKUP(Tabel3[[#This Row],[ID-Bygningsdel]],'Data aktør'!A:H,4,FALSE)</f>
        <v/>
      </c>
      <c r="R487" s="191" t="str">
        <f>VLOOKUP(Tabel3[[#This Row],[ID-Bygningsdel]],'Data aktør'!A:H,5,FALSE)</f>
        <v/>
      </c>
      <c r="S487" s="192" t="str">
        <f>VLOOKUP(Tabel3[[#This Row],[ID-Bygningsdel]],'Data aktør'!A:H,6,FALSE)</f>
        <v/>
      </c>
      <c r="T487" s="193" t="str">
        <f>VLOOKUP(Tabel3[[#This Row],[ID-Bygningsdel]],'Data aktør'!A:H,7,FALSE)</f>
        <v/>
      </c>
      <c r="U487" s="194" t="str">
        <f>VLOOKUP(Tabel3[[#This Row],[ID-Bygningsdel]],'Data aktør'!A:H,8,FALSE)</f>
        <v/>
      </c>
      <c r="V487" s="76"/>
      <c r="W487" s="77"/>
      <c r="X487" s="76"/>
      <c r="Y487" s="77"/>
      <c r="Z487" s="76"/>
      <c r="AA487" s="77"/>
      <c r="AB487" s="76"/>
      <c r="AC487" s="77"/>
      <c r="AD487" s="76"/>
      <c r="AE487" s="77"/>
      <c r="AF487" s="76"/>
      <c r="AG487" s="77"/>
      <c r="AH487" s="76"/>
      <c r="AI487" s="77"/>
      <c r="AJ487" s="76"/>
      <c r="AK487" s="77"/>
      <c r="AL487" s="76"/>
      <c r="AM487" s="77"/>
      <c r="AN487" s="76"/>
      <c r="AO487" s="77"/>
      <c r="AP487" s="76"/>
      <c r="AQ487" s="77"/>
      <c r="AR487" s="76"/>
      <c r="AS487" s="77"/>
      <c r="AT487" s="76"/>
      <c r="AU487" s="77"/>
      <c r="AV487" s="76"/>
      <c r="AW487" s="77"/>
      <c r="AX487" s="76"/>
      <c r="AY487" s="77"/>
      <c r="AZ487" s="76"/>
      <c r="BA487" s="77"/>
      <c r="BB487" s="76"/>
      <c r="BC487" s="77"/>
      <c r="BD487" s="76"/>
      <c r="BE487" s="77"/>
      <c r="BF487" s="76"/>
      <c r="BG487" s="77"/>
      <c r="BH487" s="76"/>
      <c r="BI487" s="77"/>
      <c r="BJ487" s="76"/>
      <c r="BK487" s="77"/>
      <c r="BL487" s="36"/>
      <c r="BM487" s="24"/>
      <c r="BN487" s="76"/>
      <c r="BO487" s="77"/>
      <c r="BP487" s="76"/>
      <c r="BQ487" s="77"/>
      <c r="BR487" s="76"/>
      <c r="BS487" s="77"/>
      <c r="BT487" s="76"/>
      <c r="BU487" s="77"/>
      <c r="BV487" s="24"/>
      <c r="BW487" s="76"/>
      <c r="BX487" s="77"/>
      <c r="BY487" s="76"/>
      <c r="BZ487" s="77"/>
      <c r="CA487" s="96"/>
    </row>
    <row r="488" spans="1:79" ht="24" outlineLevel="1" x14ac:dyDescent="0.2">
      <c r="A488" s="33"/>
      <c r="B488" s="267" t="s">
        <v>1017</v>
      </c>
      <c r="C488" s="242" t="str">
        <f>_xlfn.CONCAT(Tabel3[[#This Row],[ID]],Tabel3[[#This Row],[BYGNINGSDELE]])</f>
        <v>484Kloak / LAR systemer under bygning (Fra terrændæk og ned)</v>
      </c>
      <c r="D488" s="23"/>
      <c r="E488" s="23"/>
      <c r="F488" s="23"/>
      <c r="G488" s="23"/>
      <c r="H488" s="23"/>
      <c r="I488" s="24"/>
      <c r="J488" s="65">
        <v>3</v>
      </c>
      <c r="K488" s="66" t="s">
        <v>1003</v>
      </c>
      <c r="L488" s="67"/>
      <c r="M488" s="65" t="str">
        <f>IFERROR(VLOOKUP(Tabel3[[#This Row],[ID-Bygningsdel]],'Data ændringslog'!A:G,7,FALSE),"P")</f>
        <v/>
      </c>
      <c r="N488" s="68" t="s">
        <v>109</v>
      </c>
      <c r="O488" s="196" t="str">
        <f>VLOOKUP(Tabel3[[#This Row],[ID-Bygningsdel]],'Data aktør'!A:H,2,FALSE)</f>
        <v/>
      </c>
      <c r="P488" s="197" t="str">
        <f>VLOOKUP(Tabel3[[#This Row],[ID-Bygningsdel]],'Data aktør'!A:H,3,FALSE)</f>
        <v/>
      </c>
      <c r="Q488" s="197" t="str">
        <f>VLOOKUP(Tabel3[[#This Row],[ID-Bygningsdel]],'Data aktør'!A:H,4,FALSE)</f>
        <v/>
      </c>
      <c r="R488" s="197" t="str">
        <f>VLOOKUP(Tabel3[[#This Row],[ID-Bygningsdel]],'Data aktør'!A:H,5,FALSE)</f>
        <v/>
      </c>
      <c r="S488" s="197" t="str">
        <f>VLOOKUP(Tabel3[[#This Row],[ID-Bygningsdel]],'Data aktør'!A:H,6,FALSE)</f>
        <v/>
      </c>
      <c r="T488" s="197" t="str">
        <f>VLOOKUP(Tabel3[[#This Row],[ID-Bygningsdel]],'Data aktør'!A:H,7,FALSE)</f>
        <v/>
      </c>
      <c r="U488" s="197" t="str">
        <f>VLOOKUP(Tabel3[[#This Row],[ID-Bygningsdel]],'Data aktør'!A:H,8,FALSE)</f>
        <v/>
      </c>
      <c r="V488" s="84"/>
      <c r="W488" s="69"/>
      <c r="X488" s="84"/>
      <c r="Y488" s="69"/>
      <c r="Z488" s="84"/>
      <c r="AA488" s="69"/>
      <c r="AB488" s="84"/>
      <c r="AC488" s="69"/>
      <c r="AD488" s="84"/>
      <c r="AE488" s="69"/>
      <c r="AF488" s="84"/>
      <c r="AG488" s="69"/>
      <c r="AH488" s="84"/>
      <c r="AI488" s="69"/>
      <c r="AJ488" s="84"/>
      <c r="AK488" s="69"/>
      <c r="AL488" s="84"/>
      <c r="AM488" s="69"/>
      <c r="AN488" s="84"/>
      <c r="AO488" s="69"/>
      <c r="AP488" s="84"/>
      <c r="AQ488" s="69"/>
      <c r="AR488" s="84"/>
      <c r="AS488" s="69"/>
      <c r="AT488" s="84"/>
      <c r="AU488" s="69"/>
      <c r="AV488" s="84"/>
      <c r="AW488" s="69"/>
      <c r="AX488" s="84"/>
      <c r="AY488" s="69"/>
      <c r="AZ488" s="84"/>
      <c r="BA488" s="69"/>
      <c r="BB488" s="84"/>
      <c r="BC488" s="69"/>
      <c r="BD488" s="84"/>
      <c r="BE488" s="69"/>
      <c r="BF488" s="84"/>
      <c r="BG488" s="69"/>
      <c r="BH488" s="84"/>
      <c r="BI488" s="69"/>
      <c r="BJ488" s="84"/>
      <c r="BK488" s="69"/>
      <c r="BL488" s="38"/>
      <c r="BM488" s="24"/>
      <c r="BN488" s="84"/>
      <c r="BO488" s="69"/>
      <c r="BP488" s="84"/>
      <c r="BQ488" s="69"/>
      <c r="BR488" s="84"/>
      <c r="BS488" s="69"/>
      <c r="BT488" s="84"/>
      <c r="BU488" s="69"/>
      <c r="BV488" s="24"/>
      <c r="BW488" s="84"/>
      <c r="BX488" s="69"/>
      <c r="BY488" s="84"/>
      <c r="BZ488" s="69"/>
      <c r="CA488" s="98"/>
    </row>
    <row r="489" spans="1:79" outlineLevel="1" x14ac:dyDescent="0.2">
      <c r="A489" s="33"/>
      <c r="B489" s="265" t="s">
        <v>1019</v>
      </c>
      <c r="C489" s="240" t="str">
        <f>_xlfn.CONCAT(Tabel3[[#This Row],[ID]],Tabel3[[#This Row],[BYGNINGSDELE]])</f>
        <v>485Brønde</v>
      </c>
      <c r="D489" s="24"/>
      <c r="E489" s="24"/>
      <c r="F489" s="24"/>
      <c r="G489" s="24"/>
      <c r="H489" s="24"/>
      <c r="I489" s="24"/>
      <c r="J489" s="61">
        <v>4</v>
      </c>
      <c r="K489" s="62" t="s">
        <v>990</v>
      </c>
      <c r="L489" s="63" t="s">
        <v>991</v>
      </c>
      <c r="M489" s="61" t="str">
        <f>IFERROR(VLOOKUP(Tabel3[[#This Row],[ID-Bygningsdel]],'Data ændringslog'!A:G,7,FALSE),"P")</f>
        <v/>
      </c>
      <c r="N489" s="64" t="s">
        <v>109</v>
      </c>
      <c r="O489" s="188" t="str">
        <f>VLOOKUP(Tabel3[[#This Row],[ID-Bygningsdel]],'Data aktør'!A:H,2,FALSE)</f>
        <v/>
      </c>
      <c r="P489" s="189" t="str">
        <f>VLOOKUP(Tabel3[[#This Row],[ID-Bygningsdel]],'Data aktør'!A:H,3,FALSE)</f>
        <v/>
      </c>
      <c r="Q489" s="190" t="str">
        <f>VLOOKUP(Tabel3[[#This Row],[ID-Bygningsdel]],'Data aktør'!A:H,4,FALSE)</f>
        <v/>
      </c>
      <c r="R489" s="191" t="str">
        <f>VLOOKUP(Tabel3[[#This Row],[ID-Bygningsdel]],'Data aktør'!A:H,5,FALSE)</f>
        <v>X</v>
      </c>
      <c r="S489" s="192" t="str">
        <f>VLOOKUP(Tabel3[[#This Row],[ID-Bygningsdel]],'Data aktør'!A:H,6,FALSE)</f>
        <v/>
      </c>
      <c r="T489" s="193" t="str">
        <f>VLOOKUP(Tabel3[[#This Row],[ID-Bygningsdel]],'Data aktør'!A:H,7,FALSE)</f>
        <v/>
      </c>
      <c r="U489" s="194" t="str">
        <f>VLOOKUP(Tabel3[[#This Row],[ID-Bygningsdel]],'Data aktør'!A:H,8,FALSE)</f>
        <v/>
      </c>
      <c r="V489" s="76"/>
      <c r="W489" s="77"/>
      <c r="X489" s="76"/>
      <c r="Y489" s="77"/>
      <c r="Z489" s="76"/>
      <c r="AA489" s="77"/>
      <c r="AB489" s="76" t="s">
        <v>46</v>
      </c>
      <c r="AC489" s="77">
        <v>200</v>
      </c>
      <c r="AD489" s="76"/>
      <c r="AE489" s="77"/>
      <c r="AF489" s="76"/>
      <c r="AG489" s="77"/>
      <c r="AH489" s="76"/>
      <c r="AI489" s="77"/>
      <c r="AJ489" s="76" t="s">
        <v>46</v>
      </c>
      <c r="AK489" s="77">
        <v>300</v>
      </c>
      <c r="AL489" s="76"/>
      <c r="AM489" s="77"/>
      <c r="AN489" s="76"/>
      <c r="AO489" s="77"/>
      <c r="AP489" s="76"/>
      <c r="AQ489" s="77"/>
      <c r="AR489" s="76"/>
      <c r="AS489" s="77"/>
      <c r="AT489" s="76" t="s">
        <v>46</v>
      </c>
      <c r="AU489" s="77">
        <v>325</v>
      </c>
      <c r="AV489" s="76"/>
      <c r="AW489" s="77"/>
      <c r="AX489" s="76"/>
      <c r="AY489" s="77"/>
      <c r="AZ489" s="76"/>
      <c r="BA489" s="77"/>
      <c r="BB489" s="76" t="s">
        <v>46</v>
      </c>
      <c r="BC489" s="77">
        <v>325</v>
      </c>
      <c r="BD489" s="76"/>
      <c r="BE489" s="77"/>
      <c r="BF489" s="76"/>
      <c r="BG489" s="77"/>
      <c r="BH489" s="76"/>
      <c r="BI489" s="77"/>
      <c r="BJ489" s="76"/>
      <c r="BK489" s="77"/>
      <c r="BL489" s="36"/>
      <c r="BM489" s="24"/>
      <c r="BN489" s="76"/>
      <c r="BO489" s="77"/>
      <c r="BP489" s="76"/>
      <c r="BQ489" s="77"/>
      <c r="BR489" s="76"/>
      <c r="BS489" s="77"/>
      <c r="BT489" s="76"/>
      <c r="BU489" s="77"/>
      <c r="BV489" s="24"/>
      <c r="BW489" s="76"/>
      <c r="BX489" s="77"/>
      <c r="BY489" s="76"/>
      <c r="BZ489" s="77"/>
      <c r="CA489" s="96"/>
    </row>
    <row r="490" spans="1:79" outlineLevel="1" x14ac:dyDescent="0.2">
      <c r="A490" s="33"/>
      <c r="B490" s="265" t="s">
        <v>1021</v>
      </c>
      <c r="C490" s="240" t="str">
        <f>_xlfn.CONCAT(Tabel3[[#This Row],[ID]],Tabel3[[#This Row],[BYGNINGSDELE]])</f>
        <v>486Udskillere (Olie, fedt, benzin o.l.)</v>
      </c>
      <c r="D490" s="24"/>
      <c r="E490" s="24"/>
      <c r="F490" s="24"/>
      <c r="G490" s="24"/>
      <c r="H490" s="24"/>
      <c r="I490" s="24"/>
      <c r="J490" s="61">
        <v>4</v>
      </c>
      <c r="K490" s="62" t="s">
        <v>993</v>
      </c>
      <c r="L490" s="63" t="s">
        <v>991</v>
      </c>
      <c r="M490" s="61" t="str">
        <f>IFERROR(VLOOKUP(Tabel3[[#This Row],[ID-Bygningsdel]],'Data ændringslog'!A:G,7,FALSE),"P")</f>
        <v/>
      </c>
      <c r="N490" s="64" t="s">
        <v>109</v>
      </c>
      <c r="O490" s="188" t="str">
        <f>VLOOKUP(Tabel3[[#This Row],[ID-Bygningsdel]],'Data aktør'!A:H,2,FALSE)</f>
        <v/>
      </c>
      <c r="P490" s="189" t="str">
        <f>VLOOKUP(Tabel3[[#This Row],[ID-Bygningsdel]],'Data aktør'!A:H,3,FALSE)</f>
        <v/>
      </c>
      <c r="Q490" s="190" t="str">
        <f>VLOOKUP(Tabel3[[#This Row],[ID-Bygningsdel]],'Data aktør'!A:H,4,FALSE)</f>
        <v/>
      </c>
      <c r="R490" s="191" t="str">
        <f>VLOOKUP(Tabel3[[#This Row],[ID-Bygningsdel]],'Data aktør'!A:H,5,FALSE)</f>
        <v>X</v>
      </c>
      <c r="S490" s="192" t="str">
        <f>VLOOKUP(Tabel3[[#This Row],[ID-Bygningsdel]],'Data aktør'!A:H,6,FALSE)</f>
        <v/>
      </c>
      <c r="T490" s="193" t="str">
        <f>VLOOKUP(Tabel3[[#This Row],[ID-Bygningsdel]],'Data aktør'!A:H,7,FALSE)</f>
        <v/>
      </c>
      <c r="U490" s="194" t="str">
        <f>VLOOKUP(Tabel3[[#This Row],[ID-Bygningsdel]],'Data aktør'!A:H,8,FALSE)</f>
        <v/>
      </c>
      <c r="V490" s="76"/>
      <c r="W490" s="77"/>
      <c r="X490" s="76"/>
      <c r="Y490" s="77"/>
      <c r="Z490" s="76"/>
      <c r="AA490" s="77"/>
      <c r="AB490" s="76" t="s">
        <v>46</v>
      </c>
      <c r="AC490" s="77">
        <v>200</v>
      </c>
      <c r="AD490" s="76"/>
      <c r="AE490" s="77"/>
      <c r="AF490" s="76"/>
      <c r="AG490" s="77"/>
      <c r="AH490" s="76"/>
      <c r="AI490" s="77"/>
      <c r="AJ490" s="76" t="s">
        <v>46</v>
      </c>
      <c r="AK490" s="77">
        <v>300</v>
      </c>
      <c r="AL490" s="76"/>
      <c r="AM490" s="77"/>
      <c r="AN490" s="76"/>
      <c r="AO490" s="77"/>
      <c r="AP490" s="76"/>
      <c r="AQ490" s="77"/>
      <c r="AR490" s="76"/>
      <c r="AS490" s="77"/>
      <c r="AT490" s="76" t="s">
        <v>46</v>
      </c>
      <c r="AU490" s="77">
        <v>325</v>
      </c>
      <c r="AV490" s="76"/>
      <c r="AW490" s="77"/>
      <c r="AX490" s="76"/>
      <c r="AY490" s="77"/>
      <c r="AZ490" s="76"/>
      <c r="BA490" s="77"/>
      <c r="BB490" s="76" t="s">
        <v>46</v>
      </c>
      <c r="BC490" s="77">
        <v>325</v>
      </c>
      <c r="BD490" s="76"/>
      <c r="BE490" s="77"/>
      <c r="BF490" s="76"/>
      <c r="BG490" s="77"/>
      <c r="BH490" s="76"/>
      <c r="BI490" s="77"/>
      <c r="BJ490" s="76"/>
      <c r="BK490" s="77"/>
      <c r="BL490" s="36"/>
      <c r="BM490" s="24"/>
      <c r="BN490" s="76"/>
      <c r="BO490" s="77"/>
      <c r="BP490" s="76"/>
      <c r="BQ490" s="77"/>
      <c r="BR490" s="76"/>
      <c r="BS490" s="77"/>
      <c r="BT490" s="76"/>
      <c r="BU490" s="77"/>
      <c r="BV490" s="24"/>
      <c r="BW490" s="76"/>
      <c r="BX490" s="77"/>
      <c r="BY490" s="76"/>
      <c r="BZ490" s="77"/>
      <c r="CA490" s="96"/>
    </row>
    <row r="491" spans="1:79" outlineLevel="1" x14ac:dyDescent="0.2">
      <c r="A491" s="33"/>
      <c r="B491" s="267" t="s">
        <v>1022</v>
      </c>
      <c r="C491" s="242" t="str">
        <f>_xlfn.CONCAT(Tabel3[[#This Row],[ID]],Tabel3[[#This Row],[BYGNINGSDELE]])</f>
        <v>487Vand</v>
      </c>
      <c r="D491" s="23"/>
      <c r="E491" s="23"/>
      <c r="F491" s="23"/>
      <c r="G491" s="23"/>
      <c r="H491" s="23"/>
      <c r="I491" s="24"/>
      <c r="J491" s="65">
        <v>3</v>
      </c>
      <c r="K491" s="66" t="s">
        <v>917</v>
      </c>
      <c r="L491" s="67"/>
      <c r="M491" s="65" t="str">
        <f>IFERROR(VLOOKUP(Tabel3[[#This Row],[ID-Bygningsdel]],'Data ændringslog'!A:G,7,FALSE),"P")</f>
        <v/>
      </c>
      <c r="N491" s="68" t="s">
        <v>109</v>
      </c>
      <c r="O491" s="196" t="str">
        <f>VLOOKUP(Tabel3[[#This Row],[ID-Bygningsdel]],'Data aktør'!A:H,2,FALSE)</f>
        <v/>
      </c>
      <c r="P491" s="197" t="str">
        <f>VLOOKUP(Tabel3[[#This Row],[ID-Bygningsdel]],'Data aktør'!A:H,3,FALSE)</f>
        <v/>
      </c>
      <c r="Q491" s="197" t="str">
        <f>VLOOKUP(Tabel3[[#This Row],[ID-Bygningsdel]],'Data aktør'!A:H,4,FALSE)</f>
        <v/>
      </c>
      <c r="R491" s="197" t="str">
        <f>VLOOKUP(Tabel3[[#This Row],[ID-Bygningsdel]],'Data aktør'!A:H,5,FALSE)</f>
        <v/>
      </c>
      <c r="S491" s="197" t="str">
        <f>VLOOKUP(Tabel3[[#This Row],[ID-Bygningsdel]],'Data aktør'!A:H,6,FALSE)</f>
        <v/>
      </c>
      <c r="T491" s="197" t="str">
        <f>VLOOKUP(Tabel3[[#This Row],[ID-Bygningsdel]],'Data aktør'!A:H,7,FALSE)</f>
        <v/>
      </c>
      <c r="U491" s="197" t="str">
        <f>VLOOKUP(Tabel3[[#This Row],[ID-Bygningsdel]],'Data aktør'!A:H,8,FALSE)</f>
        <v/>
      </c>
      <c r="V491" s="84"/>
      <c r="W491" s="69"/>
      <c r="X491" s="84"/>
      <c r="Y491" s="69"/>
      <c r="Z491" s="84"/>
      <c r="AA491" s="69"/>
      <c r="AB491" s="84"/>
      <c r="AC491" s="69"/>
      <c r="AD491" s="84"/>
      <c r="AE491" s="69"/>
      <c r="AF491" s="84"/>
      <c r="AG491" s="69"/>
      <c r="AH491" s="84"/>
      <c r="AI491" s="69"/>
      <c r="AJ491" s="84"/>
      <c r="AK491" s="69"/>
      <c r="AL491" s="84"/>
      <c r="AM491" s="69"/>
      <c r="AN491" s="84"/>
      <c r="AO491" s="69"/>
      <c r="AP491" s="84"/>
      <c r="AQ491" s="69"/>
      <c r="AR491" s="84"/>
      <c r="AS491" s="69"/>
      <c r="AT491" s="84"/>
      <c r="AU491" s="69"/>
      <c r="AV491" s="84"/>
      <c r="AW491" s="69"/>
      <c r="AX491" s="84"/>
      <c r="AY491" s="69"/>
      <c r="AZ491" s="84"/>
      <c r="BA491" s="69"/>
      <c r="BB491" s="84"/>
      <c r="BC491" s="69"/>
      <c r="BD491" s="84"/>
      <c r="BE491" s="69"/>
      <c r="BF491" s="84"/>
      <c r="BG491" s="69"/>
      <c r="BH491" s="84"/>
      <c r="BI491" s="69"/>
      <c r="BJ491" s="84"/>
      <c r="BK491" s="69"/>
      <c r="BL491" s="38"/>
      <c r="BM491" s="24"/>
      <c r="BN491" s="84"/>
      <c r="BO491" s="69"/>
      <c r="BP491" s="84"/>
      <c r="BQ491" s="69"/>
      <c r="BR491" s="84"/>
      <c r="BS491" s="69"/>
      <c r="BT491" s="84"/>
      <c r="BU491" s="69"/>
      <c r="BV491" s="24"/>
      <c r="BW491" s="84"/>
      <c r="BX491" s="69"/>
      <c r="BY491" s="84"/>
      <c r="BZ491" s="69"/>
      <c r="CA491" s="98"/>
    </row>
    <row r="492" spans="1:79" outlineLevel="1" x14ac:dyDescent="0.2">
      <c r="A492" s="33"/>
      <c r="B492" s="265" t="s">
        <v>1024</v>
      </c>
      <c r="C492" s="240" t="str">
        <f>_xlfn.CONCAT(Tabel3[[#This Row],[ID]],Tabel3[[#This Row],[BYGNINGSDELE]])</f>
        <v>488Målerarrangement</v>
      </c>
      <c r="D492" s="24"/>
      <c r="E492" s="24"/>
      <c r="F492" s="24"/>
      <c r="G492" s="24"/>
      <c r="H492" s="24"/>
      <c r="I492" s="24"/>
      <c r="J492" s="61">
        <v>4</v>
      </c>
      <c r="K492" s="62" t="s">
        <v>1008</v>
      </c>
      <c r="L492" s="63" t="s">
        <v>991</v>
      </c>
      <c r="M492" s="61" t="str">
        <f>IFERROR(VLOOKUP(Tabel3[[#This Row],[ID-Bygningsdel]],'Data ændringslog'!A:G,7,FALSE),"P")</f>
        <v/>
      </c>
      <c r="N492" s="64" t="s">
        <v>109</v>
      </c>
      <c r="O492" s="188" t="str">
        <f>VLOOKUP(Tabel3[[#This Row],[ID-Bygningsdel]],'Data aktør'!A:H,2,FALSE)</f>
        <v/>
      </c>
      <c r="P492" s="189" t="str">
        <f>VLOOKUP(Tabel3[[#This Row],[ID-Bygningsdel]],'Data aktør'!A:H,3,FALSE)</f>
        <v/>
      </c>
      <c r="Q492" s="190" t="str">
        <f>VLOOKUP(Tabel3[[#This Row],[ID-Bygningsdel]],'Data aktør'!A:H,4,FALSE)</f>
        <v/>
      </c>
      <c r="R492" s="191" t="str">
        <f>VLOOKUP(Tabel3[[#This Row],[ID-Bygningsdel]],'Data aktør'!A:H,5,FALSE)</f>
        <v>X</v>
      </c>
      <c r="S492" s="192" t="str">
        <f>VLOOKUP(Tabel3[[#This Row],[ID-Bygningsdel]],'Data aktør'!A:H,6,FALSE)</f>
        <v/>
      </c>
      <c r="T492" s="193" t="str">
        <f>VLOOKUP(Tabel3[[#This Row],[ID-Bygningsdel]],'Data aktør'!A:H,7,FALSE)</f>
        <v/>
      </c>
      <c r="U492" s="194" t="str">
        <f>VLOOKUP(Tabel3[[#This Row],[ID-Bygningsdel]],'Data aktør'!A:H,8,FALSE)</f>
        <v/>
      </c>
      <c r="V492" s="76"/>
      <c r="W492" s="77"/>
      <c r="X492" s="76"/>
      <c r="Y492" s="77"/>
      <c r="Z492" s="76"/>
      <c r="AA492" s="77"/>
      <c r="AB492" s="76" t="s">
        <v>46</v>
      </c>
      <c r="AC492" s="77">
        <v>200</v>
      </c>
      <c r="AD492" s="76"/>
      <c r="AE492" s="77"/>
      <c r="AF492" s="76"/>
      <c r="AG492" s="77"/>
      <c r="AH492" s="76"/>
      <c r="AI492" s="77"/>
      <c r="AJ492" s="76" t="s">
        <v>46</v>
      </c>
      <c r="AK492" s="77">
        <v>300</v>
      </c>
      <c r="AL492" s="76"/>
      <c r="AM492" s="77"/>
      <c r="AN492" s="76"/>
      <c r="AO492" s="77"/>
      <c r="AP492" s="76"/>
      <c r="AQ492" s="77"/>
      <c r="AR492" s="76"/>
      <c r="AS492" s="77"/>
      <c r="AT492" s="76" t="s">
        <v>46</v>
      </c>
      <c r="AU492" s="77">
        <v>325</v>
      </c>
      <c r="AV492" s="76"/>
      <c r="AW492" s="77"/>
      <c r="AX492" s="76"/>
      <c r="AY492" s="77"/>
      <c r="AZ492" s="76"/>
      <c r="BA492" s="77"/>
      <c r="BB492" s="76" t="s">
        <v>46</v>
      </c>
      <c r="BC492" s="77">
        <v>325</v>
      </c>
      <c r="BD492" s="76"/>
      <c r="BE492" s="77"/>
      <c r="BF492" s="76"/>
      <c r="BG492" s="77"/>
      <c r="BH492" s="76"/>
      <c r="BI492" s="77"/>
      <c r="BJ492" s="76"/>
      <c r="BK492" s="77"/>
      <c r="BL492" s="36"/>
      <c r="BM492" s="24"/>
      <c r="BN492" s="76"/>
      <c r="BO492" s="77"/>
      <c r="BP492" s="76"/>
      <c r="BQ492" s="77"/>
      <c r="BR492" s="76"/>
      <c r="BS492" s="77"/>
      <c r="BT492" s="76"/>
      <c r="BU492" s="77"/>
      <c r="BV492" s="24"/>
      <c r="BW492" s="76"/>
      <c r="BX492" s="77"/>
      <c r="BY492" s="76"/>
      <c r="BZ492" s="77"/>
      <c r="CA492" s="96"/>
    </row>
    <row r="493" spans="1:79" outlineLevel="1" x14ac:dyDescent="0.2">
      <c r="A493" s="33"/>
      <c r="B493" s="265" t="s">
        <v>1026</v>
      </c>
      <c r="C493" s="240" t="str">
        <f>_xlfn.CONCAT(Tabel3[[#This Row],[ID]],Tabel3[[#This Row],[BYGNINGSDELE]])</f>
        <v>489Cirkulationspumper</v>
      </c>
      <c r="D493" s="24"/>
      <c r="E493" s="24"/>
      <c r="F493" s="24"/>
      <c r="G493" s="24"/>
      <c r="H493" s="24"/>
      <c r="I493" s="24"/>
      <c r="J493" s="61">
        <v>4</v>
      </c>
      <c r="K493" s="62" t="s">
        <v>1010</v>
      </c>
      <c r="L493" s="63" t="s">
        <v>991</v>
      </c>
      <c r="M493" s="61" t="str">
        <f>IFERROR(VLOOKUP(Tabel3[[#This Row],[ID-Bygningsdel]],'Data ændringslog'!A:G,7,FALSE),"P")</f>
        <v/>
      </c>
      <c r="N493" s="64" t="s">
        <v>113</v>
      </c>
      <c r="O493" s="188" t="str">
        <f>VLOOKUP(Tabel3[[#This Row],[ID-Bygningsdel]],'Data aktør'!A:H,2,FALSE)</f>
        <v/>
      </c>
      <c r="P493" s="189" t="str">
        <f>VLOOKUP(Tabel3[[#This Row],[ID-Bygningsdel]],'Data aktør'!A:H,3,FALSE)</f>
        <v/>
      </c>
      <c r="Q493" s="190" t="str">
        <f>VLOOKUP(Tabel3[[#This Row],[ID-Bygningsdel]],'Data aktør'!A:H,4,FALSE)</f>
        <v/>
      </c>
      <c r="R493" s="191" t="str">
        <f>VLOOKUP(Tabel3[[#This Row],[ID-Bygningsdel]],'Data aktør'!A:H,5,FALSE)</f>
        <v/>
      </c>
      <c r="S493" s="192" t="str">
        <f>VLOOKUP(Tabel3[[#This Row],[ID-Bygningsdel]],'Data aktør'!A:H,6,FALSE)</f>
        <v/>
      </c>
      <c r="T493" s="193" t="str">
        <f>VLOOKUP(Tabel3[[#This Row],[ID-Bygningsdel]],'Data aktør'!A:H,7,FALSE)</f>
        <v/>
      </c>
      <c r="U493" s="194" t="str">
        <f>VLOOKUP(Tabel3[[#This Row],[ID-Bygningsdel]],'Data aktør'!A:H,8,FALSE)</f>
        <v/>
      </c>
      <c r="V493" s="76"/>
      <c r="W493" s="77"/>
      <c r="X493" s="76"/>
      <c r="Y493" s="77"/>
      <c r="Z493" s="76"/>
      <c r="AA493" s="77"/>
      <c r="AB493" s="76"/>
      <c r="AC493" s="77"/>
      <c r="AD493" s="76"/>
      <c r="AE493" s="77"/>
      <c r="AF493" s="76"/>
      <c r="AG493" s="77"/>
      <c r="AH493" s="76"/>
      <c r="AI493" s="77"/>
      <c r="AJ493" s="76"/>
      <c r="AK493" s="77"/>
      <c r="AL493" s="76"/>
      <c r="AM493" s="77"/>
      <c r="AN493" s="76"/>
      <c r="AO493" s="77"/>
      <c r="AP493" s="76"/>
      <c r="AQ493" s="77"/>
      <c r="AR493" s="76"/>
      <c r="AS493" s="77"/>
      <c r="AT493" s="76"/>
      <c r="AU493" s="77"/>
      <c r="AV493" s="76"/>
      <c r="AW493" s="77"/>
      <c r="AX493" s="76"/>
      <c r="AY493" s="77"/>
      <c r="AZ493" s="76"/>
      <c r="BA493" s="77"/>
      <c r="BB493" s="76"/>
      <c r="BC493" s="77"/>
      <c r="BD493" s="76"/>
      <c r="BE493" s="77"/>
      <c r="BF493" s="76"/>
      <c r="BG493" s="77"/>
      <c r="BH493" s="76"/>
      <c r="BI493" s="77"/>
      <c r="BJ493" s="76"/>
      <c r="BK493" s="77"/>
      <c r="BL493" s="36"/>
      <c r="BM493" s="24"/>
      <c r="BN493" s="76"/>
      <c r="BO493" s="77"/>
      <c r="BP493" s="76"/>
      <c r="BQ493" s="77"/>
      <c r="BR493" s="76"/>
      <c r="BS493" s="77"/>
      <c r="BT493" s="76"/>
      <c r="BU493" s="77"/>
      <c r="BV493" s="24"/>
      <c r="BW493" s="76"/>
      <c r="BX493" s="77"/>
      <c r="BY493" s="76"/>
      <c r="BZ493" s="77"/>
      <c r="CA493" s="96"/>
    </row>
    <row r="494" spans="1:79" outlineLevel="1" x14ac:dyDescent="0.2">
      <c r="A494" s="33"/>
      <c r="B494" s="265" t="s">
        <v>1028</v>
      </c>
      <c r="C494" s="240" t="str">
        <f>_xlfn.CONCAT(Tabel3[[#This Row],[ID]],Tabel3[[#This Row],[BYGNINGSDELE]])</f>
        <v>490Fordelerrør til vand</v>
      </c>
      <c r="D494" s="24"/>
      <c r="E494" s="24"/>
      <c r="F494" s="24"/>
      <c r="G494" s="24"/>
      <c r="H494" s="24"/>
      <c r="I494" s="24"/>
      <c r="J494" s="61">
        <v>4</v>
      </c>
      <c r="K494" s="62" t="s">
        <v>1012</v>
      </c>
      <c r="L494" s="63" t="s">
        <v>991</v>
      </c>
      <c r="M494" s="61" t="str">
        <f>IFERROR(VLOOKUP(Tabel3[[#This Row],[ID-Bygningsdel]],'Data ændringslog'!A:G,7,FALSE),"P")</f>
        <v/>
      </c>
      <c r="N494" s="64" t="s">
        <v>109</v>
      </c>
      <c r="O494" s="188" t="str">
        <f>VLOOKUP(Tabel3[[#This Row],[ID-Bygningsdel]],'Data aktør'!A:H,2,FALSE)</f>
        <v/>
      </c>
      <c r="P494" s="189" t="str">
        <f>VLOOKUP(Tabel3[[#This Row],[ID-Bygningsdel]],'Data aktør'!A:H,3,FALSE)</f>
        <v/>
      </c>
      <c r="Q494" s="190" t="str">
        <f>VLOOKUP(Tabel3[[#This Row],[ID-Bygningsdel]],'Data aktør'!A:H,4,FALSE)</f>
        <v/>
      </c>
      <c r="R494" s="191" t="str">
        <f>VLOOKUP(Tabel3[[#This Row],[ID-Bygningsdel]],'Data aktør'!A:H,5,FALSE)</f>
        <v>X</v>
      </c>
      <c r="S494" s="192" t="str">
        <f>VLOOKUP(Tabel3[[#This Row],[ID-Bygningsdel]],'Data aktør'!A:H,6,FALSE)</f>
        <v/>
      </c>
      <c r="T494" s="193" t="str">
        <f>VLOOKUP(Tabel3[[#This Row],[ID-Bygningsdel]],'Data aktør'!A:H,7,FALSE)</f>
        <v/>
      </c>
      <c r="U494" s="194" t="str">
        <f>VLOOKUP(Tabel3[[#This Row],[ID-Bygningsdel]],'Data aktør'!A:H,8,FALSE)</f>
        <v/>
      </c>
      <c r="V494" s="76"/>
      <c r="W494" s="77"/>
      <c r="X494" s="76"/>
      <c r="Y494" s="77"/>
      <c r="Z494" s="76"/>
      <c r="AA494" s="77"/>
      <c r="AB494" s="76"/>
      <c r="AC494" s="77"/>
      <c r="AD494" s="76"/>
      <c r="AE494" s="77"/>
      <c r="AF494" s="76"/>
      <c r="AG494" s="77"/>
      <c r="AH494" s="76"/>
      <c r="AI494" s="77"/>
      <c r="AJ494" s="76"/>
      <c r="AK494" s="77"/>
      <c r="AL494" s="76"/>
      <c r="AM494" s="77"/>
      <c r="AN494" s="76"/>
      <c r="AO494" s="77"/>
      <c r="AP494" s="76"/>
      <c r="AQ494" s="77"/>
      <c r="AR494" s="76"/>
      <c r="AS494" s="77"/>
      <c r="AT494" s="76" t="s">
        <v>46</v>
      </c>
      <c r="AU494" s="77">
        <v>325</v>
      </c>
      <c r="AV494" s="76"/>
      <c r="AW494" s="77"/>
      <c r="AX494" s="76"/>
      <c r="AY494" s="77"/>
      <c r="AZ494" s="76"/>
      <c r="BA494" s="77"/>
      <c r="BB494" s="76" t="s">
        <v>46</v>
      </c>
      <c r="BC494" s="77">
        <v>325</v>
      </c>
      <c r="BD494" s="76"/>
      <c r="BE494" s="77"/>
      <c r="BF494" s="76"/>
      <c r="BG494" s="77"/>
      <c r="BH494" s="76"/>
      <c r="BI494" s="77"/>
      <c r="BJ494" s="76"/>
      <c r="BK494" s="77"/>
      <c r="BL494" s="36"/>
      <c r="BM494" s="24"/>
      <c r="BN494" s="76"/>
      <c r="BO494" s="77"/>
      <c r="BP494" s="76"/>
      <c r="BQ494" s="77"/>
      <c r="BR494" s="76"/>
      <c r="BS494" s="77"/>
      <c r="BT494" s="76"/>
      <c r="BU494" s="77"/>
      <c r="BV494" s="24"/>
      <c r="BW494" s="76"/>
      <c r="BX494" s="77"/>
      <c r="BY494" s="76"/>
      <c r="BZ494" s="77"/>
      <c r="CA494" s="96"/>
    </row>
    <row r="495" spans="1:79" outlineLevel="1" x14ac:dyDescent="0.2">
      <c r="A495" s="33"/>
      <c r="B495" s="265" t="s">
        <v>1030</v>
      </c>
      <c r="C495" s="240" t="str">
        <f>_xlfn.CONCAT(Tabel3[[#This Row],[ID]],Tabel3[[#This Row],[BYGNINGSDELE]])</f>
        <v>491Trykforøgeranlæg</v>
      </c>
      <c r="D495" s="24"/>
      <c r="E495" s="24"/>
      <c r="F495" s="24"/>
      <c r="G495" s="24"/>
      <c r="H495" s="24"/>
      <c r="I495" s="24"/>
      <c r="J495" s="61">
        <v>4</v>
      </c>
      <c r="K495" s="62" t="s">
        <v>1014</v>
      </c>
      <c r="L495" s="63" t="s">
        <v>991</v>
      </c>
      <c r="M495" s="61" t="str">
        <f>IFERROR(VLOOKUP(Tabel3[[#This Row],[ID-Bygningsdel]],'Data ændringslog'!A:G,7,FALSE),"P")</f>
        <v/>
      </c>
      <c r="N495" s="64" t="s">
        <v>109</v>
      </c>
      <c r="O495" s="188" t="str">
        <f>VLOOKUP(Tabel3[[#This Row],[ID-Bygningsdel]],'Data aktør'!A:H,2,FALSE)</f>
        <v/>
      </c>
      <c r="P495" s="189" t="str">
        <f>VLOOKUP(Tabel3[[#This Row],[ID-Bygningsdel]],'Data aktør'!A:H,3,FALSE)</f>
        <v/>
      </c>
      <c r="Q495" s="190" t="str">
        <f>VLOOKUP(Tabel3[[#This Row],[ID-Bygningsdel]],'Data aktør'!A:H,4,FALSE)</f>
        <v/>
      </c>
      <c r="R495" s="191" t="str">
        <f>VLOOKUP(Tabel3[[#This Row],[ID-Bygningsdel]],'Data aktør'!A:H,5,FALSE)</f>
        <v>X</v>
      </c>
      <c r="S495" s="192" t="str">
        <f>VLOOKUP(Tabel3[[#This Row],[ID-Bygningsdel]],'Data aktør'!A:H,6,FALSE)</f>
        <v/>
      </c>
      <c r="T495" s="193" t="str">
        <f>VLOOKUP(Tabel3[[#This Row],[ID-Bygningsdel]],'Data aktør'!A:H,7,FALSE)</f>
        <v/>
      </c>
      <c r="U495" s="194" t="str">
        <f>VLOOKUP(Tabel3[[#This Row],[ID-Bygningsdel]],'Data aktør'!A:H,8,FALSE)</f>
        <v/>
      </c>
      <c r="V495" s="76"/>
      <c r="W495" s="77"/>
      <c r="X495" s="76"/>
      <c r="Y495" s="77"/>
      <c r="Z495" s="76"/>
      <c r="AA495" s="77"/>
      <c r="AB495" s="76" t="s">
        <v>46</v>
      </c>
      <c r="AC495" s="77">
        <v>200</v>
      </c>
      <c r="AD495" s="76"/>
      <c r="AE495" s="77"/>
      <c r="AF495" s="76"/>
      <c r="AG495" s="77"/>
      <c r="AH495" s="76"/>
      <c r="AI495" s="77"/>
      <c r="AJ495" s="76" t="s">
        <v>46</v>
      </c>
      <c r="AK495" s="77">
        <v>300</v>
      </c>
      <c r="AL495" s="76"/>
      <c r="AM495" s="77"/>
      <c r="AN495" s="76"/>
      <c r="AO495" s="77"/>
      <c r="AP495" s="76"/>
      <c r="AQ495" s="77"/>
      <c r="AR495" s="76"/>
      <c r="AS495" s="77"/>
      <c r="AT495" s="76" t="s">
        <v>46</v>
      </c>
      <c r="AU495" s="77">
        <v>325</v>
      </c>
      <c r="AV495" s="76"/>
      <c r="AW495" s="77"/>
      <c r="AX495" s="76"/>
      <c r="AY495" s="77"/>
      <c r="AZ495" s="76"/>
      <c r="BA495" s="77"/>
      <c r="BB495" s="76" t="s">
        <v>46</v>
      </c>
      <c r="BC495" s="77">
        <v>325</v>
      </c>
      <c r="BD495" s="76"/>
      <c r="BE495" s="77"/>
      <c r="BF495" s="76"/>
      <c r="BG495" s="77"/>
      <c r="BH495" s="76"/>
      <c r="BI495" s="77"/>
      <c r="BJ495" s="76"/>
      <c r="BK495" s="77"/>
      <c r="BL495" s="36"/>
      <c r="BM495" s="24"/>
      <c r="BN495" s="76"/>
      <c r="BO495" s="77"/>
      <c r="BP495" s="76"/>
      <c r="BQ495" s="77"/>
      <c r="BR495" s="76"/>
      <c r="BS495" s="77"/>
      <c r="BT495" s="76"/>
      <c r="BU495" s="77"/>
      <c r="BV495" s="24"/>
      <c r="BW495" s="76"/>
      <c r="BX495" s="77"/>
      <c r="BY495" s="76"/>
      <c r="BZ495" s="77"/>
      <c r="CA495" s="96"/>
    </row>
    <row r="496" spans="1:79" outlineLevel="1" x14ac:dyDescent="0.2">
      <c r="A496" s="33"/>
      <c r="B496" s="265" t="s">
        <v>1032</v>
      </c>
      <c r="C496" s="240" t="str">
        <f>_xlfn.CONCAT(Tabel3[[#This Row],[ID]],Tabel3[[#This Row],[BYGNINGSDELE]])</f>
        <v>492Produktionsanlæg</v>
      </c>
      <c r="D496" s="24"/>
      <c r="E496" s="24"/>
      <c r="F496" s="24"/>
      <c r="G496" s="24"/>
      <c r="H496" s="24"/>
      <c r="I496" s="24"/>
      <c r="J496" s="61">
        <v>4</v>
      </c>
      <c r="K496" s="62" t="s">
        <v>1016</v>
      </c>
      <c r="L496" s="63" t="s">
        <v>991</v>
      </c>
      <c r="M496" s="61" t="str">
        <f>IFERROR(VLOOKUP(Tabel3[[#This Row],[ID-Bygningsdel]],'Data ændringslog'!A:G,7,FALSE),"P")</f>
        <v/>
      </c>
      <c r="N496" s="64" t="s">
        <v>109</v>
      </c>
      <c r="O496" s="188" t="str">
        <f>VLOOKUP(Tabel3[[#This Row],[ID-Bygningsdel]],'Data aktør'!A:H,2,FALSE)</f>
        <v/>
      </c>
      <c r="P496" s="189" t="str">
        <f>VLOOKUP(Tabel3[[#This Row],[ID-Bygningsdel]],'Data aktør'!A:H,3,FALSE)</f>
        <v/>
      </c>
      <c r="Q496" s="190" t="str">
        <f>VLOOKUP(Tabel3[[#This Row],[ID-Bygningsdel]],'Data aktør'!A:H,4,FALSE)</f>
        <v/>
      </c>
      <c r="R496" s="191" t="str">
        <f>VLOOKUP(Tabel3[[#This Row],[ID-Bygningsdel]],'Data aktør'!A:H,5,FALSE)</f>
        <v>X</v>
      </c>
      <c r="S496" s="192" t="str">
        <f>VLOOKUP(Tabel3[[#This Row],[ID-Bygningsdel]],'Data aktør'!A:H,6,FALSE)</f>
        <v/>
      </c>
      <c r="T496" s="193" t="str">
        <f>VLOOKUP(Tabel3[[#This Row],[ID-Bygningsdel]],'Data aktør'!A:H,7,FALSE)</f>
        <v/>
      </c>
      <c r="U496" s="194" t="str">
        <f>VLOOKUP(Tabel3[[#This Row],[ID-Bygningsdel]],'Data aktør'!A:H,8,FALSE)</f>
        <v/>
      </c>
      <c r="V496" s="76"/>
      <c r="W496" s="77"/>
      <c r="X496" s="76"/>
      <c r="Y496" s="77"/>
      <c r="Z496" s="76"/>
      <c r="AA496" s="77"/>
      <c r="AB496" s="76" t="s">
        <v>46</v>
      </c>
      <c r="AC496" s="77">
        <v>200</v>
      </c>
      <c r="AD496" s="76"/>
      <c r="AE496" s="77"/>
      <c r="AF496" s="76"/>
      <c r="AG496" s="77"/>
      <c r="AH496" s="76"/>
      <c r="AI496" s="77"/>
      <c r="AJ496" s="76" t="s">
        <v>46</v>
      </c>
      <c r="AK496" s="77">
        <v>300</v>
      </c>
      <c r="AL496" s="76"/>
      <c r="AM496" s="77"/>
      <c r="AN496" s="76"/>
      <c r="AO496" s="77"/>
      <c r="AP496" s="76"/>
      <c r="AQ496" s="77"/>
      <c r="AR496" s="76"/>
      <c r="AS496" s="77"/>
      <c r="AT496" s="76" t="s">
        <v>46</v>
      </c>
      <c r="AU496" s="77">
        <v>325</v>
      </c>
      <c r="AV496" s="76"/>
      <c r="AW496" s="77"/>
      <c r="AX496" s="76"/>
      <c r="AY496" s="77"/>
      <c r="AZ496" s="76"/>
      <c r="BA496" s="77"/>
      <c r="BB496" s="76" t="s">
        <v>46</v>
      </c>
      <c r="BC496" s="77">
        <v>325</v>
      </c>
      <c r="BD496" s="76"/>
      <c r="BE496" s="77"/>
      <c r="BF496" s="76"/>
      <c r="BG496" s="77"/>
      <c r="BH496" s="76"/>
      <c r="BI496" s="77"/>
      <c r="BJ496" s="76"/>
      <c r="BK496" s="77"/>
      <c r="BL496" s="36"/>
      <c r="BM496" s="24"/>
      <c r="BN496" s="76"/>
      <c r="BO496" s="77"/>
      <c r="BP496" s="76"/>
      <c r="BQ496" s="77"/>
      <c r="BR496" s="76"/>
      <c r="BS496" s="77"/>
      <c r="BT496" s="76"/>
      <c r="BU496" s="77"/>
      <c r="BV496" s="24"/>
      <c r="BW496" s="76"/>
      <c r="BX496" s="77"/>
      <c r="BY496" s="76"/>
      <c r="BZ496" s="77"/>
      <c r="CA496" s="96"/>
    </row>
    <row r="497" spans="1:79" outlineLevel="1" x14ac:dyDescent="0.2">
      <c r="A497" s="33"/>
      <c r="B497" s="265" t="s">
        <v>1034</v>
      </c>
      <c r="C497" s="240" t="str">
        <f>_xlfn.CONCAT(Tabel3[[#This Row],[ID]],Tabel3[[#This Row],[BYGNINGSDELE]])</f>
        <v>493Filtreringsanlæg</v>
      </c>
      <c r="D497" s="24"/>
      <c r="E497" s="24"/>
      <c r="F497" s="24"/>
      <c r="G497" s="24"/>
      <c r="H497" s="24"/>
      <c r="I497" s="24"/>
      <c r="J497" s="61">
        <v>4</v>
      </c>
      <c r="K497" s="62" t="s">
        <v>1018</v>
      </c>
      <c r="L497" s="63" t="s">
        <v>991</v>
      </c>
      <c r="M497" s="61" t="str">
        <f>IFERROR(VLOOKUP(Tabel3[[#This Row],[ID-Bygningsdel]],'Data ændringslog'!A:G,7,FALSE),"P")</f>
        <v/>
      </c>
      <c r="N497" s="64" t="s">
        <v>109</v>
      </c>
      <c r="O497" s="188" t="str">
        <f>VLOOKUP(Tabel3[[#This Row],[ID-Bygningsdel]],'Data aktør'!A:H,2,FALSE)</f>
        <v/>
      </c>
      <c r="P497" s="189" t="str">
        <f>VLOOKUP(Tabel3[[#This Row],[ID-Bygningsdel]],'Data aktør'!A:H,3,FALSE)</f>
        <v/>
      </c>
      <c r="Q497" s="190" t="str">
        <f>VLOOKUP(Tabel3[[#This Row],[ID-Bygningsdel]],'Data aktør'!A:H,4,FALSE)</f>
        <v/>
      </c>
      <c r="R497" s="191" t="str">
        <f>VLOOKUP(Tabel3[[#This Row],[ID-Bygningsdel]],'Data aktør'!A:H,5,FALSE)</f>
        <v>X</v>
      </c>
      <c r="S497" s="192" t="str">
        <f>VLOOKUP(Tabel3[[#This Row],[ID-Bygningsdel]],'Data aktør'!A:H,6,FALSE)</f>
        <v/>
      </c>
      <c r="T497" s="193" t="str">
        <f>VLOOKUP(Tabel3[[#This Row],[ID-Bygningsdel]],'Data aktør'!A:H,7,FALSE)</f>
        <v/>
      </c>
      <c r="U497" s="194" t="str">
        <f>VLOOKUP(Tabel3[[#This Row],[ID-Bygningsdel]],'Data aktør'!A:H,8,FALSE)</f>
        <v/>
      </c>
      <c r="V497" s="76"/>
      <c r="W497" s="77"/>
      <c r="X497" s="76"/>
      <c r="Y497" s="77"/>
      <c r="Z497" s="76"/>
      <c r="AA497" s="77"/>
      <c r="AB497" s="76" t="s">
        <v>46</v>
      </c>
      <c r="AC497" s="77">
        <v>200</v>
      </c>
      <c r="AD497" s="76"/>
      <c r="AE497" s="77"/>
      <c r="AF497" s="76"/>
      <c r="AG497" s="77"/>
      <c r="AH497" s="76"/>
      <c r="AI497" s="77"/>
      <c r="AJ497" s="76" t="s">
        <v>46</v>
      </c>
      <c r="AK497" s="77">
        <v>300</v>
      </c>
      <c r="AL497" s="76"/>
      <c r="AM497" s="77"/>
      <c r="AN497" s="76"/>
      <c r="AO497" s="77"/>
      <c r="AP497" s="76"/>
      <c r="AQ497" s="77"/>
      <c r="AR497" s="76"/>
      <c r="AS497" s="77"/>
      <c r="AT497" s="76" t="s">
        <v>46</v>
      </c>
      <c r="AU497" s="77">
        <v>325</v>
      </c>
      <c r="AV497" s="76"/>
      <c r="AW497" s="77"/>
      <c r="AX497" s="76"/>
      <c r="AY497" s="77"/>
      <c r="AZ497" s="76"/>
      <c r="BA497" s="77"/>
      <c r="BB497" s="76" t="s">
        <v>46</v>
      </c>
      <c r="BC497" s="77">
        <v>325</v>
      </c>
      <c r="BD497" s="76"/>
      <c r="BE497" s="77"/>
      <c r="BF497" s="76"/>
      <c r="BG497" s="77"/>
      <c r="BH497" s="76"/>
      <c r="BI497" s="77"/>
      <c r="BJ497" s="76"/>
      <c r="BK497" s="77"/>
      <c r="BL497" s="36"/>
      <c r="BM497" s="24"/>
      <c r="BN497" s="76"/>
      <c r="BO497" s="77"/>
      <c r="BP497" s="76"/>
      <c r="BQ497" s="77"/>
      <c r="BR497" s="76"/>
      <c r="BS497" s="77"/>
      <c r="BT497" s="76"/>
      <c r="BU497" s="77"/>
      <c r="BV497" s="24"/>
      <c r="BW497" s="76"/>
      <c r="BX497" s="77"/>
      <c r="BY497" s="76"/>
      <c r="BZ497" s="77"/>
      <c r="CA497" s="96"/>
    </row>
    <row r="498" spans="1:79" outlineLevel="1" x14ac:dyDescent="0.2">
      <c r="A498" s="33"/>
      <c r="B498" s="265" t="s">
        <v>1036</v>
      </c>
      <c r="C498" s="240" t="str">
        <f>_xlfn.CONCAT(Tabel3[[#This Row],[ID]],Tabel3[[#This Row],[BYGNINGSDELE]])</f>
        <v>494Vandbehandlingsanlæg</v>
      </c>
      <c r="D498" s="24"/>
      <c r="E498" s="24"/>
      <c r="F498" s="24"/>
      <c r="G498" s="24"/>
      <c r="H498" s="24"/>
      <c r="I498" s="24"/>
      <c r="J498" s="61">
        <v>4</v>
      </c>
      <c r="K498" s="62" t="s">
        <v>1020</v>
      </c>
      <c r="L498" s="63" t="s">
        <v>991</v>
      </c>
      <c r="M498" s="61" t="str">
        <f>IFERROR(VLOOKUP(Tabel3[[#This Row],[ID-Bygningsdel]],'Data ændringslog'!A:G,7,FALSE),"P")</f>
        <v/>
      </c>
      <c r="N498" s="64" t="s">
        <v>109</v>
      </c>
      <c r="O498" s="188" t="str">
        <f>VLOOKUP(Tabel3[[#This Row],[ID-Bygningsdel]],'Data aktør'!A:H,2,FALSE)</f>
        <v/>
      </c>
      <c r="P498" s="189" t="str">
        <f>VLOOKUP(Tabel3[[#This Row],[ID-Bygningsdel]],'Data aktør'!A:H,3,FALSE)</f>
        <v/>
      </c>
      <c r="Q498" s="190" t="str">
        <f>VLOOKUP(Tabel3[[#This Row],[ID-Bygningsdel]],'Data aktør'!A:H,4,FALSE)</f>
        <v/>
      </c>
      <c r="R498" s="191" t="str">
        <f>VLOOKUP(Tabel3[[#This Row],[ID-Bygningsdel]],'Data aktør'!A:H,5,FALSE)</f>
        <v>X</v>
      </c>
      <c r="S498" s="192" t="str">
        <f>VLOOKUP(Tabel3[[#This Row],[ID-Bygningsdel]],'Data aktør'!A:H,6,FALSE)</f>
        <v/>
      </c>
      <c r="T498" s="193" t="str">
        <f>VLOOKUP(Tabel3[[#This Row],[ID-Bygningsdel]],'Data aktør'!A:H,7,FALSE)</f>
        <v/>
      </c>
      <c r="U498" s="194" t="str">
        <f>VLOOKUP(Tabel3[[#This Row],[ID-Bygningsdel]],'Data aktør'!A:H,8,FALSE)</f>
        <v/>
      </c>
      <c r="V498" s="76"/>
      <c r="W498" s="77"/>
      <c r="X498" s="76"/>
      <c r="Y498" s="77"/>
      <c r="Z498" s="76"/>
      <c r="AA498" s="77"/>
      <c r="AB498" s="76" t="s">
        <v>46</v>
      </c>
      <c r="AC498" s="77">
        <v>200</v>
      </c>
      <c r="AD498" s="76"/>
      <c r="AE498" s="77"/>
      <c r="AF498" s="76"/>
      <c r="AG498" s="77"/>
      <c r="AH498" s="76"/>
      <c r="AI498" s="77"/>
      <c r="AJ498" s="76" t="s">
        <v>46</v>
      </c>
      <c r="AK498" s="77">
        <v>300</v>
      </c>
      <c r="AL498" s="76"/>
      <c r="AM498" s="77"/>
      <c r="AN498" s="76"/>
      <c r="AO498" s="77"/>
      <c r="AP498" s="76"/>
      <c r="AQ498" s="77"/>
      <c r="AR498" s="76"/>
      <c r="AS498" s="77"/>
      <c r="AT498" s="76" t="s">
        <v>46</v>
      </c>
      <c r="AU498" s="77">
        <v>325</v>
      </c>
      <c r="AV498" s="76"/>
      <c r="AW498" s="77"/>
      <c r="AX498" s="76"/>
      <c r="AY498" s="77"/>
      <c r="AZ498" s="76"/>
      <c r="BA498" s="77"/>
      <c r="BB498" s="76" t="s">
        <v>46</v>
      </c>
      <c r="BC498" s="77">
        <v>325</v>
      </c>
      <c r="BD498" s="76"/>
      <c r="BE498" s="77"/>
      <c r="BF498" s="76"/>
      <c r="BG498" s="77"/>
      <c r="BH498" s="76"/>
      <c r="BI498" s="77"/>
      <c r="BJ498" s="76"/>
      <c r="BK498" s="77"/>
      <c r="BL498" s="36"/>
      <c r="BM498" s="24"/>
      <c r="BN498" s="76"/>
      <c r="BO498" s="77"/>
      <c r="BP498" s="76"/>
      <c r="BQ498" s="77"/>
      <c r="BR498" s="76"/>
      <c r="BS498" s="77"/>
      <c r="BT498" s="76"/>
      <c r="BU498" s="77"/>
      <c r="BV498" s="24"/>
      <c r="BW498" s="76"/>
      <c r="BX498" s="77"/>
      <c r="BY498" s="76"/>
      <c r="BZ498" s="77"/>
      <c r="CA498" s="96"/>
    </row>
    <row r="499" spans="1:79" outlineLevel="1" x14ac:dyDescent="0.2">
      <c r="A499" s="33"/>
      <c r="B499" s="267" t="s">
        <v>1038</v>
      </c>
      <c r="C499" s="242" t="str">
        <f>_xlfn.CONCAT(Tabel3[[#This Row],[ID]],Tabel3[[#This Row],[BYGNINGSDELE]])</f>
        <v>495Luftarter</v>
      </c>
      <c r="D499" s="23"/>
      <c r="E499" s="23"/>
      <c r="F499" s="23"/>
      <c r="G499" s="23"/>
      <c r="H499" s="23"/>
      <c r="I499" s="24"/>
      <c r="J499" s="65">
        <v>3</v>
      </c>
      <c r="K499" s="66" t="s">
        <v>931</v>
      </c>
      <c r="L499" s="67"/>
      <c r="M499" s="65" t="str">
        <f>IFERROR(VLOOKUP(Tabel3[[#This Row],[ID-Bygningsdel]],'Data ændringslog'!A:G,7,FALSE),"P")</f>
        <v/>
      </c>
      <c r="N499" s="68" t="s">
        <v>109</v>
      </c>
      <c r="O499" s="196" t="str">
        <f>VLOOKUP(Tabel3[[#This Row],[ID-Bygningsdel]],'Data aktør'!A:H,2,FALSE)</f>
        <v/>
      </c>
      <c r="P499" s="197" t="str">
        <f>VLOOKUP(Tabel3[[#This Row],[ID-Bygningsdel]],'Data aktør'!A:H,3,FALSE)</f>
        <v/>
      </c>
      <c r="Q499" s="197" t="str">
        <f>VLOOKUP(Tabel3[[#This Row],[ID-Bygningsdel]],'Data aktør'!A:H,4,FALSE)</f>
        <v/>
      </c>
      <c r="R499" s="197" t="str">
        <f>VLOOKUP(Tabel3[[#This Row],[ID-Bygningsdel]],'Data aktør'!A:H,5,FALSE)</f>
        <v/>
      </c>
      <c r="S499" s="197" t="str">
        <f>VLOOKUP(Tabel3[[#This Row],[ID-Bygningsdel]],'Data aktør'!A:H,6,FALSE)</f>
        <v/>
      </c>
      <c r="T499" s="197" t="str">
        <f>VLOOKUP(Tabel3[[#This Row],[ID-Bygningsdel]],'Data aktør'!A:H,7,FALSE)</f>
        <v/>
      </c>
      <c r="U499" s="197" t="str">
        <f>VLOOKUP(Tabel3[[#This Row],[ID-Bygningsdel]],'Data aktør'!A:H,8,FALSE)</f>
        <v/>
      </c>
      <c r="V499" s="84"/>
      <c r="W499" s="69"/>
      <c r="X499" s="84"/>
      <c r="Y499" s="69"/>
      <c r="Z499" s="84"/>
      <c r="AA499" s="69"/>
      <c r="AB499" s="84"/>
      <c r="AC499" s="69"/>
      <c r="AD499" s="84"/>
      <c r="AE499" s="69"/>
      <c r="AF499" s="84"/>
      <c r="AG499" s="69"/>
      <c r="AH499" s="84"/>
      <c r="AI499" s="69"/>
      <c r="AJ499" s="84"/>
      <c r="AK499" s="69"/>
      <c r="AL499" s="84"/>
      <c r="AM499" s="69"/>
      <c r="AN499" s="84"/>
      <c r="AO499" s="69"/>
      <c r="AP499" s="84"/>
      <c r="AQ499" s="69"/>
      <c r="AR499" s="84"/>
      <c r="AS499" s="69"/>
      <c r="AT499" s="84"/>
      <c r="AU499" s="69"/>
      <c r="AV499" s="84"/>
      <c r="AW499" s="69"/>
      <c r="AX499" s="84"/>
      <c r="AY499" s="69"/>
      <c r="AZ499" s="84"/>
      <c r="BA499" s="69"/>
      <c r="BB499" s="84"/>
      <c r="BC499" s="69"/>
      <c r="BD499" s="84"/>
      <c r="BE499" s="69"/>
      <c r="BF499" s="84"/>
      <c r="BG499" s="69"/>
      <c r="BH499" s="84"/>
      <c r="BI499" s="69"/>
      <c r="BJ499" s="84"/>
      <c r="BK499" s="69"/>
      <c r="BL499" s="38"/>
      <c r="BM499" s="24"/>
      <c r="BN499" s="84"/>
      <c r="BO499" s="69"/>
      <c r="BP499" s="84"/>
      <c r="BQ499" s="69"/>
      <c r="BR499" s="84"/>
      <c r="BS499" s="69"/>
      <c r="BT499" s="84"/>
      <c r="BU499" s="69"/>
      <c r="BV499" s="24"/>
      <c r="BW499" s="84"/>
      <c r="BX499" s="69"/>
      <c r="BY499" s="84"/>
      <c r="BZ499" s="69"/>
      <c r="CA499" s="98"/>
    </row>
    <row r="500" spans="1:79" outlineLevel="1" x14ac:dyDescent="0.2">
      <c r="A500" s="33"/>
      <c r="B500" s="265" t="s">
        <v>1040</v>
      </c>
      <c r="C500" s="240" t="str">
        <f>_xlfn.CONCAT(Tabel3[[#This Row],[ID]],Tabel3[[#This Row],[BYGNINGSDELE]])</f>
        <v xml:space="preserve">496Overvågningsenheder </v>
      </c>
      <c r="D500" s="24"/>
      <c r="E500" s="24"/>
      <c r="F500" s="24"/>
      <c r="G500" s="24"/>
      <c r="H500" s="24"/>
      <c r="I500" s="24"/>
      <c r="J500" s="61">
        <v>4</v>
      </c>
      <c r="K500" s="62" t="s">
        <v>1023</v>
      </c>
      <c r="L500" s="63" t="s">
        <v>991</v>
      </c>
      <c r="M500" s="61" t="str">
        <f>IFERROR(VLOOKUP(Tabel3[[#This Row],[ID-Bygningsdel]],'Data ændringslog'!A:G,7,FALSE),"P")</f>
        <v/>
      </c>
      <c r="N500" s="64" t="s">
        <v>109</v>
      </c>
      <c r="O500" s="188" t="str">
        <f>VLOOKUP(Tabel3[[#This Row],[ID-Bygningsdel]],'Data aktør'!A:H,2,FALSE)</f>
        <v/>
      </c>
      <c r="P500" s="189" t="str">
        <f>VLOOKUP(Tabel3[[#This Row],[ID-Bygningsdel]],'Data aktør'!A:H,3,FALSE)</f>
        <v/>
      </c>
      <c r="Q500" s="190" t="str">
        <f>VLOOKUP(Tabel3[[#This Row],[ID-Bygningsdel]],'Data aktør'!A:H,4,FALSE)</f>
        <v/>
      </c>
      <c r="R500" s="191" t="str">
        <f>VLOOKUP(Tabel3[[#This Row],[ID-Bygningsdel]],'Data aktør'!A:H,5,FALSE)</f>
        <v>X</v>
      </c>
      <c r="S500" s="192" t="str">
        <f>VLOOKUP(Tabel3[[#This Row],[ID-Bygningsdel]],'Data aktør'!A:H,6,FALSE)</f>
        <v/>
      </c>
      <c r="T500" s="193" t="str">
        <f>VLOOKUP(Tabel3[[#This Row],[ID-Bygningsdel]],'Data aktør'!A:H,7,FALSE)</f>
        <v/>
      </c>
      <c r="U500" s="194" t="str">
        <f>VLOOKUP(Tabel3[[#This Row],[ID-Bygningsdel]],'Data aktør'!A:H,8,FALSE)</f>
        <v/>
      </c>
      <c r="V500" s="76"/>
      <c r="W500" s="77"/>
      <c r="X500" s="76"/>
      <c r="Y500" s="77"/>
      <c r="Z500" s="76"/>
      <c r="AA500" s="77"/>
      <c r="AB500" s="76"/>
      <c r="AC500" s="77"/>
      <c r="AD500" s="76"/>
      <c r="AE500" s="77"/>
      <c r="AF500" s="76"/>
      <c r="AG500" s="77"/>
      <c r="AH500" s="76"/>
      <c r="AI500" s="77"/>
      <c r="AJ500" s="76" t="s">
        <v>46</v>
      </c>
      <c r="AK500" s="77">
        <v>300</v>
      </c>
      <c r="AL500" s="76"/>
      <c r="AM500" s="77"/>
      <c r="AN500" s="76"/>
      <c r="AO500" s="77"/>
      <c r="AP500" s="76"/>
      <c r="AQ500" s="77"/>
      <c r="AR500" s="76"/>
      <c r="AS500" s="77"/>
      <c r="AT500" s="76" t="s">
        <v>46</v>
      </c>
      <c r="AU500" s="77">
        <v>325</v>
      </c>
      <c r="AV500" s="76"/>
      <c r="AW500" s="77"/>
      <c r="AX500" s="76"/>
      <c r="AY500" s="77"/>
      <c r="AZ500" s="76"/>
      <c r="BA500" s="77"/>
      <c r="BB500" s="76" t="s">
        <v>46</v>
      </c>
      <c r="BC500" s="77">
        <v>325</v>
      </c>
      <c r="BD500" s="76"/>
      <c r="BE500" s="77"/>
      <c r="BF500" s="76"/>
      <c r="BG500" s="77"/>
      <c r="BH500" s="76"/>
      <c r="BI500" s="77"/>
      <c r="BJ500" s="76"/>
      <c r="BK500" s="77"/>
      <c r="BL500" s="36"/>
      <c r="BM500" s="24"/>
      <c r="BN500" s="76"/>
      <c r="BO500" s="77"/>
      <c r="BP500" s="76"/>
      <c r="BQ500" s="77"/>
      <c r="BR500" s="76"/>
      <c r="BS500" s="77"/>
      <c r="BT500" s="76"/>
      <c r="BU500" s="77"/>
      <c r="BV500" s="24"/>
      <c r="BW500" s="76"/>
      <c r="BX500" s="77"/>
      <c r="BY500" s="76"/>
      <c r="BZ500" s="77"/>
      <c r="CA500" s="96"/>
    </row>
    <row r="501" spans="1:79" outlineLevel="1" x14ac:dyDescent="0.2">
      <c r="A501" s="33"/>
      <c r="B501" s="265" t="s">
        <v>1042</v>
      </c>
      <c r="C501" s="240" t="str">
        <f>_xlfn.CONCAT(Tabel3[[#This Row],[ID]],Tabel3[[#This Row],[BYGNINGSDELE]])</f>
        <v xml:space="preserve">497Nødafspærringsbokse </v>
      </c>
      <c r="D501" s="24"/>
      <c r="E501" s="24"/>
      <c r="F501" s="24"/>
      <c r="G501" s="24"/>
      <c r="H501" s="24"/>
      <c r="I501" s="24"/>
      <c r="J501" s="61">
        <v>4</v>
      </c>
      <c r="K501" s="62" t="s">
        <v>1025</v>
      </c>
      <c r="L501" s="63" t="s">
        <v>991</v>
      </c>
      <c r="M501" s="61" t="str">
        <f>IFERROR(VLOOKUP(Tabel3[[#This Row],[ID-Bygningsdel]],'Data ændringslog'!A:G,7,FALSE),"P")</f>
        <v/>
      </c>
      <c r="N501" s="64" t="s">
        <v>109</v>
      </c>
      <c r="O501" s="188" t="str">
        <f>VLOOKUP(Tabel3[[#This Row],[ID-Bygningsdel]],'Data aktør'!A:H,2,FALSE)</f>
        <v/>
      </c>
      <c r="P501" s="189" t="str">
        <f>VLOOKUP(Tabel3[[#This Row],[ID-Bygningsdel]],'Data aktør'!A:H,3,FALSE)</f>
        <v/>
      </c>
      <c r="Q501" s="190" t="str">
        <f>VLOOKUP(Tabel3[[#This Row],[ID-Bygningsdel]],'Data aktør'!A:H,4,FALSE)</f>
        <v/>
      </c>
      <c r="R501" s="191" t="str">
        <f>VLOOKUP(Tabel3[[#This Row],[ID-Bygningsdel]],'Data aktør'!A:H,5,FALSE)</f>
        <v>X</v>
      </c>
      <c r="S501" s="192" t="str">
        <f>VLOOKUP(Tabel3[[#This Row],[ID-Bygningsdel]],'Data aktør'!A:H,6,FALSE)</f>
        <v/>
      </c>
      <c r="T501" s="193" t="str">
        <f>VLOOKUP(Tabel3[[#This Row],[ID-Bygningsdel]],'Data aktør'!A:H,7,FALSE)</f>
        <v/>
      </c>
      <c r="U501" s="194" t="str">
        <f>VLOOKUP(Tabel3[[#This Row],[ID-Bygningsdel]],'Data aktør'!A:H,8,FALSE)</f>
        <v/>
      </c>
      <c r="V501" s="76"/>
      <c r="W501" s="77"/>
      <c r="X501" s="76"/>
      <c r="Y501" s="77"/>
      <c r="Z501" s="76"/>
      <c r="AA501" s="77"/>
      <c r="AB501" s="76"/>
      <c r="AC501" s="77"/>
      <c r="AD501" s="76"/>
      <c r="AE501" s="77"/>
      <c r="AF501" s="76"/>
      <c r="AG501" s="77"/>
      <c r="AH501" s="76"/>
      <c r="AI501" s="77"/>
      <c r="AJ501" s="76" t="s">
        <v>46</v>
      </c>
      <c r="AK501" s="77">
        <v>300</v>
      </c>
      <c r="AL501" s="76"/>
      <c r="AM501" s="77"/>
      <c r="AN501" s="76"/>
      <c r="AO501" s="77"/>
      <c r="AP501" s="76"/>
      <c r="AQ501" s="77"/>
      <c r="AR501" s="76"/>
      <c r="AS501" s="77"/>
      <c r="AT501" s="76" t="s">
        <v>46</v>
      </c>
      <c r="AU501" s="77">
        <v>325</v>
      </c>
      <c r="AV501" s="76"/>
      <c r="AW501" s="77"/>
      <c r="AX501" s="76"/>
      <c r="AY501" s="77"/>
      <c r="AZ501" s="76"/>
      <c r="BA501" s="77"/>
      <c r="BB501" s="76" t="s">
        <v>46</v>
      </c>
      <c r="BC501" s="77">
        <v>325</v>
      </c>
      <c r="BD501" s="76"/>
      <c r="BE501" s="77"/>
      <c r="BF501" s="76"/>
      <c r="BG501" s="77"/>
      <c r="BH501" s="76"/>
      <c r="BI501" s="77"/>
      <c r="BJ501" s="76"/>
      <c r="BK501" s="77"/>
      <c r="BL501" s="36"/>
      <c r="BM501" s="24"/>
      <c r="BN501" s="76"/>
      <c r="BO501" s="77"/>
      <c r="BP501" s="76"/>
      <c r="BQ501" s="77"/>
      <c r="BR501" s="76"/>
      <c r="BS501" s="77"/>
      <c r="BT501" s="76"/>
      <c r="BU501" s="77"/>
      <c r="BV501" s="24"/>
      <c r="BW501" s="76"/>
      <c r="BX501" s="77"/>
      <c r="BY501" s="76"/>
      <c r="BZ501" s="77"/>
      <c r="CA501" s="96"/>
    </row>
    <row r="502" spans="1:79" outlineLevel="1" x14ac:dyDescent="0.2">
      <c r="A502" s="33"/>
      <c r="B502" s="265" t="s">
        <v>1044</v>
      </c>
      <c r="C502" s="240" t="str">
        <f>_xlfn.CONCAT(Tabel3[[#This Row],[ID]],Tabel3[[#This Row],[BYGNINGSDELE]])</f>
        <v xml:space="preserve">498Nødforsyningsenheder </v>
      </c>
      <c r="D502" s="24"/>
      <c r="E502" s="24"/>
      <c r="F502" s="24"/>
      <c r="G502" s="24"/>
      <c r="H502" s="24"/>
      <c r="I502" s="24"/>
      <c r="J502" s="61">
        <v>4</v>
      </c>
      <c r="K502" s="62" t="s">
        <v>1027</v>
      </c>
      <c r="L502" s="63" t="s">
        <v>991</v>
      </c>
      <c r="M502" s="61" t="str">
        <f>IFERROR(VLOOKUP(Tabel3[[#This Row],[ID-Bygningsdel]],'Data ændringslog'!A:G,7,FALSE),"P")</f>
        <v/>
      </c>
      <c r="N502" s="64" t="s">
        <v>109</v>
      </c>
      <c r="O502" s="188" t="str">
        <f>VLOOKUP(Tabel3[[#This Row],[ID-Bygningsdel]],'Data aktør'!A:H,2,FALSE)</f>
        <v/>
      </c>
      <c r="P502" s="189" t="str">
        <f>VLOOKUP(Tabel3[[#This Row],[ID-Bygningsdel]],'Data aktør'!A:H,3,FALSE)</f>
        <v/>
      </c>
      <c r="Q502" s="190" t="str">
        <f>VLOOKUP(Tabel3[[#This Row],[ID-Bygningsdel]],'Data aktør'!A:H,4,FALSE)</f>
        <v/>
      </c>
      <c r="R502" s="191" t="str">
        <f>VLOOKUP(Tabel3[[#This Row],[ID-Bygningsdel]],'Data aktør'!A:H,5,FALSE)</f>
        <v>X</v>
      </c>
      <c r="S502" s="192" t="str">
        <f>VLOOKUP(Tabel3[[#This Row],[ID-Bygningsdel]],'Data aktør'!A:H,6,FALSE)</f>
        <v/>
      </c>
      <c r="T502" s="193" t="str">
        <f>VLOOKUP(Tabel3[[#This Row],[ID-Bygningsdel]],'Data aktør'!A:H,7,FALSE)</f>
        <v/>
      </c>
      <c r="U502" s="194" t="str">
        <f>VLOOKUP(Tabel3[[#This Row],[ID-Bygningsdel]],'Data aktør'!A:H,8,FALSE)</f>
        <v/>
      </c>
      <c r="V502" s="76"/>
      <c r="W502" s="77"/>
      <c r="X502" s="76"/>
      <c r="Y502" s="77"/>
      <c r="Z502" s="76"/>
      <c r="AA502" s="77"/>
      <c r="AB502" s="76"/>
      <c r="AC502" s="77"/>
      <c r="AD502" s="76"/>
      <c r="AE502" s="77"/>
      <c r="AF502" s="76"/>
      <c r="AG502" s="77"/>
      <c r="AH502" s="76"/>
      <c r="AI502" s="77"/>
      <c r="AJ502" s="76" t="s">
        <v>46</v>
      </c>
      <c r="AK502" s="77">
        <v>300</v>
      </c>
      <c r="AL502" s="76"/>
      <c r="AM502" s="77"/>
      <c r="AN502" s="76"/>
      <c r="AO502" s="77"/>
      <c r="AP502" s="76"/>
      <c r="AQ502" s="77"/>
      <c r="AR502" s="76"/>
      <c r="AS502" s="77"/>
      <c r="AT502" s="76" t="s">
        <v>46</v>
      </c>
      <c r="AU502" s="77">
        <v>325</v>
      </c>
      <c r="AV502" s="76"/>
      <c r="AW502" s="77"/>
      <c r="AX502" s="76"/>
      <c r="AY502" s="77"/>
      <c r="AZ502" s="76"/>
      <c r="BA502" s="77"/>
      <c r="BB502" s="76" t="s">
        <v>46</v>
      </c>
      <c r="BC502" s="77">
        <v>325</v>
      </c>
      <c r="BD502" s="76"/>
      <c r="BE502" s="77"/>
      <c r="BF502" s="76"/>
      <c r="BG502" s="77"/>
      <c r="BH502" s="76"/>
      <c r="BI502" s="77"/>
      <c r="BJ502" s="76"/>
      <c r="BK502" s="77"/>
      <c r="BL502" s="36"/>
      <c r="BM502" s="24"/>
      <c r="BN502" s="76"/>
      <c r="BO502" s="77"/>
      <c r="BP502" s="76"/>
      <c r="BQ502" s="77"/>
      <c r="BR502" s="76"/>
      <c r="BS502" s="77"/>
      <c r="BT502" s="76"/>
      <c r="BU502" s="77"/>
      <c r="BV502" s="24"/>
      <c r="BW502" s="76"/>
      <c r="BX502" s="77"/>
      <c r="BY502" s="76"/>
      <c r="BZ502" s="77"/>
      <c r="CA502" s="96"/>
    </row>
    <row r="503" spans="1:79" outlineLevel="1" x14ac:dyDescent="0.2">
      <c r="A503" s="33"/>
      <c r="B503" s="265" t="s">
        <v>1045</v>
      </c>
      <c r="C503" s="240" t="str">
        <f>_xlfn.CONCAT(Tabel3[[#This Row],[ID]],Tabel3[[#This Row],[BYGNINGSDELE]])</f>
        <v xml:space="preserve">499Gasregulatorer </v>
      </c>
      <c r="D503" s="24"/>
      <c r="E503" s="24"/>
      <c r="F503" s="24"/>
      <c r="G503" s="24"/>
      <c r="H503" s="24"/>
      <c r="I503" s="24"/>
      <c r="J503" s="61">
        <v>4</v>
      </c>
      <c r="K503" s="62" t="s">
        <v>1029</v>
      </c>
      <c r="L503" s="63" t="s">
        <v>991</v>
      </c>
      <c r="M503" s="61" t="str">
        <f>IFERROR(VLOOKUP(Tabel3[[#This Row],[ID-Bygningsdel]],'Data ændringslog'!A:G,7,FALSE),"P")</f>
        <v/>
      </c>
      <c r="N503" s="64" t="s">
        <v>109</v>
      </c>
      <c r="O503" s="188" t="str">
        <f>VLOOKUP(Tabel3[[#This Row],[ID-Bygningsdel]],'Data aktør'!A:H,2,FALSE)</f>
        <v/>
      </c>
      <c r="P503" s="189" t="str">
        <f>VLOOKUP(Tabel3[[#This Row],[ID-Bygningsdel]],'Data aktør'!A:H,3,FALSE)</f>
        <v/>
      </c>
      <c r="Q503" s="190" t="str">
        <f>VLOOKUP(Tabel3[[#This Row],[ID-Bygningsdel]],'Data aktør'!A:H,4,FALSE)</f>
        <v/>
      </c>
      <c r="R503" s="191" t="str">
        <f>VLOOKUP(Tabel3[[#This Row],[ID-Bygningsdel]],'Data aktør'!A:H,5,FALSE)</f>
        <v>X</v>
      </c>
      <c r="S503" s="192" t="str">
        <f>VLOOKUP(Tabel3[[#This Row],[ID-Bygningsdel]],'Data aktør'!A:H,6,FALSE)</f>
        <v/>
      </c>
      <c r="T503" s="193" t="str">
        <f>VLOOKUP(Tabel3[[#This Row],[ID-Bygningsdel]],'Data aktør'!A:H,7,FALSE)</f>
        <v/>
      </c>
      <c r="U503" s="194" t="str">
        <f>VLOOKUP(Tabel3[[#This Row],[ID-Bygningsdel]],'Data aktør'!A:H,8,FALSE)</f>
        <v/>
      </c>
      <c r="V503" s="76"/>
      <c r="W503" s="77"/>
      <c r="X503" s="76"/>
      <c r="Y503" s="77"/>
      <c r="Z503" s="76"/>
      <c r="AA503" s="77"/>
      <c r="AB503" s="76"/>
      <c r="AC503" s="77"/>
      <c r="AD503" s="76"/>
      <c r="AE503" s="77"/>
      <c r="AF503" s="76"/>
      <c r="AG503" s="77"/>
      <c r="AH503" s="76"/>
      <c r="AI503" s="77"/>
      <c r="AJ503" s="76"/>
      <c r="AK503" s="77"/>
      <c r="AL503" s="76"/>
      <c r="AM503" s="77"/>
      <c r="AN503" s="76"/>
      <c r="AO503" s="77"/>
      <c r="AP503" s="76"/>
      <c r="AQ503" s="77"/>
      <c r="AR503" s="76"/>
      <c r="AS503" s="77"/>
      <c r="AT503" s="76" t="s">
        <v>46</v>
      </c>
      <c r="AU503" s="77">
        <v>325</v>
      </c>
      <c r="AV503" s="76"/>
      <c r="AW503" s="77"/>
      <c r="AX503" s="76"/>
      <c r="AY503" s="77"/>
      <c r="AZ503" s="76"/>
      <c r="BA503" s="77"/>
      <c r="BB503" s="76" t="s">
        <v>46</v>
      </c>
      <c r="BC503" s="77">
        <v>325</v>
      </c>
      <c r="BD503" s="76"/>
      <c r="BE503" s="77"/>
      <c r="BF503" s="76"/>
      <c r="BG503" s="77"/>
      <c r="BH503" s="76"/>
      <c r="BI503" s="77"/>
      <c r="BJ503" s="76"/>
      <c r="BK503" s="77"/>
      <c r="BL503" s="36"/>
      <c r="BM503" s="24"/>
      <c r="BN503" s="76"/>
      <c r="BO503" s="77"/>
      <c r="BP503" s="76"/>
      <c r="BQ503" s="77"/>
      <c r="BR503" s="76"/>
      <c r="BS503" s="77"/>
      <c r="BT503" s="76"/>
      <c r="BU503" s="77"/>
      <c r="BV503" s="24"/>
      <c r="BW503" s="76"/>
      <c r="BX503" s="77"/>
      <c r="BY503" s="76"/>
      <c r="BZ503" s="77"/>
      <c r="CA503" s="96"/>
    </row>
    <row r="504" spans="1:79" outlineLevel="1" x14ac:dyDescent="0.2">
      <c r="A504" s="33"/>
      <c r="B504" s="265" t="s">
        <v>1046</v>
      </c>
      <c r="C504" s="240" t="str">
        <f>_xlfn.CONCAT(Tabel3[[#This Row],[ID]],Tabel3[[#This Row],[BYGNINGSDELE]])</f>
        <v>500Målerarrangementer</v>
      </c>
      <c r="D504" s="24"/>
      <c r="E504" s="24"/>
      <c r="F504" s="24"/>
      <c r="G504" s="24"/>
      <c r="H504" s="24"/>
      <c r="I504" s="24"/>
      <c r="J504" s="61">
        <v>4</v>
      </c>
      <c r="K504" s="62" t="s">
        <v>1031</v>
      </c>
      <c r="L504" s="63" t="s">
        <v>991</v>
      </c>
      <c r="M504" s="61" t="str">
        <f>IFERROR(VLOOKUP(Tabel3[[#This Row],[ID-Bygningsdel]],'Data ændringslog'!A:G,7,FALSE),"P")</f>
        <v/>
      </c>
      <c r="N504" s="64" t="s">
        <v>109</v>
      </c>
      <c r="O504" s="188" t="str">
        <f>VLOOKUP(Tabel3[[#This Row],[ID-Bygningsdel]],'Data aktør'!A:H,2,FALSE)</f>
        <v/>
      </c>
      <c r="P504" s="189" t="str">
        <f>VLOOKUP(Tabel3[[#This Row],[ID-Bygningsdel]],'Data aktør'!A:H,3,FALSE)</f>
        <v/>
      </c>
      <c r="Q504" s="190" t="str">
        <f>VLOOKUP(Tabel3[[#This Row],[ID-Bygningsdel]],'Data aktør'!A:H,4,FALSE)</f>
        <v/>
      </c>
      <c r="R504" s="191" t="str">
        <f>VLOOKUP(Tabel3[[#This Row],[ID-Bygningsdel]],'Data aktør'!A:H,5,FALSE)</f>
        <v>X</v>
      </c>
      <c r="S504" s="192" t="str">
        <f>VLOOKUP(Tabel3[[#This Row],[ID-Bygningsdel]],'Data aktør'!A:H,6,FALSE)</f>
        <v/>
      </c>
      <c r="T504" s="193" t="str">
        <f>VLOOKUP(Tabel3[[#This Row],[ID-Bygningsdel]],'Data aktør'!A:H,7,FALSE)</f>
        <v/>
      </c>
      <c r="U504" s="194" t="str">
        <f>VLOOKUP(Tabel3[[#This Row],[ID-Bygningsdel]],'Data aktør'!A:H,8,FALSE)</f>
        <v/>
      </c>
      <c r="V504" s="76"/>
      <c r="W504" s="77"/>
      <c r="X504" s="76"/>
      <c r="Y504" s="77"/>
      <c r="Z504" s="76"/>
      <c r="AA504" s="77"/>
      <c r="AB504" s="76" t="s">
        <v>46</v>
      </c>
      <c r="AC504" s="77">
        <v>200</v>
      </c>
      <c r="AD504" s="76"/>
      <c r="AE504" s="77"/>
      <c r="AF504" s="76"/>
      <c r="AG504" s="77"/>
      <c r="AH504" s="76"/>
      <c r="AI504" s="77"/>
      <c r="AJ504" s="76" t="s">
        <v>46</v>
      </c>
      <c r="AK504" s="77">
        <v>300</v>
      </c>
      <c r="AL504" s="76"/>
      <c r="AM504" s="77"/>
      <c r="AN504" s="76"/>
      <c r="AO504" s="77"/>
      <c r="AP504" s="76"/>
      <c r="AQ504" s="77"/>
      <c r="AR504" s="76"/>
      <c r="AS504" s="77"/>
      <c r="AT504" s="76" t="s">
        <v>46</v>
      </c>
      <c r="AU504" s="77">
        <v>325</v>
      </c>
      <c r="AV504" s="76"/>
      <c r="AW504" s="77"/>
      <c r="AX504" s="76"/>
      <c r="AY504" s="77"/>
      <c r="AZ504" s="76"/>
      <c r="BA504" s="77"/>
      <c r="BB504" s="76" t="s">
        <v>46</v>
      </c>
      <c r="BC504" s="77">
        <v>325</v>
      </c>
      <c r="BD504" s="76"/>
      <c r="BE504" s="77"/>
      <c r="BF504" s="76"/>
      <c r="BG504" s="77"/>
      <c r="BH504" s="76"/>
      <c r="BI504" s="77"/>
      <c r="BJ504" s="76"/>
      <c r="BK504" s="77"/>
      <c r="BL504" s="36"/>
      <c r="BM504" s="24"/>
      <c r="BN504" s="76"/>
      <c r="BO504" s="77"/>
      <c r="BP504" s="76"/>
      <c r="BQ504" s="77"/>
      <c r="BR504" s="76"/>
      <c r="BS504" s="77"/>
      <c r="BT504" s="76"/>
      <c r="BU504" s="77"/>
      <c r="BV504" s="24"/>
      <c r="BW504" s="76"/>
      <c r="BX504" s="77"/>
      <c r="BY504" s="76"/>
      <c r="BZ504" s="77"/>
      <c r="CA504" s="96"/>
    </row>
    <row r="505" spans="1:79" outlineLevel="1" x14ac:dyDescent="0.2">
      <c r="A505" s="33"/>
      <c r="B505" s="265" t="s">
        <v>1048</v>
      </c>
      <c r="C505" s="240" t="str">
        <f>_xlfn.CONCAT(Tabel3[[#This Row],[ID]],Tabel3[[#This Row],[BYGNINGSDELE]])</f>
        <v xml:space="preserve">501Trykluftskompressorer </v>
      </c>
      <c r="D505" s="24"/>
      <c r="E505" s="24"/>
      <c r="F505" s="24"/>
      <c r="G505" s="24"/>
      <c r="H505" s="24"/>
      <c r="I505" s="24"/>
      <c r="J505" s="61">
        <v>4</v>
      </c>
      <c r="K505" s="62" t="s">
        <v>1033</v>
      </c>
      <c r="L505" s="63" t="s">
        <v>991</v>
      </c>
      <c r="M505" s="61" t="str">
        <f>IFERROR(VLOOKUP(Tabel3[[#This Row],[ID-Bygningsdel]],'Data ændringslog'!A:G,7,FALSE),"P")</f>
        <v/>
      </c>
      <c r="N505" s="64" t="s">
        <v>109</v>
      </c>
      <c r="O505" s="188" t="str">
        <f>VLOOKUP(Tabel3[[#This Row],[ID-Bygningsdel]],'Data aktør'!A:H,2,FALSE)</f>
        <v/>
      </c>
      <c r="P505" s="189" t="str">
        <f>VLOOKUP(Tabel3[[#This Row],[ID-Bygningsdel]],'Data aktør'!A:H,3,FALSE)</f>
        <v/>
      </c>
      <c r="Q505" s="190" t="str">
        <f>VLOOKUP(Tabel3[[#This Row],[ID-Bygningsdel]],'Data aktør'!A:H,4,FALSE)</f>
        <v/>
      </c>
      <c r="R505" s="191" t="str">
        <f>VLOOKUP(Tabel3[[#This Row],[ID-Bygningsdel]],'Data aktør'!A:H,5,FALSE)</f>
        <v>X</v>
      </c>
      <c r="S505" s="192" t="str">
        <f>VLOOKUP(Tabel3[[#This Row],[ID-Bygningsdel]],'Data aktør'!A:H,6,FALSE)</f>
        <v/>
      </c>
      <c r="T505" s="193" t="str">
        <f>VLOOKUP(Tabel3[[#This Row],[ID-Bygningsdel]],'Data aktør'!A:H,7,FALSE)</f>
        <v/>
      </c>
      <c r="U505" s="194" t="str">
        <f>VLOOKUP(Tabel3[[#This Row],[ID-Bygningsdel]],'Data aktør'!A:H,8,FALSE)</f>
        <v/>
      </c>
      <c r="V505" s="76"/>
      <c r="W505" s="77"/>
      <c r="X505" s="76"/>
      <c r="Y505" s="77"/>
      <c r="Z505" s="76"/>
      <c r="AA505" s="77"/>
      <c r="AB505" s="76" t="s">
        <v>46</v>
      </c>
      <c r="AC505" s="77">
        <v>200</v>
      </c>
      <c r="AD505" s="76"/>
      <c r="AE505" s="77"/>
      <c r="AF505" s="76"/>
      <c r="AG505" s="77"/>
      <c r="AH505" s="76"/>
      <c r="AI505" s="77"/>
      <c r="AJ505" s="76" t="s">
        <v>46</v>
      </c>
      <c r="AK505" s="77">
        <v>300</v>
      </c>
      <c r="AL505" s="76"/>
      <c r="AM505" s="77"/>
      <c r="AN505" s="76"/>
      <c r="AO505" s="77"/>
      <c r="AP505" s="76"/>
      <c r="AQ505" s="77"/>
      <c r="AR505" s="76"/>
      <c r="AS505" s="77"/>
      <c r="AT505" s="76" t="s">
        <v>46</v>
      </c>
      <c r="AU505" s="77">
        <v>325</v>
      </c>
      <c r="AV505" s="76"/>
      <c r="AW505" s="77"/>
      <c r="AX505" s="76"/>
      <c r="AY505" s="77"/>
      <c r="AZ505" s="76"/>
      <c r="BA505" s="77"/>
      <c r="BB505" s="76" t="s">
        <v>46</v>
      </c>
      <c r="BC505" s="77">
        <v>325</v>
      </c>
      <c r="BD505" s="76"/>
      <c r="BE505" s="77"/>
      <c r="BF505" s="76"/>
      <c r="BG505" s="77"/>
      <c r="BH505" s="76"/>
      <c r="BI505" s="77"/>
      <c r="BJ505" s="76"/>
      <c r="BK505" s="77"/>
      <c r="BL505" s="36"/>
      <c r="BM505" s="24"/>
      <c r="BN505" s="76"/>
      <c r="BO505" s="77"/>
      <c r="BP505" s="76"/>
      <c r="BQ505" s="77"/>
      <c r="BR505" s="76"/>
      <c r="BS505" s="77"/>
      <c r="BT505" s="76"/>
      <c r="BU505" s="77"/>
      <c r="BV505" s="24"/>
      <c r="BW505" s="76"/>
      <c r="BX505" s="77"/>
      <c r="BY505" s="76"/>
      <c r="BZ505" s="77"/>
      <c r="CA505" s="96"/>
    </row>
    <row r="506" spans="1:79" outlineLevel="1" x14ac:dyDescent="0.2">
      <c r="A506" s="33"/>
      <c r="B506" s="265" t="s">
        <v>1050</v>
      </c>
      <c r="C506" s="240" t="str">
        <f>_xlfn.CONCAT(Tabel3[[#This Row],[ID]],Tabel3[[#This Row],[BYGNINGSDELE]])</f>
        <v>502Vakumanlæg</v>
      </c>
      <c r="D506" s="24"/>
      <c r="E506" s="24"/>
      <c r="F506" s="24"/>
      <c r="G506" s="24"/>
      <c r="H506" s="24"/>
      <c r="I506" s="24"/>
      <c r="J506" s="61">
        <v>4</v>
      </c>
      <c r="K506" s="62" t="s">
        <v>1035</v>
      </c>
      <c r="L506" s="63" t="s">
        <v>991</v>
      </c>
      <c r="M506" s="61" t="str">
        <f>IFERROR(VLOOKUP(Tabel3[[#This Row],[ID-Bygningsdel]],'Data ændringslog'!A:G,7,FALSE),"P")</f>
        <v/>
      </c>
      <c r="N506" s="64" t="s">
        <v>109</v>
      </c>
      <c r="O506" s="188" t="str">
        <f>VLOOKUP(Tabel3[[#This Row],[ID-Bygningsdel]],'Data aktør'!A:H,2,FALSE)</f>
        <v/>
      </c>
      <c r="P506" s="189" t="str">
        <f>VLOOKUP(Tabel3[[#This Row],[ID-Bygningsdel]],'Data aktør'!A:H,3,FALSE)</f>
        <v/>
      </c>
      <c r="Q506" s="190" t="str">
        <f>VLOOKUP(Tabel3[[#This Row],[ID-Bygningsdel]],'Data aktør'!A:H,4,FALSE)</f>
        <v/>
      </c>
      <c r="R506" s="191" t="str">
        <f>VLOOKUP(Tabel3[[#This Row],[ID-Bygningsdel]],'Data aktør'!A:H,5,FALSE)</f>
        <v>X</v>
      </c>
      <c r="S506" s="192" t="str">
        <f>VLOOKUP(Tabel3[[#This Row],[ID-Bygningsdel]],'Data aktør'!A:H,6,FALSE)</f>
        <v/>
      </c>
      <c r="T506" s="193" t="str">
        <f>VLOOKUP(Tabel3[[#This Row],[ID-Bygningsdel]],'Data aktør'!A:H,7,FALSE)</f>
        <v/>
      </c>
      <c r="U506" s="194" t="str">
        <f>VLOOKUP(Tabel3[[#This Row],[ID-Bygningsdel]],'Data aktør'!A:H,8,FALSE)</f>
        <v/>
      </c>
      <c r="V506" s="76"/>
      <c r="W506" s="77"/>
      <c r="X506" s="76"/>
      <c r="Y506" s="77"/>
      <c r="Z506" s="76"/>
      <c r="AA506" s="77"/>
      <c r="AB506" s="76" t="s">
        <v>46</v>
      </c>
      <c r="AC506" s="77">
        <v>200</v>
      </c>
      <c r="AD506" s="76"/>
      <c r="AE506" s="77"/>
      <c r="AF506" s="76"/>
      <c r="AG506" s="77"/>
      <c r="AH506" s="76"/>
      <c r="AI506" s="77"/>
      <c r="AJ506" s="76" t="s">
        <v>46</v>
      </c>
      <c r="AK506" s="77">
        <v>300</v>
      </c>
      <c r="AL506" s="76"/>
      <c r="AM506" s="77"/>
      <c r="AN506" s="76"/>
      <c r="AO506" s="77"/>
      <c r="AP506" s="76"/>
      <c r="AQ506" s="77"/>
      <c r="AR506" s="76"/>
      <c r="AS506" s="77"/>
      <c r="AT506" s="76" t="s">
        <v>46</v>
      </c>
      <c r="AU506" s="77">
        <v>325</v>
      </c>
      <c r="AV506" s="76"/>
      <c r="AW506" s="77"/>
      <c r="AX506" s="76"/>
      <c r="AY506" s="77"/>
      <c r="AZ506" s="76"/>
      <c r="BA506" s="77"/>
      <c r="BB506" s="76" t="s">
        <v>46</v>
      </c>
      <c r="BC506" s="77">
        <v>325</v>
      </c>
      <c r="BD506" s="76"/>
      <c r="BE506" s="77"/>
      <c r="BF506" s="76"/>
      <c r="BG506" s="77"/>
      <c r="BH506" s="76"/>
      <c r="BI506" s="77"/>
      <c r="BJ506" s="76"/>
      <c r="BK506" s="77"/>
      <c r="BL506" s="36"/>
      <c r="BM506" s="24"/>
      <c r="BN506" s="76"/>
      <c r="BO506" s="77"/>
      <c r="BP506" s="76"/>
      <c r="BQ506" s="77"/>
      <c r="BR506" s="76"/>
      <c r="BS506" s="77"/>
      <c r="BT506" s="76"/>
      <c r="BU506" s="77"/>
      <c r="BV506" s="24"/>
      <c r="BW506" s="76"/>
      <c r="BX506" s="77"/>
      <c r="BY506" s="76"/>
      <c r="BZ506" s="77"/>
      <c r="CA506" s="96"/>
    </row>
    <row r="507" spans="1:79" outlineLevel="1" x14ac:dyDescent="0.2">
      <c r="A507" s="33"/>
      <c r="B507" s="265" t="s">
        <v>1052</v>
      </c>
      <c r="C507" s="240" t="str">
        <f>_xlfn.CONCAT(Tabel3[[#This Row],[ID]],Tabel3[[#This Row],[BYGNINGSDELE]])</f>
        <v>503Gasflasker</v>
      </c>
      <c r="D507" s="24"/>
      <c r="E507" s="24"/>
      <c r="F507" s="24"/>
      <c r="G507" s="24"/>
      <c r="H507" s="24"/>
      <c r="I507" s="24"/>
      <c r="J507" s="61">
        <v>4</v>
      </c>
      <c r="K507" s="62" t="s">
        <v>1037</v>
      </c>
      <c r="L507" s="63" t="s">
        <v>991</v>
      </c>
      <c r="M507" s="61" t="str">
        <f>IFERROR(VLOOKUP(Tabel3[[#This Row],[ID-Bygningsdel]],'Data ændringslog'!A:G,7,FALSE),"P")</f>
        <v/>
      </c>
      <c r="N507" s="64" t="s">
        <v>109</v>
      </c>
      <c r="O507" s="188" t="str">
        <f>VLOOKUP(Tabel3[[#This Row],[ID-Bygningsdel]],'Data aktør'!A:H,2,FALSE)</f>
        <v/>
      </c>
      <c r="P507" s="189" t="str">
        <f>VLOOKUP(Tabel3[[#This Row],[ID-Bygningsdel]],'Data aktør'!A:H,3,FALSE)</f>
        <v/>
      </c>
      <c r="Q507" s="190" t="str">
        <f>VLOOKUP(Tabel3[[#This Row],[ID-Bygningsdel]],'Data aktør'!A:H,4,FALSE)</f>
        <v/>
      </c>
      <c r="R507" s="191" t="str">
        <f>VLOOKUP(Tabel3[[#This Row],[ID-Bygningsdel]],'Data aktør'!A:H,5,FALSE)</f>
        <v>X</v>
      </c>
      <c r="S507" s="192" t="str">
        <f>VLOOKUP(Tabel3[[#This Row],[ID-Bygningsdel]],'Data aktør'!A:H,6,FALSE)</f>
        <v/>
      </c>
      <c r="T507" s="193" t="str">
        <f>VLOOKUP(Tabel3[[#This Row],[ID-Bygningsdel]],'Data aktør'!A:H,7,FALSE)</f>
        <v/>
      </c>
      <c r="U507" s="194" t="str">
        <f>VLOOKUP(Tabel3[[#This Row],[ID-Bygningsdel]],'Data aktør'!A:H,8,FALSE)</f>
        <v/>
      </c>
      <c r="V507" s="76"/>
      <c r="W507" s="77"/>
      <c r="X507" s="76"/>
      <c r="Y507" s="77"/>
      <c r="Z507" s="76"/>
      <c r="AA507" s="77"/>
      <c r="AB507" s="76"/>
      <c r="AC507" s="77"/>
      <c r="AD507" s="76"/>
      <c r="AE507" s="77"/>
      <c r="AF507" s="76"/>
      <c r="AG507" s="77"/>
      <c r="AH507" s="76"/>
      <c r="AI507" s="77"/>
      <c r="AJ507" s="76"/>
      <c r="AK507" s="77"/>
      <c r="AL507" s="76"/>
      <c r="AM507" s="77"/>
      <c r="AN507" s="76"/>
      <c r="AO507" s="77"/>
      <c r="AP507" s="76"/>
      <c r="AQ507" s="77"/>
      <c r="AR507" s="76"/>
      <c r="AS507" s="77"/>
      <c r="AT507" s="76" t="s">
        <v>46</v>
      </c>
      <c r="AU507" s="77">
        <v>325</v>
      </c>
      <c r="AV507" s="76"/>
      <c r="AW507" s="77"/>
      <c r="AX507" s="76"/>
      <c r="AY507" s="77"/>
      <c r="AZ507" s="76"/>
      <c r="BA507" s="77"/>
      <c r="BB507" s="76" t="s">
        <v>46</v>
      </c>
      <c r="BC507" s="77">
        <v>325</v>
      </c>
      <c r="BD507" s="76"/>
      <c r="BE507" s="77"/>
      <c r="BF507" s="76"/>
      <c r="BG507" s="77"/>
      <c r="BH507" s="76"/>
      <c r="BI507" s="77"/>
      <c r="BJ507" s="76"/>
      <c r="BK507" s="77"/>
      <c r="BL507" s="36"/>
      <c r="BM507" s="24"/>
      <c r="BN507" s="76"/>
      <c r="BO507" s="77"/>
      <c r="BP507" s="76"/>
      <c r="BQ507" s="77"/>
      <c r="BR507" s="76"/>
      <c r="BS507" s="77"/>
      <c r="BT507" s="76"/>
      <c r="BU507" s="77"/>
      <c r="BV507" s="24"/>
      <c r="BW507" s="76"/>
      <c r="BX507" s="77"/>
      <c r="BY507" s="76"/>
      <c r="BZ507" s="77"/>
      <c r="CA507" s="96"/>
    </row>
    <row r="508" spans="1:79" outlineLevel="1" x14ac:dyDescent="0.2">
      <c r="A508" s="33"/>
      <c r="B508" s="265" t="s">
        <v>1054</v>
      </c>
      <c r="C508" s="240" t="str">
        <f>_xlfn.CONCAT(Tabel3[[#This Row],[ID]],Tabel3[[#This Row],[BYGNINGSDELE]])</f>
        <v>504Tanke</v>
      </c>
      <c r="D508" s="24"/>
      <c r="E508" s="24"/>
      <c r="F508" s="24"/>
      <c r="G508" s="24"/>
      <c r="H508" s="24"/>
      <c r="I508" s="24"/>
      <c r="J508" s="61">
        <v>4</v>
      </c>
      <c r="K508" s="62" t="s">
        <v>1039</v>
      </c>
      <c r="L508" s="63" t="s">
        <v>991</v>
      </c>
      <c r="M508" s="61" t="str">
        <f>IFERROR(VLOOKUP(Tabel3[[#This Row],[ID-Bygningsdel]],'Data ændringslog'!A:G,7,FALSE),"P")</f>
        <v/>
      </c>
      <c r="N508" s="64" t="s">
        <v>109</v>
      </c>
      <c r="O508" s="188" t="str">
        <f>VLOOKUP(Tabel3[[#This Row],[ID-Bygningsdel]],'Data aktør'!A:H,2,FALSE)</f>
        <v/>
      </c>
      <c r="P508" s="189" t="str">
        <f>VLOOKUP(Tabel3[[#This Row],[ID-Bygningsdel]],'Data aktør'!A:H,3,FALSE)</f>
        <v/>
      </c>
      <c r="Q508" s="190" t="str">
        <f>VLOOKUP(Tabel3[[#This Row],[ID-Bygningsdel]],'Data aktør'!A:H,4,FALSE)</f>
        <v/>
      </c>
      <c r="R508" s="191" t="str">
        <f>VLOOKUP(Tabel3[[#This Row],[ID-Bygningsdel]],'Data aktør'!A:H,5,FALSE)</f>
        <v>X</v>
      </c>
      <c r="S508" s="192" t="str">
        <f>VLOOKUP(Tabel3[[#This Row],[ID-Bygningsdel]],'Data aktør'!A:H,6,FALSE)</f>
        <v/>
      </c>
      <c r="T508" s="193" t="str">
        <f>VLOOKUP(Tabel3[[#This Row],[ID-Bygningsdel]],'Data aktør'!A:H,7,FALSE)</f>
        <v/>
      </c>
      <c r="U508" s="194" t="str">
        <f>VLOOKUP(Tabel3[[#This Row],[ID-Bygningsdel]],'Data aktør'!A:H,8,FALSE)</f>
        <v/>
      </c>
      <c r="V508" s="76"/>
      <c r="W508" s="77"/>
      <c r="X508" s="76"/>
      <c r="Y508" s="77"/>
      <c r="Z508" s="76"/>
      <c r="AA508" s="77"/>
      <c r="AB508" s="76" t="s">
        <v>46</v>
      </c>
      <c r="AC508" s="77">
        <v>200</v>
      </c>
      <c r="AD508" s="76"/>
      <c r="AE508" s="77"/>
      <c r="AF508" s="76"/>
      <c r="AG508" s="77"/>
      <c r="AH508" s="76"/>
      <c r="AI508" s="77"/>
      <c r="AJ508" s="76" t="s">
        <v>46</v>
      </c>
      <c r="AK508" s="77">
        <v>300</v>
      </c>
      <c r="AL508" s="76"/>
      <c r="AM508" s="77"/>
      <c r="AN508" s="76"/>
      <c r="AO508" s="77"/>
      <c r="AP508" s="76"/>
      <c r="AQ508" s="77"/>
      <c r="AR508" s="76"/>
      <c r="AS508" s="77"/>
      <c r="AT508" s="76" t="s">
        <v>46</v>
      </c>
      <c r="AU508" s="77">
        <v>325</v>
      </c>
      <c r="AV508" s="76"/>
      <c r="AW508" s="77"/>
      <c r="AX508" s="76"/>
      <c r="AY508" s="77"/>
      <c r="AZ508" s="76"/>
      <c r="BA508" s="77"/>
      <c r="BB508" s="76" t="s">
        <v>46</v>
      </c>
      <c r="BC508" s="77">
        <v>325</v>
      </c>
      <c r="BD508" s="76"/>
      <c r="BE508" s="77"/>
      <c r="BF508" s="76"/>
      <c r="BG508" s="77"/>
      <c r="BH508" s="76"/>
      <c r="BI508" s="77"/>
      <c r="BJ508" s="76"/>
      <c r="BK508" s="77"/>
      <c r="BL508" s="36"/>
      <c r="BM508" s="24"/>
      <c r="BN508" s="76"/>
      <c r="BO508" s="77"/>
      <c r="BP508" s="76"/>
      <c r="BQ508" s="77"/>
      <c r="BR508" s="76"/>
      <c r="BS508" s="77"/>
      <c r="BT508" s="76"/>
      <c r="BU508" s="77"/>
      <c r="BV508" s="24"/>
      <c r="BW508" s="76"/>
      <c r="BX508" s="77"/>
      <c r="BY508" s="76"/>
      <c r="BZ508" s="77"/>
      <c r="CA508" s="96"/>
    </row>
    <row r="509" spans="1:79" outlineLevel="1" x14ac:dyDescent="0.2">
      <c r="A509" s="33"/>
      <c r="B509" s="265" t="s">
        <v>1056</v>
      </c>
      <c r="C509" s="240" t="str">
        <f>_xlfn.CONCAT(Tabel3[[#This Row],[ID]],Tabel3[[#This Row],[BYGNINGSDELE]])</f>
        <v>505Kedler</v>
      </c>
      <c r="D509" s="24"/>
      <c r="E509" s="24"/>
      <c r="F509" s="24"/>
      <c r="G509" s="24"/>
      <c r="H509" s="24"/>
      <c r="I509" s="24"/>
      <c r="J509" s="61">
        <v>4</v>
      </c>
      <c r="K509" s="62" t="s">
        <v>1041</v>
      </c>
      <c r="L509" s="63" t="s">
        <v>991</v>
      </c>
      <c r="M509" s="61" t="str">
        <f>IFERROR(VLOOKUP(Tabel3[[#This Row],[ID-Bygningsdel]],'Data ændringslog'!A:G,7,FALSE),"P")</f>
        <v/>
      </c>
      <c r="N509" s="64" t="s">
        <v>109</v>
      </c>
      <c r="O509" s="188" t="str">
        <f>VLOOKUP(Tabel3[[#This Row],[ID-Bygningsdel]],'Data aktør'!A:H,2,FALSE)</f>
        <v/>
      </c>
      <c r="P509" s="189" t="str">
        <f>VLOOKUP(Tabel3[[#This Row],[ID-Bygningsdel]],'Data aktør'!A:H,3,FALSE)</f>
        <v/>
      </c>
      <c r="Q509" s="190" t="str">
        <f>VLOOKUP(Tabel3[[#This Row],[ID-Bygningsdel]],'Data aktør'!A:H,4,FALSE)</f>
        <v/>
      </c>
      <c r="R509" s="191" t="str">
        <f>VLOOKUP(Tabel3[[#This Row],[ID-Bygningsdel]],'Data aktør'!A:H,5,FALSE)</f>
        <v>X</v>
      </c>
      <c r="S509" s="192" t="str">
        <f>VLOOKUP(Tabel3[[#This Row],[ID-Bygningsdel]],'Data aktør'!A:H,6,FALSE)</f>
        <v/>
      </c>
      <c r="T509" s="193" t="str">
        <f>VLOOKUP(Tabel3[[#This Row],[ID-Bygningsdel]],'Data aktør'!A:H,7,FALSE)</f>
        <v/>
      </c>
      <c r="U509" s="194" t="str">
        <f>VLOOKUP(Tabel3[[#This Row],[ID-Bygningsdel]],'Data aktør'!A:H,8,FALSE)</f>
        <v/>
      </c>
      <c r="V509" s="76"/>
      <c r="W509" s="77"/>
      <c r="X509" s="76"/>
      <c r="Y509" s="77"/>
      <c r="Z509" s="76"/>
      <c r="AA509" s="77"/>
      <c r="AB509" s="76" t="s">
        <v>46</v>
      </c>
      <c r="AC509" s="77">
        <v>200</v>
      </c>
      <c r="AD509" s="76"/>
      <c r="AE509" s="77"/>
      <c r="AF509" s="76"/>
      <c r="AG509" s="77"/>
      <c r="AH509" s="76"/>
      <c r="AI509" s="77"/>
      <c r="AJ509" s="76" t="s">
        <v>46</v>
      </c>
      <c r="AK509" s="77">
        <v>300</v>
      </c>
      <c r="AL509" s="76"/>
      <c r="AM509" s="77"/>
      <c r="AN509" s="76"/>
      <c r="AO509" s="77"/>
      <c r="AP509" s="76"/>
      <c r="AQ509" s="77"/>
      <c r="AR509" s="76"/>
      <c r="AS509" s="77"/>
      <c r="AT509" s="76" t="s">
        <v>46</v>
      </c>
      <c r="AU509" s="77">
        <v>325</v>
      </c>
      <c r="AV509" s="76"/>
      <c r="AW509" s="77"/>
      <c r="AX509" s="76"/>
      <c r="AY509" s="77"/>
      <c r="AZ509" s="76"/>
      <c r="BA509" s="77"/>
      <c r="BB509" s="76" t="s">
        <v>46</v>
      </c>
      <c r="BC509" s="77">
        <v>325</v>
      </c>
      <c r="BD509" s="76"/>
      <c r="BE509" s="77"/>
      <c r="BF509" s="76"/>
      <c r="BG509" s="77"/>
      <c r="BH509" s="76"/>
      <c r="BI509" s="77"/>
      <c r="BJ509" s="76"/>
      <c r="BK509" s="77"/>
      <c r="BL509" s="36"/>
      <c r="BM509" s="24"/>
      <c r="BN509" s="76"/>
      <c r="BO509" s="77"/>
      <c r="BP509" s="76"/>
      <c r="BQ509" s="77"/>
      <c r="BR509" s="76"/>
      <c r="BS509" s="77"/>
      <c r="BT509" s="76"/>
      <c r="BU509" s="77"/>
      <c r="BV509" s="24"/>
      <c r="BW509" s="76"/>
      <c r="BX509" s="77"/>
      <c r="BY509" s="76"/>
      <c r="BZ509" s="77"/>
      <c r="CA509" s="96"/>
    </row>
    <row r="510" spans="1:79" outlineLevel="1" x14ac:dyDescent="0.2">
      <c r="A510" s="33"/>
      <c r="B510" s="265" t="s">
        <v>1058</v>
      </c>
      <c r="C510" s="240" t="str">
        <f>_xlfn.CONCAT(Tabel3[[#This Row],[ID]],Tabel3[[#This Row],[BYGNINGSDELE]])</f>
        <v>506Kondensater</v>
      </c>
      <c r="D510" s="24"/>
      <c r="E510" s="24"/>
      <c r="F510" s="24"/>
      <c r="G510" s="24"/>
      <c r="H510" s="24"/>
      <c r="I510" s="24"/>
      <c r="J510" s="61">
        <v>4</v>
      </c>
      <c r="K510" s="62" t="s">
        <v>1043</v>
      </c>
      <c r="L510" s="63" t="s">
        <v>991</v>
      </c>
      <c r="M510" s="61" t="str">
        <f>IFERROR(VLOOKUP(Tabel3[[#This Row],[ID-Bygningsdel]],'Data ændringslog'!A:G,7,FALSE),"P")</f>
        <v/>
      </c>
      <c r="N510" s="64" t="s">
        <v>109</v>
      </c>
      <c r="O510" s="188" t="str">
        <f>VLOOKUP(Tabel3[[#This Row],[ID-Bygningsdel]],'Data aktør'!A:H,2,FALSE)</f>
        <v/>
      </c>
      <c r="P510" s="189" t="str">
        <f>VLOOKUP(Tabel3[[#This Row],[ID-Bygningsdel]],'Data aktør'!A:H,3,FALSE)</f>
        <v/>
      </c>
      <c r="Q510" s="190" t="str">
        <f>VLOOKUP(Tabel3[[#This Row],[ID-Bygningsdel]],'Data aktør'!A:H,4,FALSE)</f>
        <v/>
      </c>
      <c r="R510" s="191" t="str">
        <f>VLOOKUP(Tabel3[[#This Row],[ID-Bygningsdel]],'Data aktør'!A:H,5,FALSE)</f>
        <v>X</v>
      </c>
      <c r="S510" s="192" t="str">
        <f>VLOOKUP(Tabel3[[#This Row],[ID-Bygningsdel]],'Data aktør'!A:H,6,FALSE)</f>
        <v/>
      </c>
      <c r="T510" s="193" t="str">
        <f>VLOOKUP(Tabel3[[#This Row],[ID-Bygningsdel]],'Data aktør'!A:H,7,FALSE)</f>
        <v/>
      </c>
      <c r="U510" s="194" t="str">
        <f>VLOOKUP(Tabel3[[#This Row],[ID-Bygningsdel]],'Data aktør'!A:H,8,FALSE)</f>
        <v/>
      </c>
      <c r="V510" s="76"/>
      <c r="W510" s="77"/>
      <c r="X510" s="76"/>
      <c r="Y510" s="77"/>
      <c r="Z510" s="76"/>
      <c r="AA510" s="77"/>
      <c r="AB510" s="76" t="s">
        <v>46</v>
      </c>
      <c r="AC510" s="77">
        <v>200</v>
      </c>
      <c r="AD510" s="76"/>
      <c r="AE510" s="77"/>
      <c r="AF510" s="76"/>
      <c r="AG510" s="77"/>
      <c r="AH510" s="76"/>
      <c r="AI510" s="77"/>
      <c r="AJ510" s="76" t="s">
        <v>46</v>
      </c>
      <c r="AK510" s="77">
        <v>300</v>
      </c>
      <c r="AL510" s="76"/>
      <c r="AM510" s="77"/>
      <c r="AN510" s="76"/>
      <c r="AO510" s="77"/>
      <c r="AP510" s="76"/>
      <c r="AQ510" s="77"/>
      <c r="AR510" s="76"/>
      <c r="AS510" s="77"/>
      <c r="AT510" s="76" t="s">
        <v>46</v>
      </c>
      <c r="AU510" s="77">
        <v>325</v>
      </c>
      <c r="AV510" s="76"/>
      <c r="AW510" s="77"/>
      <c r="AX510" s="76"/>
      <c r="AY510" s="77"/>
      <c r="AZ510" s="76"/>
      <c r="BA510" s="77"/>
      <c r="BB510" s="76" t="s">
        <v>46</v>
      </c>
      <c r="BC510" s="77">
        <v>325</v>
      </c>
      <c r="BD510" s="76"/>
      <c r="BE510" s="77"/>
      <c r="BF510" s="76"/>
      <c r="BG510" s="77"/>
      <c r="BH510" s="76"/>
      <c r="BI510" s="77"/>
      <c r="BJ510" s="76"/>
      <c r="BK510" s="77"/>
      <c r="BL510" s="36"/>
      <c r="BM510" s="24"/>
      <c r="BN510" s="76"/>
      <c r="BO510" s="77"/>
      <c r="BP510" s="76"/>
      <c r="BQ510" s="77"/>
      <c r="BR510" s="76"/>
      <c r="BS510" s="77"/>
      <c r="BT510" s="76"/>
      <c r="BU510" s="77"/>
      <c r="BV510" s="24"/>
      <c r="BW510" s="76"/>
      <c r="BX510" s="77"/>
      <c r="BY510" s="76"/>
      <c r="BZ510" s="77"/>
      <c r="CA510" s="96"/>
    </row>
    <row r="511" spans="1:79" outlineLevel="1" x14ac:dyDescent="0.2">
      <c r="A511" s="33"/>
      <c r="B511" s="267" t="s">
        <v>1060</v>
      </c>
      <c r="C511" s="242" t="str">
        <f>_xlfn.CONCAT(Tabel3[[#This Row],[ID]],Tabel3[[#This Row],[BYGNINGSDELE]])</f>
        <v>507Køling</v>
      </c>
      <c r="D511" s="23"/>
      <c r="E511" s="23"/>
      <c r="F511" s="23"/>
      <c r="G511" s="23"/>
      <c r="H511" s="23"/>
      <c r="I511" s="24"/>
      <c r="J511" s="65">
        <v>3</v>
      </c>
      <c r="K511" s="66" t="s">
        <v>946</v>
      </c>
      <c r="L511" s="67"/>
      <c r="M511" s="65" t="str">
        <f>IFERROR(VLOOKUP(Tabel3[[#This Row],[ID-Bygningsdel]],'Data ændringslog'!A:G,7,FALSE),"P")</f>
        <v/>
      </c>
      <c r="N511" s="68" t="s">
        <v>109</v>
      </c>
      <c r="O511" s="196" t="str">
        <f>VLOOKUP(Tabel3[[#This Row],[ID-Bygningsdel]],'Data aktør'!A:H,2,FALSE)</f>
        <v/>
      </c>
      <c r="P511" s="197" t="str">
        <f>VLOOKUP(Tabel3[[#This Row],[ID-Bygningsdel]],'Data aktør'!A:H,3,FALSE)</f>
        <v/>
      </c>
      <c r="Q511" s="197" t="str">
        <f>VLOOKUP(Tabel3[[#This Row],[ID-Bygningsdel]],'Data aktør'!A:H,4,FALSE)</f>
        <v/>
      </c>
      <c r="R511" s="197" t="str">
        <f>VLOOKUP(Tabel3[[#This Row],[ID-Bygningsdel]],'Data aktør'!A:H,5,FALSE)</f>
        <v/>
      </c>
      <c r="S511" s="197" t="str">
        <f>VLOOKUP(Tabel3[[#This Row],[ID-Bygningsdel]],'Data aktør'!A:H,6,FALSE)</f>
        <v/>
      </c>
      <c r="T511" s="197" t="str">
        <f>VLOOKUP(Tabel3[[#This Row],[ID-Bygningsdel]],'Data aktør'!A:H,7,FALSE)</f>
        <v/>
      </c>
      <c r="U511" s="197" t="str">
        <f>VLOOKUP(Tabel3[[#This Row],[ID-Bygningsdel]],'Data aktør'!A:H,8,FALSE)</f>
        <v/>
      </c>
      <c r="V511" s="84"/>
      <c r="W511" s="69"/>
      <c r="X511" s="84"/>
      <c r="Y511" s="69"/>
      <c r="Z511" s="84"/>
      <c r="AA511" s="69"/>
      <c r="AB511" s="84"/>
      <c r="AC511" s="69"/>
      <c r="AD511" s="84"/>
      <c r="AE511" s="69"/>
      <c r="AF511" s="84"/>
      <c r="AG511" s="69"/>
      <c r="AH511" s="84"/>
      <c r="AI511" s="69"/>
      <c r="AJ511" s="84"/>
      <c r="AK511" s="69"/>
      <c r="AL511" s="84"/>
      <c r="AM511" s="69"/>
      <c r="AN511" s="84"/>
      <c r="AO511" s="69"/>
      <c r="AP511" s="84"/>
      <c r="AQ511" s="69"/>
      <c r="AR511" s="84"/>
      <c r="AS511" s="69"/>
      <c r="AT511" s="84"/>
      <c r="AU511" s="69"/>
      <c r="AV511" s="84"/>
      <c r="AW511" s="69"/>
      <c r="AX511" s="84"/>
      <c r="AY511" s="69"/>
      <c r="AZ511" s="84"/>
      <c r="BA511" s="69"/>
      <c r="BB511" s="84"/>
      <c r="BC511" s="69"/>
      <c r="BD511" s="84"/>
      <c r="BE511" s="69"/>
      <c r="BF511" s="84"/>
      <c r="BG511" s="69"/>
      <c r="BH511" s="84"/>
      <c r="BI511" s="69"/>
      <c r="BJ511" s="84"/>
      <c r="BK511" s="69"/>
      <c r="BL511" s="38"/>
      <c r="BM511" s="24"/>
      <c r="BN511" s="84"/>
      <c r="BO511" s="69"/>
      <c r="BP511" s="84"/>
      <c r="BQ511" s="69"/>
      <c r="BR511" s="84"/>
      <c r="BS511" s="69"/>
      <c r="BT511" s="84"/>
      <c r="BU511" s="69"/>
      <c r="BV511" s="24"/>
      <c r="BW511" s="84"/>
      <c r="BX511" s="69"/>
      <c r="BY511" s="84"/>
      <c r="BZ511" s="69"/>
      <c r="CA511" s="98"/>
    </row>
    <row r="512" spans="1:79" outlineLevel="1" x14ac:dyDescent="0.2">
      <c r="A512" s="33"/>
      <c r="B512" s="265" t="s">
        <v>1062</v>
      </c>
      <c r="C512" s="240" t="str">
        <f>_xlfn.CONCAT(Tabel3[[#This Row],[ID]],Tabel3[[#This Row],[BYGNINGSDELE]])</f>
        <v>508Målerarrangement</v>
      </c>
      <c r="D512" s="24"/>
      <c r="E512" s="24"/>
      <c r="F512" s="24"/>
      <c r="G512" s="24"/>
      <c r="H512" s="24"/>
      <c r="I512" s="24"/>
      <c r="J512" s="61">
        <v>4</v>
      </c>
      <c r="K512" s="62" t="s">
        <v>1008</v>
      </c>
      <c r="L512" s="63" t="s">
        <v>991</v>
      </c>
      <c r="M512" s="61" t="str">
        <f>IFERROR(VLOOKUP(Tabel3[[#This Row],[ID-Bygningsdel]],'Data ændringslog'!A:G,7,FALSE),"P")</f>
        <v/>
      </c>
      <c r="N512" s="64" t="s">
        <v>109</v>
      </c>
      <c r="O512" s="188" t="str">
        <f>VLOOKUP(Tabel3[[#This Row],[ID-Bygningsdel]],'Data aktør'!A:H,2,FALSE)</f>
        <v/>
      </c>
      <c r="P512" s="189" t="str">
        <f>VLOOKUP(Tabel3[[#This Row],[ID-Bygningsdel]],'Data aktør'!A:H,3,FALSE)</f>
        <v/>
      </c>
      <c r="Q512" s="190" t="str">
        <f>VLOOKUP(Tabel3[[#This Row],[ID-Bygningsdel]],'Data aktør'!A:H,4,FALSE)</f>
        <v/>
      </c>
      <c r="R512" s="191" t="str">
        <f>VLOOKUP(Tabel3[[#This Row],[ID-Bygningsdel]],'Data aktør'!A:H,5,FALSE)</f>
        <v>X</v>
      </c>
      <c r="S512" s="192" t="str">
        <f>VLOOKUP(Tabel3[[#This Row],[ID-Bygningsdel]],'Data aktør'!A:H,6,FALSE)</f>
        <v/>
      </c>
      <c r="T512" s="193" t="str">
        <f>VLOOKUP(Tabel3[[#This Row],[ID-Bygningsdel]],'Data aktør'!A:H,7,FALSE)</f>
        <v/>
      </c>
      <c r="U512" s="194" t="str">
        <f>VLOOKUP(Tabel3[[#This Row],[ID-Bygningsdel]],'Data aktør'!A:H,8,FALSE)</f>
        <v/>
      </c>
      <c r="V512" s="76"/>
      <c r="W512" s="77"/>
      <c r="X512" s="76"/>
      <c r="Y512" s="77"/>
      <c r="Z512" s="76"/>
      <c r="AA512" s="77"/>
      <c r="AB512" s="76" t="s">
        <v>46</v>
      </c>
      <c r="AC512" s="77">
        <v>200</v>
      </c>
      <c r="AD512" s="76"/>
      <c r="AE512" s="77"/>
      <c r="AF512" s="76"/>
      <c r="AG512" s="77"/>
      <c r="AH512" s="76"/>
      <c r="AI512" s="77"/>
      <c r="AJ512" s="76" t="s">
        <v>46</v>
      </c>
      <c r="AK512" s="77">
        <v>300</v>
      </c>
      <c r="AL512" s="76"/>
      <c r="AM512" s="77"/>
      <c r="AN512" s="76"/>
      <c r="AO512" s="77"/>
      <c r="AP512" s="76"/>
      <c r="AQ512" s="77"/>
      <c r="AR512" s="76"/>
      <c r="AS512" s="77"/>
      <c r="AT512" s="76" t="s">
        <v>46</v>
      </c>
      <c r="AU512" s="77">
        <v>325</v>
      </c>
      <c r="AV512" s="76"/>
      <c r="AW512" s="77"/>
      <c r="AX512" s="76"/>
      <c r="AY512" s="77"/>
      <c r="AZ512" s="76"/>
      <c r="BA512" s="77"/>
      <c r="BB512" s="76" t="s">
        <v>46</v>
      </c>
      <c r="BC512" s="77">
        <v>325</v>
      </c>
      <c r="BD512" s="76"/>
      <c r="BE512" s="77"/>
      <c r="BF512" s="76"/>
      <c r="BG512" s="77"/>
      <c r="BH512" s="76"/>
      <c r="BI512" s="77"/>
      <c r="BJ512" s="76"/>
      <c r="BK512" s="77"/>
      <c r="BL512" s="36"/>
      <c r="BM512" s="24"/>
      <c r="BN512" s="76"/>
      <c r="BO512" s="77"/>
      <c r="BP512" s="76"/>
      <c r="BQ512" s="77"/>
      <c r="BR512" s="76"/>
      <c r="BS512" s="77"/>
      <c r="BT512" s="76"/>
      <c r="BU512" s="77"/>
      <c r="BV512" s="24"/>
      <c r="BW512" s="76"/>
      <c r="BX512" s="77"/>
      <c r="BY512" s="76"/>
      <c r="BZ512" s="77"/>
      <c r="CA512" s="96"/>
    </row>
    <row r="513" spans="1:79" outlineLevel="1" x14ac:dyDescent="0.2">
      <c r="A513" s="33"/>
      <c r="B513" s="265" t="s">
        <v>1064</v>
      </c>
      <c r="C513" s="240" t="str">
        <f>_xlfn.CONCAT(Tabel3[[#This Row],[ID]],Tabel3[[#This Row],[BYGNINGSDELE]])</f>
        <v xml:space="preserve">509Cirkulationspumper </v>
      </c>
      <c r="D513" s="24"/>
      <c r="E513" s="24"/>
      <c r="F513" s="24"/>
      <c r="G513" s="24"/>
      <c r="H513" s="24"/>
      <c r="I513" s="24"/>
      <c r="J513" s="61">
        <v>4</v>
      </c>
      <c r="K513" s="62" t="s">
        <v>1047</v>
      </c>
      <c r="L513" s="63" t="s">
        <v>991</v>
      </c>
      <c r="M513" s="61" t="str">
        <f>IFERROR(VLOOKUP(Tabel3[[#This Row],[ID-Bygningsdel]],'Data ændringslog'!A:G,7,FALSE),"P")</f>
        <v/>
      </c>
      <c r="N513" s="64" t="s">
        <v>113</v>
      </c>
      <c r="O513" s="188" t="str">
        <f>VLOOKUP(Tabel3[[#This Row],[ID-Bygningsdel]],'Data aktør'!A:H,2,FALSE)</f>
        <v/>
      </c>
      <c r="P513" s="189" t="str">
        <f>VLOOKUP(Tabel3[[#This Row],[ID-Bygningsdel]],'Data aktør'!A:H,3,FALSE)</f>
        <v/>
      </c>
      <c r="Q513" s="190" t="str">
        <f>VLOOKUP(Tabel3[[#This Row],[ID-Bygningsdel]],'Data aktør'!A:H,4,FALSE)</f>
        <v/>
      </c>
      <c r="R513" s="191" t="str">
        <f>VLOOKUP(Tabel3[[#This Row],[ID-Bygningsdel]],'Data aktør'!A:H,5,FALSE)</f>
        <v/>
      </c>
      <c r="S513" s="192" t="str">
        <f>VLOOKUP(Tabel3[[#This Row],[ID-Bygningsdel]],'Data aktør'!A:H,6,FALSE)</f>
        <v/>
      </c>
      <c r="T513" s="193" t="str">
        <f>VLOOKUP(Tabel3[[#This Row],[ID-Bygningsdel]],'Data aktør'!A:H,7,FALSE)</f>
        <v/>
      </c>
      <c r="U513" s="194" t="str">
        <f>VLOOKUP(Tabel3[[#This Row],[ID-Bygningsdel]],'Data aktør'!A:H,8,FALSE)</f>
        <v/>
      </c>
      <c r="V513" s="76"/>
      <c r="W513" s="77"/>
      <c r="X513" s="76"/>
      <c r="Y513" s="77"/>
      <c r="Z513" s="76"/>
      <c r="AA513" s="77"/>
      <c r="AB513" s="76"/>
      <c r="AC513" s="77"/>
      <c r="AD513" s="76"/>
      <c r="AE513" s="77"/>
      <c r="AF513" s="76"/>
      <c r="AG513" s="77"/>
      <c r="AH513" s="76"/>
      <c r="AI513" s="77"/>
      <c r="AJ513" s="76"/>
      <c r="AK513" s="77"/>
      <c r="AL513" s="76"/>
      <c r="AM513" s="77"/>
      <c r="AN513" s="76"/>
      <c r="AO513" s="77"/>
      <c r="AP513" s="76"/>
      <c r="AQ513" s="77"/>
      <c r="AR513" s="76"/>
      <c r="AS513" s="77"/>
      <c r="AT513" s="76"/>
      <c r="AU513" s="77"/>
      <c r="AV513" s="76"/>
      <c r="AW513" s="77"/>
      <c r="AX513" s="76"/>
      <c r="AY513" s="77"/>
      <c r="AZ513" s="76"/>
      <c r="BA513" s="77"/>
      <c r="BB513" s="76"/>
      <c r="BC513" s="77"/>
      <c r="BD513" s="76"/>
      <c r="BE513" s="77"/>
      <c r="BF513" s="76"/>
      <c r="BG513" s="77"/>
      <c r="BH513" s="76"/>
      <c r="BI513" s="77"/>
      <c r="BJ513" s="76"/>
      <c r="BK513" s="77"/>
      <c r="BL513" s="36"/>
      <c r="BM513" s="24"/>
      <c r="BN513" s="76"/>
      <c r="BO513" s="77"/>
      <c r="BP513" s="76"/>
      <c r="BQ513" s="77"/>
      <c r="BR513" s="76"/>
      <c r="BS513" s="77"/>
      <c r="BT513" s="76"/>
      <c r="BU513" s="77"/>
      <c r="BV513" s="24"/>
      <c r="BW513" s="76"/>
      <c r="BX513" s="77"/>
      <c r="BY513" s="76"/>
      <c r="BZ513" s="77"/>
      <c r="CA513" s="96"/>
    </row>
    <row r="514" spans="1:79" outlineLevel="1" x14ac:dyDescent="0.2">
      <c r="A514" s="33"/>
      <c r="B514" s="265" t="s">
        <v>1066</v>
      </c>
      <c r="C514" s="240" t="str">
        <f>_xlfn.CONCAT(Tabel3[[#This Row],[ID]],Tabel3[[#This Row],[BYGNINGSDELE]])</f>
        <v xml:space="preserve">510Fordelerrør til køling </v>
      </c>
      <c r="D514" s="24"/>
      <c r="E514" s="24"/>
      <c r="F514" s="24"/>
      <c r="G514" s="24"/>
      <c r="H514" s="24"/>
      <c r="I514" s="24"/>
      <c r="J514" s="61">
        <v>4</v>
      </c>
      <c r="K514" s="62" t="s">
        <v>1049</v>
      </c>
      <c r="L514" s="63" t="s">
        <v>991</v>
      </c>
      <c r="M514" s="61" t="str">
        <f>IFERROR(VLOOKUP(Tabel3[[#This Row],[ID-Bygningsdel]],'Data ændringslog'!A:G,7,FALSE),"P")</f>
        <v/>
      </c>
      <c r="N514" s="64" t="s">
        <v>109</v>
      </c>
      <c r="O514" s="188" t="str">
        <f>VLOOKUP(Tabel3[[#This Row],[ID-Bygningsdel]],'Data aktør'!A:H,2,FALSE)</f>
        <v/>
      </c>
      <c r="P514" s="189" t="str">
        <f>VLOOKUP(Tabel3[[#This Row],[ID-Bygningsdel]],'Data aktør'!A:H,3,FALSE)</f>
        <v/>
      </c>
      <c r="Q514" s="190" t="str">
        <f>VLOOKUP(Tabel3[[#This Row],[ID-Bygningsdel]],'Data aktør'!A:H,4,FALSE)</f>
        <v/>
      </c>
      <c r="R514" s="191" t="str">
        <f>VLOOKUP(Tabel3[[#This Row],[ID-Bygningsdel]],'Data aktør'!A:H,5,FALSE)</f>
        <v>X</v>
      </c>
      <c r="S514" s="192" t="str">
        <f>VLOOKUP(Tabel3[[#This Row],[ID-Bygningsdel]],'Data aktør'!A:H,6,FALSE)</f>
        <v/>
      </c>
      <c r="T514" s="193" t="str">
        <f>VLOOKUP(Tabel3[[#This Row],[ID-Bygningsdel]],'Data aktør'!A:H,7,FALSE)</f>
        <v/>
      </c>
      <c r="U514" s="194" t="str">
        <f>VLOOKUP(Tabel3[[#This Row],[ID-Bygningsdel]],'Data aktør'!A:H,8,FALSE)</f>
        <v/>
      </c>
      <c r="V514" s="76"/>
      <c r="W514" s="77"/>
      <c r="X514" s="76"/>
      <c r="Y514" s="77"/>
      <c r="Z514" s="76"/>
      <c r="AA514" s="77"/>
      <c r="AB514" s="76"/>
      <c r="AC514" s="77"/>
      <c r="AD514" s="76"/>
      <c r="AE514" s="77"/>
      <c r="AF514" s="76"/>
      <c r="AG514" s="77"/>
      <c r="AH514" s="76"/>
      <c r="AI514" s="77"/>
      <c r="AJ514" s="76"/>
      <c r="AK514" s="77"/>
      <c r="AL514" s="76"/>
      <c r="AM514" s="77"/>
      <c r="AN514" s="76"/>
      <c r="AO514" s="77"/>
      <c r="AP514" s="76"/>
      <c r="AQ514" s="77"/>
      <c r="AR514" s="76"/>
      <c r="AS514" s="77"/>
      <c r="AT514" s="76" t="s">
        <v>46</v>
      </c>
      <c r="AU514" s="77">
        <v>325</v>
      </c>
      <c r="AV514" s="76"/>
      <c r="AW514" s="77"/>
      <c r="AX514" s="76"/>
      <c r="AY514" s="77"/>
      <c r="AZ514" s="76"/>
      <c r="BA514" s="77"/>
      <c r="BB514" s="76" t="s">
        <v>46</v>
      </c>
      <c r="BC514" s="77">
        <v>325</v>
      </c>
      <c r="BD514" s="76"/>
      <c r="BE514" s="77"/>
      <c r="BF514" s="76"/>
      <c r="BG514" s="77"/>
      <c r="BH514" s="76"/>
      <c r="BI514" s="77"/>
      <c r="BJ514" s="76"/>
      <c r="BK514" s="77"/>
      <c r="BL514" s="36"/>
      <c r="BM514" s="24"/>
      <c r="BN514" s="76"/>
      <c r="BO514" s="77"/>
      <c r="BP514" s="76"/>
      <c r="BQ514" s="77"/>
      <c r="BR514" s="76"/>
      <c r="BS514" s="77"/>
      <c r="BT514" s="76"/>
      <c r="BU514" s="77"/>
      <c r="BV514" s="24"/>
      <c r="BW514" s="76"/>
      <c r="BX514" s="77"/>
      <c r="BY514" s="76"/>
      <c r="BZ514" s="77"/>
      <c r="CA514" s="96"/>
    </row>
    <row r="515" spans="1:79" outlineLevel="1" x14ac:dyDescent="0.2">
      <c r="A515" s="33"/>
      <c r="B515" s="265" t="s">
        <v>1067</v>
      </c>
      <c r="C515" s="240" t="str">
        <f>_xlfn.CONCAT(Tabel3[[#This Row],[ID]],Tabel3[[#This Row],[BYGNINGSDELE]])</f>
        <v>511Køleblandesløjfer</v>
      </c>
      <c r="D515" s="24"/>
      <c r="E515" s="24"/>
      <c r="F515" s="24"/>
      <c r="G515" s="24"/>
      <c r="H515" s="24"/>
      <c r="I515" s="24"/>
      <c r="J515" s="61">
        <v>4</v>
      </c>
      <c r="K515" s="62" t="s">
        <v>1051</v>
      </c>
      <c r="L515" s="63" t="s">
        <v>991</v>
      </c>
      <c r="M515" s="61" t="str">
        <f>IFERROR(VLOOKUP(Tabel3[[#This Row],[ID-Bygningsdel]],'Data ændringslog'!A:G,7,FALSE),"P")</f>
        <v/>
      </c>
      <c r="N515" s="64" t="s">
        <v>109</v>
      </c>
      <c r="O515" s="188" t="str">
        <f>VLOOKUP(Tabel3[[#This Row],[ID-Bygningsdel]],'Data aktør'!A:H,2,FALSE)</f>
        <v/>
      </c>
      <c r="P515" s="189" t="str">
        <f>VLOOKUP(Tabel3[[#This Row],[ID-Bygningsdel]],'Data aktør'!A:H,3,FALSE)</f>
        <v/>
      </c>
      <c r="Q515" s="190" t="str">
        <f>VLOOKUP(Tabel3[[#This Row],[ID-Bygningsdel]],'Data aktør'!A:H,4,FALSE)</f>
        <v/>
      </c>
      <c r="R515" s="191" t="str">
        <f>VLOOKUP(Tabel3[[#This Row],[ID-Bygningsdel]],'Data aktør'!A:H,5,FALSE)</f>
        <v>X</v>
      </c>
      <c r="S515" s="192" t="str">
        <f>VLOOKUP(Tabel3[[#This Row],[ID-Bygningsdel]],'Data aktør'!A:H,6,FALSE)</f>
        <v/>
      </c>
      <c r="T515" s="193" t="str">
        <f>VLOOKUP(Tabel3[[#This Row],[ID-Bygningsdel]],'Data aktør'!A:H,7,FALSE)</f>
        <v/>
      </c>
      <c r="U515" s="194" t="str">
        <f>VLOOKUP(Tabel3[[#This Row],[ID-Bygningsdel]],'Data aktør'!A:H,8,FALSE)</f>
        <v/>
      </c>
      <c r="V515" s="76"/>
      <c r="W515" s="77"/>
      <c r="X515" s="76"/>
      <c r="Y515" s="77"/>
      <c r="Z515" s="76"/>
      <c r="AA515" s="77"/>
      <c r="AB515" s="76" t="s">
        <v>46</v>
      </c>
      <c r="AC515" s="77">
        <v>200</v>
      </c>
      <c r="AD515" s="76"/>
      <c r="AE515" s="77"/>
      <c r="AF515" s="76"/>
      <c r="AG515" s="77"/>
      <c r="AH515" s="76"/>
      <c r="AI515" s="77"/>
      <c r="AJ515" s="76" t="s">
        <v>46</v>
      </c>
      <c r="AK515" s="77">
        <v>300</v>
      </c>
      <c r="AL515" s="76"/>
      <c r="AM515" s="77"/>
      <c r="AN515" s="76"/>
      <c r="AO515" s="77"/>
      <c r="AP515" s="76"/>
      <c r="AQ515" s="77"/>
      <c r="AR515" s="76"/>
      <c r="AS515" s="77"/>
      <c r="AT515" s="76" t="s">
        <v>46</v>
      </c>
      <c r="AU515" s="77">
        <v>325</v>
      </c>
      <c r="AV515" s="76"/>
      <c r="AW515" s="77"/>
      <c r="AX515" s="76"/>
      <c r="AY515" s="77"/>
      <c r="AZ515" s="76"/>
      <c r="BA515" s="77"/>
      <c r="BB515" s="76" t="s">
        <v>46</v>
      </c>
      <c r="BC515" s="77">
        <v>325</v>
      </c>
      <c r="BD515" s="76"/>
      <c r="BE515" s="77"/>
      <c r="BF515" s="76"/>
      <c r="BG515" s="77"/>
      <c r="BH515" s="76"/>
      <c r="BI515" s="77"/>
      <c r="BJ515" s="76"/>
      <c r="BK515" s="77"/>
      <c r="BL515" s="36"/>
      <c r="BM515" s="24"/>
      <c r="BN515" s="76"/>
      <c r="BO515" s="77"/>
      <c r="BP515" s="76"/>
      <c r="BQ515" s="77"/>
      <c r="BR515" s="76"/>
      <c r="BS515" s="77"/>
      <c r="BT515" s="76"/>
      <c r="BU515" s="77"/>
      <c r="BV515" s="24"/>
      <c r="BW515" s="76"/>
      <c r="BX515" s="77"/>
      <c r="BY515" s="76"/>
      <c r="BZ515" s="77"/>
      <c r="CA515" s="96"/>
    </row>
    <row r="516" spans="1:79" outlineLevel="1" x14ac:dyDescent="0.2">
      <c r="A516" s="33"/>
      <c r="B516" s="265" t="s">
        <v>1068</v>
      </c>
      <c r="C516" s="240" t="str">
        <f>_xlfn.CONCAT(Tabel3[[#This Row],[ID]],Tabel3[[#This Row],[BYGNINGSDELE]])</f>
        <v>512Kølevekslere</v>
      </c>
      <c r="D516" s="24"/>
      <c r="E516" s="24"/>
      <c r="F516" s="24"/>
      <c r="G516" s="24"/>
      <c r="H516" s="24"/>
      <c r="I516" s="24"/>
      <c r="J516" s="61">
        <v>4</v>
      </c>
      <c r="K516" s="62" t="s">
        <v>1053</v>
      </c>
      <c r="L516" s="63" t="s">
        <v>991</v>
      </c>
      <c r="M516" s="61" t="str">
        <f>IFERROR(VLOOKUP(Tabel3[[#This Row],[ID-Bygningsdel]],'Data ændringslog'!A:G,7,FALSE),"P")</f>
        <v/>
      </c>
      <c r="N516" s="64" t="s">
        <v>109</v>
      </c>
      <c r="O516" s="188" t="str">
        <f>VLOOKUP(Tabel3[[#This Row],[ID-Bygningsdel]],'Data aktør'!A:H,2,FALSE)</f>
        <v/>
      </c>
      <c r="P516" s="189" t="str">
        <f>VLOOKUP(Tabel3[[#This Row],[ID-Bygningsdel]],'Data aktør'!A:H,3,FALSE)</f>
        <v/>
      </c>
      <c r="Q516" s="190" t="str">
        <f>VLOOKUP(Tabel3[[#This Row],[ID-Bygningsdel]],'Data aktør'!A:H,4,FALSE)</f>
        <v/>
      </c>
      <c r="R516" s="191" t="str">
        <f>VLOOKUP(Tabel3[[#This Row],[ID-Bygningsdel]],'Data aktør'!A:H,5,FALSE)</f>
        <v>X</v>
      </c>
      <c r="S516" s="192" t="str">
        <f>VLOOKUP(Tabel3[[#This Row],[ID-Bygningsdel]],'Data aktør'!A:H,6,FALSE)</f>
        <v/>
      </c>
      <c r="T516" s="193" t="str">
        <f>VLOOKUP(Tabel3[[#This Row],[ID-Bygningsdel]],'Data aktør'!A:H,7,FALSE)</f>
        <v/>
      </c>
      <c r="U516" s="194" t="str">
        <f>VLOOKUP(Tabel3[[#This Row],[ID-Bygningsdel]],'Data aktør'!A:H,8,FALSE)</f>
        <v/>
      </c>
      <c r="V516" s="76"/>
      <c r="W516" s="77"/>
      <c r="X516" s="76"/>
      <c r="Y516" s="77"/>
      <c r="Z516" s="76"/>
      <c r="AA516" s="77"/>
      <c r="AB516" s="76" t="s">
        <v>46</v>
      </c>
      <c r="AC516" s="77">
        <v>200</v>
      </c>
      <c r="AD516" s="76"/>
      <c r="AE516" s="77"/>
      <c r="AF516" s="76"/>
      <c r="AG516" s="77"/>
      <c r="AH516" s="76"/>
      <c r="AI516" s="77"/>
      <c r="AJ516" s="76" t="s">
        <v>46</v>
      </c>
      <c r="AK516" s="77">
        <v>300</v>
      </c>
      <c r="AL516" s="76"/>
      <c r="AM516" s="77"/>
      <c r="AN516" s="76"/>
      <c r="AO516" s="77"/>
      <c r="AP516" s="76"/>
      <c r="AQ516" s="77"/>
      <c r="AR516" s="76"/>
      <c r="AS516" s="77"/>
      <c r="AT516" s="76" t="s">
        <v>46</v>
      </c>
      <c r="AU516" s="77">
        <v>325</v>
      </c>
      <c r="AV516" s="76"/>
      <c r="AW516" s="77"/>
      <c r="AX516" s="76"/>
      <c r="AY516" s="77"/>
      <c r="AZ516" s="76"/>
      <c r="BA516" s="77"/>
      <c r="BB516" s="76" t="s">
        <v>46</v>
      </c>
      <c r="BC516" s="77">
        <v>325</v>
      </c>
      <c r="BD516" s="76"/>
      <c r="BE516" s="77"/>
      <c r="BF516" s="76"/>
      <c r="BG516" s="77"/>
      <c r="BH516" s="76"/>
      <c r="BI516" s="77"/>
      <c r="BJ516" s="76"/>
      <c r="BK516" s="77"/>
      <c r="BL516" s="36"/>
      <c r="BM516" s="24"/>
      <c r="BN516" s="76"/>
      <c r="BO516" s="77"/>
      <c r="BP516" s="76"/>
      <c r="BQ516" s="77"/>
      <c r="BR516" s="76"/>
      <c r="BS516" s="77"/>
      <c r="BT516" s="76"/>
      <c r="BU516" s="77"/>
      <c r="BV516" s="24"/>
      <c r="BW516" s="76"/>
      <c r="BX516" s="77"/>
      <c r="BY516" s="76"/>
      <c r="BZ516" s="77"/>
      <c r="CA516" s="96"/>
    </row>
    <row r="517" spans="1:79" outlineLevel="1" x14ac:dyDescent="0.2">
      <c r="A517" s="33"/>
      <c r="B517" s="265" t="s">
        <v>1070</v>
      </c>
      <c r="C517" s="240" t="str">
        <f>_xlfn.CONCAT(Tabel3[[#This Row],[ID]],Tabel3[[#This Row],[BYGNINGSDELE]])</f>
        <v>513Beholdere/Tanke</v>
      </c>
      <c r="D517" s="24"/>
      <c r="E517" s="24"/>
      <c r="F517" s="24"/>
      <c r="G517" s="24"/>
      <c r="H517" s="24"/>
      <c r="I517" s="24"/>
      <c r="J517" s="61">
        <v>4</v>
      </c>
      <c r="K517" s="62" t="s">
        <v>1055</v>
      </c>
      <c r="L517" s="63" t="s">
        <v>991</v>
      </c>
      <c r="M517" s="61" t="str">
        <f>IFERROR(VLOOKUP(Tabel3[[#This Row],[ID-Bygningsdel]],'Data ændringslog'!A:G,7,FALSE),"P")</f>
        <v/>
      </c>
      <c r="N517" s="64" t="s">
        <v>109</v>
      </c>
      <c r="O517" s="188" t="str">
        <f>VLOOKUP(Tabel3[[#This Row],[ID-Bygningsdel]],'Data aktør'!A:H,2,FALSE)</f>
        <v/>
      </c>
      <c r="P517" s="189" t="str">
        <f>VLOOKUP(Tabel3[[#This Row],[ID-Bygningsdel]],'Data aktør'!A:H,3,FALSE)</f>
        <v/>
      </c>
      <c r="Q517" s="190" t="str">
        <f>VLOOKUP(Tabel3[[#This Row],[ID-Bygningsdel]],'Data aktør'!A:H,4,FALSE)</f>
        <v/>
      </c>
      <c r="R517" s="191" t="str">
        <f>VLOOKUP(Tabel3[[#This Row],[ID-Bygningsdel]],'Data aktør'!A:H,5,FALSE)</f>
        <v>X</v>
      </c>
      <c r="S517" s="192" t="str">
        <f>VLOOKUP(Tabel3[[#This Row],[ID-Bygningsdel]],'Data aktør'!A:H,6,FALSE)</f>
        <v/>
      </c>
      <c r="T517" s="193" t="str">
        <f>VLOOKUP(Tabel3[[#This Row],[ID-Bygningsdel]],'Data aktør'!A:H,7,FALSE)</f>
        <v/>
      </c>
      <c r="U517" s="194" t="str">
        <f>VLOOKUP(Tabel3[[#This Row],[ID-Bygningsdel]],'Data aktør'!A:H,8,FALSE)</f>
        <v/>
      </c>
      <c r="V517" s="76"/>
      <c r="W517" s="77"/>
      <c r="X517" s="76"/>
      <c r="Y517" s="77"/>
      <c r="Z517" s="76"/>
      <c r="AA517" s="77"/>
      <c r="AB517" s="76" t="s">
        <v>46</v>
      </c>
      <c r="AC517" s="77">
        <v>200</v>
      </c>
      <c r="AD517" s="76"/>
      <c r="AE517" s="77"/>
      <c r="AF517" s="76"/>
      <c r="AG517" s="77"/>
      <c r="AH517" s="76"/>
      <c r="AI517" s="77"/>
      <c r="AJ517" s="76" t="s">
        <v>46</v>
      </c>
      <c r="AK517" s="77">
        <v>300</v>
      </c>
      <c r="AL517" s="76"/>
      <c r="AM517" s="77"/>
      <c r="AN517" s="76"/>
      <c r="AO517" s="77"/>
      <c r="AP517" s="76"/>
      <c r="AQ517" s="77"/>
      <c r="AR517" s="76"/>
      <c r="AS517" s="77"/>
      <c r="AT517" s="76" t="s">
        <v>46</v>
      </c>
      <c r="AU517" s="77">
        <v>325</v>
      </c>
      <c r="AV517" s="76"/>
      <c r="AW517" s="77"/>
      <c r="AX517" s="76"/>
      <c r="AY517" s="77"/>
      <c r="AZ517" s="76"/>
      <c r="BA517" s="77"/>
      <c r="BB517" s="76" t="s">
        <v>46</v>
      </c>
      <c r="BC517" s="77">
        <v>325</v>
      </c>
      <c r="BD517" s="76"/>
      <c r="BE517" s="77"/>
      <c r="BF517" s="76"/>
      <c r="BG517" s="77"/>
      <c r="BH517" s="76"/>
      <c r="BI517" s="77"/>
      <c r="BJ517" s="76"/>
      <c r="BK517" s="77"/>
      <c r="BL517" s="36"/>
      <c r="BM517" s="24"/>
      <c r="BN517" s="76"/>
      <c r="BO517" s="77"/>
      <c r="BP517" s="76"/>
      <c r="BQ517" s="77"/>
      <c r="BR517" s="76"/>
      <c r="BS517" s="77"/>
      <c r="BT517" s="76"/>
      <c r="BU517" s="77"/>
      <c r="BV517" s="24"/>
      <c r="BW517" s="76"/>
      <c r="BX517" s="77"/>
      <c r="BY517" s="76"/>
      <c r="BZ517" s="77"/>
      <c r="CA517" s="96"/>
    </row>
    <row r="518" spans="1:79" outlineLevel="1" x14ac:dyDescent="0.2">
      <c r="A518" s="33"/>
      <c r="B518" s="265" t="s">
        <v>1072</v>
      </c>
      <c r="C518" s="240" t="str">
        <f>_xlfn.CONCAT(Tabel3[[#This Row],[ID]],Tabel3[[#This Row],[BYGNINGSDELE]])</f>
        <v xml:space="preserve">514Kølecentraler </v>
      </c>
      <c r="D518" s="24"/>
      <c r="E518" s="24"/>
      <c r="F518" s="24"/>
      <c r="G518" s="24"/>
      <c r="H518" s="24"/>
      <c r="I518" s="24"/>
      <c r="J518" s="61">
        <v>4</v>
      </c>
      <c r="K518" s="62" t="s">
        <v>1057</v>
      </c>
      <c r="L518" s="63" t="s">
        <v>991</v>
      </c>
      <c r="M518" s="61" t="str">
        <f>IFERROR(VLOOKUP(Tabel3[[#This Row],[ID-Bygningsdel]],'Data ændringslog'!A:G,7,FALSE),"P")</f>
        <v/>
      </c>
      <c r="N518" s="64" t="s">
        <v>109</v>
      </c>
      <c r="O518" s="188" t="str">
        <f>VLOOKUP(Tabel3[[#This Row],[ID-Bygningsdel]],'Data aktør'!A:H,2,FALSE)</f>
        <v/>
      </c>
      <c r="P518" s="189" t="str">
        <f>VLOOKUP(Tabel3[[#This Row],[ID-Bygningsdel]],'Data aktør'!A:H,3,FALSE)</f>
        <v/>
      </c>
      <c r="Q518" s="190" t="str">
        <f>VLOOKUP(Tabel3[[#This Row],[ID-Bygningsdel]],'Data aktør'!A:H,4,FALSE)</f>
        <v/>
      </c>
      <c r="R518" s="191" t="str">
        <f>VLOOKUP(Tabel3[[#This Row],[ID-Bygningsdel]],'Data aktør'!A:H,5,FALSE)</f>
        <v>X</v>
      </c>
      <c r="S518" s="192" t="str">
        <f>VLOOKUP(Tabel3[[#This Row],[ID-Bygningsdel]],'Data aktør'!A:H,6,FALSE)</f>
        <v/>
      </c>
      <c r="T518" s="193" t="str">
        <f>VLOOKUP(Tabel3[[#This Row],[ID-Bygningsdel]],'Data aktør'!A:H,7,FALSE)</f>
        <v/>
      </c>
      <c r="U518" s="194" t="str">
        <f>VLOOKUP(Tabel3[[#This Row],[ID-Bygningsdel]],'Data aktør'!A:H,8,FALSE)</f>
        <v/>
      </c>
      <c r="V518" s="76"/>
      <c r="W518" s="77"/>
      <c r="X518" s="76"/>
      <c r="Y518" s="77"/>
      <c r="Z518" s="76"/>
      <c r="AA518" s="77"/>
      <c r="AB518" s="76" t="s">
        <v>46</v>
      </c>
      <c r="AC518" s="77">
        <v>200</v>
      </c>
      <c r="AD518" s="76"/>
      <c r="AE518" s="77"/>
      <c r="AF518" s="76"/>
      <c r="AG518" s="77"/>
      <c r="AH518" s="76"/>
      <c r="AI518" s="77"/>
      <c r="AJ518" s="76" t="s">
        <v>46</v>
      </c>
      <c r="AK518" s="77">
        <v>300</v>
      </c>
      <c r="AL518" s="76"/>
      <c r="AM518" s="77"/>
      <c r="AN518" s="76"/>
      <c r="AO518" s="77"/>
      <c r="AP518" s="76"/>
      <c r="AQ518" s="77"/>
      <c r="AR518" s="76"/>
      <c r="AS518" s="77"/>
      <c r="AT518" s="76" t="s">
        <v>46</v>
      </c>
      <c r="AU518" s="77">
        <v>325</v>
      </c>
      <c r="AV518" s="76"/>
      <c r="AW518" s="77"/>
      <c r="AX518" s="76"/>
      <c r="AY518" s="77"/>
      <c r="AZ518" s="76"/>
      <c r="BA518" s="77"/>
      <c r="BB518" s="76" t="s">
        <v>46</v>
      </c>
      <c r="BC518" s="77">
        <v>325</v>
      </c>
      <c r="BD518" s="76"/>
      <c r="BE518" s="77"/>
      <c r="BF518" s="76"/>
      <c r="BG518" s="77"/>
      <c r="BH518" s="76"/>
      <c r="BI518" s="77"/>
      <c r="BJ518" s="76"/>
      <c r="BK518" s="77"/>
      <c r="BL518" s="36"/>
      <c r="BM518" s="24"/>
      <c r="BN518" s="76"/>
      <c r="BO518" s="77"/>
      <c r="BP518" s="76"/>
      <c r="BQ518" s="77"/>
      <c r="BR518" s="76"/>
      <c r="BS518" s="77"/>
      <c r="BT518" s="76"/>
      <c r="BU518" s="77"/>
      <c r="BV518" s="24"/>
      <c r="BW518" s="76"/>
      <c r="BX518" s="77"/>
      <c r="BY518" s="76"/>
      <c r="BZ518" s="77"/>
      <c r="CA518" s="96"/>
    </row>
    <row r="519" spans="1:79" outlineLevel="1" x14ac:dyDescent="0.2">
      <c r="A519" s="33"/>
      <c r="B519" s="265" t="s">
        <v>1074</v>
      </c>
      <c r="C519" s="240" t="str">
        <f>_xlfn.CONCAT(Tabel3[[#This Row],[ID]],Tabel3[[#This Row],[BYGNINGSDELE]])</f>
        <v>515Chillere</v>
      </c>
      <c r="D519" s="24"/>
      <c r="E519" s="24"/>
      <c r="F519" s="24"/>
      <c r="G519" s="24"/>
      <c r="H519" s="24"/>
      <c r="I519" s="24"/>
      <c r="J519" s="61">
        <v>4</v>
      </c>
      <c r="K519" s="62" t="s">
        <v>1059</v>
      </c>
      <c r="L519" s="63" t="s">
        <v>991</v>
      </c>
      <c r="M519" s="61" t="str">
        <f>IFERROR(VLOOKUP(Tabel3[[#This Row],[ID-Bygningsdel]],'Data ændringslog'!A:G,7,FALSE),"P")</f>
        <v/>
      </c>
      <c r="N519" s="64" t="s">
        <v>109</v>
      </c>
      <c r="O519" s="188" t="str">
        <f>VLOOKUP(Tabel3[[#This Row],[ID-Bygningsdel]],'Data aktør'!A:H,2,FALSE)</f>
        <v/>
      </c>
      <c r="P519" s="189" t="str">
        <f>VLOOKUP(Tabel3[[#This Row],[ID-Bygningsdel]],'Data aktør'!A:H,3,FALSE)</f>
        <v/>
      </c>
      <c r="Q519" s="190" t="str">
        <f>VLOOKUP(Tabel3[[#This Row],[ID-Bygningsdel]],'Data aktør'!A:H,4,FALSE)</f>
        <v/>
      </c>
      <c r="R519" s="191" t="str">
        <f>VLOOKUP(Tabel3[[#This Row],[ID-Bygningsdel]],'Data aktør'!A:H,5,FALSE)</f>
        <v>X</v>
      </c>
      <c r="S519" s="192" t="str">
        <f>VLOOKUP(Tabel3[[#This Row],[ID-Bygningsdel]],'Data aktør'!A:H,6,FALSE)</f>
        <v/>
      </c>
      <c r="T519" s="193" t="str">
        <f>VLOOKUP(Tabel3[[#This Row],[ID-Bygningsdel]],'Data aktør'!A:H,7,FALSE)</f>
        <v/>
      </c>
      <c r="U519" s="194" t="str">
        <f>VLOOKUP(Tabel3[[#This Row],[ID-Bygningsdel]],'Data aktør'!A:H,8,FALSE)</f>
        <v/>
      </c>
      <c r="V519" s="76"/>
      <c r="W519" s="77"/>
      <c r="X519" s="76"/>
      <c r="Y519" s="77"/>
      <c r="Z519" s="76"/>
      <c r="AA519" s="77"/>
      <c r="AB519" s="76" t="s">
        <v>46</v>
      </c>
      <c r="AC519" s="77">
        <v>200</v>
      </c>
      <c r="AD519" s="76"/>
      <c r="AE519" s="77"/>
      <c r="AF519" s="76"/>
      <c r="AG519" s="77"/>
      <c r="AH519" s="76"/>
      <c r="AI519" s="77"/>
      <c r="AJ519" s="76" t="s">
        <v>46</v>
      </c>
      <c r="AK519" s="77">
        <v>300</v>
      </c>
      <c r="AL519" s="76"/>
      <c r="AM519" s="77"/>
      <c r="AN519" s="76"/>
      <c r="AO519" s="77"/>
      <c r="AP519" s="76"/>
      <c r="AQ519" s="77"/>
      <c r="AR519" s="76"/>
      <c r="AS519" s="77"/>
      <c r="AT519" s="76" t="s">
        <v>46</v>
      </c>
      <c r="AU519" s="77">
        <v>325</v>
      </c>
      <c r="AV519" s="76"/>
      <c r="AW519" s="77"/>
      <c r="AX519" s="76"/>
      <c r="AY519" s="77"/>
      <c r="AZ519" s="76"/>
      <c r="BA519" s="77"/>
      <c r="BB519" s="76" t="s">
        <v>46</v>
      </c>
      <c r="BC519" s="77">
        <v>325</v>
      </c>
      <c r="BD519" s="76"/>
      <c r="BE519" s="77"/>
      <c r="BF519" s="76"/>
      <c r="BG519" s="77"/>
      <c r="BH519" s="76"/>
      <c r="BI519" s="77"/>
      <c r="BJ519" s="76"/>
      <c r="BK519" s="77"/>
      <c r="BL519" s="36"/>
      <c r="BM519" s="24"/>
      <c r="BN519" s="76"/>
      <c r="BO519" s="77"/>
      <c r="BP519" s="76"/>
      <c r="BQ519" s="77"/>
      <c r="BR519" s="76"/>
      <c r="BS519" s="77"/>
      <c r="BT519" s="76"/>
      <c r="BU519" s="77"/>
      <c r="BV519" s="24"/>
      <c r="BW519" s="76"/>
      <c r="BX519" s="77"/>
      <c r="BY519" s="76"/>
      <c r="BZ519" s="77"/>
      <c r="CA519" s="96"/>
    </row>
    <row r="520" spans="1:79" outlineLevel="1" x14ac:dyDescent="0.2">
      <c r="A520" s="33"/>
      <c r="B520" s="265" t="s">
        <v>1076</v>
      </c>
      <c r="C520" s="240" t="str">
        <f>_xlfn.CONCAT(Tabel3[[#This Row],[ID]],Tabel3[[#This Row],[BYGNINGSDELE]])</f>
        <v>516Frikølere</v>
      </c>
      <c r="D520" s="24"/>
      <c r="E520" s="24"/>
      <c r="F520" s="24"/>
      <c r="G520" s="24"/>
      <c r="H520" s="24"/>
      <c r="I520" s="24"/>
      <c r="J520" s="61">
        <v>4</v>
      </c>
      <c r="K520" s="62" t="s">
        <v>1061</v>
      </c>
      <c r="L520" s="63" t="s">
        <v>991</v>
      </c>
      <c r="M520" s="61" t="str">
        <f>IFERROR(VLOOKUP(Tabel3[[#This Row],[ID-Bygningsdel]],'Data ændringslog'!A:G,7,FALSE),"P")</f>
        <v/>
      </c>
      <c r="N520" s="64" t="s">
        <v>109</v>
      </c>
      <c r="O520" s="188" t="str">
        <f>VLOOKUP(Tabel3[[#This Row],[ID-Bygningsdel]],'Data aktør'!A:H,2,FALSE)</f>
        <v/>
      </c>
      <c r="P520" s="189" t="str">
        <f>VLOOKUP(Tabel3[[#This Row],[ID-Bygningsdel]],'Data aktør'!A:H,3,FALSE)</f>
        <v/>
      </c>
      <c r="Q520" s="190" t="str">
        <f>VLOOKUP(Tabel3[[#This Row],[ID-Bygningsdel]],'Data aktør'!A:H,4,FALSE)</f>
        <v/>
      </c>
      <c r="R520" s="191" t="str">
        <f>VLOOKUP(Tabel3[[#This Row],[ID-Bygningsdel]],'Data aktør'!A:H,5,FALSE)</f>
        <v>X</v>
      </c>
      <c r="S520" s="192" t="str">
        <f>VLOOKUP(Tabel3[[#This Row],[ID-Bygningsdel]],'Data aktør'!A:H,6,FALSE)</f>
        <v/>
      </c>
      <c r="T520" s="193" t="str">
        <f>VLOOKUP(Tabel3[[#This Row],[ID-Bygningsdel]],'Data aktør'!A:H,7,FALSE)</f>
        <v/>
      </c>
      <c r="U520" s="194" t="str">
        <f>VLOOKUP(Tabel3[[#This Row],[ID-Bygningsdel]],'Data aktør'!A:H,8,FALSE)</f>
        <v/>
      </c>
      <c r="V520" s="76"/>
      <c r="W520" s="77"/>
      <c r="X520" s="76"/>
      <c r="Y520" s="77"/>
      <c r="Z520" s="76"/>
      <c r="AA520" s="77"/>
      <c r="AB520" s="76" t="s">
        <v>46</v>
      </c>
      <c r="AC520" s="77">
        <v>200</v>
      </c>
      <c r="AD520" s="76"/>
      <c r="AE520" s="77"/>
      <c r="AF520" s="76"/>
      <c r="AG520" s="77"/>
      <c r="AH520" s="76"/>
      <c r="AI520" s="77"/>
      <c r="AJ520" s="76" t="s">
        <v>46</v>
      </c>
      <c r="AK520" s="77">
        <v>300</v>
      </c>
      <c r="AL520" s="76"/>
      <c r="AM520" s="77"/>
      <c r="AN520" s="76"/>
      <c r="AO520" s="77"/>
      <c r="AP520" s="76"/>
      <c r="AQ520" s="77"/>
      <c r="AR520" s="76"/>
      <c r="AS520" s="77"/>
      <c r="AT520" s="76" t="s">
        <v>46</v>
      </c>
      <c r="AU520" s="77">
        <v>325</v>
      </c>
      <c r="AV520" s="76"/>
      <c r="AW520" s="77"/>
      <c r="AX520" s="76"/>
      <c r="AY520" s="77"/>
      <c r="AZ520" s="76"/>
      <c r="BA520" s="77"/>
      <c r="BB520" s="76" t="s">
        <v>46</v>
      </c>
      <c r="BC520" s="77">
        <v>325</v>
      </c>
      <c r="BD520" s="76"/>
      <c r="BE520" s="77"/>
      <c r="BF520" s="76"/>
      <c r="BG520" s="77"/>
      <c r="BH520" s="76"/>
      <c r="BI520" s="77"/>
      <c r="BJ520" s="76"/>
      <c r="BK520" s="77"/>
      <c r="BL520" s="36"/>
      <c r="BM520" s="24"/>
      <c r="BN520" s="76"/>
      <c r="BO520" s="77"/>
      <c r="BP520" s="76"/>
      <c r="BQ520" s="77"/>
      <c r="BR520" s="76"/>
      <c r="BS520" s="77"/>
      <c r="BT520" s="76"/>
      <c r="BU520" s="77"/>
      <c r="BV520" s="24"/>
      <c r="BW520" s="76"/>
      <c r="BX520" s="77"/>
      <c r="BY520" s="76"/>
      <c r="BZ520" s="77"/>
      <c r="CA520" s="96"/>
    </row>
    <row r="521" spans="1:79" outlineLevel="1" x14ac:dyDescent="0.2">
      <c r="A521" s="33"/>
      <c r="B521" s="265" t="s">
        <v>1078</v>
      </c>
      <c r="C521" s="240" t="str">
        <f>_xlfn.CONCAT(Tabel3[[#This Row],[ID]],Tabel3[[#This Row],[BYGNINGSDELE]])</f>
        <v>517Tørkølere</v>
      </c>
      <c r="D521" s="24"/>
      <c r="E521" s="24"/>
      <c r="F521" s="24"/>
      <c r="G521" s="24"/>
      <c r="H521" s="24"/>
      <c r="I521" s="24"/>
      <c r="J521" s="61">
        <v>4</v>
      </c>
      <c r="K521" s="62" t="s">
        <v>1063</v>
      </c>
      <c r="L521" s="63" t="s">
        <v>991</v>
      </c>
      <c r="M521" s="61" t="str">
        <f>IFERROR(VLOOKUP(Tabel3[[#This Row],[ID-Bygningsdel]],'Data ændringslog'!A:G,7,FALSE),"P")</f>
        <v/>
      </c>
      <c r="N521" s="64" t="s">
        <v>109</v>
      </c>
      <c r="O521" s="188" t="str">
        <f>VLOOKUP(Tabel3[[#This Row],[ID-Bygningsdel]],'Data aktør'!A:H,2,FALSE)</f>
        <v/>
      </c>
      <c r="P521" s="189" t="str">
        <f>VLOOKUP(Tabel3[[#This Row],[ID-Bygningsdel]],'Data aktør'!A:H,3,FALSE)</f>
        <v/>
      </c>
      <c r="Q521" s="190" t="str">
        <f>VLOOKUP(Tabel3[[#This Row],[ID-Bygningsdel]],'Data aktør'!A:H,4,FALSE)</f>
        <v/>
      </c>
      <c r="R521" s="191" t="str">
        <f>VLOOKUP(Tabel3[[#This Row],[ID-Bygningsdel]],'Data aktør'!A:H,5,FALSE)</f>
        <v>X</v>
      </c>
      <c r="S521" s="192" t="str">
        <f>VLOOKUP(Tabel3[[#This Row],[ID-Bygningsdel]],'Data aktør'!A:H,6,FALSE)</f>
        <v/>
      </c>
      <c r="T521" s="193" t="str">
        <f>VLOOKUP(Tabel3[[#This Row],[ID-Bygningsdel]],'Data aktør'!A:H,7,FALSE)</f>
        <v/>
      </c>
      <c r="U521" s="194" t="str">
        <f>VLOOKUP(Tabel3[[#This Row],[ID-Bygningsdel]],'Data aktør'!A:H,8,FALSE)</f>
        <v/>
      </c>
      <c r="V521" s="76"/>
      <c r="W521" s="77"/>
      <c r="X521" s="76"/>
      <c r="Y521" s="77"/>
      <c r="Z521" s="76"/>
      <c r="AA521" s="77"/>
      <c r="AB521" s="76" t="s">
        <v>46</v>
      </c>
      <c r="AC521" s="77">
        <v>200</v>
      </c>
      <c r="AD521" s="76"/>
      <c r="AE521" s="77"/>
      <c r="AF521" s="76"/>
      <c r="AG521" s="77"/>
      <c r="AH521" s="76"/>
      <c r="AI521" s="77"/>
      <c r="AJ521" s="76" t="s">
        <v>46</v>
      </c>
      <c r="AK521" s="77">
        <v>300</v>
      </c>
      <c r="AL521" s="76"/>
      <c r="AM521" s="77"/>
      <c r="AN521" s="76"/>
      <c r="AO521" s="77"/>
      <c r="AP521" s="76"/>
      <c r="AQ521" s="77"/>
      <c r="AR521" s="76"/>
      <c r="AS521" s="77"/>
      <c r="AT521" s="76" t="s">
        <v>46</v>
      </c>
      <c r="AU521" s="77">
        <v>325</v>
      </c>
      <c r="AV521" s="76"/>
      <c r="AW521" s="77"/>
      <c r="AX521" s="76"/>
      <c r="AY521" s="77"/>
      <c r="AZ521" s="76"/>
      <c r="BA521" s="77"/>
      <c r="BB521" s="76" t="s">
        <v>46</v>
      </c>
      <c r="BC521" s="77">
        <v>325</v>
      </c>
      <c r="BD521" s="76"/>
      <c r="BE521" s="77"/>
      <c r="BF521" s="76"/>
      <c r="BG521" s="77"/>
      <c r="BH521" s="76"/>
      <c r="BI521" s="77"/>
      <c r="BJ521" s="76"/>
      <c r="BK521" s="77"/>
      <c r="BL521" s="36"/>
      <c r="BM521" s="24"/>
      <c r="BN521" s="76"/>
      <c r="BO521" s="77"/>
      <c r="BP521" s="76"/>
      <c r="BQ521" s="77"/>
      <c r="BR521" s="76"/>
      <c r="BS521" s="77"/>
      <c r="BT521" s="76"/>
      <c r="BU521" s="77"/>
      <c r="BV521" s="24"/>
      <c r="BW521" s="76"/>
      <c r="BX521" s="77"/>
      <c r="BY521" s="76"/>
      <c r="BZ521" s="77"/>
      <c r="CA521" s="96"/>
    </row>
    <row r="522" spans="1:79" outlineLevel="1" x14ac:dyDescent="0.2">
      <c r="A522" s="33"/>
      <c r="B522" s="265" t="s">
        <v>1080</v>
      </c>
      <c r="C522" s="240" t="str">
        <f>_xlfn.CONCAT(Tabel3[[#This Row],[ID]],Tabel3[[#This Row],[BYGNINGSDELE]])</f>
        <v>518Kølekompressorer</v>
      </c>
      <c r="D522" s="24"/>
      <c r="E522" s="24"/>
      <c r="F522" s="24"/>
      <c r="G522" s="24"/>
      <c r="H522" s="24"/>
      <c r="I522" s="24"/>
      <c r="J522" s="61">
        <v>4</v>
      </c>
      <c r="K522" s="62" t="s">
        <v>1065</v>
      </c>
      <c r="L522" s="63" t="s">
        <v>991</v>
      </c>
      <c r="M522" s="61" t="str">
        <f>IFERROR(VLOOKUP(Tabel3[[#This Row],[ID-Bygningsdel]],'Data ændringslog'!A:G,7,FALSE),"P")</f>
        <v/>
      </c>
      <c r="N522" s="64" t="s">
        <v>109</v>
      </c>
      <c r="O522" s="188" t="str">
        <f>VLOOKUP(Tabel3[[#This Row],[ID-Bygningsdel]],'Data aktør'!A:H,2,FALSE)</f>
        <v/>
      </c>
      <c r="P522" s="189" t="str">
        <f>VLOOKUP(Tabel3[[#This Row],[ID-Bygningsdel]],'Data aktør'!A:H,3,FALSE)</f>
        <v/>
      </c>
      <c r="Q522" s="190" t="str">
        <f>VLOOKUP(Tabel3[[#This Row],[ID-Bygningsdel]],'Data aktør'!A:H,4,FALSE)</f>
        <v/>
      </c>
      <c r="R522" s="191" t="str">
        <f>VLOOKUP(Tabel3[[#This Row],[ID-Bygningsdel]],'Data aktør'!A:H,5,FALSE)</f>
        <v>X</v>
      </c>
      <c r="S522" s="192" t="str">
        <f>VLOOKUP(Tabel3[[#This Row],[ID-Bygningsdel]],'Data aktør'!A:H,6,FALSE)</f>
        <v/>
      </c>
      <c r="T522" s="193" t="str">
        <f>VLOOKUP(Tabel3[[#This Row],[ID-Bygningsdel]],'Data aktør'!A:H,7,FALSE)</f>
        <v/>
      </c>
      <c r="U522" s="194" t="str">
        <f>VLOOKUP(Tabel3[[#This Row],[ID-Bygningsdel]],'Data aktør'!A:H,8,FALSE)</f>
        <v/>
      </c>
      <c r="V522" s="76"/>
      <c r="W522" s="77"/>
      <c r="X522" s="76"/>
      <c r="Y522" s="77"/>
      <c r="Z522" s="76"/>
      <c r="AA522" s="77"/>
      <c r="AB522" s="76" t="s">
        <v>46</v>
      </c>
      <c r="AC522" s="77">
        <v>200</v>
      </c>
      <c r="AD522" s="76"/>
      <c r="AE522" s="77"/>
      <c r="AF522" s="76"/>
      <c r="AG522" s="77"/>
      <c r="AH522" s="76"/>
      <c r="AI522" s="77"/>
      <c r="AJ522" s="76" t="s">
        <v>46</v>
      </c>
      <c r="AK522" s="77">
        <v>300</v>
      </c>
      <c r="AL522" s="76"/>
      <c r="AM522" s="77"/>
      <c r="AN522" s="76"/>
      <c r="AO522" s="77"/>
      <c r="AP522" s="76"/>
      <c r="AQ522" s="77"/>
      <c r="AR522" s="76"/>
      <c r="AS522" s="77"/>
      <c r="AT522" s="76" t="s">
        <v>46</v>
      </c>
      <c r="AU522" s="77">
        <v>325</v>
      </c>
      <c r="AV522" s="76"/>
      <c r="AW522" s="77"/>
      <c r="AX522" s="76"/>
      <c r="AY522" s="77"/>
      <c r="AZ522" s="76"/>
      <c r="BA522" s="77"/>
      <c r="BB522" s="76" t="s">
        <v>46</v>
      </c>
      <c r="BC522" s="77">
        <v>325</v>
      </c>
      <c r="BD522" s="76"/>
      <c r="BE522" s="77"/>
      <c r="BF522" s="76"/>
      <c r="BG522" s="77"/>
      <c r="BH522" s="76"/>
      <c r="BI522" s="77"/>
      <c r="BJ522" s="76"/>
      <c r="BK522" s="77"/>
      <c r="BL522" s="36"/>
      <c r="BM522" s="24"/>
      <c r="BN522" s="76"/>
      <c r="BO522" s="77"/>
      <c r="BP522" s="76"/>
      <c r="BQ522" s="77"/>
      <c r="BR522" s="76"/>
      <c r="BS522" s="77"/>
      <c r="BT522" s="76"/>
      <c r="BU522" s="77"/>
      <c r="BV522" s="24"/>
      <c r="BW522" s="76"/>
      <c r="BX522" s="77"/>
      <c r="BY522" s="76"/>
      <c r="BZ522" s="77"/>
      <c r="CA522" s="96"/>
    </row>
    <row r="523" spans="1:79" outlineLevel="1" x14ac:dyDescent="0.2">
      <c r="A523" s="33"/>
      <c r="B523" s="267" t="s">
        <v>1082</v>
      </c>
      <c r="C523" s="242" t="str">
        <f>_xlfn.CONCAT(Tabel3[[#This Row],[ID]],Tabel3[[#This Row],[BYGNINGSDELE]])</f>
        <v>519Varme</v>
      </c>
      <c r="D523" s="23"/>
      <c r="E523" s="23"/>
      <c r="F523" s="23"/>
      <c r="G523" s="23"/>
      <c r="H523" s="23"/>
      <c r="I523" s="24"/>
      <c r="J523" s="65">
        <v>3</v>
      </c>
      <c r="K523" s="66" t="s">
        <v>960</v>
      </c>
      <c r="L523" s="67"/>
      <c r="M523" s="65" t="str">
        <f>IFERROR(VLOOKUP(Tabel3[[#This Row],[ID-Bygningsdel]],'Data ændringslog'!A:G,7,FALSE),"P")</f>
        <v/>
      </c>
      <c r="N523" s="68" t="s">
        <v>109</v>
      </c>
      <c r="O523" s="196" t="str">
        <f>VLOOKUP(Tabel3[[#This Row],[ID-Bygningsdel]],'Data aktør'!A:H,2,FALSE)</f>
        <v/>
      </c>
      <c r="P523" s="197" t="str">
        <f>VLOOKUP(Tabel3[[#This Row],[ID-Bygningsdel]],'Data aktør'!A:H,3,FALSE)</f>
        <v/>
      </c>
      <c r="Q523" s="197" t="str">
        <f>VLOOKUP(Tabel3[[#This Row],[ID-Bygningsdel]],'Data aktør'!A:H,4,FALSE)</f>
        <v/>
      </c>
      <c r="R523" s="197" t="str">
        <f>VLOOKUP(Tabel3[[#This Row],[ID-Bygningsdel]],'Data aktør'!A:H,5,FALSE)</f>
        <v/>
      </c>
      <c r="S523" s="197" t="str">
        <f>VLOOKUP(Tabel3[[#This Row],[ID-Bygningsdel]],'Data aktør'!A:H,6,FALSE)</f>
        <v/>
      </c>
      <c r="T523" s="197" t="str">
        <f>VLOOKUP(Tabel3[[#This Row],[ID-Bygningsdel]],'Data aktør'!A:H,7,FALSE)</f>
        <v/>
      </c>
      <c r="U523" s="197" t="str">
        <f>VLOOKUP(Tabel3[[#This Row],[ID-Bygningsdel]],'Data aktør'!A:H,8,FALSE)</f>
        <v/>
      </c>
      <c r="V523" s="84"/>
      <c r="W523" s="69"/>
      <c r="X523" s="84"/>
      <c r="Y523" s="69"/>
      <c r="Z523" s="84"/>
      <c r="AA523" s="69"/>
      <c r="AB523" s="84"/>
      <c r="AC523" s="69"/>
      <c r="AD523" s="84"/>
      <c r="AE523" s="69"/>
      <c r="AF523" s="84"/>
      <c r="AG523" s="69"/>
      <c r="AH523" s="84"/>
      <c r="AI523" s="69"/>
      <c r="AJ523" s="84"/>
      <c r="AK523" s="69"/>
      <c r="AL523" s="84"/>
      <c r="AM523" s="69"/>
      <c r="AN523" s="84"/>
      <c r="AO523" s="69"/>
      <c r="AP523" s="84"/>
      <c r="AQ523" s="69"/>
      <c r="AR523" s="84"/>
      <c r="AS523" s="69"/>
      <c r="AT523" s="84"/>
      <c r="AU523" s="69"/>
      <c r="AV523" s="84"/>
      <c r="AW523" s="69"/>
      <c r="AX523" s="84"/>
      <c r="AY523" s="69"/>
      <c r="AZ523" s="84"/>
      <c r="BA523" s="69"/>
      <c r="BB523" s="84"/>
      <c r="BC523" s="69"/>
      <c r="BD523" s="84"/>
      <c r="BE523" s="69"/>
      <c r="BF523" s="84"/>
      <c r="BG523" s="69"/>
      <c r="BH523" s="84"/>
      <c r="BI523" s="69"/>
      <c r="BJ523" s="84"/>
      <c r="BK523" s="69"/>
      <c r="BL523" s="38"/>
      <c r="BM523" s="24"/>
      <c r="BN523" s="84"/>
      <c r="BO523" s="69"/>
      <c r="BP523" s="84"/>
      <c r="BQ523" s="69"/>
      <c r="BR523" s="84"/>
      <c r="BS523" s="69"/>
      <c r="BT523" s="84"/>
      <c r="BU523" s="69"/>
      <c r="BV523" s="24"/>
      <c r="BW523" s="84"/>
      <c r="BX523" s="69"/>
      <c r="BY523" s="84"/>
      <c r="BZ523" s="69"/>
      <c r="CA523" s="98"/>
    </row>
    <row r="524" spans="1:79" outlineLevel="1" x14ac:dyDescent="0.2">
      <c r="A524" s="33"/>
      <c r="B524" s="265" t="s">
        <v>1084</v>
      </c>
      <c r="C524" s="240" t="str">
        <f>_xlfn.CONCAT(Tabel3[[#This Row],[ID]],Tabel3[[#This Row],[BYGNINGSDELE]])</f>
        <v>520Målerarrangement</v>
      </c>
      <c r="D524" s="24"/>
      <c r="E524" s="24"/>
      <c r="F524" s="24"/>
      <c r="G524" s="24"/>
      <c r="H524" s="24"/>
      <c r="I524" s="24"/>
      <c r="J524" s="61">
        <v>4</v>
      </c>
      <c r="K524" s="62" t="s">
        <v>1008</v>
      </c>
      <c r="L524" s="63" t="s">
        <v>991</v>
      </c>
      <c r="M524" s="61" t="str">
        <f>IFERROR(VLOOKUP(Tabel3[[#This Row],[ID-Bygningsdel]],'Data ændringslog'!A:G,7,FALSE),"P")</f>
        <v/>
      </c>
      <c r="N524" s="64" t="s">
        <v>109</v>
      </c>
      <c r="O524" s="188" t="str">
        <f>VLOOKUP(Tabel3[[#This Row],[ID-Bygningsdel]],'Data aktør'!A:H,2,FALSE)</f>
        <v/>
      </c>
      <c r="P524" s="189" t="str">
        <f>VLOOKUP(Tabel3[[#This Row],[ID-Bygningsdel]],'Data aktør'!A:H,3,FALSE)</f>
        <v/>
      </c>
      <c r="Q524" s="190" t="str">
        <f>VLOOKUP(Tabel3[[#This Row],[ID-Bygningsdel]],'Data aktør'!A:H,4,FALSE)</f>
        <v/>
      </c>
      <c r="R524" s="191" t="str">
        <f>VLOOKUP(Tabel3[[#This Row],[ID-Bygningsdel]],'Data aktør'!A:H,5,FALSE)</f>
        <v>X</v>
      </c>
      <c r="S524" s="192" t="str">
        <f>VLOOKUP(Tabel3[[#This Row],[ID-Bygningsdel]],'Data aktør'!A:H,6,FALSE)</f>
        <v/>
      </c>
      <c r="T524" s="193" t="str">
        <f>VLOOKUP(Tabel3[[#This Row],[ID-Bygningsdel]],'Data aktør'!A:H,7,FALSE)</f>
        <v/>
      </c>
      <c r="U524" s="194" t="str">
        <f>VLOOKUP(Tabel3[[#This Row],[ID-Bygningsdel]],'Data aktør'!A:H,8,FALSE)</f>
        <v/>
      </c>
      <c r="V524" s="76"/>
      <c r="W524" s="77"/>
      <c r="X524" s="76"/>
      <c r="Y524" s="77"/>
      <c r="Z524" s="76"/>
      <c r="AA524" s="77"/>
      <c r="AB524" s="76" t="s">
        <v>46</v>
      </c>
      <c r="AC524" s="77">
        <v>200</v>
      </c>
      <c r="AD524" s="76"/>
      <c r="AE524" s="77"/>
      <c r="AF524" s="76"/>
      <c r="AG524" s="77"/>
      <c r="AH524" s="76"/>
      <c r="AI524" s="77"/>
      <c r="AJ524" s="76" t="s">
        <v>46</v>
      </c>
      <c r="AK524" s="77">
        <v>300</v>
      </c>
      <c r="AL524" s="76"/>
      <c r="AM524" s="77"/>
      <c r="AN524" s="76"/>
      <c r="AO524" s="77"/>
      <c r="AP524" s="76"/>
      <c r="AQ524" s="77"/>
      <c r="AR524" s="76"/>
      <c r="AS524" s="77"/>
      <c r="AT524" s="76" t="s">
        <v>46</v>
      </c>
      <c r="AU524" s="77">
        <v>325</v>
      </c>
      <c r="AV524" s="76"/>
      <c r="AW524" s="77"/>
      <c r="AX524" s="76"/>
      <c r="AY524" s="77"/>
      <c r="AZ524" s="76"/>
      <c r="BA524" s="77"/>
      <c r="BB524" s="76" t="s">
        <v>46</v>
      </c>
      <c r="BC524" s="77">
        <v>325</v>
      </c>
      <c r="BD524" s="76"/>
      <c r="BE524" s="77"/>
      <c r="BF524" s="76"/>
      <c r="BG524" s="77"/>
      <c r="BH524" s="76"/>
      <c r="BI524" s="77"/>
      <c r="BJ524" s="76"/>
      <c r="BK524" s="77"/>
      <c r="BL524" s="36"/>
      <c r="BM524" s="24"/>
      <c r="BN524" s="76"/>
      <c r="BO524" s="77"/>
      <c r="BP524" s="76"/>
      <c r="BQ524" s="77"/>
      <c r="BR524" s="76"/>
      <c r="BS524" s="77"/>
      <c r="BT524" s="76"/>
      <c r="BU524" s="77"/>
      <c r="BV524" s="24"/>
      <c r="BW524" s="76"/>
      <c r="BX524" s="77"/>
      <c r="BY524" s="76"/>
      <c r="BZ524" s="77"/>
      <c r="CA524" s="96"/>
    </row>
    <row r="525" spans="1:79" outlineLevel="1" x14ac:dyDescent="0.2">
      <c r="A525" s="33"/>
      <c r="B525" s="265" t="s">
        <v>1086</v>
      </c>
      <c r="C525" s="240" t="str">
        <f>_xlfn.CONCAT(Tabel3[[#This Row],[ID]],Tabel3[[#This Row],[BYGNINGSDELE]])</f>
        <v>521Pumper</v>
      </c>
      <c r="D525" s="24"/>
      <c r="E525" s="24"/>
      <c r="F525" s="24"/>
      <c r="G525" s="24"/>
      <c r="H525" s="24"/>
      <c r="I525" s="24"/>
      <c r="J525" s="61">
        <v>4</v>
      </c>
      <c r="K525" s="62" t="s">
        <v>1069</v>
      </c>
      <c r="L525" s="63" t="s">
        <v>991</v>
      </c>
      <c r="M525" s="61" t="str">
        <f>IFERROR(VLOOKUP(Tabel3[[#This Row],[ID-Bygningsdel]],'Data ændringslog'!A:G,7,FALSE),"P")</f>
        <v/>
      </c>
      <c r="N525" s="64" t="s">
        <v>113</v>
      </c>
      <c r="O525" s="188" t="str">
        <f>VLOOKUP(Tabel3[[#This Row],[ID-Bygningsdel]],'Data aktør'!A:H,2,FALSE)</f>
        <v/>
      </c>
      <c r="P525" s="189" t="str">
        <f>VLOOKUP(Tabel3[[#This Row],[ID-Bygningsdel]],'Data aktør'!A:H,3,FALSE)</f>
        <v/>
      </c>
      <c r="Q525" s="190" t="str">
        <f>VLOOKUP(Tabel3[[#This Row],[ID-Bygningsdel]],'Data aktør'!A:H,4,FALSE)</f>
        <v/>
      </c>
      <c r="R525" s="191" t="str">
        <f>VLOOKUP(Tabel3[[#This Row],[ID-Bygningsdel]],'Data aktør'!A:H,5,FALSE)</f>
        <v/>
      </c>
      <c r="S525" s="192" t="str">
        <f>VLOOKUP(Tabel3[[#This Row],[ID-Bygningsdel]],'Data aktør'!A:H,6,FALSE)</f>
        <v/>
      </c>
      <c r="T525" s="193" t="str">
        <f>VLOOKUP(Tabel3[[#This Row],[ID-Bygningsdel]],'Data aktør'!A:H,7,FALSE)</f>
        <v/>
      </c>
      <c r="U525" s="194" t="str">
        <f>VLOOKUP(Tabel3[[#This Row],[ID-Bygningsdel]],'Data aktør'!A:H,8,FALSE)</f>
        <v/>
      </c>
      <c r="V525" s="76"/>
      <c r="W525" s="77"/>
      <c r="X525" s="76"/>
      <c r="Y525" s="77"/>
      <c r="Z525" s="76"/>
      <c r="AA525" s="77"/>
      <c r="AB525" s="76"/>
      <c r="AC525" s="77"/>
      <c r="AD525" s="76"/>
      <c r="AE525" s="77"/>
      <c r="AF525" s="76"/>
      <c r="AG525" s="77"/>
      <c r="AH525" s="76"/>
      <c r="AI525" s="77"/>
      <c r="AJ525" s="76"/>
      <c r="AK525" s="77"/>
      <c r="AL525" s="76"/>
      <c r="AM525" s="77"/>
      <c r="AN525" s="76"/>
      <c r="AO525" s="77"/>
      <c r="AP525" s="76"/>
      <c r="AQ525" s="77"/>
      <c r="AR525" s="76"/>
      <c r="AS525" s="77"/>
      <c r="AT525" s="76"/>
      <c r="AU525" s="77"/>
      <c r="AV525" s="76"/>
      <c r="AW525" s="77"/>
      <c r="AX525" s="76"/>
      <c r="AY525" s="77"/>
      <c r="AZ525" s="76"/>
      <c r="BA525" s="77"/>
      <c r="BB525" s="76"/>
      <c r="BC525" s="77"/>
      <c r="BD525" s="76"/>
      <c r="BE525" s="77"/>
      <c r="BF525" s="76"/>
      <c r="BG525" s="77"/>
      <c r="BH525" s="76"/>
      <c r="BI525" s="77"/>
      <c r="BJ525" s="76"/>
      <c r="BK525" s="77"/>
      <c r="BL525" s="36"/>
      <c r="BM525" s="24"/>
      <c r="BN525" s="76"/>
      <c r="BO525" s="77"/>
      <c r="BP525" s="76"/>
      <c r="BQ525" s="77"/>
      <c r="BR525" s="76"/>
      <c r="BS525" s="77"/>
      <c r="BT525" s="76"/>
      <c r="BU525" s="77"/>
      <c r="BV525" s="24"/>
      <c r="BW525" s="76"/>
      <c r="BX525" s="77"/>
      <c r="BY525" s="76"/>
      <c r="BZ525" s="77"/>
      <c r="CA525" s="96"/>
    </row>
    <row r="526" spans="1:79" outlineLevel="1" x14ac:dyDescent="0.2">
      <c r="A526" s="33"/>
      <c r="B526" s="265" t="s">
        <v>1088</v>
      </c>
      <c r="C526" s="240" t="str">
        <f>_xlfn.CONCAT(Tabel3[[#This Row],[ID]],Tabel3[[#This Row],[BYGNINGSDELE]])</f>
        <v xml:space="preserve">522Fordelerrør til varme/Gulvvarmeshunt o.l. </v>
      </c>
      <c r="D526" s="24"/>
      <c r="E526" s="24"/>
      <c r="F526" s="24"/>
      <c r="G526" s="24"/>
      <c r="H526" s="24"/>
      <c r="I526" s="24"/>
      <c r="J526" s="61">
        <v>4</v>
      </c>
      <c r="K526" s="62" t="s">
        <v>1071</v>
      </c>
      <c r="L526" s="63" t="s">
        <v>991</v>
      </c>
      <c r="M526" s="61" t="str">
        <f>IFERROR(VLOOKUP(Tabel3[[#This Row],[ID-Bygningsdel]],'Data ændringslog'!A:G,7,FALSE),"P")</f>
        <v/>
      </c>
      <c r="N526" s="64" t="s">
        <v>109</v>
      </c>
      <c r="O526" s="188" t="str">
        <f>VLOOKUP(Tabel3[[#This Row],[ID-Bygningsdel]],'Data aktør'!A:H,2,FALSE)</f>
        <v/>
      </c>
      <c r="P526" s="189" t="str">
        <f>VLOOKUP(Tabel3[[#This Row],[ID-Bygningsdel]],'Data aktør'!A:H,3,FALSE)</f>
        <v/>
      </c>
      <c r="Q526" s="190" t="str">
        <f>VLOOKUP(Tabel3[[#This Row],[ID-Bygningsdel]],'Data aktør'!A:H,4,FALSE)</f>
        <v/>
      </c>
      <c r="R526" s="191" t="str">
        <f>VLOOKUP(Tabel3[[#This Row],[ID-Bygningsdel]],'Data aktør'!A:H,5,FALSE)</f>
        <v>X</v>
      </c>
      <c r="S526" s="192" t="str">
        <f>VLOOKUP(Tabel3[[#This Row],[ID-Bygningsdel]],'Data aktør'!A:H,6,FALSE)</f>
        <v/>
      </c>
      <c r="T526" s="193" t="str">
        <f>VLOOKUP(Tabel3[[#This Row],[ID-Bygningsdel]],'Data aktør'!A:H,7,FALSE)</f>
        <v/>
      </c>
      <c r="U526" s="194" t="str">
        <f>VLOOKUP(Tabel3[[#This Row],[ID-Bygningsdel]],'Data aktør'!A:H,8,FALSE)</f>
        <v/>
      </c>
      <c r="V526" s="76"/>
      <c r="W526" s="77"/>
      <c r="X526" s="76"/>
      <c r="Y526" s="77"/>
      <c r="Z526" s="76"/>
      <c r="AA526" s="77"/>
      <c r="AB526" s="76"/>
      <c r="AC526" s="77"/>
      <c r="AD526" s="76"/>
      <c r="AE526" s="77"/>
      <c r="AF526" s="76"/>
      <c r="AG526" s="77"/>
      <c r="AH526" s="76"/>
      <c r="AI526" s="77"/>
      <c r="AJ526" s="76"/>
      <c r="AK526" s="77"/>
      <c r="AL526" s="76"/>
      <c r="AM526" s="77"/>
      <c r="AN526" s="76"/>
      <c r="AO526" s="77"/>
      <c r="AP526" s="76"/>
      <c r="AQ526" s="77"/>
      <c r="AR526" s="76"/>
      <c r="AS526" s="77"/>
      <c r="AT526" s="76" t="s">
        <v>46</v>
      </c>
      <c r="AU526" s="77">
        <v>325</v>
      </c>
      <c r="AV526" s="76"/>
      <c r="AW526" s="77"/>
      <c r="AX526" s="76"/>
      <c r="AY526" s="77"/>
      <c r="AZ526" s="76"/>
      <c r="BA526" s="77"/>
      <c r="BB526" s="76" t="s">
        <v>46</v>
      </c>
      <c r="BC526" s="77">
        <v>325</v>
      </c>
      <c r="BD526" s="76"/>
      <c r="BE526" s="77"/>
      <c r="BF526" s="76"/>
      <c r="BG526" s="77"/>
      <c r="BH526" s="76"/>
      <c r="BI526" s="77"/>
      <c r="BJ526" s="76"/>
      <c r="BK526" s="77"/>
      <c r="BL526" s="36"/>
      <c r="BM526" s="24"/>
      <c r="BN526" s="76"/>
      <c r="BO526" s="77"/>
      <c r="BP526" s="76"/>
      <c r="BQ526" s="77"/>
      <c r="BR526" s="76"/>
      <c r="BS526" s="77"/>
      <c r="BT526" s="76"/>
      <c r="BU526" s="77"/>
      <c r="BV526" s="24"/>
      <c r="BW526" s="76"/>
      <c r="BX526" s="77"/>
      <c r="BY526" s="76"/>
      <c r="BZ526" s="77"/>
      <c r="CA526" s="96"/>
    </row>
    <row r="527" spans="1:79" outlineLevel="1" x14ac:dyDescent="0.2">
      <c r="A527" s="33"/>
      <c r="B527" s="265" t="s">
        <v>1090</v>
      </c>
      <c r="C527" s="240" t="str">
        <f>_xlfn.CONCAT(Tabel3[[#This Row],[ID]],Tabel3[[#This Row],[BYGNINGSDELE]])</f>
        <v>523Varmeblandesløjfer</v>
      </c>
      <c r="D527" s="24"/>
      <c r="E527" s="24"/>
      <c r="F527" s="24"/>
      <c r="G527" s="24"/>
      <c r="H527" s="24"/>
      <c r="I527" s="24"/>
      <c r="J527" s="61">
        <v>4</v>
      </c>
      <c r="K527" s="62" t="s">
        <v>1073</v>
      </c>
      <c r="L527" s="63" t="s">
        <v>991</v>
      </c>
      <c r="M527" s="61" t="str">
        <f>IFERROR(VLOOKUP(Tabel3[[#This Row],[ID-Bygningsdel]],'Data ændringslog'!A:G,7,FALSE),"P")</f>
        <v/>
      </c>
      <c r="N527" s="64" t="s">
        <v>109</v>
      </c>
      <c r="O527" s="188" t="str">
        <f>VLOOKUP(Tabel3[[#This Row],[ID-Bygningsdel]],'Data aktør'!A:H,2,FALSE)</f>
        <v/>
      </c>
      <c r="P527" s="189" t="str">
        <f>VLOOKUP(Tabel3[[#This Row],[ID-Bygningsdel]],'Data aktør'!A:H,3,FALSE)</f>
        <v/>
      </c>
      <c r="Q527" s="190" t="str">
        <f>VLOOKUP(Tabel3[[#This Row],[ID-Bygningsdel]],'Data aktør'!A:H,4,FALSE)</f>
        <v/>
      </c>
      <c r="R527" s="191" t="str">
        <f>VLOOKUP(Tabel3[[#This Row],[ID-Bygningsdel]],'Data aktør'!A:H,5,FALSE)</f>
        <v>X</v>
      </c>
      <c r="S527" s="192" t="str">
        <f>VLOOKUP(Tabel3[[#This Row],[ID-Bygningsdel]],'Data aktør'!A:H,6,FALSE)</f>
        <v/>
      </c>
      <c r="T527" s="193" t="str">
        <f>VLOOKUP(Tabel3[[#This Row],[ID-Bygningsdel]],'Data aktør'!A:H,7,FALSE)</f>
        <v/>
      </c>
      <c r="U527" s="194" t="str">
        <f>VLOOKUP(Tabel3[[#This Row],[ID-Bygningsdel]],'Data aktør'!A:H,8,FALSE)</f>
        <v/>
      </c>
      <c r="V527" s="76"/>
      <c r="W527" s="77"/>
      <c r="X527" s="76"/>
      <c r="Y527" s="77"/>
      <c r="Z527" s="76"/>
      <c r="AA527" s="77"/>
      <c r="AB527" s="76" t="s">
        <v>46</v>
      </c>
      <c r="AC527" s="77">
        <v>200</v>
      </c>
      <c r="AD527" s="76"/>
      <c r="AE527" s="77"/>
      <c r="AF527" s="76"/>
      <c r="AG527" s="77"/>
      <c r="AH527" s="76"/>
      <c r="AI527" s="77"/>
      <c r="AJ527" s="76" t="s">
        <v>46</v>
      </c>
      <c r="AK527" s="77">
        <v>300</v>
      </c>
      <c r="AL527" s="76"/>
      <c r="AM527" s="77"/>
      <c r="AN527" s="76"/>
      <c r="AO527" s="77"/>
      <c r="AP527" s="76"/>
      <c r="AQ527" s="77"/>
      <c r="AR527" s="76"/>
      <c r="AS527" s="77"/>
      <c r="AT527" s="76" t="s">
        <v>46</v>
      </c>
      <c r="AU527" s="77">
        <v>325</v>
      </c>
      <c r="AV527" s="76"/>
      <c r="AW527" s="77"/>
      <c r="AX527" s="76"/>
      <c r="AY527" s="77"/>
      <c r="AZ527" s="76"/>
      <c r="BA527" s="77"/>
      <c r="BB527" s="76" t="s">
        <v>46</v>
      </c>
      <c r="BC527" s="77">
        <v>325</v>
      </c>
      <c r="BD527" s="76"/>
      <c r="BE527" s="77"/>
      <c r="BF527" s="76"/>
      <c r="BG527" s="77"/>
      <c r="BH527" s="76"/>
      <c r="BI527" s="77"/>
      <c r="BJ527" s="76"/>
      <c r="BK527" s="77"/>
      <c r="BL527" s="36"/>
      <c r="BM527" s="24"/>
      <c r="BN527" s="76"/>
      <c r="BO527" s="77"/>
      <c r="BP527" s="76"/>
      <c r="BQ527" s="77"/>
      <c r="BR527" s="76"/>
      <c r="BS527" s="77"/>
      <c r="BT527" s="76"/>
      <c r="BU527" s="77"/>
      <c r="BV527" s="24"/>
      <c r="BW527" s="76"/>
      <c r="BX527" s="77"/>
      <c r="BY527" s="76"/>
      <c r="BZ527" s="77"/>
      <c r="CA527" s="96"/>
    </row>
    <row r="528" spans="1:79" outlineLevel="1" x14ac:dyDescent="0.2">
      <c r="A528" s="33"/>
      <c r="B528" s="265" t="s">
        <v>1092</v>
      </c>
      <c r="C528" s="240" t="str">
        <f>_xlfn.CONCAT(Tabel3[[#This Row],[ID]],Tabel3[[#This Row],[BYGNINGSDELE]])</f>
        <v>524Varmevekslere</v>
      </c>
      <c r="D528" s="24"/>
      <c r="E528" s="24"/>
      <c r="F528" s="24"/>
      <c r="G528" s="24"/>
      <c r="H528" s="24"/>
      <c r="I528" s="24"/>
      <c r="J528" s="61">
        <v>4</v>
      </c>
      <c r="K528" s="62" t="s">
        <v>1075</v>
      </c>
      <c r="L528" s="63" t="s">
        <v>991</v>
      </c>
      <c r="M528" s="61" t="str">
        <f>IFERROR(VLOOKUP(Tabel3[[#This Row],[ID-Bygningsdel]],'Data ændringslog'!A:G,7,FALSE),"P")</f>
        <v/>
      </c>
      <c r="N528" s="64" t="s">
        <v>109</v>
      </c>
      <c r="O528" s="188" t="str">
        <f>VLOOKUP(Tabel3[[#This Row],[ID-Bygningsdel]],'Data aktør'!A:H,2,FALSE)</f>
        <v/>
      </c>
      <c r="P528" s="189" t="str">
        <f>VLOOKUP(Tabel3[[#This Row],[ID-Bygningsdel]],'Data aktør'!A:H,3,FALSE)</f>
        <v/>
      </c>
      <c r="Q528" s="190" t="str">
        <f>VLOOKUP(Tabel3[[#This Row],[ID-Bygningsdel]],'Data aktør'!A:H,4,FALSE)</f>
        <v/>
      </c>
      <c r="R528" s="191" t="str">
        <f>VLOOKUP(Tabel3[[#This Row],[ID-Bygningsdel]],'Data aktør'!A:H,5,FALSE)</f>
        <v>X</v>
      </c>
      <c r="S528" s="192" t="str">
        <f>VLOOKUP(Tabel3[[#This Row],[ID-Bygningsdel]],'Data aktør'!A:H,6,FALSE)</f>
        <v/>
      </c>
      <c r="T528" s="193" t="str">
        <f>VLOOKUP(Tabel3[[#This Row],[ID-Bygningsdel]],'Data aktør'!A:H,7,FALSE)</f>
        <v/>
      </c>
      <c r="U528" s="194" t="str">
        <f>VLOOKUP(Tabel3[[#This Row],[ID-Bygningsdel]],'Data aktør'!A:H,8,FALSE)</f>
        <v/>
      </c>
      <c r="V528" s="76"/>
      <c r="W528" s="77"/>
      <c r="X528" s="76"/>
      <c r="Y528" s="77"/>
      <c r="Z528" s="76"/>
      <c r="AA528" s="77"/>
      <c r="AB528" s="76" t="s">
        <v>46</v>
      </c>
      <c r="AC528" s="77">
        <v>200</v>
      </c>
      <c r="AD528" s="76"/>
      <c r="AE528" s="77"/>
      <c r="AF528" s="76"/>
      <c r="AG528" s="77"/>
      <c r="AH528" s="76"/>
      <c r="AI528" s="77"/>
      <c r="AJ528" s="76" t="s">
        <v>46</v>
      </c>
      <c r="AK528" s="77">
        <v>300</v>
      </c>
      <c r="AL528" s="76"/>
      <c r="AM528" s="77"/>
      <c r="AN528" s="76"/>
      <c r="AO528" s="77"/>
      <c r="AP528" s="76"/>
      <c r="AQ528" s="77"/>
      <c r="AR528" s="76"/>
      <c r="AS528" s="77"/>
      <c r="AT528" s="76" t="s">
        <v>46</v>
      </c>
      <c r="AU528" s="77">
        <v>325</v>
      </c>
      <c r="AV528" s="76"/>
      <c r="AW528" s="77"/>
      <c r="AX528" s="76"/>
      <c r="AY528" s="77"/>
      <c r="AZ528" s="76"/>
      <c r="BA528" s="77"/>
      <c r="BB528" s="76" t="s">
        <v>46</v>
      </c>
      <c r="BC528" s="77">
        <v>325</v>
      </c>
      <c r="BD528" s="76"/>
      <c r="BE528" s="77"/>
      <c r="BF528" s="76"/>
      <c r="BG528" s="77"/>
      <c r="BH528" s="76"/>
      <c r="BI528" s="77"/>
      <c r="BJ528" s="76"/>
      <c r="BK528" s="77"/>
      <c r="BL528" s="36"/>
      <c r="BM528" s="24"/>
      <c r="BN528" s="76"/>
      <c r="BO528" s="77"/>
      <c r="BP528" s="76"/>
      <c r="BQ528" s="77"/>
      <c r="BR528" s="76"/>
      <c r="BS528" s="77"/>
      <c r="BT528" s="76"/>
      <c r="BU528" s="77"/>
      <c r="BV528" s="24"/>
      <c r="BW528" s="76"/>
      <c r="BX528" s="77"/>
      <c r="BY528" s="76"/>
      <c r="BZ528" s="77"/>
      <c r="CA528" s="96"/>
    </row>
    <row r="529" spans="1:79" outlineLevel="1" x14ac:dyDescent="0.2">
      <c r="A529" s="33"/>
      <c r="B529" s="265" t="s">
        <v>1093</v>
      </c>
      <c r="C529" s="240" t="str">
        <f>_xlfn.CONCAT(Tabel3[[#This Row],[ID]],Tabel3[[#This Row],[BYGNINGSDELE]])</f>
        <v>525Ekspansionsbeholdere</v>
      </c>
      <c r="D529" s="24"/>
      <c r="E529" s="24"/>
      <c r="F529" s="24"/>
      <c r="G529" s="24"/>
      <c r="H529" s="24"/>
      <c r="I529" s="24"/>
      <c r="J529" s="61">
        <v>4</v>
      </c>
      <c r="K529" s="62" t="s">
        <v>1077</v>
      </c>
      <c r="L529" s="63" t="s">
        <v>991</v>
      </c>
      <c r="M529" s="61" t="str">
        <f>IFERROR(VLOOKUP(Tabel3[[#This Row],[ID-Bygningsdel]],'Data ændringslog'!A:G,7,FALSE),"P")</f>
        <v/>
      </c>
      <c r="N529" s="64" t="s">
        <v>109</v>
      </c>
      <c r="O529" s="188" t="str">
        <f>VLOOKUP(Tabel3[[#This Row],[ID-Bygningsdel]],'Data aktør'!A:H,2,FALSE)</f>
        <v/>
      </c>
      <c r="P529" s="189" t="str">
        <f>VLOOKUP(Tabel3[[#This Row],[ID-Bygningsdel]],'Data aktør'!A:H,3,FALSE)</f>
        <v/>
      </c>
      <c r="Q529" s="190" t="str">
        <f>VLOOKUP(Tabel3[[#This Row],[ID-Bygningsdel]],'Data aktør'!A:H,4,FALSE)</f>
        <v/>
      </c>
      <c r="R529" s="191" t="str">
        <f>VLOOKUP(Tabel3[[#This Row],[ID-Bygningsdel]],'Data aktør'!A:H,5,FALSE)</f>
        <v>X</v>
      </c>
      <c r="S529" s="192" t="str">
        <f>VLOOKUP(Tabel3[[#This Row],[ID-Bygningsdel]],'Data aktør'!A:H,6,FALSE)</f>
        <v/>
      </c>
      <c r="T529" s="193" t="str">
        <f>VLOOKUP(Tabel3[[#This Row],[ID-Bygningsdel]],'Data aktør'!A:H,7,FALSE)</f>
        <v/>
      </c>
      <c r="U529" s="194" t="str">
        <f>VLOOKUP(Tabel3[[#This Row],[ID-Bygningsdel]],'Data aktør'!A:H,8,FALSE)</f>
        <v/>
      </c>
      <c r="V529" s="76"/>
      <c r="W529" s="77"/>
      <c r="X529" s="76"/>
      <c r="Y529" s="77"/>
      <c r="Z529" s="76"/>
      <c r="AA529" s="77"/>
      <c r="AB529" s="76" t="s">
        <v>46</v>
      </c>
      <c r="AC529" s="77">
        <v>200</v>
      </c>
      <c r="AD529" s="76"/>
      <c r="AE529" s="77"/>
      <c r="AF529" s="76"/>
      <c r="AG529" s="77"/>
      <c r="AH529" s="76"/>
      <c r="AI529" s="77"/>
      <c r="AJ529" s="76" t="s">
        <v>46</v>
      </c>
      <c r="AK529" s="77">
        <v>300</v>
      </c>
      <c r="AL529" s="76"/>
      <c r="AM529" s="77"/>
      <c r="AN529" s="76"/>
      <c r="AO529" s="77"/>
      <c r="AP529" s="76"/>
      <c r="AQ529" s="77"/>
      <c r="AR529" s="76"/>
      <c r="AS529" s="77"/>
      <c r="AT529" s="76" t="s">
        <v>46</v>
      </c>
      <c r="AU529" s="77">
        <v>325</v>
      </c>
      <c r="AV529" s="76"/>
      <c r="AW529" s="77"/>
      <c r="AX529" s="76"/>
      <c r="AY529" s="77"/>
      <c r="AZ529" s="76"/>
      <c r="BA529" s="77"/>
      <c r="BB529" s="76" t="s">
        <v>46</v>
      </c>
      <c r="BC529" s="77">
        <v>325</v>
      </c>
      <c r="BD529" s="76"/>
      <c r="BE529" s="77"/>
      <c r="BF529" s="76"/>
      <c r="BG529" s="77"/>
      <c r="BH529" s="76"/>
      <c r="BI529" s="77"/>
      <c r="BJ529" s="76"/>
      <c r="BK529" s="77"/>
      <c r="BL529" s="36"/>
      <c r="BM529" s="24"/>
      <c r="BN529" s="76"/>
      <c r="BO529" s="77"/>
      <c r="BP529" s="76"/>
      <c r="BQ529" s="77"/>
      <c r="BR529" s="76"/>
      <c r="BS529" s="77"/>
      <c r="BT529" s="76"/>
      <c r="BU529" s="77"/>
      <c r="BV529" s="24"/>
      <c r="BW529" s="76"/>
      <c r="BX529" s="77"/>
      <c r="BY529" s="76"/>
      <c r="BZ529" s="77"/>
      <c r="CA529" s="96"/>
    </row>
    <row r="530" spans="1:79" outlineLevel="1" x14ac:dyDescent="0.2">
      <c r="A530" s="33"/>
      <c r="B530" s="265" t="s">
        <v>1095</v>
      </c>
      <c r="C530" s="240" t="str">
        <f>_xlfn.CONCAT(Tabel3[[#This Row],[ID]],Tabel3[[#This Row],[BYGNINGSDELE]])</f>
        <v>526Brugsvandvekslere</v>
      </c>
      <c r="D530" s="24"/>
      <c r="E530" s="24"/>
      <c r="F530" s="24"/>
      <c r="G530" s="24"/>
      <c r="H530" s="24"/>
      <c r="I530" s="24"/>
      <c r="J530" s="61">
        <v>4</v>
      </c>
      <c r="K530" s="62" t="s">
        <v>1079</v>
      </c>
      <c r="L530" s="63" t="s">
        <v>991</v>
      </c>
      <c r="M530" s="61" t="str">
        <f>IFERROR(VLOOKUP(Tabel3[[#This Row],[ID-Bygningsdel]],'Data ændringslog'!A:G,7,FALSE),"P")</f>
        <v/>
      </c>
      <c r="N530" s="64" t="s">
        <v>109</v>
      </c>
      <c r="O530" s="188" t="str">
        <f>VLOOKUP(Tabel3[[#This Row],[ID-Bygningsdel]],'Data aktør'!A:H,2,FALSE)</f>
        <v/>
      </c>
      <c r="P530" s="189" t="str">
        <f>VLOOKUP(Tabel3[[#This Row],[ID-Bygningsdel]],'Data aktør'!A:H,3,FALSE)</f>
        <v/>
      </c>
      <c r="Q530" s="190" t="str">
        <f>VLOOKUP(Tabel3[[#This Row],[ID-Bygningsdel]],'Data aktør'!A:H,4,FALSE)</f>
        <v/>
      </c>
      <c r="R530" s="191" t="str">
        <f>VLOOKUP(Tabel3[[#This Row],[ID-Bygningsdel]],'Data aktør'!A:H,5,FALSE)</f>
        <v>X</v>
      </c>
      <c r="S530" s="192" t="str">
        <f>VLOOKUP(Tabel3[[#This Row],[ID-Bygningsdel]],'Data aktør'!A:H,6,FALSE)</f>
        <v/>
      </c>
      <c r="T530" s="193" t="str">
        <f>VLOOKUP(Tabel3[[#This Row],[ID-Bygningsdel]],'Data aktør'!A:H,7,FALSE)</f>
        <v/>
      </c>
      <c r="U530" s="194" t="str">
        <f>VLOOKUP(Tabel3[[#This Row],[ID-Bygningsdel]],'Data aktør'!A:H,8,FALSE)</f>
        <v/>
      </c>
      <c r="V530" s="76"/>
      <c r="W530" s="77"/>
      <c r="X530" s="76"/>
      <c r="Y530" s="77"/>
      <c r="Z530" s="76"/>
      <c r="AA530" s="77"/>
      <c r="AB530" s="76" t="s">
        <v>46</v>
      </c>
      <c r="AC530" s="77">
        <v>200</v>
      </c>
      <c r="AD530" s="76"/>
      <c r="AE530" s="77"/>
      <c r="AF530" s="76"/>
      <c r="AG530" s="77"/>
      <c r="AH530" s="76"/>
      <c r="AI530" s="77"/>
      <c r="AJ530" s="76" t="s">
        <v>46</v>
      </c>
      <c r="AK530" s="77">
        <v>300</v>
      </c>
      <c r="AL530" s="76"/>
      <c r="AM530" s="77"/>
      <c r="AN530" s="76"/>
      <c r="AO530" s="77"/>
      <c r="AP530" s="76"/>
      <c r="AQ530" s="77"/>
      <c r="AR530" s="76"/>
      <c r="AS530" s="77"/>
      <c r="AT530" s="76" t="s">
        <v>46</v>
      </c>
      <c r="AU530" s="77">
        <v>325</v>
      </c>
      <c r="AV530" s="76"/>
      <c r="AW530" s="77"/>
      <c r="AX530" s="76"/>
      <c r="AY530" s="77"/>
      <c r="AZ530" s="76"/>
      <c r="BA530" s="77"/>
      <c r="BB530" s="76" t="s">
        <v>46</v>
      </c>
      <c r="BC530" s="77">
        <v>325</v>
      </c>
      <c r="BD530" s="76"/>
      <c r="BE530" s="77"/>
      <c r="BF530" s="76"/>
      <c r="BG530" s="77"/>
      <c r="BH530" s="76"/>
      <c r="BI530" s="77"/>
      <c r="BJ530" s="76"/>
      <c r="BK530" s="77"/>
      <c r="BL530" s="36"/>
      <c r="BM530" s="24"/>
      <c r="BN530" s="76"/>
      <c r="BO530" s="77"/>
      <c r="BP530" s="76"/>
      <c r="BQ530" s="77"/>
      <c r="BR530" s="76"/>
      <c r="BS530" s="77"/>
      <c r="BT530" s="76"/>
      <c r="BU530" s="77"/>
      <c r="BV530" s="24"/>
      <c r="BW530" s="76"/>
      <c r="BX530" s="77"/>
      <c r="BY530" s="76"/>
      <c r="BZ530" s="77"/>
      <c r="CA530" s="96"/>
    </row>
    <row r="531" spans="1:79" outlineLevel="1" x14ac:dyDescent="0.2">
      <c r="A531" s="33"/>
      <c r="B531" s="265" t="s">
        <v>1097</v>
      </c>
      <c r="C531" s="240" t="str">
        <f>_xlfn.CONCAT(Tabel3[[#This Row],[ID]],Tabel3[[#This Row],[BYGNINGSDELE]])</f>
        <v>527Varmtvandsbeholdere</v>
      </c>
      <c r="D531" s="24"/>
      <c r="E531" s="24"/>
      <c r="F531" s="24"/>
      <c r="G531" s="24"/>
      <c r="H531" s="24"/>
      <c r="I531" s="24"/>
      <c r="J531" s="61">
        <v>4</v>
      </c>
      <c r="K531" s="62" t="s">
        <v>1081</v>
      </c>
      <c r="L531" s="63" t="s">
        <v>991</v>
      </c>
      <c r="M531" s="61" t="str">
        <f>IFERROR(VLOOKUP(Tabel3[[#This Row],[ID-Bygningsdel]],'Data ændringslog'!A:G,7,FALSE),"P")</f>
        <v/>
      </c>
      <c r="N531" s="64" t="s">
        <v>109</v>
      </c>
      <c r="O531" s="188" t="str">
        <f>VLOOKUP(Tabel3[[#This Row],[ID-Bygningsdel]],'Data aktør'!A:H,2,FALSE)</f>
        <v/>
      </c>
      <c r="P531" s="189" t="str">
        <f>VLOOKUP(Tabel3[[#This Row],[ID-Bygningsdel]],'Data aktør'!A:H,3,FALSE)</f>
        <v/>
      </c>
      <c r="Q531" s="190" t="str">
        <f>VLOOKUP(Tabel3[[#This Row],[ID-Bygningsdel]],'Data aktør'!A:H,4,FALSE)</f>
        <v/>
      </c>
      <c r="R531" s="191" t="str">
        <f>VLOOKUP(Tabel3[[#This Row],[ID-Bygningsdel]],'Data aktør'!A:H,5,FALSE)</f>
        <v>X</v>
      </c>
      <c r="S531" s="192" t="str">
        <f>VLOOKUP(Tabel3[[#This Row],[ID-Bygningsdel]],'Data aktør'!A:H,6,FALSE)</f>
        <v/>
      </c>
      <c r="T531" s="193" t="str">
        <f>VLOOKUP(Tabel3[[#This Row],[ID-Bygningsdel]],'Data aktør'!A:H,7,FALSE)</f>
        <v/>
      </c>
      <c r="U531" s="194" t="str">
        <f>VLOOKUP(Tabel3[[#This Row],[ID-Bygningsdel]],'Data aktør'!A:H,8,FALSE)</f>
        <v/>
      </c>
      <c r="V531" s="76"/>
      <c r="W531" s="77"/>
      <c r="X531" s="76"/>
      <c r="Y531" s="77"/>
      <c r="Z531" s="76"/>
      <c r="AA531" s="77"/>
      <c r="AB531" s="76" t="s">
        <v>46</v>
      </c>
      <c r="AC531" s="77">
        <v>200</v>
      </c>
      <c r="AD531" s="76"/>
      <c r="AE531" s="77"/>
      <c r="AF531" s="76"/>
      <c r="AG531" s="77"/>
      <c r="AH531" s="76"/>
      <c r="AI531" s="77"/>
      <c r="AJ531" s="76" t="s">
        <v>46</v>
      </c>
      <c r="AK531" s="77">
        <v>300</v>
      </c>
      <c r="AL531" s="76"/>
      <c r="AM531" s="77"/>
      <c r="AN531" s="76"/>
      <c r="AO531" s="77"/>
      <c r="AP531" s="76"/>
      <c r="AQ531" s="77"/>
      <c r="AR531" s="76"/>
      <c r="AS531" s="77"/>
      <c r="AT531" s="76" t="s">
        <v>46</v>
      </c>
      <c r="AU531" s="77">
        <v>325</v>
      </c>
      <c r="AV531" s="76"/>
      <c r="AW531" s="77"/>
      <c r="AX531" s="76"/>
      <c r="AY531" s="77"/>
      <c r="AZ531" s="76"/>
      <c r="BA531" s="77"/>
      <c r="BB531" s="76" t="s">
        <v>46</v>
      </c>
      <c r="BC531" s="77">
        <v>325</v>
      </c>
      <c r="BD531" s="76"/>
      <c r="BE531" s="77"/>
      <c r="BF531" s="76"/>
      <c r="BG531" s="77"/>
      <c r="BH531" s="76"/>
      <c r="BI531" s="77"/>
      <c r="BJ531" s="76"/>
      <c r="BK531" s="77"/>
      <c r="BL531" s="36"/>
      <c r="BM531" s="24"/>
      <c r="BN531" s="76"/>
      <c r="BO531" s="77"/>
      <c r="BP531" s="76"/>
      <c r="BQ531" s="77"/>
      <c r="BR531" s="76"/>
      <c r="BS531" s="77"/>
      <c r="BT531" s="76"/>
      <c r="BU531" s="77"/>
      <c r="BV531" s="24"/>
      <c r="BW531" s="76"/>
      <c r="BX531" s="77"/>
      <c r="BY531" s="76"/>
      <c r="BZ531" s="77"/>
      <c r="CA531" s="96"/>
    </row>
    <row r="532" spans="1:79" outlineLevel="1" x14ac:dyDescent="0.2">
      <c r="A532" s="33"/>
      <c r="B532" s="265" t="s">
        <v>1099</v>
      </c>
      <c r="C532" s="240" t="str">
        <f>_xlfn.CONCAT(Tabel3[[#This Row],[ID]],Tabel3[[#This Row],[BYGNINGSDELE]])</f>
        <v>528Gasfyr</v>
      </c>
      <c r="D532" s="24"/>
      <c r="E532" s="24"/>
      <c r="F532" s="24"/>
      <c r="G532" s="24"/>
      <c r="H532" s="24"/>
      <c r="I532" s="24"/>
      <c r="J532" s="61">
        <v>4</v>
      </c>
      <c r="K532" s="62" t="s">
        <v>1083</v>
      </c>
      <c r="L532" s="63" t="s">
        <v>991</v>
      </c>
      <c r="M532" s="61" t="str">
        <f>IFERROR(VLOOKUP(Tabel3[[#This Row],[ID-Bygningsdel]],'Data ændringslog'!A:G,7,FALSE),"P")</f>
        <v/>
      </c>
      <c r="N532" s="64" t="s">
        <v>109</v>
      </c>
      <c r="O532" s="188" t="str">
        <f>VLOOKUP(Tabel3[[#This Row],[ID-Bygningsdel]],'Data aktør'!A:H,2,FALSE)</f>
        <v/>
      </c>
      <c r="P532" s="189" t="str">
        <f>VLOOKUP(Tabel3[[#This Row],[ID-Bygningsdel]],'Data aktør'!A:H,3,FALSE)</f>
        <v/>
      </c>
      <c r="Q532" s="190" t="str">
        <f>VLOOKUP(Tabel3[[#This Row],[ID-Bygningsdel]],'Data aktør'!A:H,4,FALSE)</f>
        <v/>
      </c>
      <c r="R532" s="191" t="str">
        <f>VLOOKUP(Tabel3[[#This Row],[ID-Bygningsdel]],'Data aktør'!A:H,5,FALSE)</f>
        <v>X</v>
      </c>
      <c r="S532" s="192" t="str">
        <f>VLOOKUP(Tabel3[[#This Row],[ID-Bygningsdel]],'Data aktør'!A:H,6,FALSE)</f>
        <v/>
      </c>
      <c r="T532" s="193" t="str">
        <f>VLOOKUP(Tabel3[[#This Row],[ID-Bygningsdel]],'Data aktør'!A:H,7,FALSE)</f>
        <v/>
      </c>
      <c r="U532" s="194" t="str">
        <f>VLOOKUP(Tabel3[[#This Row],[ID-Bygningsdel]],'Data aktør'!A:H,8,FALSE)</f>
        <v/>
      </c>
      <c r="V532" s="76"/>
      <c r="W532" s="77"/>
      <c r="X532" s="76"/>
      <c r="Y532" s="77"/>
      <c r="Z532" s="76"/>
      <c r="AA532" s="77"/>
      <c r="AB532" s="76" t="s">
        <v>46</v>
      </c>
      <c r="AC532" s="77">
        <v>200</v>
      </c>
      <c r="AD532" s="76"/>
      <c r="AE532" s="77"/>
      <c r="AF532" s="76"/>
      <c r="AG532" s="77"/>
      <c r="AH532" s="76"/>
      <c r="AI532" s="77"/>
      <c r="AJ532" s="76" t="s">
        <v>46</v>
      </c>
      <c r="AK532" s="77">
        <v>300</v>
      </c>
      <c r="AL532" s="76"/>
      <c r="AM532" s="77"/>
      <c r="AN532" s="76"/>
      <c r="AO532" s="77"/>
      <c r="AP532" s="76"/>
      <c r="AQ532" s="77"/>
      <c r="AR532" s="76"/>
      <c r="AS532" s="77"/>
      <c r="AT532" s="76" t="s">
        <v>46</v>
      </c>
      <c r="AU532" s="77">
        <v>325</v>
      </c>
      <c r="AV532" s="76"/>
      <c r="AW532" s="77"/>
      <c r="AX532" s="76"/>
      <c r="AY532" s="77"/>
      <c r="AZ532" s="76"/>
      <c r="BA532" s="77"/>
      <c r="BB532" s="76" t="s">
        <v>46</v>
      </c>
      <c r="BC532" s="77">
        <v>325</v>
      </c>
      <c r="BD532" s="76"/>
      <c r="BE532" s="77"/>
      <c r="BF532" s="76"/>
      <c r="BG532" s="77"/>
      <c r="BH532" s="76"/>
      <c r="BI532" s="77"/>
      <c r="BJ532" s="76"/>
      <c r="BK532" s="77"/>
      <c r="BL532" s="36"/>
      <c r="BM532" s="24"/>
      <c r="BN532" s="76"/>
      <c r="BO532" s="77"/>
      <c r="BP532" s="76"/>
      <c r="BQ532" s="77"/>
      <c r="BR532" s="76"/>
      <c r="BS532" s="77"/>
      <c r="BT532" s="76"/>
      <c r="BU532" s="77"/>
      <c r="BV532" s="24"/>
      <c r="BW532" s="76"/>
      <c r="BX532" s="77"/>
      <c r="BY532" s="76"/>
      <c r="BZ532" s="77"/>
      <c r="CA532" s="96"/>
    </row>
    <row r="533" spans="1:79" outlineLevel="1" x14ac:dyDescent="0.2">
      <c r="A533" s="33"/>
      <c r="B533" s="265" t="s">
        <v>1101</v>
      </c>
      <c r="C533" s="240" t="str">
        <f>_xlfn.CONCAT(Tabel3[[#This Row],[ID]],Tabel3[[#This Row],[BYGNINGSDELE]])</f>
        <v>529Oliefyr</v>
      </c>
      <c r="D533" s="24"/>
      <c r="E533" s="24"/>
      <c r="F533" s="24"/>
      <c r="G533" s="24"/>
      <c r="H533" s="24"/>
      <c r="I533" s="24"/>
      <c r="J533" s="61">
        <v>4</v>
      </c>
      <c r="K533" s="62" t="s">
        <v>1085</v>
      </c>
      <c r="L533" s="63" t="s">
        <v>991</v>
      </c>
      <c r="M533" s="61" t="str">
        <f>IFERROR(VLOOKUP(Tabel3[[#This Row],[ID-Bygningsdel]],'Data ændringslog'!A:G,7,FALSE),"P")</f>
        <v/>
      </c>
      <c r="N533" s="64" t="s">
        <v>109</v>
      </c>
      <c r="O533" s="188" t="str">
        <f>VLOOKUP(Tabel3[[#This Row],[ID-Bygningsdel]],'Data aktør'!A:H,2,FALSE)</f>
        <v/>
      </c>
      <c r="P533" s="189" t="str">
        <f>VLOOKUP(Tabel3[[#This Row],[ID-Bygningsdel]],'Data aktør'!A:H,3,FALSE)</f>
        <v/>
      </c>
      <c r="Q533" s="190" t="str">
        <f>VLOOKUP(Tabel3[[#This Row],[ID-Bygningsdel]],'Data aktør'!A:H,4,FALSE)</f>
        <v/>
      </c>
      <c r="R533" s="191" t="str">
        <f>VLOOKUP(Tabel3[[#This Row],[ID-Bygningsdel]],'Data aktør'!A:H,5,FALSE)</f>
        <v>X</v>
      </c>
      <c r="S533" s="192" t="str">
        <f>VLOOKUP(Tabel3[[#This Row],[ID-Bygningsdel]],'Data aktør'!A:H,6,FALSE)</f>
        <v/>
      </c>
      <c r="T533" s="193" t="str">
        <f>VLOOKUP(Tabel3[[#This Row],[ID-Bygningsdel]],'Data aktør'!A:H,7,FALSE)</f>
        <v/>
      </c>
      <c r="U533" s="194" t="str">
        <f>VLOOKUP(Tabel3[[#This Row],[ID-Bygningsdel]],'Data aktør'!A:H,8,FALSE)</f>
        <v/>
      </c>
      <c r="V533" s="76"/>
      <c r="W533" s="77"/>
      <c r="X533" s="76"/>
      <c r="Y533" s="77"/>
      <c r="Z533" s="76"/>
      <c r="AA533" s="77"/>
      <c r="AB533" s="76" t="s">
        <v>46</v>
      </c>
      <c r="AC533" s="77">
        <v>200</v>
      </c>
      <c r="AD533" s="76"/>
      <c r="AE533" s="77"/>
      <c r="AF533" s="76"/>
      <c r="AG533" s="77"/>
      <c r="AH533" s="76"/>
      <c r="AI533" s="77"/>
      <c r="AJ533" s="76" t="s">
        <v>46</v>
      </c>
      <c r="AK533" s="77">
        <v>300</v>
      </c>
      <c r="AL533" s="76"/>
      <c r="AM533" s="77"/>
      <c r="AN533" s="76"/>
      <c r="AO533" s="77"/>
      <c r="AP533" s="76"/>
      <c r="AQ533" s="77"/>
      <c r="AR533" s="76"/>
      <c r="AS533" s="77"/>
      <c r="AT533" s="76" t="s">
        <v>46</v>
      </c>
      <c r="AU533" s="77">
        <v>325</v>
      </c>
      <c r="AV533" s="76"/>
      <c r="AW533" s="77"/>
      <c r="AX533" s="76"/>
      <c r="AY533" s="77"/>
      <c r="AZ533" s="76"/>
      <c r="BA533" s="77"/>
      <c r="BB533" s="76" t="s">
        <v>46</v>
      </c>
      <c r="BC533" s="77">
        <v>325</v>
      </c>
      <c r="BD533" s="76"/>
      <c r="BE533" s="77"/>
      <c r="BF533" s="76"/>
      <c r="BG533" s="77"/>
      <c r="BH533" s="76"/>
      <c r="BI533" s="77"/>
      <c r="BJ533" s="76"/>
      <c r="BK533" s="77"/>
      <c r="BL533" s="36"/>
      <c r="BM533" s="24"/>
      <c r="BN533" s="76"/>
      <c r="BO533" s="77"/>
      <c r="BP533" s="76"/>
      <c r="BQ533" s="77"/>
      <c r="BR533" s="76"/>
      <c r="BS533" s="77"/>
      <c r="BT533" s="76"/>
      <c r="BU533" s="77"/>
      <c r="BV533" s="24"/>
      <c r="BW533" s="76"/>
      <c r="BX533" s="77"/>
      <c r="BY533" s="76"/>
      <c r="BZ533" s="77"/>
      <c r="CA533" s="96"/>
    </row>
    <row r="534" spans="1:79" outlineLevel="1" x14ac:dyDescent="0.2">
      <c r="A534" s="33"/>
      <c r="B534" s="265" t="s">
        <v>1103</v>
      </c>
      <c r="C534" s="240" t="str">
        <f>_xlfn.CONCAT(Tabel3[[#This Row],[ID]],Tabel3[[#This Row],[BYGNINGSDELE]])</f>
        <v>530Pillefyr</v>
      </c>
      <c r="D534" s="24"/>
      <c r="E534" s="24"/>
      <c r="F534" s="24"/>
      <c r="G534" s="24"/>
      <c r="H534" s="24"/>
      <c r="I534" s="24"/>
      <c r="J534" s="61">
        <v>4</v>
      </c>
      <c r="K534" s="62" t="s">
        <v>1087</v>
      </c>
      <c r="L534" s="63" t="s">
        <v>991</v>
      </c>
      <c r="M534" s="61" t="str">
        <f>IFERROR(VLOOKUP(Tabel3[[#This Row],[ID-Bygningsdel]],'Data ændringslog'!A:G,7,FALSE),"P")</f>
        <v/>
      </c>
      <c r="N534" s="64" t="s">
        <v>109</v>
      </c>
      <c r="O534" s="188" t="str">
        <f>VLOOKUP(Tabel3[[#This Row],[ID-Bygningsdel]],'Data aktør'!A:H,2,FALSE)</f>
        <v/>
      </c>
      <c r="P534" s="189" t="str">
        <f>VLOOKUP(Tabel3[[#This Row],[ID-Bygningsdel]],'Data aktør'!A:H,3,FALSE)</f>
        <v/>
      </c>
      <c r="Q534" s="190" t="str">
        <f>VLOOKUP(Tabel3[[#This Row],[ID-Bygningsdel]],'Data aktør'!A:H,4,FALSE)</f>
        <v/>
      </c>
      <c r="R534" s="191" t="str">
        <f>VLOOKUP(Tabel3[[#This Row],[ID-Bygningsdel]],'Data aktør'!A:H,5,FALSE)</f>
        <v>X</v>
      </c>
      <c r="S534" s="192" t="str">
        <f>VLOOKUP(Tabel3[[#This Row],[ID-Bygningsdel]],'Data aktør'!A:H,6,FALSE)</f>
        <v/>
      </c>
      <c r="T534" s="193" t="str">
        <f>VLOOKUP(Tabel3[[#This Row],[ID-Bygningsdel]],'Data aktør'!A:H,7,FALSE)</f>
        <v/>
      </c>
      <c r="U534" s="194" t="str">
        <f>VLOOKUP(Tabel3[[#This Row],[ID-Bygningsdel]],'Data aktør'!A:H,8,FALSE)</f>
        <v/>
      </c>
      <c r="V534" s="76"/>
      <c r="W534" s="77"/>
      <c r="X534" s="76"/>
      <c r="Y534" s="77"/>
      <c r="Z534" s="76"/>
      <c r="AA534" s="77"/>
      <c r="AB534" s="76" t="s">
        <v>46</v>
      </c>
      <c r="AC534" s="77">
        <v>200</v>
      </c>
      <c r="AD534" s="76"/>
      <c r="AE534" s="77"/>
      <c r="AF534" s="76"/>
      <c r="AG534" s="77"/>
      <c r="AH534" s="76"/>
      <c r="AI534" s="77"/>
      <c r="AJ534" s="76" t="s">
        <v>46</v>
      </c>
      <c r="AK534" s="77">
        <v>300</v>
      </c>
      <c r="AL534" s="76"/>
      <c r="AM534" s="77"/>
      <c r="AN534" s="76"/>
      <c r="AO534" s="77"/>
      <c r="AP534" s="76"/>
      <c r="AQ534" s="77"/>
      <c r="AR534" s="76"/>
      <c r="AS534" s="77"/>
      <c r="AT534" s="76" t="s">
        <v>46</v>
      </c>
      <c r="AU534" s="77">
        <v>325</v>
      </c>
      <c r="AV534" s="76"/>
      <c r="AW534" s="77"/>
      <c r="AX534" s="76"/>
      <c r="AY534" s="77"/>
      <c r="AZ534" s="76"/>
      <c r="BA534" s="77"/>
      <c r="BB534" s="76" t="s">
        <v>46</v>
      </c>
      <c r="BC534" s="77">
        <v>325</v>
      </c>
      <c r="BD534" s="76"/>
      <c r="BE534" s="77"/>
      <c r="BF534" s="76"/>
      <c r="BG534" s="77"/>
      <c r="BH534" s="76"/>
      <c r="BI534" s="77"/>
      <c r="BJ534" s="76"/>
      <c r="BK534" s="77"/>
      <c r="BL534" s="36"/>
      <c r="BM534" s="24"/>
      <c r="BN534" s="76"/>
      <c r="BO534" s="77"/>
      <c r="BP534" s="76"/>
      <c r="BQ534" s="77"/>
      <c r="BR534" s="76"/>
      <c r="BS534" s="77"/>
      <c r="BT534" s="76"/>
      <c r="BU534" s="77"/>
      <c r="BV534" s="24"/>
      <c r="BW534" s="76"/>
      <c r="BX534" s="77"/>
      <c r="BY534" s="76"/>
      <c r="BZ534" s="77"/>
      <c r="CA534" s="96"/>
    </row>
    <row r="535" spans="1:79" outlineLevel="1" x14ac:dyDescent="0.2">
      <c r="A535" s="33"/>
      <c r="B535" s="265" t="s">
        <v>1105</v>
      </c>
      <c r="C535" s="240" t="str">
        <f>_xlfn.CONCAT(Tabel3[[#This Row],[ID]],Tabel3[[#This Row],[BYGNINGSDELE]])</f>
        <v>531Halmfyr</v>
      </c>
      <c r="D535" s="24"/>
      <c r="E535" s="24"/>
      <c r="F535" s="24"/>
      <c r="G535" s="24"/>
      <c r="H535" s="24"/>
      <c r="I535" s="24"/>
      <c r="J535" s="61">
        <v>4</v>
      </c>
      <c r="K535" s="62" t="s">
        <v>1089</v>
      </c>
      <c r="L535" s="63" t="s">
        <v>991</v>
      </c>
      <c r="M535" s="61" t="str">
        <f>IFERROR(VLOOKUP(Tabel3[[#This Row],[ID-Bygningsdel]],'Data ændringslog'!A:G,7,FALSE),"P")</f>
        <v/>
      </c>
      <c r="N535" s="64" t="s">
        <v>109</v>
      </c>
      <c r="O535" s="188" t="str">
        <f>VLOOKUP(Tabel3[[#This Row],[ID-Bygningsdel]],'Data aktør'!A:H,2,FALSE)</f>
        <v/>
      </c>
      <c r="P535" s="189" t="str">
        <f>VLOOKUP(Tabel3[[#This Row],[ID-Bygningsdel]],'Data aktør'!A:H,3,FALSE)</f>
        <v/>
      </c>
      <c r="Q535" s="190" t="str">
        <f>VLOOKUP(Tabel3[[#This Row],[ID-Bygningsdel]],'Data aktør'!A:H,4,FALSE)</f>
        <v/>
      </c>
      <c r="R535" s="191" t="str">
        <f>VLOOKUP(Tabel3[[#This Row],[ID-Bygningsdel]],'Data aktør'!A:H,5,FALSE)</f>
        <v>X</v>
      </c>
      <c r="S535" s="192" t="str">
        <f>VLOOKUP(Tabel3[[#This Row],[ID-Bygningsdel]],'Data aktør'!A:H,6,FALSE)</f>
        <v/>
      </c>
      <c r="T535" s="193" t="str">
        <f>VLOOKUP(Tabel3[[#This Row],[ID-Bygningsdel]],'Data aktør'!A:H,7,FALSE)</f>
        <v/>
      </c>
      <c r="U535" s="194" t="str">
        <f>VLOOKUP(Tabel3[[#This Row],[ID-Bygningsdel]],'Data aktør'!A:H,8,FALSE)</f>
        <v/>
      </c>
      <c r="V535" s="76"/>
      <c r="W535" s="77"/>
      <c r="X535" s="76"/>
      <c r="Y535" s="77"/>
      <c r="Z535" s="76"/>
      <c r="AA535" s="77"/>
      <c r="AB535" s="76" t="s">
        <v>46</v>
      </c>
      <c r="AC535" s="77">
        <v>200</v>
      </c>
      <c r="AD535" s="76"/>
      <c r="AE535" s="77"/>
      <c r="AF535" s="76"/>
      <c r="AG535" s="77"/>
      <c r="AH535" s="76"/>
      <c r="AI535" s="77"/>
      <c r="AJ535" s="76" t="s">
        <v>46</v>
      </c>
      <c r="AK535" s="77">
        <v>300</v>
      </c>
      <c r="AL535" s="76"/>
      <c r="AM535" s="77"/>
      <c r="AN535" s="76"/>
      <c r="AO535" s="77"/>
      <c r="AP535" s="76"/>
      <c r="AQ535" s="77"/>
      <c r="AR535" s="76"/>
      <c r="AS535" s="77"/>
      <c r="AT535" s="76" t="s">
        <v>46</v>
      </c>
      <c r="AU535" s="77">
        <v>325</v>
      </c>
      <c r="AV535" s="76"/>
      <c r="AW535" s="77"/>
      <c r="AX535" s="76"/>
      <c r="AY535" s="77"/>
      <c r="AZ535" s="76"/>
      <c r="BA535" s="77"/>
      <c r="BB535" s="76" t="s">
        <v>46</v>
      </c>
      <c r="BC535" s="77">
        <v>325</v>
      </c>
      <c r="BD535" s="76"/>
      <c r="BE535" s="77"/>
      <c r="BF535" s="76"/>
      <c r="BG535" s="77"/>
      <c r="BH535" s="76"/>
      <c r="BI535" s="77"/>
      <c r="BJ535" s="76"/>
      <c r="BK535" s="77"/>
      <c r="BL535" s="36"/>
      <c r="BM535" s="24"/>
      <c r="BN535" s="76"/>
      <c r="BO535" s="77"/>
      <c r="BP535" s="76"/>
      <c r="BQ535" s="77"/>
      <c r="BR535" s="76"/>
      <c r="BS535" s="77"/>
      <c r="BT535" s="76"/>
      <c r="BU535" s="77"/>
      <c r="BV535" s="24"/>
      <c r="BW535" s="76"/>
      <c r="BX535" s="77"/>
      <c r="BY535" s="76"/>
      <c r="BZ535" s="77"/>
      <c r="CA535" s="96"/>
    </row>
    <row r="536" spans="1:79" outlineLevel="1" x14ac:dyDescent="0.2">
      <c r="A536" s="33"/>
      <c r="B536" s="265" t="s">
        <v>1107</v>
      </c>
      <c r="C536" s="240" t="str">
        <f>_xlfn.CONCAT(Tabel3[[#This Row],[ID]],Tabel3[[#This Row],[BYGNINGSDELE]])</f>
        <v>532Varmepumper</v>
      </c>
      <c r="D536" s="24"/>
      <c r="E536" s="24"/>
      <c r="F536" s="24"/>
      <c r="G536" s="24"/>
      <c r="H536" s="24"/>
      <c r="I536" s="24"/>
      <c r="J536" s="61">
        <v>4</v>
      </c>
      <c r="K536" s="62" t="s">
        <v>1091</v>
      </c>
      <c r="L536" s="63" t="s">
        <v>991</v>
      </c>
      <c r="M536" s="61" t="str">
        <f>IFERROR(VLOOKUP(Tabel3[[#This Row],[ID-Bygningsdel]],'Data ændringslog'!A:G,7,FALSE),"P")</f>
        <v/>
      </c>
      <c r="N536" s="64" t="s">
        <v>109</v>
      </c>
      <c r="O536" s="188" t="str">
        <f>VLOOKUP(Tabel3[[#This Row],[ID-Bygningsdel]],'Data aktør'!A:H,2,FALSE)</f>
        <v/>
      </c>
      <c r="P536" s="189" t="str">
        <f>VLOOKUP(Tabel3[[#This Row],[ID-Bygningsdel]],'Data aktør'!A:H,3,FALSE)</f>
        <v/>
      </c>
      <c r="Q536" s="190" t="str">
        <f>VLOOKUP(Tabel3[[#This Row],[ID-Bygningsdel]],'Data aktør'!A:H,4,FALSE)</f>
        <v/>
      </c>
      <c r="R536" s="191" t="str">
        <f>VLOOKUP(Tabel3[[#This Row],[ID-Bygningsdel]],'Data aktør'!A:H,5,FALSE)</f>
        <v>X</v>
      </c>
      <c r="S536" s="192" t="str">
        <f>VLOOKUP(Tabel3[[#This Row],[ID-Bygningsdel]],'Data aktør'!A:H,6,FALSE)</f>
        <v/>
      </c>
      <c r="T536" s="193" t="str">
        <f>VLOOKUP(Tabel3[[#This Row],[ID-Bygningsdel]],'Data aktør'!A:H,7,FALSE)</f>
        <v/>
      </c>
      <c r="U536" s="194" t="str">
        <f>VLOOKUP(Tabel3[[#This Row],[ID-Bygningsdel]],'Data aktør'!A:H,8,FALSE)</f>
        <v/>
      </c>
      <c r="V536" s="76"/>
      <c r="W536" s="77"/>
      <c r="X536" s="76"/>
      <c r="Y536" s="77"/>
      <c r="Z536" s="76"/>
      <c r="AA536" s="77"/>
      <c r="AB536" s="76" t="s">
        <v>46</v>
      </c>
      <c r="AC536" s="77">
        <v>200</v>
      </c>
      <c r="AD536" s="76"/>
      <c r="AE536" s="77"/>
      <c r="AF536" s="76"/>
      <c r="AG536" s="77"/>
      <c r="AH536" s="76"/>
      <c r="AI536" s="77"/>
      <c r="AJ536" s="76" t="s">
        <v>46</v>
      </c>
      <c r="AK536" s="77">
        <v>300</v>
      </c>
      <c r="AL536" s="76"/>
      <c r="AM536" s="77"/>
      <c r="AN536" s="76"/>
      <c r="AO536" s="77"/>
      <c r="AP536" s="76"/>
      <c r="AQ536" s="77"/>
      <c r="AR536" s="76"/>
      <c r="AS536" s="77"/>
      <c r="AT536" s="76" t="s">
        <v>46</v>
      </c>
      <c r="AU536" s="77">
        <v>325</v>
      </c>
      <c r="AV536" s="76"/>
      <c r="AW536" s="77"/>
      <c r="AX536" s="76"/>
      <c r="AY536" s="77"/>
      <c r="AZ536" s="76"/>
      <c r="BA536" s="77"/>
      <c r="BB536" s="76" t="s">
        <v>46</v>
      </c>
      <c r="BC536" s="77">
        <v>325</v>
      </c>
      <c r="BD536" s="76"/>
      <c r="BE536" s="77"/>
      <c r="BF536" s="76"/>
      <c r="BG536" s="77"/>
      <c r="BH536" s="76"/>
      <c r="BI536" s="77"/>
      <c r="BJ536" s="76"/>
      <c r="BK536" s="77"/>
      <c r="BL536" s="36"/>
      <c r="BM536" s="24"/>
      <c r="BN536" s="76"/>
      <c r="BO536" s="77"/>
      <c r="BP536" s="76"/>
      <c r="BQ536" s="77"/>
      <c r="BR536" s="76"/>
      <c r="BS536" s="77"/>
      <c r="BT536" s="76"/>
      <c r="BU536" s="77"/>
      <c r="BV536" s="24"/>
      <c r="BW536" s="76"/>
      <c r="BX536" s="77"/>
      <c r="BY536" s="76"/>
      <c r="BZ536" s="77"/>
      <c r="CA536" s="96"/>
    </row>
    <row r="537" spans="1:79" outlineLevel="1" x14ac:dyDescent="0.2">
      <c r="A537" s="33"/>
      <c r="B537" s="267" t="s">
        <v>1109</v>
      </c>
      <c r="C537" s="242" t="str">
        <f>_xlfn.CONCAT(Tabel3[[#This Row],[ID]],Tabel3[[#This Row],[BYGNINGSDELE]])</f>
        <v>533Sprinkler</v>
      </c>
      <c r="D537" s="23"/>
      <c r="E537" s="23"/>
      <c r="F537" s="23"/>
      <c r="G537" s="23"/>
      <c r="H537" s="23"/>
      <c r="I537" s="24"/>
      <c r="J537" s="65">
        <v>3</v>
      </c>
      <c r="K537" s="66" t="s">
        <v>974</v>
      </c>
      <c r="L537" s="67"/>
      <c r="M537" s="65" t="str">
        <f>IFERROR(VLOOKUP(Tabel3[[#This Row],[ID-Bygningsdel]],'Data ændringslog'!A:G,7,FALSE),"P")</f>
        <v/>
      </c>
      <c r="N537" s="68" t="s">
        <v>109</v>
      </c>
      <c r="O537" s="196" t="str">
        <f>VLOOKUP(Tabel3[[#This Row],[ID-Bygningsdel]],'Data aktør'!A:H,2,FALSE)</f>
        <v/>
      </c>
      <c r="P537" s="197" t="str">
        <f>VLOOKUP(Tabel3[[#This Row],[ID-Bygningsdel]],'Data aktør'!A:H,3,FALSE)</f>
        <v/>
      </c>
      <c r="Q537" s="197" t="str">
        <f>VLOOKUP(Tabel3[[#This Row],[ID-Bygningsdel]],'Data aktør'!A:H,4,FALSE)</f>
        <v/>
      </c>
      <c r="R537" s="197" t="str">
        <f>VLOOKUP(Tabel3[[#This Row],[ID-Bygningsdel]],'Data aktør'!A:H,5,FALSE)</f>
        <v/>
      </c>
      <c r="S537" s="197" t="str">
        <f>VLOOKUP(Tabel3[[#This Row],[ID-Bygningsdel]],'Data aktør'!A:H,6,FALSE)</f>
        <v/>
      </c>
      <c r="T537" s="197" t="str">
        <f>VLOOKUP(Tabel3[[#This Row],[ID-Bygningsdel]],'Data aktør'!A:H,7,FALSE)</f>
        <v/>
      </c>
      <c r="U537" s="197" t="str">
        <f>VLOOKUP(Tabel3[[#This Row],[ID-Bygningsdel]],'Data aktør'!A:H,8,FALSE)</f>
        <v/>
      </c>
      <c r="V537" s="84"/>
      <c r="W537" s="69"/>
      <c r="X537" s="84"/>
      <c r="Y537" s="69"/>
      <c r="Z537" s="84"/>
      <c r="AA537" s="69"/>
      <c r="AB537" s="84"/>
      <c r="AC537" s="69"/>
      <c r="AD537" s="84"/>
      <c r="AE537" s="69"/>
      <c r="AF537" s="84"/>
      <c r="AG537" s="69"/>
      <c r="AH537" s="84"/>
      <c r="AI537" s="69"/>
      <c r="AJ537" s="84"/>
      <c r="AK537" s="69"/>
      <c r="AL537" s="84"/>
      <c r="AM537" s="69"/>
      <c r="AN537" s="84"/>
      <c r="AO537" s="69"/>
      <c r="AP537" s="84"/>
      <c r="AQ537" s="69"/>
      <c r="AR537" s="84"/>
      <c r="AS537" s="69"/>
      <c r="AT537" s="84"/>
      <c r="AU537" s="69"/>
      <c r="AV537" s="84"/>
      <c r="AW537" s="69"/>
      <c r="AX537" s="84"/>
      <c r="AY537" s="69"/>
      <c r="AZ537" s="84"/>
      <c r="BA537" s="69"/>
      <c r="BB537" s="84"/>
      <c r="BC537" s="69"/>
      <c r="BD537" s="84"/>
      <c r="BE537" s="69"/>
      <c r="BF537" s="84"/>
      <c r="BG537" s="69"/>
      <c r="BH537" s="84"/>
      <c r="BI537" s="69"/>
      <c r="BJ537" s="84"/>
      <c r="BK537" s="69"/>
      <c r="BL537" s="38"/>
      <c r="BM537" s="24"/>
      <c r="BN537" s="84"/>
      <c r="BO537" s="69"/>
      <c r="BP537" s="84"/>
      <c r="BQ537" s="69"/>
      <c r="BR537" s="84"/>
      <c r="BS537" s="69"/>
      <c r="BT537" s="84"/>
      <c r="BU537" s="69"/>
      <c r="BV537" s="24"/>
      <c r="BW537" s="84"/>
      <c r="BX537" s="69"/>
      <c r="BY537" s="84"/>
      <c r="BZ537" s="69"/>
      <c r="CA537" s="98"/>
    </row>
    <row r="538" spans="1:79" outlineLevel="1" x14ac:dyDescent="0.2">
      <c r="A538" s="33"/>
      <c r="B538" s="265" t="s">
        <v>1111</v>
      </c>
      <c r="C538" s="240" t="str">
        <f>_xlfn.CONCAT(Tabel3[[#This Row],[ID]],Tabel3[[#This Row],[BYGNINGSDELE]])</f>
        <v>534Tryktanke</v>
      </c>
      <c r="D538" s="24"/>
      <c r="E538" s="24"/>
      <c r="F538" s="24"/>
      <c r="G538" s="24"/>
      <c r="H538" s="24"/>
      <c r="I538" s="24"/>
      <c r="J538" s="61">
        <v>4</v>
      </c>
      <c r="K538" s="62" t="s">
        <v>1094</v>
      </c>
      <c r="L538" s="63" t="s">
        <v>991</v>
      </c>
      <c r="M538" s="61" t="str">
        <f>IFERROR(VLOOKUP(Tabel3[[#This Row],[ID-Bygningsdel]],'Data ændringslog'!A:G,7,FALSE),"P")</f>
        <v/>
      </c>
      <c r="N538" s="64" t="s">
        <v>109</v>
      </c>
      <c r="O538" s="188" t="str">
        <f>VLOOKUP(Tabel3[[#This Row],[ID-Bygningsdel]],'Data aktør'!A:H,2,FALSE)</f>
        <v/>
      </c>
      <c r="P538" s="189" t="str">
        <f>VLOOKUP(Tabel3[[#This Row],[ID-Bygningsdel]],'Data aktør'!A:H,3,FALSE)</f>
        <v/>
      </c>
      <c r="Q538" s="190" t="str">
        <f>VLOOKUP(Tabel3[[#This Row],[ID-Bygningsdel]],'Data aktør'!A:H,4,FALSE)</f>
        <v/>
      </c>
      <c r="R538" s="191" t="str">
        <f>VLOOKUP(Tabel3[[#This Row],[ID-Bygningsdel]],'Data aktør'!A:H,5,FALSE)</f>
        <v>X</v>
      </c>
      <c r="S538" s="192" t="str">
        <f>VLOOKUP(Tabel3[[#This Row],[ID-Bygningsdel]],'Data aktør'!A:H,6,FALSE)</f>
        <v/>
      </c>
      <c r="T538" s="193" t="str">
        <f>VLOOKUP(Tabel3[[#This Row],[ID-Bygningsdel]],'Data aktør'!A:H,7,FALSE)</f>
        <v>X</v>
      </c>
      <c r="U538" s="194" t="str">
        <f>VLOOKUP(Tabel3[[#This Row],[ID-Bygningsdel]],'Data aktør'!A:H,8,FALSE)</f>
        <v/>
      </c>
      <c r="V538" s="76"/>
      <c r="W538" s="77"/>
      <c r="X538" s="76"/>
      <c r="Y538" s="77"/>
      <c r="Z538" s="76"/>
      <c r="AA538" s="77"/>
      <c r="AB538" s="76" t="s">
        <v>46</v>
      </c>
      <c r="AC538" s="77">
        <v>200</v>
      </c>
      <c r="AD538" s="76"/>
      <c r="AE538" s="77"/>
      <c r="AF538" s="76"/>
      <c r="AG538" s="77"/>
      <c r="AH538" s="76"/>
      <c r="AI538" s="77"/>
      <c r="AJ538" s="76" t="s">
        <v>46</v>
      </c>
      <c r="AK538" s="77">
        <v>300</v>
      </c>
      <c r="AL538" s="76"/>
      <c r="AM538" s="77"/>
      <c r="AN538" s="76"/>
      <c r="AO538" s="77"/>
      <c r="AP538" s="76"/>
      <c r="AQ538" s="77"/>
      <c r="AR538" s="76"/>
      <c r="AS538" s="77"/>
      <c r="AT538" s="76" t="s">
        <v>46</v>
      </c>
      <c r="AU538" s="77">
        <v>300</v>
      </c>
      <c r="AV538" s="76"/>
      <c r="AW538" s="77"/>
      <c r="AX538" s="76"/>
      <c r="AY538" s="77"/>
      <c r="AZ538" s="76"/>
      <c r="BA538" s="77"/>
      <c r="BB538" s="76" t="s">
        <v>48</v>
      </c>
      <c r="BC538" s="77">
        <v>325</v>
      </c>
      <c r="BD538" s="76"/>
      <c r="BE538" s="77"/>
      <c r="BF538" s="76"/>
      <c r="BG538" s="77"/>
      <c r="BH538" s="76"/>
      <c r="BI538" s="77"/>
      <c r="BJ538" s="76"/>
      <c r="BK538" s="77"/>
      <c r="BL538" s="36"/>
      <c r="BM538" s="24"/>
      <c r="BN538" s="76"/>
      <c r="BO538" s="77"/>
      <c r="BP538" s="76"/>
      <c r="BQ538" s="77"/>
      <c r="BR538" s="76"/>
      <c r="BS538" s="77"/>
      <c r="BT538" s="76"/>
      <c r="BU538" s="77"/>
      <c r="BV538" s="24"/>
      <c r="BW538" s="76"/>
      <c r="BX538" s="77"/>
      <c r="BY538" s="76"/>
      <c r="BZ538" s="77"/>
      <c r="CA538" s="96"/>
    </row>
    <row r="539" spans="1:79" outlineLevel="1" x14ac:dyDescent="0.2">
      <c r="A539" s="33"/>
      <c r="B539" s="265" t="s">
        <v>1113</v>
      </c>
      <c r="C539" s="240" t="str">
        <f>_xlfn.CONCAT(Tabel3[[#This Row],[ID]],Tabel3[[#This Row],[BYGNINGSDELE]])</f>
        <v>535Trykbeholderpumper</v>
      </c>
      <c r="D539" s="24"/>
      <c r="E539" s="24"/>
      <c r="F539" s="24"/>
      <c r="G539" s="24"/>
      <c r="H539" s="24"/>
      <c r="I539" s="24"/>
      <c r="J539" s="61">
        <v>4</v>
      </c>
      <c r="K539" s="62" t="s">
        <v>1096</v>
      </c>
      <c r="L539" s="63" t="s">
        <v>991</v>
      </c>
      <c r="M539" s="61" t="str">
        <f>IFERROR(VLOOKUP(Tabel3[[#This Row],[ID-Bygningsdel]],'Data ændringslog'!A:G,7,FALSE),"P")</f>
        <v/>
      </c>
      <c r="N539" s="64" t="s">
        <v>109</v>
      </c>
      <c r="O539" s="188" t="str">
        <f>VLOOKUP(Tabel3[[#This Row],[ID-Bygningsdel]],'Data aktør'!A:H,2,FALSE)</f>
        <v/>
      </c>
      <c r="P539" s="189" t="str">
        <f>VLOOKUP(Tabel3[[#This Row],[ID-Bygningsdel]],'Data aktør'!A:H,3,FALSE)</f>
        <v/>
      </c>
      <c r="Q539" s="190" t="str">
        <f>VLOOKUP(Tabel3[[#This Row],[ID-Bygningsdel]],'Data aktør'!A:H,4,FALSE)</f>
        <v/>
      </c>
      <c r="R539" s="191" t="str">
        <f>VLOOKUP(Tabel3[[#This Row],[ID-Bygningsdel]],'Data aktør'!A:H,5,FALSE)</f>
        <v>X</v>
      </c>
      <c r="S539" s="192" t="str">
        <f>VLOOKUP(Tabel3[[#This Row],[ID-Bygningsdel]],'Data aktør'!A:H,6,FALSE)</f>
        <v/>
      </c>
      <c r="T539" s="193" t="str">
        <f>VLOOKUP(Tabel3[[#This Row],[ID-Bygningsdel]],'Data aktør'!A:H,7,FALSE)</f>
        <v>X</v>
      </c>
      <c r="U539" s="194" t="str">
        <f>VLOOKUP(Tabel3[[#This Row],[ID-Bygningsdel]],'Data aktør'!A:H,8,FALSE)</f>
        <v/>
      </c>
      <c r="V539" s="76"/>
      <c r="W539" s="77"/>
      <c r="X539" s="76"/>
      <c r="Y539" s="77"/>
      <c r="Z539" s="76"/>
      <c r="AA539" s="77"/>
      <c r="AB539" s="76"/>
      <c r="AC539" s="77"/>
      <c r="AD539" s="76"/>
      <c r="AE539" s="77"/>
      <c r="AF539" s="76"/>
      <c r="AG539" s="77"/>
      <c r="AH539" s="76"/>
      <c r="AI539" s="77"/>
      <c r="AJ539" s="76" t="s">
        <v>46</v>
      </c>
      <c r="AK539" s="77">
        <v>300</v>
      </c>
      <c r="AL539" s="76"/>
      <c r="AM539" s="77"/>
      <c r="AN539" s="76"/>
      <c r="AO539" s="77"/>
      <c r="AP539" s="76"/>
      <c r="AQ539" s="77"/>
      <c r="AR539" s="76"/>
      <c r="AS539" s="77"/>
      <c r="AT539" s="76" t="s">
        <v>46</v>
      </c>
      <c r="AU539" s="77">
        <v>300</v>
      </c>
      <c r="AV539" s="76"/>
      <c r="AW539" s="77"/>
      <c r="AX539" s="76"/>
      <c r="AY539" s="77"/>
      <c r="AZ539" s="76"/>
      <c r="BA539" s="77"/>
      <c r="BB539" s="76" t="s">
        <v>48</v>
      </c>
      <c r="BC539" s="77">
        <v>325</v>
      </c>
      <c r="BD539" s="76"/>
      <c r="BE539" s="77"/>
      <c r="BF539" s="76"/>
      <c r="BG539" s="77"/>
      <c r="BH539" s="76"/>
      <c r="BI539" s="77"/>
      <c r="BJ539" s="76"/>
      <c r="BK539" s="77"/>
      <c r="BL539" s="36"/>
      <c r="BM539" s="24"/>
      <c r="BN539" s="76"/>
      <c r="BO539" s="77"/>
      <c r="BP539" s="76"/>
      <c r="BQ539" s="77"/>
      <c r="BR539" s="76"/>
      <c r="BS539" s="77"/>
      <c r="BT539" s="76"/>
      <c r="BU539" s="77"/>
      <c r="BV539" s="24"/>
      <c r="BW539" s="76"/>
      <c r="BX539" s="77"/>
      <c r="BY539" s="76"/>
      <c r="BZ539" s="77"/>
      <c r="CA539" s="96"/>
    </row>
    <row r="540" spans="1:79" outlineLevel="1" x14ac:dyDescent="0.2">
      <c r="A540" s="33"/>
      <c r="B540" s="265" t="s">
        <v>1115</v>
      </c>
      <c r="C540" s="240" t="str">
        <f>_xlfn.CONCAT(Tabel3[[#This Row],[ID]],Tabel3[[#This Row],[BYGNINGSDELE]])</f>
        <v>536Alarmventiler</v>
      </c>
      <c r="D540" s="24"/>
      <c r="E540" s="24"/>
      <c r="F540" s="24"/>
      <c r="G540" s="24"/>
      <c r="H540" s="24"/>
      <c r="I540" s="24"/>
      <c r="J540" s="61">
        <v>4</v>
      </c>
      <c r="K540" s="62" t="s">
        <v>1098</v>
      </c>
      <c r="L540" s="63" t="s">
        <v>991</v>
      </c>
      <c r="M540" s="61" t="str">
        <f>IFERROR(VLOOKUP(Tabel3[[#This Row],[ID-Bygningsdel]],'Data ændringslog'!A:G,7,FALSE),"P")</f>
        <v/>
      </c>
      <c r="N540" s="64" t="s">
        <v>109</v>
      </c>
      <c r="O540" s="188" t="str">
        <f>VLOOKUP(Tabel3[[#This Row],[ID-Bygningsdel]],'Data aktør'!A:H,2,FALSE)</f>
        <v/>
      </c>
      <c r="P540" s="189" t="str">
        <f>VLOOKUP(Tabel3[[#This Row],[ID-Bygningsdel]],'Data aktør'!A:H,3,FALSE)</f>
        <v/>
      </c>
      <c r="Q540" s="190" t="str">
        <f>VLOOKUP(Tabel3[[#This Row],[ID-Bygningsdel]],'Data aktør'!A:H,4,FALSE)</f>
        <v/>
      </c>
      <c r="R540" s="191" t="str">
        <f>VLOOKUP(Tabel3[[#This Row],[ID-Bygningsdel]],'Data aktør'!A:H,5,FALSE)</f>
        <v/>
      </c>
      <c r="S540" s="192" t="str">
        <f>VLOOKUP(Tabel3[[#This Row],[ID-Bygningsdel]],'Data aktør'!A:H,6,FALSE)</f>
        <v/>
      </c>
      <c r="T540" s="193" t="str">
        <f>VLOOKUP(Tabel3[[#This Row],[ID-Bygningsdel]],'Data aktør'!A:H,7,FALSE)</f>
        <v>X</v>
      </c>
      <c r="U540" s="194" t="str">
        <f>VLOOKUP(Tabel3[[#This Row],[ID-Bygningsdel]],'Data aktør'!A:H,8,FALSE)</f>
        <v/>
      </c>
      <c r="V540" s="76"/>
      <c r="W540" s="77"/>
      <c r="X540" s="76"/>
      <c r="Y540" s="77"/>
      <c r="Z540" s="76"/>
      <c r="AA540" s="77"/>
      <c r="AB540" s="76"/>
      <c r="AC540" s="77"/>
      <c r="AD540" s="76"/>
      <c r="AE540" s="77"/>
      <c r="AF540" s="76"/>
      <c r="AG540" s="77"/>
      <c r="AH540" s="76"/>
      <c r="AI540" s="77"/>
      <c r="AJ540" s="76"/>
      <c r="AK540" s="77"/>
      <c r="AL540" s="76"/>
      <c r="AM540" s="77"/>
      <c r="AN540" s="76"/>
      <c r="AO540" s="77"/>
      <c r="AP540" s="76"/>
      <c r="AQ540" s="77"/>
      <c r="AR540" s="76"/>
      <c r="AS540" s="77"/>
      <c r="AT540" s="76"/>
      <c r="AU540" s="77"/>
      <c r="AV540" s="76"/>
      <c r="AW540" s="77"/>
      <c r="AX540" s="76"/>
      <c r="AY540" s="77"/>
      <c r="AZ540" s="76"/>
      <c r="BA540" s="77"/>
      <c r="BB540" s="76" t="s">
        <v>48</v>
      </c>
      <c r="BC540" s="77">
        <v>325</v>
      </c>
      <c r="BD540" s="76"/>
      <c r="BE540" s="77"/>
      <c r="BF540" s="76"/>
      <c r="BG540" s="77"/>
      <c r="BH540" s="76"/>
      <c r="BI540" s="77"/>
      <c r="BJ540" s="76"/>
      <c r="BK540" s="77"/>
      <c r="BL540" s="36"/>
      <c r="BM540" s="24"/>
      <c r="BN540" s="76"/>
      <c r="BO540" s="77"/>
      <c r="BP540" s="76"/>
      <c r="BQ540" s="77"/>
      <c r="BR540" s="76"/>
      <c r="BS540" s="77"/>
      <c r="BT540" s="76"/>
      <c r="BU540" s="77"/>
      <c r="BV540" s="24"/>
      <c r="BW540" s="76"/>
      <c r="BX540" s="77"/>
      <c r="BY540" s="76"/>
      <c r="BZ540" s="77"/>
      <c r="CA540" s="96"/>
    </row>
    <row r="541" spans="1:79" outlineLevel="1" x14ac:dyDescent="0.2">
      <c r="A541" s="33"/>
      <c r="B541" s="265" t="s">
        <v>1117</v>
      </c>
      <c r="C541" s="240" t="str">
        <f>_xlfn.CONCAT(Tabel3[[#This Row],[ID]],Tabel3[[#This Row],[BYGNINGSDELE]])</f>
        <v>537Flowswitche</v>
      </c>
      <c r="D541" s="24"/>
      <c r="E541" s="24"/>
      <c r="F541" s="24"/>
      <c r="G541" s="24"/>
      <c r="H541" s="24"/>
      <c r="I541" s="24"/>
      <c r="J541" s="61">
        <v>4</v>
      </c>
      <c r="K541" s="62" t="s">
        <v>1100</v>
      </c>
      <c r="L541" s="63" t="s">
        <v>991</v>
      </c>
      <c r="M541" s="61" t="str">
        <f>IFERROR(VLOOKUP(Tabel3[[#This Row],[ID-Bygningsdel]],'Data ændringslog'!A:G,7,FALSE),"P")</f>
        <v/>
      </c>
      <c r="N541" s="64" t="s">
        <v>109</v>
      </c>
      <c r="O541" s="188" t="str">
        <f>VLOOKUP(Tabel3[[#This Row],[ID-Bygningsdel]],'Data aktør'!A:H,2,FALSE)</f>
        <v/>
      </c>
      <c r="P541" s="189" t="str">
        <f>VLOOKUP(Tabel3[[#This Row],[ID-Bygningsdel]],'Data aktør'!A:H,3,FALSE)</f>
        <v/>
      </c>
      <c r="Q541" s="190" t="str">
        <f>VLOOKUP(Tabel3[[#This Row],[ID-Bygningsdel]],'Data aktør'!A:H,4,FALSE)</f>
        <v/>
      </c>
      <c r="R541" s="191" t="str">
        <f>VLOOKUP(Tabel3[[#This Row],[ID-Bygningsdel]],'Data aktør'!A:H,5,FALSE)</f>
        <v/>
      </c>
      <c r="S541" s="192" t="str">
        <f>VLOOKUP(Tabel3[[#This Row],[ID-Bygningsdel]],'Data aktør'!A:H,6,FALSE)</f>
        <v/>
      </c>
      <c r="T541" s="193" t="str">
        <f>VLOOKUP(Tabel3[[#This Row],[ID-Bygningsdel]],'Data aktør'!A:H,7,FALSE)</f>
        <v>X</v>
      </c>
      <c r="U541" s="194" t="str">
        <f>VLOOKUP(Tabel3[[#This Row],[ID-Bygningsdel]],'Data aktør'!A:H,8,FALSE)</f>
        <v/>
      </c>
      <c r="V541" s="76"/>
      <c r="W541" s="77"/>
      <c r="X541" s="76"/>
      <c r="Y541" s="77"/>
      <c r="Z541" s="76"/>
      <c r="AA541" s="77"/>
      <c r="AB541" s="76"/>
      <c r="AC541" s="77"/>
      <c r="AD541" s="76"/>
      <c r="AE541" s="77"/>
      <c r="AF541" s="76"/>
      <c r="AG541" s="77"/>
      <c r="AH541" s="76"/>
      <c r="AI541" s="77"/>
      <c r="AJ541" s="76"/>
      <c r="AK541" s="77"/>
      <c r="AL541" s="76"/>
      <c r="AM541" s="77"/>
      <c r="AN541" s="76"/>
      <c r="AO541" s="77"/>
      <c r="AP541" s="76"/>
      <c r="AQ541" s="77"/>
      <c r="AR541" s="76"/>
      <c r="AS541" s="77"/>
      <c r="AT541" s="76"/>
      <c r="AU541" s="77"/>
      <c r="AV541" s="76"/>
      <c r="AW541" s="77"/>
      <c r="AX541" s="76"/>
      <c r="AY541" s="77"/>
      <c r="AZ541" s="76"/>
      <c r="BA541" s="77"/>
      <c r="BB541" s="76" t="s">
        <v>48</v>
      </c>
      <c r="BC541" s="77">
        <v>325</v>
      </c>
      <c r="BD541" s="76"/>
      <c r="BE541" s="77"/>
      <c r="BF541" s="76"/>
      <c r="BG541" s="77"/>
      <c r="BH541" s="76"/>
      <c r="BI541" s="77"/>
      <c r="BJ541" s="76"/>
      <c r="BK541" s="77"/>
      <c r="BL541" s="36"/>
      <c r="BM541" s="24"/>
      <c r="BN541" s="76"/>
      <c r="BO541" s="77"/>
      <c r="BP541" s="76"/>
      <c r="BQ541" s="77"/>
      <c r="BR541" s="76"/>
      <c r="BS541" s="77"/>
      <c r="BT541" s="76"/>
      <c r="BU541" s="77"/>
      <c r="BV541" s="24"/>
      <c r="BW541" s="76"/>
      <c r="BX541" s="77"/>
      <c r="BY541" s="76"/>
      <c r="BZ541" s="77"/>
      <c r="CA541" s="96"/>
    </row>
    <row r="542" spans="1:79" ht="14.25" outlineLevel="1" x14ac:dyDescent="0.2">
      <c r="A542" s="33"/>
      <c r="B542" s="264" t="s">
        <v>1119</v>
      </c>
      <c r="C542" s="239" t="str">
        <f>_xlfn.CONCAT(Tabel3[[#This Row],[ID]],Tabel3[[#This Row],[BYGNINGSDELE]])</f>
        <v>538Komponenter</v>
      </c>
      <c r="D542" s="27"/>
      <c r="E542" s="27"/>
      <c r="F542" s="27"/>
      <c r="G542" s="27"/>
      <c r="H542" s="27"/>
      <c r="I542" s="24"/>
      <c r="J542" s="58">
        <v>2</v>
      </c>
      <c r="K542" s="59" t="s">
        <v>1102</v>
      </c>
      <c r="L542" s="287"/>
      <c r="M542" s="290" t="str">
        <f>IFERROR(VLOOKUP(Tabel3[[#This Row],[ID-Bygningsdel]],'Data ændringslog'!A:G,7,FALSE),"P")</f>
        <v/>
      </c>
      <c r="N542" s="60"/>
      <c r="O542" s="221" t="s">
        <v>109</v>
      </c>
      <c r="P542" s="222" t="s">
        <v>109</v>
      </c>
      <c r="Q542" s="222" t="s">
        <v>109</v>
      </c>
      <c r="R542" s="222" t="s">
        <v>109</v>
      </c>
      <c r="S542" s="222" t="s">
        <v>109</v>
      </c>
      <c r="T542" s="222" t="s">
        <v>109</v>
      </c>
      <c r="U542" s="223" t="s">
        <v>109</v>
      </c>
      <c r="V542" s="78"/>
      <c r="W542" s="79"/>
      <c r="X542" s="78"/>
      <c r="Y542" s="79"/>
      <c r="Z542" s="78"/>
      <c r="AA542" s="79"/>
      <c r="AB542" s="78"/>
      <c r="AC542" s="88"/>
      <c r="AD542" s="78"/>
      <c r="AE542" s="79"/>
      <c r="AF542" s="78"/>
      <c r="AG542" s="79"/>
      <c r="AH542" s="78"/>
      <c r="AI542" s="79"/>
      <c r="AJ542" s="78"/>
      <c r="AK542" s="88"/>
      <c r="AL542" s="78"/>
      <c r="AM542" s="88"/>
      <c r="AN542" s="78"/>
      <c r="AO542" s="79"/>
      <c r="AP542" s="78"/>
      <c r="AQ542" s="79"/>
      <c r="AR542" s="78"/>
      <c r="AS542" s="79"/>
      <c r="AT542" s="78"/>
      <c r="AU542" s="88"/>
      <c r="AV542" s="78"/>
      <c r="AW542" s="79"/>
      <c r="AX542" s="78"/>
      <c r="AY542" s="79"/>
      <c r="AZ542" s="78"/>
      <c r="BA542" s="79"/>
      <c r="BB542" s="78"/>
      <c r="BC542" s="88"/>
      <c r="BD542" s="78"/>
      <c r="BE542" s="79"/>
      <c r="BF542" s="78"/>
      <c r="BG542" s="79"/>
      <c r="BH542" s="78"/>
      <c r="BI542" s="79"/>
      <c r="BJ542" s="78"/>
      <c r="BK542" s="88"/>
      <c r="BL542" s="37"/>
      <c r="BM542" s="245"/>
      <c r="BN542" s="78"/>
      <c r="BO542" s="79"/>
      <c r="BP542" s="78"/>
      <c r="BQ542" s="79"/>
      <c r="BR542" s="78"/>
      <c r="BS542" s="79"/>
      <c r="BT542" s="78"/>
      <c r="BU542" s="88"/>
      <c r="BV542" s="24"/>
      <c r="BW542" s="78"/>
      <c r="BX542" s="79"/>
      <c r="BY542" s="78"/>
      <c r="BZ542" s="79"/>
      <c r="CA542" s="97"/>
    </row>
    <row r="543" spans="1:79" outlineLevel="1" x14ac:dyDescent="0.2">
      <c r="A543" s="33"/>
      <c r="B543" s="267" t="s">
        <v>1121</v>
      </c>
      <c r="C543" s="242" t="str">
        <f>_xlfn.CONCAT(Tabel3[[#This Row],[ID]],Tabel3[[#This Row],[BYGNINGSDELE]])</f>
        <v xml:space="preserve">539Kloak / LAR systemer under bygning </v>
      </c>
      <c r="D543" s="23"/>
      <c r="E543" s="23"/>
      <c r="F543" s="23"/>
      <c r="G543" s="23"/>
      <c r="H543" s="23"/>
      <c r="I543" s="24"/>
      <c r="J543" s="65">
        <v>3</v>
      </c>
      <c r="K543" s="66" t="s">
        <v>1104</v>
      </c>
      <c r="L543" s="67"/>
      <c r="M543" s="65" t="str">
        <f>IFERROR(VLOOKUP(Tabel3[[#This Row],[ID-Bygningsdel]],'Data ændringslog'!A:G,7,FALSE),"P")</f>
        <v/>
      </c>
      <c r="N543" s="68" t="s">
        <v>113</v>
      </c>
      <c r="O543" s="196" t="str">
        <f>VLOOKUP(Tabel3[[#This Row],[ID-Bygningsdel]],'Data aktør'!A:H,2,FALSE)</f>
        <v/>
      </c>
      <c r="P543" s="197" t="str">
        <f>VLOOKUP(Tabel3[[#This Row],[ID-Bygningsdel]],'Data aktør'!A:H,3,FALSE)</f>
        <v/>
      </c>
      <c r="Q543" s="197" t="str">
        <f>VLOOKUP(Tabel3[[#This Row],[ID-Bygningsdel]],'Data aktør'!A:H,4,FALSE)</f>
        <v/>
      </c>
      <c r="R543" s="197" t="str">
        <f>VLOOKUP(Tabel3[[#This Row],[ID-Bygningsdel]],'Data aktør'!A:H,5,FALSE)</f>
        <v/>
      </c>
      <c r="S543" s="197" t="str">
        <f>VLOOKUP(Tabel3[[#This Row],[ID-Bygningsdel]],'Data aktør'!A:H,6,FALSE)</f>
        <v/>
      </c>
      <c r="T543" s="197" t="str">
        <f>VLOOKUP(Tabel3[[#This Row],[ID-Bygningsdel]],'Data aktør'!A:H,7,FALSE)</f>
        <v/>
      </c>
      <c r="U543" s="197" t="str">
        <f>VLOOKUP(Tabel3[[#This Row],[ID-Bygningsdel]],'Data aktør'!A:H,8,FALSE)</f>
        <v/>
      </c>
      <c r="V543" s="84"/>
      <c r="W543" s="69"/>
      <c r="X543" s="84"/>
      <c r="Y543" s="69"/>
      <c r="Z543" s="84"/>
      <c r="AA543" s="69"/>
      <c r="AB543" s="84"/>
      <c r="AC543" s="69"/>
      <c r="AD543" s="84"/>
      <c r="AE543" s="69"/>
      <c r="AF543" s="84"/>
      <c r="AG543" s="69"/>
      <c r="AH543" s="84"/>
      <c r="AI543" s="69"/>
      <c r="AJ543" s="84"/>
      <c r="AK543" s="69"/>
      <c r="AL543" s="84"/>
      <c r="AM543" s="69"/>
      <c r="AN543" s="84"/>
      <c r="AO543" s="69"/>
      <c r="AP543" s="84"/>
      <c r="AQ543" s="69"/>
      <c r="AR543" s="84"/>
      <c r="AS543" s="69"/>
      <c r="AT543" s="84"/>
      <c r="AU543" s="69"/>
      <c r="AV543" s="84"/>
      <c r="AW543" s="69"/>
      <c r="AX543" s="84"/>
      <c r="AY543" s="69"/>
      <c r="AZ543" s="84"/>
      <c r="BA543" s="69"/>
      <c r="BB543" s="84"/>
      <c r="BC543" s="69"/>
      <c r="BD543" s="84"/>
      <c r="BE543" s="69"/>
      <c r="BF543" s="84"/>
      <c r="BG543" s="69"/>
      <c r="BH543" s="84"/>
      <c r="BI543" s="69"/>
      <c r="BJ543" s="84"/>
      <c r="BK543" s="69"/>
      <c r="BL543" s="38"/>
      <c r="BM543" s="24"/>
      <c r="BN543" s="84"/>
      <c r="BO543" s="69"/>
      <c r="BP543" s="84"/>
      <c r="BQ543" s="69"/>
      <c r="BR543" s="84"/>
      <c r="BS543" s="69"/>
      <c r="BT543" s="84"/>
      <c r="BU543" s="69"/>
      <c r="BV543" s="24"/>
      <c r="BW543" s="84"/>
      <c r="BX543" s="69"/>
      <c r="BY543" s="84"/>
      <c r="BZ543" s="69"/>
      <c r="CA543" s="98"/>
    </row>
    <row r="544" spans="1:79" outlineLevel="1" x14ac:dyDescent="0.2">
      <c r="A544" s="33"/>
      <c r="B544" s="265" t="s">
        <v>1123</v>
      </c>
      <c r="C544" s="240" t="str">
        <f>_xlfn.CONCAT(Tabel3[[#This Row],[ID]],Tabel3[[#This Row],[BYGNINGSDELE]])</f>
        <v>540Vandlåse</v>
      </c>
      <c r="D544" s="24"/>
      <c r="E544" s="24"/>
      <c r="F544" s="24"/>
      <c r="G544" s="24"/>
      <c r="H544" s="24"/>
      <c r="I544" s="24"/>
      <c r="J544" s="61">
        <v>4</v>
      </c>
      <c r="K544" s="62" t="s">
        <v>1106</v>
      </c>
      <c r="L544" s="63" t="s">
        <v>991</v>
      </c>
      <c r="M544" s="61" t="str">
        <f>IFERROR(VLOOKUP(Tabel3[[#This Row],[ID-Bygningsdel]],'Data ændringslog'!A:G,7,FALSE),"P")</f>
        <v/>
      </c>
      <c r="N544" s="64" t="s">
        <v>113</v>
      </c>
      <c r="O544" s="188" t="str">
        <f>VLOOKUP(Tabel3[[#This Row],[ID-Bygningsdel]],'Data aktør'!A:H,2,FALSE)</f>
        <v/>
      </c>
      <c r="P544" s="189" t="str">
        <f>VLOOKUP(Tabel3[[#This Row],[ID-Bygningsdel]],'Data aktør'!A:H,3,FALSE)</f>
        <v/>
      </c>
      <c r="Q544" s="190" t="str">
        <f>VLOOKUP(Tabel3[[#This Row],[ID-Bygningsdel]],'Data aktør'!A:H,4,FALSE)</f>
        <v/>
      </c>
      <c r="R544" s="191" t="str">
        <f>VLOOKUP(Tabel3[[#This Row],[ID-Bygningsdel]],'Data aktør'!A:H,5,FALSE)</f>
        <v/>
      </c>
      <c r="S544" s="192" t="str">
        <f>VLOOKUP(Tabel3[[#This Row],[ID-Bygningsdel]],'Data aktør'!A:H,6,FALSE)</f>
        <v/>
      </c>
      <c r="T544" s="193" t="str">
        <f>VLOOKUP(Tabel3[[#This Row],[ID-Bygningsdel]],'Data aktør'!A:H,7,FALSE)</f>
        <v/>
      </c>
      <c r="U544" s="194" t="str">
        <f>VLOOKUP(Tabel3[[#This Row],[ID-Bygningsdel]],'Data aktør'!A:H,8,FALSE)</f>
        <v/>
      </c>
      <c r="V544" s="76"/>
      <c r="W544" s="77"/>
      <c r="X544" s="76"/>
      <c r="Y544" s="77"/>
      <c r="Z544" s="76"/>
      <c r="AA544" s="77"/>
      <c r="AB544" s="76"/>
      <c r="AC544" s="77"/>
      <c r="AD544" s="76"/>
      <c r="AE544" s="77"/>
      <c r="AF544" s="76"/>
      <c r="AG544" s="77"/>
      <c r="AH544" s="76"/>
      <c r="AI544" s="77"/>
      <c r="AJ544" s="76"/>
      <c r="AK544" s="77"/>
      <c r="AL544" s="76"/>
      <c r="AM544" s="77"/>
      <c r="AN544" s="76"/>
      <c r="AO544" s="77"/>
      <c r="AP544" s="76"/>
      <c r="AQ544" s="77"/>
      <c r="AR544" s="76"/>
      <c r="AS544" s="77"/>
      <c r="AT544" s="76"/>
      <c r="AU544" s="77"/>
      <c r="AV544" s="76"/>
      <c r="AW544" s="77"/>
      <c r="AX544" s="76"/>
      <c r="AY544" s="77"/>
      <c r="AZ544" s="76"/>
      <c r="BA544" s="77"/>
      <c r="BB544" s="76"/>
      <c r="BC544" s="77"/>
      <c r="BD544" s="76"/>
      <c r="BE544" s="77"/>
      <c r="BF544" s="76"/>
      <c r="BG544" s="77"/>
      <c r="BH544" s="76"/>
      <c r="BI544" s="77"/>
      <c r="BJ544" s="76"/>
      <c r="BK544" s="77"/>
      <c r="BL544" s="36"/>
      <c r="BM544" s="24"/>
      <c r="BN544" s="76"/>
      <c r="BO544" s="77"/>
      <c r="BP544" s="76"/>
      <c r="BQ544" s="77"/>
      <c r="BR544" s="76"/>
      <c r="BS544" s="77"/>
      <c r="BT544" s="76"/>
      <c r="BU544" s="77"/>
      <c r="BV544" s="24"/>
      <c r="BW544" s="76"/>
      <c r="BX544" s="77"/>
      <c r="BY544" s="76"/>
      <c r="BZ544" s="77"/>
      <c r="CA544" s="96"/>
    </row>
    <row r="545" spans="1:79" outlineLevel="1" x14ac:dyDescent="0.2">
      <c r="A545" s="33"/>
      <c r="B545" s="267" t="s">
        <v>1124</v>
      </c>
      <c r="C545" s="242" t="str">
        <f>_xlfn.CONCAT(Tabel3[[#This Row],[ID]],Tabel3[[#This Row],[BYGNINGSDELE]])</f>
        <v>541Afløb</v>
      </c>
      <c r="D545" s="23"/>
      <c r="E545" s="23"/>
      <c r="F545" s="23"/>
      <c r="G545" s="23"/>
      <c r="H545" s="23"/>
      <c r="I545" s="24"/>
      <c r="J545" s="65">
        <v>3</v>
      </c>
      <c r="K545" s="66" t="s">
        <v>1108</v>
      </c>
      <c r="L545" s="67"/>
      <c r="M545" s="65" t="str">
        <f>IFERROR(VLOOKUP(Tabel3[[#This Row],[ID-Bygningsdel]],'Data ændringslog'!A:G,7,FALSE),"P")</f>
        <v/>
      </c>
      <c r="N545" s="68"/>
      <c r="O545" s="196" t="str">
        <f>VLOOKUP(Tabel3[[#This Row],[ID-Bygningsdel]],'Data aktør'!A:H,2,FALSE)</f>
        <v/>
      </c>
      <c r="P545" s="197" t="str">
        <f>VLOOKUP(Tabel3[[#This Row],[ID-Bygningsdel]],'Data aktør'!A:H,3,FALSE)</f>
        <v/>
      </c>
      <c r="Q545" s="197" t="str">
        <f>VLOOKUP(Tabel3[[#This Row],[ID-Bygningsdel]],'Data aktør'!A:H,4,FALSE)</f>
        <v/>
      </c>
      <c r="R545" s="197" t="str">
        <f>VLOOKUP(Tabel3[[#This Row],[ID-Bygningsdel]],'Data aktør'!A:H,5,FALSE)</f>
        <v/>
      </c>
      <c r="S545" s="197" t="str">
        <f>VLOOKUP(Tabel3[[#This Row],[ID-Bygningsdel]],'Data aktør'!A:H,6,FALSE)</f>
        <v/>
      </c>
      <c r="T545" s="197" t="str">
        <f>VLOOKUP(Tabel3[[#This Row],[ID-Bygningsdel]],'Data aktør'!A:H,7,FALSE)</f>
        <v/>
      </c>
      <c r="U545" s="197" t="str">
        <f>VLOOKUP(Tabel3[[#This Row],[ID-Bygningsdel]],'Data aktør'!A:H,8,FALSE)</f>
        <v/>
      </c>
      <c r="V545" s="84"/>
      <c r="W545" s="69"/>
      <c r="X545" s="84"/>
      <c r="Y545" s="69"/>
      <c r="Z545" s="84"/>
      <c r="AA545" s="69"/>
      <c r="AB545" s="84"/>
      <c r="AC545" s="69"/>
      <c r="AD545" s="84"/>
      <c r="AE545" s="69"/>
      <c r="AF545" s="84"/>
      <c r="AG545" s="69"/>
      <c r="AH545" s="84"/>
      <c r="AI545" s="69"/>
      <c r="AJ545" s="84"/>
      <c r="AK545" s="69"/>
      <c r="AL545" s="84"/>
      <c r="AM545" s="69"/>
      <c r="AN545" s="84"/>
      <c r="AO545" s="69"/>
      <c r="AP545" s="84"/>
      <c r="AQ545" s="69"/>
      <c r="AR545" s="84"/>
      <c r="AS545" s="69"/>
      <c r="AT545" s="84"/>
      <c r="AU545" s="69"/>
      <c r="AV545" s="84"/>
      <c r="AW545" s="69"/>
      <c r="AX545" s="84"/>
      <c r="AY545" s="69"/>
      <c r="AZ545" s="84"/>
      <c r="BA545" s="69"/>
      <c r="BB545" s="84"/>
      <c r="BC545" s="69"/>
      <c r="BD545" s="84"/>
      <c r="BE545" s="69"/>
      <c r="BF545" s="84"/>
      <c r="BG545" s="69"/>
      <c r="BH545" s="84"/>
      <c r="BI545" s="69"/>
      <c r="BJ545" s="84"/>
      <c r="BK545" s="69"/>
      <c r="BL545" s="38"/>
      <c r="BM545" s="24"/>
      <c r="BN545" s="84"/>
      <c r="BO545" s="69"/>
      <c r="BP545" s="84"/>
      <c r="BQ545" s="69"/>
      <c r="BR545" s="84"/>
      <c r="BS545" s="69"/>
      <c r="BT545" s="84"/>
      <c r="BU545" s="69"/>
      <c r="BV545" s="24"/>
      <c r="BW545" s="84"/>
      <c r="BX545" s="69"/>
      <c r="BY545" s="84"/>
      <c r="BZ545" s="69"/>
      <c r="CA545" s="98"/>
    </row>
    <row r="546" spans="1:79" outlineLevel="1" x14ac:dyDescent="0.2">
      <c r="A546" s="33"/>
      <c r="B546" s="265" t="s">
        <v>1126</v>
      </c>
      <c r="C546" s="240" t="str">
        <f>_xlfn.CONCAT(Tabel3[[#This Row],[ID]],Tabel3[[#This Row],[BYGNINGSDELE]])</f>
        <v>542Spildevand, tilslutninger</v>
      </c>
      <c r="D546" s="24"/>
      <c r="E546" s="24"/>
      <c r="F546" s="24"/>
      <c r="G546" s="24"/>
      <c r="H546" s="24"/>
      <c r="I546" s="24"/>
      <c r="J546" s="61">
        <v>4</v>
      </c>
      <c r="K546" s="62" t="s">
        <v>1110</v>
      </c>
      <c r="L546" s="63" t="s">
        <v>1559</v>
      </c>
      <c r="M546" s="61" t="str">
        <f>IFERROR(VLOOKUP(Tabel3[[#This Row],[ID-Bygningsdel]],'Data ændringslog'!A:G,7,FALSE),"P")</f>
        <v/>
      </c>
      <c r="N546" s="64" t="s">
        <v>109</v>
      </c>
      <c r="O546" s="188" t="str">
        <f>VLOOKUP(Tabel3[[#This Row],[ID-Bygningsdel]],'Data aktør'!A:H,2,FALSE)</f>
        <v/>
      </c>
      <c r="P546" s="189" t="str">
        <f>VLOOKUP(Tabel3[[#This Row],[ID-Bygningsdel]],'Data aktør'!A:H,3,FALSE)</f>
        <v/>
      </c>
      <c r="Q546" s="190" t="str">
        <f>VLOOKUP(Tabel3[[#This Row],[ID-Bygningsdel]],'Data aktør'!A:H,4,FALSE)</f>
        <v/>
      </c>
      <c r="R546" s="191" t="str">
        <f>VLOOKUP(Tabel3[[#This Row],[ID-Bygningsdel]],'Data aktør'!A:H,5,FALSE)</f>
        <v>X</v>
      </c>
      <c r="S546" s="192" t="str">
        <f>VLOOKUP(Tabel3[[#This Row],[ID-Bygningsdel]],'Data aktør'!A:H,6,FALSE)</f>
        <v/>
      </c>
      <c r="T546" s="193" t="str">
        <f>VLOOKUP(Tabel3[[#This Row],[ID-Bygningsdel]],'Data aktør'!A:H,7,FALSE)</f>
        <v/>
      </c>
      <c r="U546" s="194" t="str">
        <f>VLOOKUP(Tabel3[[#This Row],[ID-Bygningsdel]],'Data aktør'!A:H,8,FALSE)</f>
        <v/>
      </c>
      <c r="V546" s="76"/>
      <c r="W546" s="77"/>
      <c r="X546" s="76"/>
      <c r="Y546" s="77"/>
      <c r="Z546" s="76"/>
      <c r="AA546" s="77"/>
      <c r="AB546" s="76"/>
      <c r="AC546" s="77"/>
      <c r="AD546" s="76"/>
      <c r="AE546" s="77"/>
      <c r="AF546" s="76"/>
      <c r="AG546" s="77"/>
      <c r="AH546" s="76"/>
      <c r="AI546" s="77"/>
      <c r="AJ546" s="76" t="s">
        <v>46</v>
      </c>
      <c r="AK546" s="77">
        <v>300</v>
      </c>
      <c r="AL546" s="76"/>
      <c r="AM546" s="77"/>
      <c r="AN546" s="76"/>
      <c r="AO546" s="77"/>
      <c r="AP546" s="76"/>
      <c r="AQ546" s="77"/>
      <c r="AR546" s="76"/>
      <c r="AS546" s="77"/>
      <c r="AT546" s="76" t="s">
        <v>46</v>
      </c>
      <c r="AU546" s="77">
        <v>325</v>
      </c>
      <c r="AV546" s="76"/>
      <c r="AW546" s="77"/>
      <c r="AX546" s="76"/>
      <c r="AY546" s="77"/>
      <c r="AZ546" s="76"/>
      <c r="BA546" s="77"/>
      <c r="BB546" s="76" t="s">
        <v>46</v>
      </c>
      <c r="BC546" s="77">
        <v>325</v>
      </c>
      <c r="BD546" s="76"/>
      <c r="BE546" s="77"/>
      <c r="BF546" s="76"/>
      <c r="BG546" s="77"/>
      <c r="BH546" s="76"/>
      <c r="BI546" s="77"/>
      <c r="BJ546" s="76"/>
      <c r="BK546" s="77"/>
      <c r="BL546" s="36"/>
      <c r="BM546" s="24"/>
      <c r="BN546" s="76"/>
      <c r="BO546" s="77"/>
      <c r="BP546" s="76"/>
      <c r="BQ546" s="77"/>
      <c r="BR546" s="76"/>
      <c r="BS546" s="77"/>
      <c r="BT546" s="76"/>
      <c r="BU546" s="77"/>
      <c r="BV546" s="24"/>
      <c r="BW546" s="76"/>
      <c r="BX546" s="77"/>
      <c r="BY546" s="76"/>
      <c r="BZ546" s="77"/>
      <c r="CA546" s="96"/>
    </row>
    <row r="547" spans="1:79" outlineLevel="1" x14ac:dyDescent="0.2">
      <c r="A547" s="33"/>
      <c r="B547" s="265" t="s">
        <v>1127</v>
      </c>
      <c r="C547" s="240" t="str">
        <f>_xlfn.CONCAT(Tabel3[[#This Row],[ID]],Tabel3[[#This Row],[BYGNINGSDELE]])</f>
        <v>543Toiletter, tilslutninger</v>
      </c>
      <c r="D547" s="24"/>
      <c r="E547" s="24"/>
      <c r="F547" s="24"/>
      <c r="G547" s="24"/>
      <c r="H547" s="24"/>
      <c r="I547" s="24"/>
      <c r="J547" s="61">
        <v>4</v>
      </c>
      <c r="K547" s="62" t="s">
        <v>1112</v>
      </c>
      <c r="L547" s="63" t="s">
        <v>1559</v>
      </c>
      <c r="M547" s="61" t="str">
        <f>IFERROR(VLOOKUP(Tabel3[[#This Row],[ID-Bygningsdel]],'Data ændringslog'!A:G,7,FALSE),"P")</f>
        <v/>
      </c>
      <c r="N547" s="64" t="s">
        <v>109</v>
      </c>
      <c r="O547" s="188" t="str">
        <f>VLOOKUP(Tabel3[[#This Row],[ID-Bygningsdel]],'Data aktør'!A:H,2,FALSE)</f>
        <v/>
      </c>
      <c r="P547" s="189" t="str">
        <f>VLOOKUP(Tabel3[[#This Row],[ID-Bygningsdel]],'Data aktør'!A:H,3,FALSE)</f>
        <v/>
      </c>
      <c r="Q547" s="190" t="str">
        <f>VLOOKUP(Tabel3[[#This Row],[ID-Bygningsdel]],'Data aktør'!A:H,4,FALSE)</f>
        <v/>
      </c>
      <c r="R547" s="191" t="str">
        <f>VLOOKUP(Tabel3[[#This Row],[ID-Bygningsdel]],'Data aktør'!A:H,5,FALSE)</f>
        <v>X</v>
      </c>
      <c r="S547" s="192" t="str">
        <f>VLOOKUP(Tabel3[[#This Row],[ID-Bygningsdel]],'Data aktør'!A:H,6,FALSE)</f>
        <v/>
      </c>
      <c r="T547" s="193" t="str">
        <f>VLOOKUP(Tabel3[[#This Row],[ID-Bygningsdel]],'Data aktør'!A:H,7,FALSE)</f>
        <v/>
      </c>
      <c r="U547" s="194" t="str">
        <f>VLOOKUP(Tabel3[[#This Row],[ID-Bygningsdel]],'Data aktør'!A:H,8,FALSE)</f>
        <v/>
      </c>
      <c r="V547" s="76"/>
      <c r="W547" s="77"/>
      <c r="X547" s="76"/>
      <c r="Y547" s="77"/>
      <c r="Z547" s="76"/>
      <c r="AA547" s="77"/>
      <c r="AB547" s="76"/>
      <c r="AC547" s="77"/>
      <c r="AD547" s="76"/>
      <c r="AE547" s="77"/>
      <c r="AF547" s="76"/>
      <c r="AG547" s="77"/>
      <c r="AH547" s="76"/>
      <c r="AI547" s="77"/>
      <c r="AJ547" s="76" t="s">
        <v>46</v>
      </c>
      <c r="AK547" s="77">
        <v>300</v>
      </c>
      <c r="AL547" s="76"/>
      <c r="AM547" s="77"/>
      <c r="AN547" s="76"/>
      <c r="AO547" s="77"/>
      <c r="AP547" s="76"/>
      <c r="AQ547" s="77"/>
      <c r="AR547" s="76"/>
      <c r="AS547" s="77"/>
      <c r="AT547" s="76" t="s">
        <v>46</v>
      </c>
      <c r="AU547" s="77">
        <v>325</v>
      </c>
      <c r="AV547" s="76"/>
      <c r="AW547" s="77"/>
      <c r="AX547" s="76"/>
      <c r="AY547" s="77"/>
      <c r="AZ547" s="76"/>
      <c r="BA547" s="77"/>
      <c r="BB547" s="76" t="s">
        <v>46</v>
      </c>
      <c r="BC547" s="77">
        <v>325</v>
      </c>
      <c r="BD547" s="76"/>
      <c r="BE547" s="77"/>
      <c r="BF547" s="76"/>
      <c r="BG547" s="77"/>
      <c r="BH547" s="76"/>
      <c r="BI547" s="77"/>
      <c r="BJ547" s="76"/>
      <c r="BK547" s="77"/>
      <c r="BL547" s="36"/>
      <c r="BM547" s="24"/>
      <c r="BN547" s="76"/>
      <c r="BO547" s="77"/>
      <c r="BP547" s="76"/>
      <c r="BQ547" s="77"/>
      <c r="BR547" s="76"/>
      <c r="BS547" s="77"/>
      <c r="BT547" s="76"/>
      <c r="BU547" s="77"/>
      <c r="BV547" s="24"/>
      <c r="BW547" s="76"/>
      <c r="BX547" s="77"/>
      <c r="BY547" s="76"/>
      <c r="BZ547" s="77"/>
      <c r="CA547" s="96"/>
    </row>
    <row r="548" spans="1:79" ht="24.95" customHeight="1" outlineLevel="1" x14ac:dyDescent="0.2">
      <c r="A548" s="33"/>
      <c r="B548" s="265" t="s">
        <v>1128</v>
      </c>
      <c r="C548" s="240" t="str">
        <f>_xlfn.CONCAT(Tabel3[[#This Row],[ID]],Tabel3[[#This Row],[BYGNINGSDELE]])</f>
        <v>544Vaske, tilslutninger</v>
      </c>
      <c r="D548" s="24"/>
      <c r="E548" s="24"/>
      <c r="F548" s="24"/>
      <c r="G548" s="24"/>
      <c r="H548" s="24"/>
      <c r="I548" s="24"/>
      <c r="J548" s="61">
        <v>4</v>
      </c>
      <c r="K548" s="62" t="s">
        <v>1114</v>
      </c>
      <c r="L548" s="63" t="s">
        <v>1559</v>
      </c>
      <c r="M548" s="61" t="str">
        <f>IFERROR(VLOOKUP(Tabel3[[#This Row],[ID-Bygningsdel]],'Data ændringslog'!A:G,7,FALSE),"P")</f>
        <v/>
      </c>
      <c r="N548" s="64" t="s">
        <v>109</v>
      </c>
      <c r="O548" s="188" t="str">
        <f>VLOOKUP(Tabel3[[#This Row],[ID-Bygningsdel]],'Data aktør'!A:H,2,FALSE)</f>
        <v/>
      </c>
      <c r="P548" s="189" t="str">
        <f>VLOOKUP(Tabel3[[#This Row],[ID-Bygningsdel]],'Data aktør'!A:H,3,FALSE)</f>
        <v/>
      </c>
      <c r="Q548" s="190" t="str">
        <f>VLOOKUP(Tabel3[[#This Row],[ID-Bygningsdel]],'Data aktør'!A:H,4,FALSE)</f>
        <v/>
      </c>
      <c r="R548" s="191" t="str">
        <f>VLOOKUP(Tabel3[[#This Row],[ID-Bygningsdel]],'Data aktør'!A:H,5,FALSE)</f>
        <v>X</v>
      </c>
      <c r="S548" s="192" t="str">
        <f>VLOOKUP(Tabel3[[#This Row],[ID-Bygningsdel]],'Data aktør'!A:H,6,FALSE)</f>
        <v/>
      </c>
      <c r="T548" s="193" t="str">
        <f>VLOOKUP(Tabel3[[#This Row],[ID-Bygningsdel]],'Data aktør'!A:H,7,FALSE)</f>
        <v/>
      </c>
      <c r="U548" s="194" t="str">
        <f>VLOOKUP(Tabel3[[#This Row],[ID-Bygningsdel]],'Data aktør'!A:H,8,FALSE)</f>
        <v/>
      </c>
      <c r="V548" s="76"/>
      <c r="W548" s="77"/>
      <c r="X548" s="76"/>
      <c r="Y548" s="77"/>
      <c r="Z548" s="76"/>
      <c r="AA548" s="77"/>
      <c r="AB548" s="76"/>
      <c r="AC548" s="77"/>
      <c r="AD548" s="76"/>
      <c r="AE548" s="77"/>
      <c r="AF548" s="76"/>
      <c r="AG548" s="77"/>
      <c r="AH548" s="76"/>
      <c r="AI548" s="77"/>
      <c r="AJ548" s="76" t="s">
        <v>46</v>
      </c>
      <c r="AK548" s="77">
        <v>300</v>
      </c>
      <c r="AL548" s="76"/>
      <c r="AM548" s="77"/>
      <c r="AN548" s="76"/>
      <c r="AO548" s="77"/>
      <c r="AP548" s="76"/>
      <c r="AQ548" s="77"/>
      <c r="AR548" s="76"/>
      <c r="AS548" s="77"/>
      <c r="AT548" s="76" t="s">
        <v>46</v>
      </c>
      <c r="AU548" s="77">
        <v>325</v>
      </c>
      <c r="AV548" s="76"/>
      <c r="AW548" s="77"/>
      <c r="AX548" s="76"/>
      <c r="AY548" s="77"/>
      <c r="AZ548" s="76"/>
      <c r="BA548" s="77"/>
      <c r="BB548" s="76" t="s">
        <v>46</v>
      </c>
      <c r="BC548" s="77">
        <v>325</v>
      </c>
      <c r="BD548" s="76"/>
      <c r="BE548" s="77"/>
      <c r="BF548" s="76"/>
      <c r="BG548" s="77"/>
      <c r="BH548" s="76"/>
      <c r="BI548" s="77"/>
      <c r="BJ548" s="76"/>
      <c r="BK548" s="77"/>
      <c r="BL548" s="36"/>
      <c r="BM548" s="24"/>
      <c r="BN548" s="76"/>
      <c r="BO548" s="77"/>
      <c r="BP548" s="76"/>
      <c r="BQ548" s="77"/>
      <c r="BR548" s="76"/>
      <c r="BS548" s="77"/>
      <c r="BT548" s="76"/>
      <c r="BU548" s="77"/>
      <c r="BV548" s="24"/>
      <c r="BW548" s="76"/>
      <c r="BX548" s="77"/>
      <c r="BY548" s="76"/>
      <c r="BZ548" s="77"/>
      <c r="CA548" s="96"/>
    </row>
    <row r="549" spans="1:79" outlineLevel="1" x14ac:dyDescent="0.2">
      <c r="A549" s="33"/>
      <c r="B549" s="265" t="s">
        <v>1130</v>
      </c>
      <c r="C549" s="240" t="str">
        <f>_xlfn.CONCAT(Tabel3[[#This Row],[ID]],Tabel3[[#This Row],[BYGNINGSDELE]])</f>
        <v>545Vand- og afløb, tilslutninger</v>
      </c>
      <c r="D549" s="24"/>
      <c r="E549" s="24"/>
      <c r="F549" s="24"/>
      <c r="G549" s="24"/>
      <c r="H549" s="24"/>
      <c r="I549" s="24"/>
      <c r="J549" s="61">
        <v>4</v>
      </c>
      <c r="K549" s="62" t="s">
        <v>1116</v>
      </c>
      <c r="L549" s="63" t="s">
        <v>1559</v>
      </c>
      <c r="M549" s="61" t="str">
        <f>IFERROR(VLOOKUP(Tabel3[[#This Row],[ID-Bygningsdel]],'Data ændringslog'!A:G,7,FALSE),"P")</f>
        <v/>
      </c>
      <c r="N549" s="64" t="s">
        <v>109</v>
      </c>
      <c r="O549" s="188" t="str">
        <f>VLOOKUP(Tabel3[[#This Row],[ID-Bygningsdel]],'Data aktør'!A:H,2,FALSE)</f>
        <v/>
      </c>
      <c r="P549" s="189" t="str">
        <f>VLOOKUP(Tabel3[[#This Row],[ID-Bygningsdel]],'Data aktør'!A:H,3,FALSE)</f>
        <v/>
      </c>
      <c r="Q549" s="190" t="str">
        <f>VLOOKUP(Tabel3[[#This Row],[ID-Bygningsdel]],'Data aktør'!A:H,4,FALSE)</f>
        <v/>
      </c>
      <c r="R549" s="191" t="str">
        <f>VLOOKUP(Tabel3[[#This Row],[ID-Bygningsdel]],'Data aktør'!A:H,5,FALSE)</f>
        <v>X</v>
      </c>
      <c r="S549" s="192" t="str">
        <f>VLOOKUP(Tabel3[[#This Row],[ID-Bygningsdel]],'Data aktør'!A:H,6,FALSE)</f>
        <v/>
      </c>
      <c r="T549" s="193" t="str">
        <f>VLOOKUP(Tabel3[[#This Row],[ID-Bygningsdel]],'Data aktør'!A:H,7,FALSE)</f>
        <v/>
      </c>
      <c r="U549" s="194" t="str">
        <f>VLOOKUP(Tabel3[[#This Row],[ID-Bygningsdel]],'Data aktør'!A:H,8,FALSE)</f>
        <v/>
      </c>
      <c r="V549" s="76"/>
      <c r="W549" s="77"/>
      <c r="X549" s="76"/>
      <c r="Y549" s="77"/>
      <c r="Z549" s="76"/>
      <c r="AA549" s="77"/>
      <c r="AB549" s="76"/>
      <c r="AC549" s="77"/>
      <c r="AD549" s="76"/>
      <c r="AE549" s="77"/>
      <c r="AF549" s="76"/>
      <c r="AG549" s="77"/>
      <c r="AH549" s="76"/>
      <c r="AI549" s="77"/>
      <c r="AJ549" s="76" t="s">
        <v>46</v>
      </c>
      <c r="AK549" s="77">
        <v>300</v>
      </c>
      <c r="AL549" s="76"/>
      <c r="AM549" s="77"/>
      <c r="AN549" s="76"/>
      <c r="AO549" s="77"/>
      <c r="AP549" s="76"/>
      <c r="AQ549" s="77"/>
      <c r="AR549" s="76"/>
      <c r="AS549" s="77"/>
      <c r="AT549" s="76" t="s">
        <v>46</v>
      </c>
      <c r="AU549" s="77">
        <v>325</v>
      </c>
      <c r="AV549" s="76"/>
      <c r="AW549" s="77"/>
      <c r="AX549" s="76"/>
      <c r="AY549" s="77"/>
      <c r="AZ549" s="76"/>
      <c r="BA549" s="77"/>
      <c r="BB549" s="76" t="s">
        <v>46</v>
      </c>
      <c r="BC549" s="77">
        <v>325</v>
      </c>
      <c r="BD549" s="76"/>
      <c r="BE549" s="77"/>
      <c r="BF549" s="76"/>
      <c r="BG549" s="77"/>
      <c r="BH549" s="76"/>
      <c r="BI549" s="77"/>
      <c r="BJ549" s="76"/>
      <c r="BK549" s="77"/>
      <c r="BL549" s="36"/>
      <c r="BM549" s="24"/>
      <c r="BN549" s="76"/>
      <c r="BO549" s="77"/>
      <c r="BP549" s="76"/>
      <c r="BQ549" s="77"/>
      <c r="BR549" s="76"/>
      <c r="BS549" s="77"/>
      <c r="BT549" s="76"/>
      <c r="BU549" s="77"/>
      <c r="BV549" s="24"/>
      <c r="BW549" s="76"/>
      <c r="BX549" s="77"/>
      <c r="BY549" s="76"/>
      <c r="BZ549" s="77"/>
      <c r="CA549" s="96"/>
    </row>
    <row r="550" spans="1:79" outlineLevel="1" x14ac:dyDescent="0.2">
      <c r="A550" s="33"/>
      <c r="B550" s="265" t="s">
        <v>1132</v>
      </c>
      <c r="C550" s="240" t="str">
        <f>_xlfn.CONCAT(Tabel3[[#This Row],[ID]],Tabel3[[#This Row],[BYGNINGSDELE]])</f>
        <v>546Vand- og afløb, tilslutninger til teknisk udstyr</v>
      </c>
      <c r="D550" s="24"/>
      <c r="E550" s="24"/>
      <c r="F550" s="24"/>
      <c r="G550" s="24"/>
      <c r="H550" s="24"/>
      <c r="I550" s="24"/>
      <c r="J550" s="61">
        <v>4</v>
      </c>
      <c r="K550" s="62" t="s">
        <v>1118</v>
      </c>
      <c r="L550" s="63" t="s">
        <v>1559</v>
      </c>
      <c r="M550" s="61" t="str">
        <f>IFERROR(VLOOKUP(Tabel3[[#This Row],[ID-Bygningsdel]],'Data ændringslog'!A:G,7,FALSE),"P")</f>
        <v/>
      </c>
      <c r="N550" s="64" t="s">
        <v>109</v>
      </c>
      <c r="O550" s="188" t="str">
        <f>VLOOKUP(Tabel3[[#This Row],[ID-Bygningsdel]],'Data aktør'!A:H,2,FALSE)</f>
        <v/>
      </c>
      <c r="P550" s="189" t="str">
        <f>VLOOKUP(Tabel3[[#This Row],[ID-Bygningsdel]],'Data aktør'!A:H,3,FALSE)</f>
        <v/>
      </c>
      <c r="Q550" s="190" t="str">
        <f>VLOOKUP(Tabel3[[#This Row],[ID-Bygningsdel]],'Data aktør'!A:H,4,FALSE)</f>
        <v/>
      </c>
      <c r="R550" s="191" t="str">
        <f>VLOOKUP(Tabel3[[#This Row],[ID-Bygningsdel]],'Data aktør'!A:H,5,FALSE)</f>
        <v>X</v>
      </c>
      <c r="S550" s="192" t="str">
        <f>VLOOKUP(Tabel3[[#This Row],[ID-Bygningsdel]],'Data aktør'!A:H,6,FALSE)</f>
        <v/>
      </c>
      <c r="T550" s="193" t="str">
        <f>VLOOKUP(Tabel3[[#This Row],[ID-Bygningsdel]],'Data aktør'!A:H,7,FALSE)</f>
        <v/>
      </c>
      <c r="U550" s="194" t="str">
        <f>VLOOKUP(Tabel3[[#This Row],[ID-Bygningsdel]],'Data aktør'!A:H,8,FALSE)</f>
        <v/>
      </c>
      <c r="V550" s="76"/>
      <c r="W550" s="77"/>
      <c r="X550" s="76"/>
      <c r="Y550" s="77"/>
      <c r="Z550" s="76"/>
      <c r="AA550" s="77"/>
      <c r="AB550" s="76"/>
      <c r="AC550" s="77"/>
      <c r="AD550" s="76"/>
      <c r="AE550" s="77"/>
      <c r="AF550" s="76"/>
      <c r="AG550" s="77"/>
      <c r="AH550" s="76"/>
      <c r="AI550" s="77"/>
      <c r="AJ550" s="76" t="s">
        <v>46</v>
      </c>
      <c r="AK550" s="77">
        <v>300</v>
      </c>
      <c r="AL550" s="76"/>
      <c r="AM550" s="77"/>
      <c r="AN550" s="76"/>
      <c r="AO550" s="77"/>
      <c r="AP550" s="76"/>
      <c r="AQ550" s="77"/>
      <c r="AR550" s="76"/>
      <c r="AS550" s="77"/>
      <c r="AT550" s="76" t="s">
        <v>46</v>
      </c>
      <c r="AU550" s="77">
        <v>325</v>
      </c>
      <c r="AV550" s="76"/>
      <c r="AW550" s="77"/>
      <c r="AX550" s="76"/>
      <c r="AY550" s="77"/>
      <c r="AZ550" s="76"/>
      <c r="BA550" s="77"/>
      <c r="BB550" s="76" t="s">
        <v>46</v>
      </c>
      <c r="BC550" s="77">
        <v>325</v>
      </c>
      <c r="BD550" s="76"/>
      <c r="BE550" s="77"/>
      <c r="BF550" s="76"/>
      <c r="BG550" s="77"/>
      <c r="BH550" s="76"/>
      <c r="BI550" s="77"/>
      <c r="BJ550" s="76"/>
      <c r="BK550" s="77"/>
      <c r="BL550" s="36"/>
      <c r="BM550" s="24"/>
      <c r="BN550" s="76"/>
      <c r="BO550" s="77"/>
      <c r="BP550" s="76"/>
      <c r="BQ550" s="77"/>
      <c r="BR550" s="76"/>
      <c r="BS550" s="77"/>
      <c r="BT550" s="76"/>
      <c r="BU550" s="77"/>
      <c r="BV550" s="24"/>
      <c r="BW550" s="76"/>
      <c r="BX550" s="77"/>
      <c r="BY550" s="76"/>
      <c r="BZ550" s="77"/>
      <c r="CA550" s="96"/>
    </row>
    <row r="551" spans="1:79" outlineLevel="1" x14ac:dyDescent="0.2">
      <c r="A551" s="33"/>
      <c r="B551" s="265" t="s">
        <v>1134</v>
      </c>
      <c r="C551" s="240" t="str">
        <f>_xlfn.CONCAT(Tabel3[[#This Row],[ID]],Tabel3[[#This Row],[BYGNINGSDELE]])</f>
        <v>547Vand- og afløb, tilslutninger til lab. Udstyr</v>
      </c>
      <c r="D551" s="24"/>
      <c r="E551" s="24"/>
      <c r="F551" s="24"/>
      <c r="G551" s="24"/>
      <c r="H551" s="24"/>
      <c r="I551" s="24"/>
      <c r="J551" s="61">
        <v>4</v>
      </c>
      <c r="K551" s="62" t="s">
        <v>1120</v>
      </c>
      <c r="L551" s="63" t="s">
        <v>1559</v>
      </c>
      <c r="M551" s="61" t="str">
        <f>IFERROR(VLOOKUP(Tabel3[[#This Row],[ID-Bygningsdel]],'Data ændringslog'!A:G,7,FALSE),"P")</f>
        <v/>
      </c>
      <c r="N551" s="64" t="s">
        <v>109</v>
      </c>
      <c r="O551" s="188" t="str">
        <f>VLOOKUP(Tabel3[[#This Row],[ID-Bygningsdel]],'Data aktør'!A:H,2,FALSE)</f>
        <v/>
      </c>
      <c r="P551" s="189" t="str">
        <f>VLOOKUP(Tabel3[[#This Row],[ID-Bygningsdel]],'Data aktør'!A:H,3,FALSE)</f>
        <v/>
      </c>
      <c r="Q551" s="190" t="str">
        <f>VLOOKUP(Tabel3[[#This Row],[ID-Bygningsdel]],'Data aktør'!A:H,4,FALSE)</f>
        <v/>
      </c>
      <c r="R551" s="191" t="str">
        <f>VLOOKUP(Tabel3[[#This Row],[ID-Bygningsdel]],'Data aktør'!A:H,5,FALSE)</f>
        <v>X</v>
      </c>
      <c r="S551" s="192" t="str">
        <f>VLOOKUP(Tabel3[[#This Row],[ID-Bygningsdel]],'Data aktør'!A:H,6,FALSE)</f>
        <v/>
      </c>
      <c r="T551" s="193" t="str">
        <f>VLOOKUP(Tabel3[[#This Row],[ID-Bygningsdel]],'Data aktør'!A:H,7,FALSE)</f>
        <v/>
      </c>
      <c r="U551" s="194" t="str">
        <f>VLOOKUP(Tabel3[[#This Row],[ID-Bygningsdel]],'Data aktør'!A:H,8,FALSE)</f>
        <v/>
      </c>
      <c r="V551" s="76"/>
      <c r="W551" s="77"/>
      <c r="X551" s="76"/>
      <c r="Y551" s="77"/>
      <c r="Z551" s="76"/>
      <c r="AA551" s="77"/>
      <c r="AB551" s="76"/>
      <c r="AC551" s="77"/>
      <c r="AD551" s="76"/>
      <c r="AE551" s="77"/>
      <c r="AF551" s="76"/>
      <c r="AG551" s="77"/>
      <c r="AH551" s="76"/>
      <c r="AI551" s="77"/>
      <c r="AJ551" s="76" t="s">
        <v>46</v>
      </c>
      <c r="AK551" s="77">
        <v>300</v>
      </c>
      <c r="AL551" s="76"/>
      <c r="AM551" s="77"/>
      <c r="AN551" s="76"/>
      <c r="AO551" s="77"/>
      <c r="AP551" s="76"/>
      <c r="AQ551" s="77"/>
      <c r="AR551" s="76"/>
      <c r="AS551" s="77"/>
      <c r="AT551" s="76" t="s">
        <v>46</v>
      </c>
      <c r="AU551" s="77">
        <v>325</v>
      </c>
      <c r="AV551" s="76"/>
      <c r="AW551" s="77"/>
      <c r="AX551" s="76"/>
      <c r="AY551" s="77"/>
      <c r="AZ551" s="76"/>
      <c r="BA551" s="77"/>
      <c r="BB551" s="76" t="s">
        <v>46</v>
      </c>
      <c r="BC551" s="77">
        <v>325</v>
      </c>
      <c r="BD551" s="76"/>
      <c r="BE551" s="77"/>
      <c r="BF551" s="76"/>
      <c r="BG551" s="77"/>
      <c r="BH551" s="76"/>
      <c r="BI551" s="77"/>
      <c r="BJ551" s="76"/>
      <c r="BK551" s="77"/>
      <c r="BL551" s="36"/>
      <c r="BM551" s="24"/>
      <c r="BN551" s="76"/>
      <c r="BO551" s="77"/>
      <c r="BP551" s="76"/>
      <c r="BQ551" s="77"/>
      <c r="BR551" s="76"/>
      <c r="BS551" s="77"/>
      <c r="BT551" s="76"/>
      <c r="BU551" s="77"/>
      <c r="BV551" s="24"/>
      <c r="BW551" s="76"/>
      <c r="BX551" s="77"/>
      <c r="BY551" s="76"/>
      <c r="BZ551" s="77"/>
      <c r="CA551" s="96"/>
    </row>
    <row r="552" spans="1:79" outlineLevel="1" x14ac:dyDescent="0.2">
      <c r="A552" s="33"/>
      <c r="B552" s="265" t="s">
        <v>1136</v>
      </c>
      <c r="C552" s="240" t="str">
        <f>_xlfn.CONCAT(Tabel3[[#This Row],[ID]],Tabel3[[#This Row],[BYGNINGSDELE]])</f>
        <v>548Regnvand, tilslutninger</v>
      </c>
      <c r="D552" s="24"/>
      <c r="E552" s="24"/>
      <c r="F552" s="24"/>
      <c r="G552" s="24"/>
      <c r="H552" s="24"/>
      <c r="I552" s="24"/>
      <c r="J552" s="61">
        <v>4</v>
      </c>
      <c r="K552" s="62" t="s">
        <v>1122</v>
      </c>
      <c r="L552" s="63" t="s">
        <v>1559</v>
      </c>
      <c r="M552" s="61" t="str">
        <f>IFERROR(VLOOKUP(Tabel3[[#This Row],[ID-Bygningsdel]],'Data ændringslog'!A:G,7,FALSE),"P")</f>
        <v/>
      </c>
      <c r="N552" s="64" t="s">
        <v>109</v>
      </c>
      <c r="O552" s="188" t="str">
        <f>VLOOKUP(Tabel3[[#This Row],[ID-Bygningsdel]],'Data aktør'!A:H,2,FALSE)</f>
        <v/>
      </c>
      <c r="P552" s="189" t="str">
        <f>VLOOKUP(Tabel3[[#This Row],[ID-Bygningsdel]],'Data aktør'!A:H,3,FALSE)</f>
        <v/>
      </c>
      <c r="Q552" s="190" t="str">
        <f>VLOOKUP(Tabel3[[#This Row],[ID-Bygningsdel]],'Data aktør'!A:H,4,FALSE)</f>
        <v/>
      </c>
      <c r="R552" s="191" t="str">
        <f>VLOOKUP(Tabel3[[#This Row],[ID-Bygningsdel]],'Data aktør'!A:H,5,FALSE)</f>
        <v>X</v>
      </c>
      <c r="S552" s="192" t="str">
        <f>VLOOKUP(Tabel3[[#This Row],[ID-Bygningsdel]],'Data aktør'!A:H,6,FALSE)</f>
        <v/>
      </c>
      <c r="T552" s="193" t="str">
        <f>VLOOKUP(Tabel3[[#This Row],[ID-Bygningsdel]],'Data aktør'!A:H,7,FALSE)</f>
        <v/>
      </c>
      <c r="U552" s="194" t="str">
        <f>VLOOKUP(Tabel3[[#This Row],[ID-Bygningsdel]],'Data aktør'!A:H,8,FALSE)</f>
        <v/>
      </c>
      <c r="V552" s="76"/>
      <c r="W552" s="77"/>
      <c r="X552" s="76"/>
      <c r="Y552" s="77"/>
      <c r="Z552" s="76"/>
      <c r="AA552" s="77"/>
      <c r="AB552" s="76"/>
      <c r="AC552" s="77"/>
      <c r="AD552" s="76"/>
      <c r="AE552" s="77"/>
      <c r="AF552" s="76"/>
      <c r="AG552" s="77"/>
      <c r="AH552" s="76"/>
      <c r="AI552" s="77"/>
      <c r="AJ552" s="76" t="s">
        <v>46</v>
      </c>
      <c r="AK552" s="77">
        <v>300</v>
      </c>
      <c r="AL552" s="76"/>
      <c r="AM552" s="77"/>
      <c r="AN552" s="76"/>
      <c r="AO552" s="77"/>
      <c r="AP552" s="76"/>
      <c r="AQ552" s="77"/>
      <c r="AR552" s="76"/>
      <c r="AS552" s="77"/>
      <c r="AT552" s="76" t="s">
        <v>46</v>
      </c>
      <c r="AU552" s="77">
        <v>325</v>
      </c>
      <c r="AV552" s="76"/>
      <c r="AW552" s="77"/>
      <c r="AX552" s="76"/>
      <c r="AY552" s="77"/>
      <c r="AZ552" s="76"/>
      <c r="BA552" s="77"/>
      <c r="BB552" s="76" t="s">
        <v>46</v>
      </c>
      <c r="BC552" s="77">
        <v>325</v>
      </c>
      <c r="BD552" s="76"/>
      <c r="BE552" s="77"/>
      <c r="BF552" s="76"/>
      <c r="BG552" s="77"/>
      <c r="BH552" s="76"/>
      <c r="BI552" s="77"/>
      <c r="BJ552" s="76"/>
      <c r="BK552" s="77"/>
      <c r="BL552" s="36"/>
      <c r="BM552" s="24"/>
      <c r="BN552" s="76"/>
      <c r="BO552" s="77"/>
      <c r="BP552" s="76"/>
      <c r="BQ552" s="77"/>
      <c r="BR552" s="76"/>
      <c r="BS552" s="77"/>
      <c r="BT552" s="76"/>
      <c r="BU552" s="77"/>
      <c r="BV552" s="24"/>
      <c r="BW552" s="76"/>
      <c r="BX552" s="77"/>
      <c r="BY552" s="76"/>
      <c r="BZ552" s="77"/>
      <c r="CA552" s="96"/>
    </row>
    <row r="553" spans="1:79" outlineLevel="1" x14ac:dyDescent="0.2">
      <c r="A553" s="33"/>
      <c r="B553" s="265" t="s">
        <v>1137</v>
      </c>
      <c r="C553" s="240" t="str">
        <f>_xlfn.CONCAT(Tabel3[[#This Row],[ID]],Tabel3[[#This Row],[BYGNINGSDELE]])</f>
        <v>549Sanitet</v>
      </c>
      <c r="D553" s="24"/>
      <c r="E553" s="24"/>
      <c r="F553" s="24"/>
      <c r="G553" s="24"/>
      <c r="H553" s="24"/>
      <c r="I553" s="24"/>
      <c r="J553" s="61">
        <v>4</v>
      </c>
      <c r="K553" s="62" t="s">
        <v>1570</v>
      </c>
      <c r="L553" s="63"/>
      <c r="M553" s="61" t="str">
        <f>IFERROR(VLOOKUP(Tabel3[[#This Row],[ID-Bygningsdel]],'Data ændringslog'!A:G,7,FALSE),"P")</f>
        <v/>
      </c>
      <c r="N553" s="64" t="s">
        <v>189</v>
      </c>
      <c r="O553" s="188" t="str">
        <f>VLOOKUP(Tabel3[[#This Row],[ID-Bygningsdel]],'Data aktør'!A:H,2,FALSE)</f>
        <v/>
      </c>
      <c r="P553" s="189" t="str">
        <f>VLOOKUP(Tabel3[[#This Row],[ID-Bygningsdel]],'Data aktør'!A:H,3,FALSE)</f>
        <v/>
      </c>
      <c r="Q553" s="190" t="str">
        <f>VLOOKUP(Tabel3[[#This Row],[ID-Bygningsdel]],'Data aktør'!A:H,4,FALSE)</f>
        <v/>
      </c>
      <c r="R553" s="191" t="str">
        <f>VLOOKUP(Tabel3[[#This Row],[ID-Bygningsdel]],'Data aktør'!A:H,5,FALSE)</f>
        <v/>
      </c>
      <c r="S553" s="192" t="str">
        <f>VLOOKUP(Tabel3[[#This Row],[ID-Bygningsdel]],'Data aktør'!A:H,6,FALSE)</f>
        <v/>
      </c>
      <c r="T553" s="193" t="str">
        <f>VLOOKUP(Tabel3[[#This Row],[ID-Bygningsdel]],'Data aktør'!A:H,7,FALSE)</f>
        <v/>
      </c>
      <c r="U553" s="194" t="str">
        <f>VLOOKUP(Tabel3[[#This Row],[ID-Bygningsdel]],'Data aktør'!A:H,8,FALSE)</f>
        <v/>
      </c>
      <c r="V553" s="76"/>
      <c r="W553" s="77"/>
      <c r="X553" s="76"/>
      <c r="Y553" s="77"/>
      <c r="Z553" s="76"/>
      <c r="AA553" s="77"/>
      <c r="AB553" s="76"/>
      <c r="AC553" s="77"/>
      <c r="AD553" s="76"/>
      <c r="AE553" s="77"/>
      <c r="AF553" s="76"/>
      <c r="AG553" s="77"/>
      <c r="AH553" s="76"/>
      <c r="AI553" s="77"/>
      <c r="AJ553" s="76"/>
      <c r="AK553" s="77"/>
      <c r="AL553" s="282"/>
      <c r="AM553" s="283"/>
      <c r="AN553" s="282"/>
      <c r="AO553" s="283"/>
      <c r="AP553" s="282"/>
      <c r="AQ553" s="283"/>
      <c r="AR553" s="282"/>
      <c r="AS553" s="283"/>
      <c r="AT553" s="282"/>
      <c r="AU553" s="283"/>
      <c r="AV553" s="282"/>
      <c r="AW553" s="283"/>
      <c r="AX553" s="282"/>
      <c r="AY553" s="283"/>
      <c r="AZ553" s="282"/>
      <c r="BA553" s="283"/>
      <c r="BB553" s="282"/>
      <c r="BC553" s="283"/>
      <c r="BD553" s="282"/>
      <c r="BE553" s="283"/>
      <c r="BF553" s="282"/>
      <c r="BG553" s="283"/>
      <c r="BH553" s="282"/>
      <c r="BI553" s="283"/>
      <c r="BJ553" s="282"/>
      <c r="BK553" s="283"/>
      <c r="BL553" s="36"/>
      <c r="BM553" s="24"/>
      <c r="BN553" s="76"/>
      <c r="BO553" s="77"/>
      <c r="BP553" s="76"/>
      <c r="BQ553" s="77"/>
      <c r="BR553" s="76"/>
      <c r="BS553" s="77"/>
      <c r="BT553" s="76"/>
      <c r="BU553" s="77"/>
      <c r="BV553" s="24"/>
      <c r="BW553" s="76"/>
      <c r="BX553" s="77"/>
      <c r="BY553" s="76"/>
      <c r="BZ553" s="77"/>
      <c r="CA553" s="96"/>
    </row>
    <row r="554" spans="1:79" outlineLevel="1" x14ac:dyDescent="0.2">
      <c r="A554" s="33"/>
      <c r="B554" s="265" t="s">
        <v>1139</v>
      </c>
      <c r="C554" s="240" t="str">
        <f>_xlfn.CONCAT(Tabel3[[#This Row],[ID]],Tabel3[[#This Row],[BYGNINGSDELE]])</f>
        <v>550Regnvandsgenstande</v>
      </c>
      <c r="D554" s="24"/>
      <c r="E554" s="24"/>
      <c r="F554" s="24"/>
      <c r="G554" s="24"/>
      <c r="H554" s="24"/>
      <c r="I554" s="24"/>
      <c r="J554" s="61">
        <v>4</v>
      </c>
      <c r="K554" s="62" t="s">
        <v>1571</v>
      </c>
      <c r="L554" s="63"/>
      <c r="M554" s="61" t="str">
        <f>IFERROR(VLOOKUP(Tabel3[[#This Row],[ID-Bygningsdel]],'Data ændringslog'!A:G,7,FALSE),"P")</f>
        <v/>
      </c>
      <c r="N554" s="64" t="s">
        <v>189</v>
      </c>
      <c r="O554" s="188" t="str">
        <f>VLOOKUP(Tabel3[[#This Row],[ID-Bygningsdel]],'Data aktør'!A:H,2,FALSE)</f>
        <v/>
      </c>
      <c r="P554" s="189" t="str">
        <f>VLOOKUP(Tabel3[[#This Row],[ID-Bygningsdel]],'Data aktør'!A:H,3,FALSE)</f>
        <v/>
      </c>
      <c r="Q554" s="190" t="str">
        <f>VLOOKUP(Tabel3[[#This Row],[ID-Bygningsdel]],'Data aktør'!A:H,4,FALSE)</f>
        <v/>
      </c>
      <c r="R554" s="191" t="str">
        <f>VLOOKUP(Tabel3[[#This Row],[ID-Bygningsdel]],'Data aktør'!A:H,5,FALSE)</f>
        <v/>
      </c>
      <c r="S554" s="192" t="str">
        <f>VLOOKUP(Tabel3[[#This Row],[ID-Bygningsdel]],'Data aktør'!A:H,6,FALSE)</f>
        <v/>
      </c>
      <c r="T554" s="193" t="str">
        <f>VLOOKUP(Tabel3[[#This Row],[ID-Bygningsdel]],'Data aktør'!A:H,7,FALSE)</f>
        <v/>
      </c>
      <c r="U554" s="194" t="str">
        <f>VLOOKUP(Tabel3[[#This Row],[ID-Bygningsdel]],'Data aktør'!A:H,8,FALSE)</f>
        <v/>
      </c>
      <c r="V554" s="76"/>
      <c r="W554" s="77"/>
      <c r="X554" s="76"/>
      <c r="Y554" s="77"/>
      <c r="Z554" s="76"/>
      <c r="AA554" s="77"/>
      <c r="AB554" s="76"/>
      <c r="AC554" s="77"/>
      <c r="AD554" s="76"/>
      <c r="AE554" s="77"/>
      <c r="AF554" s="76"/>
      <c r="AG554" s="77"/>
      <c r="AH554" s="76"/>
      <c r="AI554" s="77"/>
      <c r="AJ554" s="76"/>
      <c r="AK554" s="77"/>
      <c r="AL554" s="282"/>
      <c r="AM554" s="283"/>
      <c r="AN554" s="282"/>
      <c r="AO554" s="283"/>
      <c r="AP554" s="282"/>
      <c r="AQ554" s="283"/>
      <c r="AR554" s="282"/>
      <c r="AS554" s="283"/>
      <c r="AT554" s="282"/>
      <c r="AU554" s="283"/>
      <c r="AV554" s="282"/>
      <c r="AW554" s="283"/>
      <c r="AX554" s="282"/>
      <c r="AY554" s="283"/>
      <c r="AZ554" s="282"/>
      <c r="BA554" s="283"/>
      <c r="BB554" s="282"/>
      <c r="BC554" s="283"/>
      <c r="BD554" s="282"/>
      <c r="BE554" s="283"/>
      <c r="BF554" s="282"/>
      <c r="BG554" s="283"/>
      <c r="BH554" s="282"/>
      <c r="BI554" s="283"/>
      <c r="BJ554" s="282"/>
      <c r="BK554" s="283"/>
      <c r="BL554" s="36"/>
      <c r="BM554" s="24"/>
      <c r="BN554" s="76"/>
      <c r="BO554" s="77"/>
      <c r="BP554" s="76"/>
      <c r="BQ554" s="77"/>
      <c r="BR554" s="76"/>
      <c r="BS554" s="77"/>
      <c r="BT554" s="76"/>
      <c r="BU554" s="77"/>
      <c r="BV554" s="24"/>
      <c r="BW554" s="76"/>
      <c r="BX554" s="77"/>
      <c r="BY554" s="76"/>
      <c r="BZ554" s="77"/>
      <c r="CA554" s="96"/>
    </row>
    <row r="555" spans="1:79" outlineLevel="1" x14ac:dyDescent="0.2">
      <c r="A555" s="33"/>
      <c r="B555" s="265" t="s">
        <v>1141</v>
      </c>
      <c r="C555" s="240" t="str">
        <f>_xlfn.CONCAT(Tabel3[[#This Row],[ID]],Tabel3[[#This Row],[BYGNINGSDELE]])</f>
        <v>551Rensestykker</v>
      </c>
      <c r="D555" s="24"/>
      <c r="E555" s="24"/>
      <c r="F555" s="24"/>
      <c r="G555" s="24"/>
      <c r="H555" s="24"/>
      <c r="I555" s="24"/>
      <c r="J555" s="61">
        <v>4</v>
      </c>
      <c r="K555" s="62" t="s">
        <v>1125</v>
      </c>
      <c r="L555" s="63" t="s">
        <v>991</v>
      </c>
      <c r="M555" s="61" t="str">
        <f>IFERROR(VLOOKUP(Tabel3[[#This Row],[ID-Bygningsdel]],'Data ændringslog'!A:G,7,FALSE),"P")</f>
        <v/>
      </c>
      <c r="N555" s="64" t="s">
        <v>113</v>
      </c>
      <c r="O555" s="188" t="str">
        <f>VLOOKUP(Tabel3[[#This Row],[ID-Bygningsdel]],'Data aktør'!A:H,2,FALSE)</f>
        <v/>
      </c>
      <c r="P555" s="189" t="str">
        <f>VLOOKUP(Tabel3[[#This Row],[ID-Bygningsdel]],'Data aktør'!A:H,3,FALSE)</f>
        <v/>
      </c>
      <c r="Q555" s="190" t="str">
        <f>VLOOKUP(Tabel3[[#This Row],[ID-Bygningsdel]],'Data aktør'!A:H,4,FALSE)</f>
        <v/>
      </c>
      <c r="R555" s="191" t="str">
        <f>VLOOKUP(Tabel3[[#This Row],[ID-Bygningsdel]],'Data aktør'!A:H,5,FALSE)</f>
        <v/>
      </c>
      <c r="S555" s="192" t="str">
        <f>VLOOKUP(Tabel3[[#This Row],[ID-Bygningsdel]],'Data aktør'!A:H,6,FALSE)</f>
        <v/>
      </c>
      <c r="T555" s="193" t="str">
        <f>VLOOKUP(Tabel3[[#This Row],[ID-Bygningsdel]],'Data aktør'!A:H,7,FALSE)</f>
        <v/>
      </c>
      <c r="U555" s="194" t="str">
        <f>VLOOKUP(Tabel3[[#This Row],[ID-Bygningsdel]],'Data aktør'!A:H,8,FALSE)</f>
        <v/>
      </c>
      <c r="V555" s="76"/>
      <c r="W555" s="77"/>
      <c r="X555" s="76"/>
      <c r="Y555" s="77"/>
      <c r="Z555" s="76"/>
      <c r="AA555" s="77"/>
      <c r="AB555" s="76"/>
      <c r="AC555" s="77"/>
      <c r="AD555" s="76"/>
      <c r="AE555" s="77"/>
      <c r="AF555" s="76"/>
      <c r="AG555" s="77"/>
      <c r="AH555" s="76"/>
      <c r="AI555" s="77"/>
      <c r="AJ555" s="76"/>
      <c r="AK555" s="77"/>
      <c r="AL555" s="76"/>
      <c r="AM555" s="77"/>
      <c r="AN555" s="76"/>
      <c r="AO555" s="77"/>
      <c r="AP555" s="76"/>
      <c r="AQ555" s="77"/>
      <c r="AR555" s="76"/>
      <c r="AS555" s="77"/>
      <c r="AT555" s="76"/>
      <c r="AU555" s="77"/>
      <c r="AV555" s="76"/>
      <c r="AW555" s="77"/>
      <c r="AX555" s="76"/>
      <c r="AY555" s="77"/>
      <c r="AZ555" s="76"/>
      <c r="BA555" s="77"/>
      <c r="BB555" s="76"/>
      <c r="BC555" s="77"/>
      <c r="BD555" s="76"/>
      <c r="BE555" s="77"/>
      <c r="BF555" s="76"/>
      <c r="BG555" s="77"/>
      <c r="BH555" s="76"/>
      <c r="BI555" s="77"/>
      <c r="BJ555" s="76"/>
      <c r="BK555" s="77"/>
      <c r="BL555" s="36"/>
      <c r="BM555" s="24"/>
      <c r="BN555" s="76"/>
      <c r="BO555" s="77"/>
      <c r="BP555" s="76"/>
      <c r="BQ555" s="77"/>
      <c r="BR555" s="76"/>
      <c r="BS555" s="77"/>
      <c r="BT555" s="76"/>
      <c r="BU555" s="77"/>
      <c r="BV555" s="24"/>
      <c r="BW555" s="76"/>
      <c r="BX555" s="77"/>
      <c r="BY555" s="76"/>
      <c r="BZ555" s="77"/>
      <c r="CA555" s="96"/>
    </row>
    <row r="556" spans="1:79" outlineLevel="1" x14ac:dyDescent="0.2">
      <c r="A556" s="33"/>
      <c r="B556" s="265" t="s">
        <v>1143</v>
      </c>
      <c r="C556" s="240" t="str">
        <f>_xlfn.CONCAT(Tabel3[[#This Row],[ID]],Tabel3[[#This Row],[BYGNINGSDELE]])</f>
        <v>552Vandlåse</v>
      </c>
      <c r="D556" s="24"/>
      <c r="E556" s="24"/>
      <c r="F556" s="24"/>
      <c r="G556" s="24"/>
      <c r="H556" s="24"/>
      <c r="I556" s="24"/>
      <c r="J556" s="61">
        <v>4</v>
      </c>
      <c r="K556" s="62" t="s">
        <v>1106</v>
      </c>
      <c r="L556" s="63" t="s">
        <v>991</v>
      </c>
      <c r="M556" s="61" t="str">
        <f>IFERROR(VLOOKUP(Tabel3[[#This Row],[ID-Bygningsdel]],'Data ændringslog'!A:G,7,FALSE),"P")</f>
        <v/>
      </c>
      <c r="N556" s="64" t="s">
        <v>113</v>
      </c>
      <c r="O556" s="188" t="str">
        <f>VLOOKUP(Tabel3[[#This Row],[ID-Bygningsdel]],'Data aktør'!A:H,2,FALSE)</f>
        <v/>
      </c>
      <c r="P556" s="189" t="str">
        <f>VLOOKUP(Tabel3[[#This Row],[ID-Bygningsdel]],'Data aktør'!A:H,3,FALSE)</f>
        <v/>
      </c>
      <c r="Q556" s="190" t="str">
        <f>VLOOKUP(Tabel3[[#This Row],[ID-Bygningsdel]],'Data aktør'!A:H,4,FALSE)</f>
        <v/>
      </c>
      <c r="R556" s="191" t="str">
        <f>VLOOKUP(Tabel3[[#This Row],[ID-Bygningsdel]],'Data aktør'!A:H,5,FALSE)</f>
        <v/>
      </c>
      <c r="S556" s="192" t="str">
        <f>VLOOKUP(Tabel3[[#This Row],[ID-Bygningsdel]],'Data aktør'!A:H,6,FALSE)</f>
        <v/>
      </c>
      <c r="T556" s="193" t="str">
        <f>VLOOKUP(Tabel3[[#This Row],[ID-Bygningsdel]],'Data aktør'!A:H,7,FALSE)</f>
        <v/>
      </c>
      <c r="U556" s="194" t="str">
        <f>VLOOKUP(Tabel3[[#This Row],[ID-Bygningsdel]],'Data aktør'!A:H,8,FALSE)</f>
        <v/>
      </c>
      <c r="V556" s="76"/>
      <c r="W556" s="77"/>
      <c r="X556" s="76"/>
      <c r="Y556" s="77"/>
      <c r="Z556" s="76"/>
      <c r="AA556" s="77"/>
      <c r="AB556" s="76"/>
      <c r="AC556" s="77"/>
      <c r="AD556" s="76"/>
      <c r="AE556" s="77"/>
      <c r="AF556" s="76"/>
      <c r="AG556" s="77"/>
      <c r="AH556" s="76"/>
      <c r="AI556" s="77"/>
      <c r="AJ556" s="76"/>
      <c r="AK556" s="77"/>
      <c r="AL556" s="76"/>
      <c r="AM556" s="77"/>
      <c r="AN556" s="76"/>
      <c r="AO556" s="77"/>
      <c r="AP556" s="76"/>
      <c r="AQ556" s="77"/>
      <c r="AR556" s="76"/>
      <c r="AS556" s="77"/>
      <c r="AT556" s="76"/>
      <c r="AU556" s="77"/>
      <c r="AV556" s="76"/>
      <c r="AW556" s="77"/>
      <c r="AX556" s="76"/>
      <c r="AY556" s="77"/>
      <c r="AZ556" s="76"/>
      <c r="BA556" s="77"/>
      <c r="BB556" s="76"/>
      <c r="BC556" s="77"/>
      <c r="BD556" s="76"/>
      <c r="BE556" s="77"/>
      <c r="BF556" s="76"/>
      <c r="BG556" s="77"/>
      <c r="BH556" s="76"/>
      <c r="BI556" s="77"/>
      <c r="BJ556" s="76"/>
      <c r="BK556" s="77"/>
      <c r="BL556" s="36"/>
      <c r="BM556" s="24"/>
      <c r="BN556" s="76"/>
      <c r="BO556" s="77"/>
      <c r="BP556" s="76"/>
      <c r="BQ556" s="77"/>
      <c r="BR556" s="76"/>
      <c r="BS556" s="77"/>
      <c r="BT556" s="76"/>
      <c r="BU556" s="77"/>
      <c r="BV556" s="24"/>
      <c r="BW556" s="76"/>
      <c r="BX556" s="77"/>
      <c r="BY556" s="76"/>
      <c r="BZ556" s="77"/>
      <c r="CA556" s="96"/>
    </row>
    <row r="557" spans="1:79" outlineLevel="1" x14ac:dyDescent="0.2">
      <c r="A557" s="33"/>
      <c r="B557" s="267" t="s">
        <v>1145</v>
      </c>
      <c r="C557" s="242" t="str">
        <f>_xlfn.CONCAT(Tabel3[[#This Row],[ID]],Tabel3[[#This Row],[BYGNINGSDELE]])</f>
        <v>553Vand</v>
      </c>
      <c r="D557" s="23"/>
      <c r="E557" s="23"/>
      <c r="F557" s="23"/>
      <c r="G557" s="23"/>
      <c r="H557" s="23"/>
      <c r="I557" s="24"/>
      <c r="J557" s="65">
        <v>3</v>
      </c>
      <c r="K557" s="66" t="s">
        <v>917</v>
      </c>
      <c r="L557" s="67"/>
      <c r="M557" s="65" t="str">
        <f>IFERROR(VLOOKUP(Tabel3[[#This Row],[ID-Bygningsdel]],'Data ændringslog'!A:G,7,FALSE),"P")</f>
        <v/>
      </c>
      <c r="N557" s="68" t="s">
        <v>109</v>
      </c>
      <c r="O557" s="196" t="str">
        <f>VLOOKUP(Tabel3[[#This Row],[ID-Bygningsdel]],'Data aktør'!A:H,2,FALSE)</f>
        <v/>
      </c>
      <c r="P557" s="197" t="str">
        <f>VLOOKUP(Tabel3[[#This Row],[ID-Bygningsdel]],'Data aktør'!A:H,3,FALSE)</f>
        <v/>
      </c>
      <c r="Q557" s="197" t="str">
        <f>VLOOKUP(Tabel3[[#This Row],[ID-Bygningsdel]],'Data aktør'!A:H,4,FALSE)</f>
        <v/>
      </c>
      <c r="R557" s="197" t="str">
        <f>VLOOKUP(Tabel3[[#This Row],[ID-Bygningsdel]],'Data aktør'!A:H,5,FALSE)</f>
        <v/>
      </c>
      <c r="S557" s="197" t="str">
        <f>VLOOKUP(Tabel3[[#This Row],[ID-Bygningsdel]],'Data aktør'!A:H,6,FALSE)</f>
        <v/>
      </c>
      <c r="T557" s="197" t="str">
        <f>VLOOKUP(Tabel3[[#This Row],[ID-Bygningsdel]],'Data aktør'!A:H,7,FALSE)</f>
        <v/>
      </c>
      <c r="U557" s="197" t="str">
        <f>VLOOKUP(Tabel3[[#This Row],[ID-Bygningsdel]],'Data aktør'!A:H,8,FALSE)</f>
        <v/>
      </c>
      <c r="V557" s="84"/>
      <c r="W557" s="69"/>
      <c r="X557" s="84"/>
      <c r="Y557" s="69"/>
      <c r="Z557" s="84"/>
      <c r="AA557" s="69"/>
      <c r="AB557" s="84"/>
      <c r="AC557" s="69"/>
      <c r="AD557" s="84"/>
      <c r="AE557" s="69"/>
      <c r="AF557" s="84"/>
      <c r="AG557" s="69"/>
      <c r="AH557" s="84"/>
      <c r="AI557" s="69"/>
      <c r="AJ557" s="84"/>
      <c r="AK557" s="69"/>
      <c r="AL557" s="84"/>
      <c r="AM557" s="69"/>
      <c r="AN557" s="84"/>
      <c r="AO557" s="69"/>
      <c r="AP557" s="84"/>
      <c r="AQ557" s="69"/>
      <c r="AR557" s="84"/>
      <c r="AS557" s="69"/>
      <c r="AT557" s="84"/>
      <c r="AU557" s="69"/>
      <c r="AV557" s="84"/>
      <c r="AW557" s="69"/>
      <c r="AX557" s="84"/>
      <c r="AY557" s="69"/>
      <c r="AZ557" s="84"/>
      <c r="BA557" s="69"/>
      <c r="BB557" s="84"/>
      <c r="BC557" s="69"/>
      <c r="BD557" s="84"/>
      <c r="BE557" s="69"/>
      <c r="BF557" s="84"/>
      <c r="BG557" s="69"/>
      <c r="BH557" s="84"/>
      <c r="BI557" s="69"/>
      <c r="BJ557" s="84"/>
      <c r="BK557" s="69"/>
      <c r="BL557" s="38"/>
      <c r="BM557" s="24"/>
      <c r="BN557" s="84"/>
      <c r="BO557" s="69"/>
      <c r="BP557" s="84"/>
      <c r="BQ557" s="69"/>
      <c r="BR557" s="84"/>
      <c r="BS557" s="69"/>
      <c r="BT557" s="84"/>
      <c r="BU557" s="69"/>
      <c r="BV557" s="24"/>
      <c r="BW557" s="84"/>
      <c r="BX557" s="69"/>
      <c r="BY557" s="84"/>
      <c r="BZ557" s="69"/>
      <c r="CA557" s="98"/>
    </row>
    <row r="558" spans="1:79" outlineLevel="1" x14ac:dyDescent="0.2">
      <c r="A558" s="33"/>
      <c r="B558" s="265" t="s">
        <v>1147</v>
      </c>
      <c r="C558" s="240" t="str">
        <f>_xlfn.CONCAT(Tabel3[[#This Row],[ID]],Tabel3[[#This Row],[BYGNINGSDELE]])</f>
        <v>554Vand tilslutninger (Brusere/Spulehaner/Aftap/mv.)</v>
      </c>
      <c r="D558" s="24"/>
      <c r="E558" s="24"/>
      <c r="F558" s="24"/>
      <c r="G558" s="24"/>
      <c r="H558" s="24"/>
      <c r="I558" s="24"/>
      <c r="J558" s="61">
        <v>4</v>
      </c>
      <c r="K558" s="62" t="s">
        <v>1129</v>
      </c>
      <c r="L558" s="63" t="s">
        <v>1559</v>
      </c>
      <c r="M558" s="61" t="str">
        <f>IFERROR(VLOOKUP(Tabel3[[#This Row],[ID-Bygningsdel]],'Data ændringslog'!A:G,7,FALSE),"P")</f>
        <v/>
      </c>
      <c r="N558" s="64" t="s">
        <v>109</v>
      </c>
      <c r="O558" s="188" t="str">
        <f>VLOOKUP(Tabel3[[#This Row],[ID-Bygningsdel]],'Data aktør'!A:H,2,FALSE)</f>
        <v/>
      </c>
      <c r="P558" s="189" t="str">
        <f>VLOOKUP(Tabel3[[#This Row],[ID-Bygningsdel]],'Data aktør'!A:H,3,FALSE)</f>
        <v/>
      </c>
      <c r="Q558" s="190" t="str">
        <f>VLOOKUP(Tabel3[[#This Row],[ID-Bygningsdel]],'Data aktør'!A:H,4,FALSE)</f>
        <v/>
      </c>
      <c r="R558" s="191" t="str">
        <f>VLOOKUP(Tabel3[[#This Row],[ID-Bygningsdel]],'Data aktør'!A:H,5,FALSE)</f>
        <v>X</v>
      </c>
      <c r="S558" s="192" t="str">
        <f>VLOOKUP(Tabel3[[#This Row],[ID-Bygningsdel]],'Data aktør'!A:H,6,FALSE)</f>
        <v/>
      </c>
      <c r="T558" s="193" t="str">
        <f>VLOOKUP(Tabel3[[#This Row],[ID-Bygningsdel]],'Data aktør'!A:H,7,FALSE)</f>
        <v/>
      </c>
      <c r="U558" s="194" t="str">
        <f>VLOOKUP(Tabel3[[#This Row],[ID-Bygningsdel]],'Data aktør'!A:H,8,FALSE)</f>
        <v/>
      </c>
      <c r="V558" s="76"/>
      <c r="W558" s="77"/>
      <c r="X558" s="76"/>
      <c r="Y558" s="77"/>
      <c r="Z558" s="76"/>
      <c r="AA558" s="77"/>
      <c r="AB558" s="76"/>
      <c r="AC558" s="77"/>
      <c r="AD558" s="76"/>
      <c r="AE558" s="77"/>
      <c r="AF558" s="76"/>
      <c r="AG558" s="77"/>
      <c r="AH558" s="76"/>
      <c r="AI558" s="77"/>
      <c r="AJ558" s="76"/>
      <c r="AK558" s="77"/>
      <c r="AL558" s="76"/>
      <c r="AM558" s="77"/>
      <c r="AN558" s="76"/>
      <c r="AO558" s="77"/>
      <c r="AP558" s="76"/>
      <c r="AQ558" s="77"/>
      <c r="AR558" s="76"/>
      <c r="AS558" s="77"/>
      <c r="AT558" s="76" t="s">
        <v>46</v>
      </c>
      <c r="AU558" s="77">
        <v>325</v>
      </c>
      <c r="AV558" s="76"/>
      <c r="AW558" s="77"/>
      <c r="AX558" s="76"/>
      <c r="AY558" s="77"/>
      <c r="AZ558" s="76"/>
      <c r="BA558" s="77"/>
      <c r="BB558" s="76" t="s">
        <v>46</v>
      </c>
      <c r="BC558" s="77">
        <v>325</v>
      </c>
      <c r="BD558" s="76"/>
      <c r="BE558" s="77"/>
      <c r="BF558" s="76"/>
      <c r="BG558" s="77"/>
      <c r="BH558" s="76"/>
      <c r="BI558" s="77"/>
      <c r="BJ558" s="76"/>
      <c r="BK558" s="77"/>
      <c r="BL558" s="36"/>
      <c r="BM558" s="24"/>
      <c r="BN558" s="76"/>
      <c r="BO558" s="77"/>
      <c r="BP558" s="76"/>
      <c r="BQ558" s="77"/>
      <c r="BR558" s="76"/>
      <c r="BS558" s="77"/>
      <c r="BT558" s="76"/>
      <c r="BU558" s="77"/>
      <c r="BV558" s="24"/>
      <c r="BW558" s="76"/>
      <c r="BX558" s="77"/>
      <c r="BY558" s="76"/>
      <c r="BZ558" s="77"/>
      <c r="CA558" s="96"/>
    </row>
    <row r="559" spans="1:79" outlineLevel="1" x14ac:dyDescent="0.2">
      <c r="A559" s="33"/>
      <c r="B559" s="265" t="s">
        <v>1149</v>
      </c>
      <c r="C559" s="240" t="str">
        <f>_xlfn.CONCAT(Tabel3[[#This Row],[ID]],Tabel3[[#This Row],[BYGNINGSDELE]])</f>
        <v>555Slangevindere</v>
      </c>
      <c r="D559" s="24"/>
      <c r="E559" s="24"/>
      <c r="F559" s="24"/>
      <c r="G559" s="24"/>
      <c r="H559" s="24"/>
      <c r="I559" s="24"/>
      <c r="J559" s="61">
        <v>4</v>
      </c>
      <c r="K559" s="62" t="s">
        <v>1131</v>
      </c>
      <c r="L559" s="63" t="s">
        <v>991</v>
      </c>
      <c r="M559" s="61" t="str">
        <f>IFERROR(VLOOKUP(Tabel3[[#This Row],[ID-Bygningsdel]],'Data ændringslog'!A:G,7,FALSE),"P")</f>
        <v/>
      </c>
      <c r="N559" s="64" t="s">
        <v>109</v>
      </c>
      <c r="O559" s="188" t="str">
        <f>VLOOKUP(Tabel3[[#This Row],[ID-Bygningsdel]],'Data aktør'!A:H,2,FALSE)</f>
        <v/>
      </c>
      <c r="P559" s="189" t="str">
        <f>VLOOKUP(Tabel3[[#This Row],[ID-Bygningsdel]],'Data aktør'!A:H,3,FALSE)</f>
        <v/>
      </c>
      <c r="Q559" s="190" t="str">
        <f>VLOOKUP(Tabel3[[#This Row],[ID-Bygningsdel]],'Data aktør'!A:H,4,FALSE)</f>
        <v/>
      </c>
      <c r="R559" s="191" t="str">
        <f>VLOOKUP(Tabel3[[#This Row],[ID-Bygningsdel]],'Data aktør'!A:H,5,FALSE)</f>
        <v>X</v>
      </c>
      <c r="S559" s="192" t="str">
        <f>VLOOKUP(Tabel3[[#This Row],[ID-Bygningsdel]],'Data aktør'!A:H,6,FALSE)</f>
        <v/>
      </c>
      <c r="T559" s="193" t="str">
        <f>VLOOKUP(Tabel3[[#This Row],[ID-Bygningsdel]],'Data aktør'!A:H,7,FALSE)</f>
        <v/>
      </c>
      <c r="U559" s="194" t="str">
        <f>VLOOKUP(Tabel3[[#This Row],[ID-Bygningsdel]],'Data aktør'!A:H,8,FALSE)</f>
        <v/>
      </c>
      <c r="V559" s="76"/>
      <c r="W559" s="77"/>
      <c r="X559" s="76"/>
      <c r="Y559" s="77"/>
      <c r="Z559" s="76"/>
      <c r="AA559" s="77"/>
      <c r="AB559" s="76"/>
      <c r="AC559" s="77"/>
      <c r="AD559" s="76"/>
      <c r="AE559" s="77"/>
      <c r="AF559" s="76"/>
      <c r="AG559" s="77"/>
      <c r="AH559" s="76"/>
      <c r="AI559" s="77"/>
      <c r="AJ559" s="76"/>
      <c r="AK559" s="77"/>
      <c r="AL559" s="76"/>
      <c r="AM559" s="77"/>
      <c r="AN559" s="76"/>
      <c r="AO559" s="77"/>
      <c r="AP559" s="76"/>
      <c r="AQ559" s="77"/>
      <c r="AR559" s="76"/>
      <c r="AS559" s="77"/>
      <c r="AT559" s="76" t="s">
        <v>46</v>
      </c>
      <c r="AU559" s="77">
        <v>325</v>
      </c>
      <c r="AV559" s="76"/>
      <c r="AW559" s="77"/>
      <c r="AX559" s="76"/>
      <c r="AY559" s="77"/>
      <c r="AZ559" s="76"/>
      <c r="BA559" s="77"/>
      <c r="BB559" s="76" t="s">
        <v>46</v>
      </c>
      <c r="BC559" s="77">
        <v>325</v>
      </c>
      <c r="BD559" s="76"/>
      <c r="BE559" s="77"/>
      <c r="BF559" s="76"/>
      <c r="BG559" s="77"/>
      <c r="BH559" s="76"/>
      <c r="BI559" s="77"/>
      <c r="BJ559" s="76"/>
      <c r="BK559" s="77"/>
      <c r="BL559" s="36"/>
      <c r="BM559" s="24"/>
      <c r="BN559" s="76"/>
      <c r="BO559" s="77"/>
      <c r="BP559" s="76"/>
      <c r="BQ559" s="77"/>
      <c r="BR559" s="76"/>
      <c r="BS559" s="77"/>
      <c r="BT559" s="76"/>
      <c r="BU559" s="77"/>
      <c r="BV559" s="24"/>
      <c r="BW559" s="76"/>
      <c r="BX559" s="77"/>
      <c r="BY559" s="76"/>
      <c r="BZ559" s="77"/>
      <c r="CA559" s="96"/>
    </row>
    <row r="560" spans="1:79" outlineLevel="1" x14ac:dyDescent="0.2">
      <c r="A560" s="33"/>
      <c r="B560" s="265" t="s">
        <v>1150</v>
      </c>
      <c r="C560" s="240" t="str">
        <f>_xlfn.CONCAT(Tabel3[[#This Row],[ID]],Tabel3[[#This Row],[BYGNINGSDELE]])</f>
        <v>556Brandposter</v>
      </c>
      <c r="D560" s="24"/>
      <c r="E560" s="24"/>
      <c r="F560" s="24"/>
      <c r="G560" s="24"/>
      <c r="H560" s="24"/>
      <c r="I560" s="24"/>
      <c r="J560" s="61">
        <v>4</v>
      </c>
      <c r="K560" s="62" t="s">
        <v>1133</v>
      </c>
      <c r="L560" s="63" t="s">
        <v>991</v>
      </c>
      <c r="M560" s="61" t="str">
        <f>IFERROR(VLOOKUP(Tabel3[[#This Row],[ID-Bygningsdel]],'Data ændringslog'!A:G,7,FALSE),"P")</f>
        <v/>
      </c>
      <c r="N560" s="64" t="s">
        <v>109</v>
      </c>
      <c r="O560" s="188" t="str">
        <f>VLOOKUP(Tabel3[[#This Row],[ID-Bygningsdel]],'Data aktør'!A:H,2,FALSE)</f>
        <v/>
      </c>
      <c r="P560" s="189" t="str">
        <f>VLOOKUP(Tabel3[[#This Row],[ID-Bygningsdel]],'Data aktør'!A:H,3,FALSE)</f>
        <v/>
      </c>
      <c r="Q560" s="190" t="str">
        <f>VLOOKUP(Tabel3[[#This Row],[ID-Bygningsdel]],'Data aktør'!A:H,4,FALSE)</f>
        <v/>
      </c>
      <c r="R560" s="191" t="str">
        <f>VLOOKUP(Tabel3[[#This Row],[ID-Bygningsdel]],'Data aktør'!A:H,5,FALSE)</f>
        <v>X</v>
      </c>
      <c r="S560" s="192" t="str">
        <f>VLOOKUP(Tabel3[[#This Row],[ID-Bygningsdel]],'Data aktør'!A:H,6,FALSE)</f>
        <v/>
      </c>
      <c r="T560" s="193" t="str">
        <f>VLOOKUP(Tabel3[[#This Row],[ID-Bygningsdel]],'Data aktør'!A:H,7,FALSE)</f>
        <v/>
      </c>
      <c r="U560" s="194" t="str">
        <f>VLOOKUP(Tabel3[[#This Row],[ID-Bygningsdel]],'Data aktør'!A:H,8,FALSE)</f>
        <v/>
      </c>
      <c r="V560" s="76"/>
      <c r="W560" s="77"/>
      <c r="X560" s="76"/>
      <c r="Y560" s="77"/>
      <c r="Z560" s="76"/>
      <c r="AA560" s="77"/>
      <c r="AB560" s="76"/>
      <c r="AC560" s="77"/>
      <c r="AD560" s="76"/>
      <c r="AE560" s="77"/>
      <c r="AF560" s="76"/>
      <c r="AG560" s="77"/>
      <c r="AH560" s="76"/>
      <c r="AI560" s="77"/>
      <c r="AJ560" s="76"/>
      <c r="AK560" s="77"/>
      <c r="AL560" s="76"/>
      <c r="AM560" s="77"/>
      <c r="AN560" s="76"/>
      <c r="AO560" s="77"/>
      <c r="AP560" s="76"/>
      <c r="AQ560" s="77"/>
      <c r="AR560" s="76"/>
      <c r="AS560" s="77"/>
      <c r="AT560" s="76" t="s">
        <v>46</v>
      </c>
      <c r="AU560" s="77">
        <v>325</v>
      </c>
      <c r="AV560" s="76"/>
      <c r="AW560" s="77"/>
      <c r="AX560" s="76"/>
      <c r="AY560" s="77"/>
      <c r="AZ560" s="76"/>
      <c r="BA560" s="77"/>
      <c r="BB560" s="76" t="s">
        <v>46</v>
      </c>
      <c r="BC560" s="77">
        <v>325</v>
      </c>
      <c r="BD560" s="76"/>
      <c r="BE560" s="77"/>
      <c r="BF560" s="76"/>
      <c r="BG560" s="77"/>
      <c r="BH560" s="76"/>
      <c r="BI560" s="77"/>
      <c r="BJ560" s="76"/>
      <c r="BK560" s="77"/>
      <c r="BL560" s="36"/>
      <c r="BM560" s="24"/>
      <c r="BN560" s="76"/>
      <c r="BO560" s="77"/>
      <c r="BP560" s="76"/>
      <c r="BQ560" s="77"/>
      <c r="BR560" s="76"/>
      <c r="BS560" s="77"/>
      <c r="BT560" s="76"/>
      <c r="BU560" s="77"/>
      <c r="BV560" s="24"/>
      <c r="BW560" s="76"/>
      <c r="BX560" s="77"/>
      <c r="BY560" s="76"/>
      <c r="BZ560" s="77"/>
      <c r="CA560" s="96"/>
    </row>
    <row r="561" spans="1:79" outlineLevel="1" x14ac:dyDescent="0.2">
      <c r="A561" s="33"/>
      <c r="B561" s="265" t="s">
        <v>1152</v>
      </c>
      <c r="C561" s="240" t="str">
        <f>_xlfn.CONCAT(Tabel3[[#This Row],[ID]],Tabel3[[#This Row],[BYGNINGSDELE]])</f>
        <v>557Storz kobling til brandstigrør</v>
      </c>
      <c r="D561" s="24"/>
      <c r="E561" s="24"/>
      <c r="F561" s="24"/>
      <c r="G561" s="24"/>
      <c r="H561" s="24"/>
      <c r="I561" s="24"/>
      <c r="J561" s="61">
        <v>4</v>
      </c>
      <c r="K561" s="62" t="s">
        <v>1135</v>
      </c>
      <c r="L561" s="63" t="s">
        <v>991</v>
      </c>
      <c r="M561" s="61" t="str">
        <f>IFERROR(VLOOKUP(Tabel3[[#This Row],[ID-Bygningsdel]],'Data ændringslog'!A:G,7,FALSE),"P")</f>
        <v/>
      </c>
      <c r="N561" s="64" t="s">
        <v>109</v>
      </c>
      <c r="O561" s="188" t="str">
        <f>VLOOKUP(Tabel3[[#This Row],[ID-Bygningsdel]],'Data aktør'!A:H,2,FALSE)</f>
        <v/>
      </c>
      <c r="P561" s="189" t="str">
        <f>VLOOKUP(Tabel3[[#This Row],[ID-Bygningsdel]],'Data aktør'!A:H,3,FALSE)</f>
        <v/>
      </c>
      <c r="Q561" s="190" t="str">
        <f>VLOOKUP(Tabel3[[#This Row],[ID-Bygningsdel]],'Data aktør'!A:H,4,FALSE)</f>
        <v/>
      </c>
      <c r="R561" s="191" t="str">
        <f>VLOOKUP(Tabel3[[#This Row],[ID-Bygningsdel]],'Data aktør'!A:H,5,FALSE)</f>
        <v>X</v>
      </c>
      <c r="S561" s="192" t="str">
        <f>VLOOKUP(Tabel3[[#This Row],[ID-Bygningsdel]],'Data aktør'!A:H,6,FALSE)</f>
        <v/>
      </c>
      <c r="T561" s="193" t="str">
        <f>VLOOKUP(Tabel3[[#This Row],[ID-Bygningsdel]],'Data aktør'!A:H,7,FALSE)</f>
        <v/>
      </c>
      <c r="U561" s="194" t="str">
        <f>VLOOKUP(Tabel3[[#This Row],[ID-Bygningsdel]],'Data aktør'!A:H,8,FALSE)</f>
        <v/>
      </c>
      <c r="V561" s="76"/>
      <c r="W561" s="77"/>
      <c r="X561" s="76"/>
      <c r="Y561" s="77"/>
      <c r="Z561" s="76"/>
      <c r="AA561" s="77"/>
      <c r="AB561" s="76"/>
      <c r="AC561" s="77"/>
      <c r="AD561" s="76"/>
      <c r="AE561" s="77"/>
      <c r="AF561" s="76"/>
      <c r="AG561" s="77"/>
      <c r="AH561" s="76"/>
      <c r="AI561" s="77"/>
      <c r="AJ561" s="76"/>
      <c r="AK561" s="77"/>
      <c r="AL561" s="76"/>
      <c r="AM561" s="77"/>
      <c r="AN561" s="76"/>
      <c r="AO561" s="77"/>
      <c r="AP561" s="76"/>
      <c r="AQ561" s="77"/>
      <c r="AR561" s="76"/>
      <c r="AS561" s="77"/>
      <c r="AT561" s="76" t="s">
        <v>46</v>
      </c>
      <c r="AU561" s="77">
        <v>325</v>
      </c>
      <c r="AV561" s="76"/>
      <c r="AW561" s="77"/>
      <c r="AX561" s="76"/>
      <c r="AY561" s="77"/>
      <c r="AZ561" s="76"/>
      <c r="BA561" s="77"/>
      <c r="BB561" s="76" t="s">
        <v>46</v>
      </c>
      <c r="BC561" s="77">
        <v>325</v>
      </c>
      <c r="BD561" s="76"/>
      <c r="BE561" s="77"/>
      <c r="BF561" s="76"/>
      <c r="BG561" s="77"/>
      <c r="BH561" s="76"/>
      <c r="BI561" s="77"/>
      <c r="BJ561" s="76"/>
      <c r="BK561" s="77"/>
      <c r="BL561" s="36"/>
      <c r="BM561" s="24"/>
      <c r="BN561" s="76"/>
      <c r="BO561" s="77"/>
      <c r="BP561" s="76"/>
      <c r="BQ561" s="77"/>
      <c r="BR561" s="76"/>
      <c r="BS561" s="77"/>
      <c r="BT561" s="76"/>
      <c r="BU561" s="77"/>
      <c r="BV561" s="24"/>
      <c r="BW561" s="76"/>
      <c r="BX561" s="77"/>
      <c r="BY561" s="76"/>
      <c r="BZ561" s="77"/>
      <c r="CA561" s="96"/>
    </row>
    <row r="562" spans="1:79" outlineLevel="1" x14ac:dyDescent="0.2">
      <c r="A562" s="33"/>
      <c r="B562" s="265" t="s">
        <v>1153</v>
      </c>
      <c r="C562" s="240" t="str">
        <f>_xlfn.CONCAT(Tabel3[[#This Row],[ID]],Tabel3[[#This Row],[BYGNINGSDELE]])</f>
        <v>558Armaturer og vandgenstande</v>
      </c>
      <c r="D562" s="24"/>
      <c r="E562" s="24"/>
      <c r="F562" s="24"/>
      <c r="G562" s="24"/>
      <c r="H562" s="24"/>
      <c r="I562" s="24"/>
      <c r="J562" s="61">
        <v>4</v>
      </c>
      <c r="K562" s="62" t="s">
        <v>1560</v>
      </c>
      <c r="L562" s="63"/>
      <c r="M562" s="61" t="str">
        <f>IFERROR(VLOOKUP(Tabel3[[#This Row],[ID-Bygningsdel]],'Data ændringslog'!A:G,7,FALSE),"P")</f>
        <v/>
      </c>
      <c r="N562" s="64" t="s">
        <v>189</v>
      </c>
      <c r="O562" s="188" t="str">
        <f>VLOOKUP(Tabel3[[#This Row],[ID-Bygningsdel]],'Data aktør'!A:H,2,FALSE)</f>
        <v/>
      </c>
      <c r="P562" s="189" t="str">
        <f>VLOOKUP(Tabel3[[#This Row],[ID-Bygningsdel]],'Data aktør'!A:H,3,FALSE)</f>
        <v/>
      </c>
      <c r="Q562" s="190" t="str">
        <f>VLOOKUP(Tabel3[[#This Row],[ID-Bygningsdel]],'Data aktør'!A:H,4,FALSE)</f>
        <v/>
      </c>
      <c r="R562" s="191" t="str">
        <f>VLOOKUP(Tabel3[[#This Row],[ID-Bygningsdel]],'Data aktør'!A:H,5,FALSE)</f>
        <v/>
      </c>
      <c r="S562" s="192" t="str">
        <f>VLOOKUP(Tabel3[[#This Row],[ID-Bygningsdel]],'Data aktør'!A:H,6,FALSE)</f>
        <v/>
      </c>
      <c r="T562" s="193" t="str">
        <f>VLOOKUP(Tabel3[[#This Row],[ID-Bygningsdel]],'Data aktør'!A:H,7,FALSE)</f>
        <v/>
      </c>
      <c r="U562" s="194" t="str">
        <f>VLOOKUP(Tabel3[[#This Row],[ID-Bygningsdel]],'Data aktør'!A:H,8,FALSE)</f>
        <v/>
      </c>
      <c r="V562" s="76"/>
      <c r="W562" s="77"/>
      <c r="X562" s="76"/>
      <c r="Y562" s="77"/>
      <c r="Z562" s="76"/>
      <c r="AA562" s="77"/>
      <c r="AB562" s="76"/>
      <c r="AC562" s="77"/>
      <c r="AD562" s="76"/>
      <c r="AE562" s="77"/>
      <c r="AF562" s="76"/>
      <c r="AG562" s="77"/>
      <c r="AH562" s="76"/>
      <c r="AI562" s="77"/>
      <c r="AJ562" s="282"/>
      <c r="AK562" s="283"/>
      <c r="AL562" s="282"/>
      <c r="AM562" s="283"/>
      <c r="AN562" s="282"/>
      <c r="AO562" s="283"/>
      <c r="AP562" s="282"/>
      <c r="AQ562" s="283"/>
      <c r="AR562" s="282"/>
      <c r="AS562" s="283"/>
      <c r="AT562" s="282"/>
      <c r="AU562" s="283"/>
      <c r="AV562" s="282"/>
      <c r="AW562" s="283"/>
      <c r="AX562" s="282"/>
      <c r="AY562" s="283"/>
      <c r="AZ562" s="282"/>
      <c r="BA562" s="283"/>
      <c r="BB562" s="282"/>
      <c r="BC562" s="283"/>
      <c r="BD562" s="282"/>
      <c r="BE562" s="283"/>
      <c r="BF562" s="282"/>
      <c r="BG562" s="283"/>
      <c r="BH562" s="282"/>
      <c r="BI562" s="283"/>
      <c r="BJ562" s="282"/>
      <c r="BK562" s="283"/>
      <c r="BL562" s="36"/>
      <c r="BM562" s="24"/>
      <c r="BN562" s="76"/>
      <c r="BO562" s="77"/>
      <c r="BP562" s="76"/>
      <c r="BQ562" s="77"/>
      <c r="BR562" s="76"/>
      <c r="BS562" s="77"/>
      <c r="BT562" s="76"/>
      <c r="BU562" s="77"/>
      <c r="BV562" s="24"/>
      <c r="BW562" s="76"/>
      <c r="BX562" s="77"/>
      <c r="BY562" s="76"/>
      <c r="BZ562" s="77"/>
      <c r="CA562" s="96"/>
    </row>
    <row r="563" spans="1:79" outlineLevel="1" x14ac:dyDescent="0.2">
      <c r="A563" s="33"/>
      <c r="B563" s="265" t="s">
        <v>1155</v>
      </c>
      <c r="C563" s="240" t="str">
        <f>_xlfn.CONCAT(Tabel3[[#This Row],[ID]],Tabel3[[#This Row],[BYGNINGSDELE]])</f>
        <v>559Afspærringsventiler</v>
      </c>
      <c r="D563" s="24"/>
      <c r="E563" s="24"/>
      <c r="F563" s="24"/>
      <c r="G563" s="24"/>
      <c r="H563" s="24"/>
      <c r="I563" s="24"/>
      <c r="J563" s="61">
        <v>4</v>
      </c>
      <c r="K563" s="62" t="s">
        <v>1138</v>
      </c>
      <c r="L563" s="63" t="s">
        <v>991</v>
      </c>
      <c r="M563" s="61" t="str">
        <f>IFERROR(VLOOKUP(Tabel3[[#This Row],[ID-Bygningsdel]],'Data ændringslog'!A:G,7,FALSE),"P")</f>
        <v/>
      </c>
      <c r="N563" s="64" t="s">
        <v>113</v>
      </c>
      <c r="O563" s="188" t="str">
        <f>VLOOKUP(Tabel3[[#This Row],[ID-Bygningsdel]],'Data aktør'!A:H,2,FALSE)</f>
        <v/>
      </c>
      <c r="P563" s="189" t="str">
        <f>VLOOKUP(Tabel3[[#This Row],[ID-Bygningsdel]],'Data aktør'!A:H,3,FALSE)</f>
        <v/>
      </c>
      <c r="Q563" s="190" t="str">
        <f>VLOOKUP(Tabel3[[#This Row],[ID-Bygningsdel]],'Data aktør'!A:H,4,FALSE)</f>
        <v/>
      </c>
      <c r="R563" s="191" t="str">
        <f>VLOOKUP(Tabel3[[#This Row],[ID-Bygningsdel]],'Data aktør'!A:H,5,FALSE)</f>
        <v/>
      </c>
      <c r="S563" s="192" t="str">
        <f>VLOOKUP(Tabel3[[#This Row],[ID-Bygningsdel]],'Data aktør'!A:H,6,FALSE)</f>
        <v/>
      </c>
      <c r="T563" s="193" t="str">
        <f>VLOOKUP(Tabel3[[#This Row],[ID-Bygningsdel]],'Data aktør'!A:H,7,FALSE)</f>
        <v/>
      </c>
      <c r="U563" s="194" t="str">
        <f>VLOOKUP(Tabel3[[#This Row],[ID-Bygningsdel]],'Data aktør'!A:H,8,FALSE)</f>
        <v/>
      </c>
      <c r="V563" s="76"/>
      <c r="W563" s="77"/>
      <c r="X563" s="76"/>
      <c r="Y563" s="77"/>
      <c r="Z563" s="76"/>
      <c r="AA563" s="77"/>
      <c r="AB563" s="76"/>
      <c r="AC563" s="77"/>
      <c r="AD563" s="76"/>
      <c r="AE563" s="77"/>
      <c r="AF563" s="76"/>
      <c r="AG563" s="77"/>
      <c r="AH563" s="76"/>
      <c r="AI563" s="77"/>
      <c r="AJ563" s="76"/>
      <c r="AK563" s="77"/>
      <c r="AL563" s="76"/>
      <c r="AM563" s="77"/>
      <c r="AN563" s="76"/>
      <c r="AO563" s="77"/>
      <c r="AP563" s="76"/>
      <c r="AQ563" s="77"/>
      <c r="AR563" s="76"/>
      <c r="AS563" s="77"/>
      <c r="AT563" s="76"/>
      <c r="AU563" s="77"/>
      <c r="AV563" s="76"/>
      <c r="AW563" s="77"/>
      <c r="AX563" s="76"/>
      <c r="AY563" s="77"/>
      <c r="AZ563" s="76"/>
      <c r="BA563" s="77"/>
      <c r="BB563" s="76"/>
      <c r="BC563" s="77"/>
      <c r="BD563" s="76"/>
      <c r="BE563" s="77"/>
      <c r="BF563" s="76"/>
      <c r="BG563" s="77"/>
      <c r="BH563" s="76"/>
      <c r="BI563" s="77"/>
      <c r="BJ563" s="76"/>
      <c r="BK563" s="77"/>
      <c r="BL563" s="36"/>
      <c r="BM563" s="24"/>
      <c r="BN563" s="76"/>
      <c r="BO563" s="77"/>
      <c r="BP563" s="76"/>
      <c r="BQ563" s="77"/>
      <c r="BR563" s="76"/>
      <c r="BS563" s="77"/>
      <c r="BT563" s="76"/>
      <c r="BU563" s="77"/>
      <c r="BV563" s="24"/>
      <c r="BW563" s="76"/>
      <c r="BX563" s="77"/>
      <c r="BY563" s="76"/>
      <c r="BZ563" s="77"/>
      <c r="CA563" s="96"/>
    </row>
    <row r="564" spans="1:79" outlineLevel="1" x14ac:dyDescent="0.2">
      <c r="A564" s="33"/>
      <c r="B564" s="265" t="s">
        <v>1156</v>
      </c>
      <c r="C564" s="240" t="str">
        <f>_xlfn.CONCAT(Tabel3[[#This Row],[ID]],Tabel3[[#This Row],[BYGNINGSDELE]])</f>
        <v xml:space="preserve">560Indregulerende ventiler </v>
      </c>
      <c r="D564" s="24"/>
      <c r="E564" s="24"/>
      <c r="F564" s="24"/>
      <c r="G564" s="24"/>
      <c r="H564" s="24"/>
      <c r="I564" s="24"/>
      <c r="J564" s="61">
        <v>4</v>
      </c>
      <c r="K564" s="62" t="s">
        <v>1140</v>
      </c>
      <c r="L564" s="63" t="s">
        <v>991</v>
      </c>
      <c r="M564" s="61" t="str">
        <f>IFERROR(VLOOKUP(Tabel3[[#This Row],[ID-Bygningsdel]],'Data ændringslog'!A:G,7,FALSE),"P")</f>
        <v/>
      </c>
      <c r="N564" s="64" t="s">
        <v>113</v>
      </c>
      <c r="O564" s="188" t="str">
        <f>VLOOKUP(Tabel3[[#This Row],[ID-Bygningsdel]],'Data aktør'!A:H,2,FALSE)</f>
        <v/>
      </c>
      <c r="P564" s="189" t="str">
        <f>VLOOKUP(Tabel3[[#This Row],[ID-Bygningsdel]],'Data aktør'!A:H,3,FALSE)</f>
        <v/>
      </c>
      <c r="Q564" s="190" t="str">
        <f>VLOOKUP(Tabel3[[#This Row],[ID-Bygningsdel]],'Data aktør'!A:H,4,FALSE)</f>
        <v/>
      </c>
      <c r="R564" s="191" t="str">
        <f>VLOOKUP(Tabel3[[#This Row],[ID-Bygningsdel]],'Data aktør'!A:H,5,FALSE)</f>
        <v/>
      </c>
      <c r="S564" s="192" t="str">
        <f>VLOOKUP(Tabel3[[#This Row],[ID-Bygningsdel]],'Data aktør'!A:H,6,FALSE)</f>
        <v/>
      </c>
      <c r="T564" s="193" t="str">
        <f>VLOOKUP(Tabel3[[#This Row],[ID-Bygningsdel]],'Data aktør'!A:H,7,FALSE)</f>
        <v/>
      </c>
      <c r="U564" s="194" t="str">
        <f>VLOOKUP(Tabel3[[#This Row],[ID-Bygningsdel]],'Data aktør'!A:H,8,FALSE)</f>
        <v/>
      </c>
      <c r="V564" s="76"/>
      <c r="W564" s="77"/>
      <c r="X564" s="76"/>
      <c r="Y564" s="77"/>
      <c r="Z564" s="76"/>
      <c r="AA564" s="77"/>
      <c r="AB564" s="76"/>
      <c r="AC564" s="77"/>
      <c r="AD564" s="76"/>
      <c r="AE564" s="77"/>
      <c r="AF564" s="76"/>
      <c r="AG564" s="77"/>
      <c r="AH564" s="76"/>
      <c r="AI564" s="77"/>
      <c r="AJ564" s="76"/>
      <c r="AK564" s="77"/>
      <c r="AL564" s="76"/>
      <c r="AM564" s="77"/>
      <c r="AN564" s="76"/>
      <c r="AO564" s="77"/>
      <c r="AP564" s="76"/>
      <c r="AQ564" s="77"/>
      <c r="AR564" s="76"/>
      <c r="AS564" s="77"/>
      <c r="AT564" s="76"/>
      <c r="AU564" s="77"/>
      <c r="AV564" s="76"/>
      <c r="AW564" s="77"/>
      <c r="AX564" s="76"/>
      <c r="AY564" s="77"/>
      <c r="AZ564" s="76"/>
      <c r="BA564" s="77"/>
      <c r="BB564" s="76"/>
      <c r="BC564" s="77"/>
      <c r="BD564" s="76"/>
      <c r="BE564" s="77"/>
      <c r="BF564" s="76"/>
      <c r="BG564" s="77"/>
      <c r="BH564" s="76"/>
      <c r="BI564" s="77"/>
      <c r="BJ564" s="76"/>
      <c r="BK564" s="77"/>
      <c r="BL564" s="36"/>
      <c r="BM564" s="24"/>
      <c r="BN564" s="76"/>
      <c r="BO564" s="77"/>
      <c r="BP564" s="76"/>
      <c r="BQ564" s="77"/>
      <c r="BR564" s="76"/>
      <c r="BS564" s="77"/>
      <c r="BT564" s="76"/>
      <c r="BU564" s="77"/>
      <c r="BV564" s="24"/>
      <c r="BW564" s="76"/>
      <c r="BX564" s="77"/>
      <c r="BY564" s="76"/>
      <c r="BZ564" s="77"/>
      <c r="CA564" s="96"/>
    </row>
    <row r="565" spans="1:79" outlineLevel="1" x14ac:dyDescent="0.2">
      <c r="A565" s="33"/>
      <c r="B565" s="265" t="s">
        <v>1157</v>
      </c>
      <c r="C565" s="240" t="str">
        <f>_xlfn.CONCAT(Tabel3[[#This Row],[ID]],Tabel3[[#This Row],[BYGNINGSDELE]])</f>
        <v>561Øvrige Ventiler</v>
      </c>
      <c r="D565" s="24"/>
      <c r="E565" s="24"/>
      <c r="F565" s="24"/>
      <c r="G565" s="24"/>
      <c r="H565" s="24"/>
      <c r="I565" s="24"/>
      <c r="J565" s="61">
        <v>4</v>
      </c>
      <c r="K565" s="62" t="s">
        <v>1142</v>
      </c>
      <c r="L565" s="63" t="s">
        <v>991</v>
      </c>
      <c r="M565" s="61" t="str">
        <f>IFERROR(VLOOKUP(Tabel3[[#This Row],[ID-Bygningsdel]],'Data ændringslog'!A:G,7,FALSE),"P")</f>
        <v/>
      </c>
      <c r="N565" s="64" t="s">
        <v>113</v>
      </c>
      <c r="O565" s="188" t="str">
        <f>VLOOKUP(Tabel3[[#This Row],[ID-Bygningsdel]],'Data aktør'!A:H,2,FALSE)</f>
        <v/>
      </c>
      <c r="P565" s="189" t="str">
        <f>VLOOKUP(Tabel3[[#This Row],[ID-Bygningsdel]],'Data aktør'!A:H,3,FALSE)</f>
        <v/>
      </c>
      <c r="Q565" s="190" t="str">
        <f>VLOOKUP(Tabel3[[#This Row],[ID-Bygningsdel]],'Data aktør'!A:H,4,FALSE)</f>
        <v/>
      </c>
      <c r="R565" s="191" t="str">
        <f>VLOOKUP(Tabel3[[#This Row],[ID-Bygningsdel]],'Data aktør'!A:H,5,FALSE)</f>
        <v/>
      </c>
      <c r="S565" s="192" t="str">
        <f>VLOOKUP(Tabel3[[#This Row],[ID-Bygningsdel]],'Data aktør'!A:H,6,FALSE)</f>
        <v/>
      </c>
      <c r="T565" s="193" t="str">
        <f>VLOOKUP(Tabel3[[#This Row],[ID-Bygningsdel]],'Data aktør'!A:H,7,FALSE)</f>
        <v/>
      </c>
      <c r="U565" s="194" t="str">
        <f>VLOOKUP(Tabel3[[#This Row],[ID-Bygningsdel]],'Data aktør'!A:H,8,FALSE)</f>
        <v/>
      </c>
      <c r="V565" s="76"/>
      <c r="W565" s="77"/>
      <c r="X565" s="76"/>
      <c r="Y565" s="77"/>
      <c r="Z565" s="76"/>
      <c r="AA565" s="77"/>
      <c r="AB565" s="76"/>
      <c r="AC565" s="77"/>
      <c r="AD565" s="76"/>
      <c r="AE565" s="77"/>
      <c r="AF565" s="76"/>
      <c r="AG565" s="77"/>
      <c r="AH565" s="76"/>
      <c r="AI565" s="77"/>
      <c r="AJ565" s="76"/>
      <c r="AK565" s="77"/>
      <c r="AL565" s="76"/>
      <c r="AM565" s="77"/>
      <c r="AN565" s="76"/>
      <c r="AO565" s="77"/>
      <c r="AP565" s="76"/>
      <c r="AQ565" s="77"/>
      <c r="AR565" s="76"/>
      <c r="AS565" s="77"/>
      <c r="AT565" s="76"/>
      <c r="AU565" s="77"/>
      <c r="AV565" s="76"/>
      <c r="AW565" s="77"/>
      <c r="AX565" s="76"/>
      <c r="AY565" s="77"/>
      <c r="AZ565" s="76"/>
      <c r="BA565" s="77"/>
      <c r="BB565" s="76"/>
      <c r="BC565" s="77"/>
      <c r="BD565" s="76"/>
      <c r="BE565" s="77"/>
      <c r="BF565" s="76"/>
      <c r="BG565" s="77"/>
      <c r="BH565" s="76"/>
      <c r="BI565" s="77"/>
      <c r="BJ565" s="76"/>
      <c r="BK565" s="77"/>
      <c r="BL565" s="36"/>
      <c r="BM565" s="24"/>
      <c r="BN565" s="76"/>
      <c r="BO565" s="77"/>
      <c r="BP565" s="76"/>
      <c r="BQ565" s="77"/>
      <c r="BR565" s="76"/>
      <c r="BS565" s="77"/>
      <c r="BT565" s="76"/>
      <c r="BU565" s="77"/>
      <c r="BV565" s="24"/>
      <c r="BW565" s="76"/>
      <c r="BX565" s="77"/>
      <c r="BY565" s="76"/>
      <c r="BZ565" s="77"/>
      <c r="CA565" s="96"/>
    </row>
    <row r="566" spans="1:79" outlineLevel="1" x14ac:dyDescent="0.2">
      <c r="A566" s="33"/>
      <c r="B566" s="265" t="s">
        <v>1158</v>
      </c>
      <c r="C566" s="240" t="str">
        <f>_xlfn.CONCAT(Tabel3[[#This Row],[ID]],Tabel3[[#This Row],[BYGNINGSDELE]])</f>
        <v>562Filter/Termometer/Manomenter/Kompensator/mv.</v>
      </c>
      <c r="D566" s="24"/>
      <c r="E566" s="24"/>
      <c r="F566" s="24"/>
      <c r="G566" s="24"/>
      <c r="H566" s="24"/>
      <c r="I566" s="24"/>
      <c r="J566" s="61">
        <v>4</v>
      </c>
      <c r="K566" s="62" t="s">
        <v>1144</v>
      </c>
      <c r="L566" s="63" t="s">
        <v>991</v>
      </c>
      <c r="M566" s="61" t="str">
        <f>IFERROR(VLOOKUP(Tabel3[[#This Row],[ID-Bygningsdel]],'Data ændringslog'!A:G,7,FALSE),"P")</f>
        <v/>
      </c>
      <c r="N566" s="64" t="s">
        <v>113</v>
      </c>
      <c r="O566" s="188" t="str">
        <f>VLOOKUP(Tabel3[[#This Row],[ID-Bygningsdel]],'Data aktør'!A:H,2,FALSE)</f>
        <v/>
      </c>
      <c r="P566" s="189" t="str">
        <f>VLOOKUP(Tabel3[[#This Row],[ID-Bygningsdel]],'Data aktør'!A:H,3,FALSE)</f>
        <v/>
      </c>
      <c r="Q566" s="190" t="str">
        <f>VLOOKUP(Tabel3[[#This Row],[ID-Bygningsdel]],'Data aktør'!A:H,4,FALSE)</f>
        <v/>
      </c>
      <c r="R566" s="191" t="str">
        <f>VLOOKUP(Tabel3[[#This Row],[ID-Bygningsdel]],'Data aktør'!A:H,5,FALSE)</f>
        <v/>
      </c>
      <c r="S566" s="192" t="str">
        <f>VLOOKUP(Tabel3[[#This Row],[ID-Bygningsdel]],'Data aktør'!A:H,6,FALSE)</f>
        <v/>
      </c>
      <c r="T566" s="193" t="str">
        <f>VLOOKUP(Tabel3[[#This Row],[ID-Bygningsdel]],'Data aktør'!A:H,7,FALSE)</f>
        <v/>
      </c>
      <c r="U566" s="194" t="str">
        <f>VLOOKUP(Tabel3[[#This Row],[ID-Bygningsdel]],'Data aktør'!A:H,8,FALSE)</f>
        <v/>
      </c>
      <c r="V566" s="76"/>
      <c r="W566" s="77"/>
      <c r="X566" s="76"/>
      <c r="Y566" s="77"/>
      <c r="Z566" s="76"/>
      <c r="AA566" s="77"/>
      <c r="AB566" s="76"/>
      <c r="AC566" s="77"/>
      <c r="AD566" s="76"/>
      <c r="AE566" s="77"/>
      <c r="AF566" s="76"/>
      <c r="AG566" s="77"/>
      <c r="AH566" s="76"/>
      <c r="AI566" s="77"/>
      <c r="AJ566" s="76"/>
      <c r="AK566" s="77"/>
      <c r="AL566" s="76"/>
      <c r="AM566" s="77"/>
      <c r="AN566" s="76"/>
      <c r="AO566" s="77"/>
      <c r="AP566" s="76"/>
      <c r="AQ566" s="77"/>
      <c r="AR566" s="76"/>
      <c r="AS566" s="77"/>
      <c r="AT566" s="76"/>
      <c r="AU566" s="77"/>
      <c r="AV566" s="76"/>
      <c r="AW566" s="77"/>
      <c r="AX566" s="76"/>
      <c r="AY566" s="77"/>
      <c r="AZ566" s="76"/>
      <c r="BA566" s="77"/>
      <c r="BB566" s="76"/>
      <c r="BC566" s="77"/>
      <c r="BD566" s="76"/>
      <c r="BE566" s="77"/>
      <c r="BF566" s="76"/>
      <c r="BG566" s="77"/>
      <c r="BH566" s="76"/>
      <c r="BI566" s="77"/>
      <c r="BJ566" s="76"/>
      <c r="BK566" s="77"/>
      <c r="BL566" s="36"/>
      <c r="BM566" s="24"/>
      <c r="BN566" s="76"/>
      <c r="BO566" s="77"/>
      <c r="BP566" s="76"/>
      <c r="BQ566" s="77"/>
      <c r="BR566" s="76"/>
      <c r="BS566" s="77"/>
      <c r="BT566" s="76"/>
      <c r="BU566" s="77"/>
      <c r="BV566" s="24"/>
      <c r="BW566" s="76"/>
      <c r="BX566" s="77"/>
      <c r="BY566" s="76"/>
      <c r="BZ566" s="77"/>
      <c r="CA566" s="96"/>
    </row>
    <row r="567" spans="1:79" outlineLevel="1" x14ac:dyDescent="0.2">
      <c r="A567" s="33"/>
      <c r="B567" s="265" t="s">
        <v>1160</v>
      </c>
      <c r="C567" s="240" t="str">
        <f>_xlfn.CONCAT(Tabel3[[#This Row],[ID]],Tabel3[[#This Row],[BYGNINGSDELE]])</f>
        <v>563Koblingsdåser</v>
      </c>
      <c r="D567" s="24"/>
      <c r="E567" s="24"/>
      <c r="F567" s="24"/>
      <c r="G567" s="24"/>
      <c r="H567" s="24"/>
      <c r="I567" s="24"/>
      <c r="J567" s="61">
        <v>4</v>
      </c>
      <c r="K567" s="62" t="s">
        <v>1146</v>
      </c>
      <c r="L567" s="63" t="s">
        <v>991</v>
      </c>
      <c r="M567" s="61" t="str">
        <f>IFERROR(VLOOKUP(Tabel3[[#This Row],[ID-Bygningsdel]],'Data ændringslog'!A:G,7,FALSE),"P")</f>
        <v/>
      </c>
      <c r="N567" s="64" t="s">
        <v>113</v>
      </c>
      <c r="O567" s="188" t="str">
        <f>VLOOKUP(Tabel3[[#This Row],[ID-Bygningsdel]],'Data aktør'!A:H,2,FALSE)</f>
        <v/>
      </c>
      <c r="P567" s="189" t="str">
        <f>VLOOKUP(Tabel3[[#This Row],[ID-Bygningsdel]],'Data aktør'!A:H,3,FALSE)</f>
        <v/>
      </c>
      <c r="Q567" s="190" t="str">
        <f>VLOOKUP(Tabel3[[#This Row],[ID-Bygningsdel]],'Data aktør'!A:H,4,FALSE)</f>
        <v/>
      </c>
      <c r="R567" s="191" t="str">
        <f>VLOOKUP(Tabel3[[#This Row],[ID-Bygningsdel]],'Data aktør'!A:H,5,FALSE)</f>
        <v/>
      </c>
      <c r="S567" s="192" t="str">
        <f>VLOOKUP(Tabel3[[#This Row],[ID-Bygningsdel]],'Data aktør'!A:H,6,FALSE)</f>
        <v/>
      </c>
      <c r="T567" s="193" t="str">
        <f>VLOOKUP(Tabel3[[#This Row],[ID-Bygningsdel]],'Data aktør'!A:H,7,FALSE)</f>
        <v/>
      </c>
      <c r="U567" s="194" t="str">
        <f>VLOOKUP(Tabel3[[#This Row],[ID-Bygningsdel]],'Data aktør'!A:H,8,FALSE)</f>
        <v/>
      </c>
      <c r="V567" s="76"/>
      <c r="W567" s="77"/>
      <c r="X567" s="76"/>
      <c r="Y567" s="77"/>
      <c r="Z567" s="76"/>
      <c r="AA567" s="77"/>
      <c r="AB567" s="76"/>
      <c r="AC567" s="77"/>
      <c r="AD567" s="76"/>
      <c r="AE567" s="77"/>
      <c r="AF567" s="76"/>
      <c r="AG567" s="77"/>
      <c r="AH567" s="76"/>
      <c r="AI567" s="77"/>
      <c r="AJ567" s="76"/>
      <c r="AK567" s="77"/>
      <c r="AL567" s="76"/>
      <c r="AM567" s="77"/>
      <c r="AN567" s="76"/>
      <c r="AO567" s="77"/>
      <c r="AP567" s="76"/>
      <c r="AQ567" s="77"/>
      <c r="AR567" s="76"/>
      <c r="AS567" s="77"/>
      <c r="AT567" s="76"/>
      <c r="AU567" s="77"/>
      <c r="AV567" s="76"/>
      <c r="AW567" s="77"/>
      <c r="AX567" s="76"/>
      <c r="AY567" s="77"/>
      <c r="AZ567" s="76"/>
      <c r="BA567" s="77"/>
      <c r="BB567" s="76"/>
      <c r="BC567" s="77"/>
      <c r="BD567" s="76"/>
      <c r="BE567" s="77"/>
      <c r="BF567" s="76"/>
      <c r="BG567" s="77"/>
      <c r="BH567" s="76"/>
      <c r="BI567" s="77"/>
      <c r="BJ567" s="76"/>
      <c r="BK567" s="77"/>
      <c r="BL567" s="36"/>
      <c r="BM567" s="24"/>
      <c r="BN567" s="76"/>
      <c r="BO567" s="77"/>
      <c r="BP567" s="76"/>
      <c r="BQ567" s="77"/>
      <c r="BR567" s="76"/>
      <c r="BS567" s="77"/>
      <c r="BT567" s="76"/>
      <c r="BU567" s="77"/>
      <c r="BV567" s="24"/>
      <c r="BW567" s="76"/>
      <c r="BX567" s="77"/>
      <c r="BY567" s="76"/>
      <c r="BZ567" s="77"/>
      <c r="CA567" s="96"/>
    </row>
    <row r="568" spans="1:79" outlineLevel="1" x14ac:dyDescent="0.2">
      <c r="A568" s="33"/>
      <c r="B568" s="265" t="s">
        <v>1161</v>
      </c>
      <c r="C568" s="240" t="str">
        <f>_xlfn.CONCAT(Tabel3[[#This Row],[ID]],Tabel3[[#This Row],[BYGNINGSDELE]])</f>
        <v>564Målere/Væskedetektorer</v>
      </c>
      <c r="D568" s="24"/>
      <c r="E568" s="24"/>
      <c r="F568" s="24"/>
      <c r="G568" s="24"/>
      <c r="H568" s="24"/>
      <c r="I568" s="24"/>
      <c r="J568" s="61">
        <v>4</v>
      </c>
      <c r="K568" s="62" t="s">
        <v>1148</v>
      </c>
      <c r="L568" s="63" t="s">
        <v>991</v>
      </c>
      <c r="M568" s="61" t="str">
        <f>IFERROR(VLOOKUP(Tabel3[[#This Row],[ID-Bygningsdel]],'Data ændringslog'!A:G,7,FALSE),"P")</f>
        <v/>
      </c>
      <c r="N568" s="64" t="s">
        <v>113</v>
      </c>
      <c r="O568" s="188" t="str">
        <f>VLOOKUP(Tabel3[[#This Row],[ID-Bygningsdel]],'Data aktør'!A:H,2,FALSE)</f>
        <v/>
      </c>
      <c r="P568" s="189" t="str">
        <f>VLOOKUP(Tabel3[[#This Row],[ID-Bygningsdel]],'Data aktør'!A:H,3,FALSE)</f>
        <v/>
      </c>
      <c r="Q568" s="190" t="str">
        <f>VLOOKUP(Tabel3[[#This Row],[ID-Bygningsdel]],'Data aktør'!A:H,4,FALSE)</f>
        <v/>
      </c>
      <c r="R568" s="191" t="str">
        <f>VLOOKUP(Tabel3[[#This Row],[ID-Bygningsdel]],'Data aktør'!A:H,5,FALSE)</f>
        <v/>
      </c>
      <c r="S568" s="192" t="str">
        <f>VLOOKUP(Tabel3[[#This Row],[ID-Bygningsdel]],'Data aktør'!A:H,6,FALSE)</f>
        <v/>
      </c>
      <c r="T568" s="193" t="str">
        <f>VLOOKUP(Tabel3[[#This Row],[ID-Bygningsdel]],'Data aktør'!A:H,7,FALSE)</f>
        <v/>
      </c>
      <c r="U568" s="194" t="str">
        <f>VLOOKUP(Tabel3[[#This Row],[ID-Bygningsdel]],'Data aktør'!A:H,8,FALSE)</f>
        <v/>
      </c>
      <c r="V568" s="76"/>
      <c r="W568" s="77"/>
      <c r="X568" s="76"/>
      <c r="Y568" s="77"/>
      <c r="Z568" s="76"/>
      <c r="AA568" s="77"/>
      <c r="AB568" s="76"/>
      <c r="AC568" s="77"/>
      <c r="AD568" s="76"/>
      <c r="AE568" s="77"/>
      <c r="AF568" s="76"/>
      <c r="AG568" s="77"/>
      <c r="AH568" s="76"/>
      <c r="AI568" s="77"/>
      <c r="AJ568" s="76"/>
      <c r="AK568" s="77"/>
      <c r="AL568" s="76"/>
      <c r="AM568" s="77"/>
      <c r="AN568" s="76"/>
      <c r="AO568" s="77"/>
      <c r="AP568" s="76"/>
      <c r="AQ568" s="77"/>
      <c r="AR568" s="76"/>
      <c r="AS568" s="77"/>
      <c r="AT568" s="76"/>
      <c r="AU568" s="77"/>
      <c r="AV568" s="76"/>
      <c r="AW568" s="77"/>
      <c r="AX568" s="76"/>
      <c r="AY568" s="77"/>
      <c r="AZ568" s="76"/>
      <c r="BA568" s="77"/>
      <c r="BB568" s="76"/>
      <c r="BC568" s="77"/>
      <c r="BD568" s="76"/>
      <c r="BE568" s="77"/>
      <c r="BF568" s="76"/>
      <c r="BG568" s="77"/>
      <c r="BH568" s="76"/>
      <c r="BI568" s="77"/>
      <c r="BJ568" s="76"/>
      <c r="BK568" s="77"/>
      <c r="BL568" s="36"/>
      <c r="BM568" s="24"/>
      <c r="BN568" s="76"/>
      <c r="BO568" s="77"/>
      <c r="BP568" s="76"/>
      <c r="BQ568" s="77"/>
      <c r="BR568" s="76"/>
      <c r="BS568" s="77"/>
      <c r="BT568" s="76"/>
      <c r="BU568" s="77"/>
      <c r="BV568" s="24"/>
      <c r="BW568" s="76"/>
      <c r="BX568" s="77"/>
      <c r="BY568" s="76"/>
      <c r="BZ568" s="77"/>
      <c r="CA568" s="96"/>
    </row>
    <row r="569" spans="1:79" outlineLevel="1" x14ac:dyDescent="0.2">
      <c r="A569" s="33"/>
      <c r="B569" s="267" t="s">
        <v>1163</v>
      </c>
      <c r="C569" s="242" t="str">
        <f>_xlfn.CONCAT(Tabel3[[#This Row],[ID]],Tabel3[[#This Row],[BYGNINGSDELE]])</f>
        <v>565Luftarter</v>
      </c>
      <c r="D569" s="23"/>
      <c r="E569" s="23"/>
      <c r="F569" s="23"/>
      <c r="G569" s="23"/>
      <c r="H569" s="23"/>
      <c r="I569" s="24"/>
      <c r="J569" s="65">
        <v>3</v>
      </c>
      <c r="K569" s="66" t="s">
        <v>931</v>
      </c>
      <c r="L569" s="67"/>
      <c r="M569" s="65" t="str">
        <f>IFERROR(VLOOKUP(Tabel3[[#This Row],[ID-Bygningsdel]],'Data ændringslog'!A:G,7,FALSE),"P")</f>
        <v/>
      </c>
      <c r="N569" s="68" t="s">
        <v>109</v>
      </c>
      <c r="O569" s="196" t="str">
        <f>VLOOKUP(Tabel3[[#This Row],[ID-Bygningsdel]],'Data aktør'!A:H,2,FALSE)</f>
        <v/>
      </c>
      <c r="P569" s="197" t="str">
        <f>VLOOKUP(Tabel3[[#This Row],[ID-Bygningsdel]],'Data aktør'!A:H,3,FALSE)</f>
        <v/>
      </c>
      <c r="Q569" s="197" t="str">
        <f>VLOOKUP(Tabel3[[#This Row],[ID-Bygningsdel]],'Data aktør'!A:H,4,FALSE)</f>
        <v/>
      </c>
      <c r="R569" s="197" t="str">
        <f>VLOOKUP(Tabel3[[#This Row],[ID-Bygningsdel]],'Data aktør'!A:H,5,FALSE)</f>
        <v/>
      </c>
      <c r="S569" s="197" t="str">
        <f>VLOOKUP(Tabel3[[#This Row],[ID-Bygningsdel]],'Data aktør'!A:H,6,FALSE)</f>
        <v/>
      </c>
      <c r="T569" s="197" t="str">
        <f>VLOOKUP(Tabel3[[#This Row],[ID-Bygningsdel]],'Data aktør'!A:H,7,FALSE)</f>
        <v/>
      </c>
      <c r="U569" s="197" t="str">
        <f>VLOOKUP(Tabel3[[#This Row],[ID-Bygningsdel]],'Data aktør'!A:H,8,FALSE)</f>
        <v/>
      </c>
      <c r="V569" s="84"/>
      <c r="W569" s="69"/>
      <c r="X569" s="84"/>
      <c r="Y569" s="69"/>
      <c r="Z569" s="84"/>
      <c r="AA569" s="69"/>
      <c r="AB569" s="84"/>
      <c r="AC569" s="69"/>
      <c r="AD569" s="84"/>
      <c r="AE569" s="69"/>
      <c r="AF569" s="84"/>
      <c r="AG569" s="69"/>
      <c r="AH569" s="84"/>
      <c r="AI569" s="69"/>
      <c r="AJ569" s="84"/>
      <c r="AK569" s="69"/>
      <c r="AL569" s="84"/>
      <c r="AM569" s="69"/>
      <c r="AN569" s="84"/>
      <c r="AO569" s="69"/>
      <c r="AP569" s="84"/>
      <c r="AQ569" s="69"/>
      <c r="AR569" s="84"/>
      <c r="AS569" s="69"/>
      <c r="AT569" s="84"/>
      <c r="AU569" s="69"/>
      <c r="AV569" s="84"/>
      <c r="AW569" s="69"/>
      <c r="AX569" s="84"/>
      <c r="AY569" s="69"/>
      <c r="AZ569" s="84"/>
      <c r="BA569" s="69"/>
      <c r="BB569" s="84"/>
      <c r="BC569" s="69"/>
      <c r="BD569" s="84"/>
      <c r="BE569" s="69"/>
      <c r="BF569" s="84"/>
      <c r="BG569" s="69"/>
      <c r="BH569" s="84"/>
      <c r="BI569" s="69"/>
      <c r="BJ569" s="84"/>
      <c r="BK569" s="69"/>
      <c r="BL569" s="38"/>
      <c r="BM569" s="24"/>
      <c r="BN569" s="84"/>
      <c r="BO569" s="69"/>
      <c r="BP569" s="84"/>
      <c r="BQ569" s="69"/>
      <c r="BR569" s="84"/>
      <c r="BS569" s="69"/>
      <c r="BT569" s="84"/>
      <c r="BU569" s="69"/>
      <c r="BV569" s="24"/>
      <c r="BW569" s="84"/>
      <c r="BX569" s="69"/>
      <c r="BY569" s="84"/>
      <c r="BZ569" s="69"/>
      <c r="CA569" s="98"/>
    </row>
    <row r="570" spans="1:79" outlineLevel="1" x14ac:dyDescent="0.2">
      <c r="A570" s="33"/>
      <c r="B570" s="265" t="s">
        <v>1165</v>
      </c>
      <c r="C570" s="240" t="str">
        <f>_xlfn.CONCAT(Tabel3[[#This Row],[ID]],Tabel3[[#This Row],[BYGNINGSDELE]])</f>
        <v>566Luftartsudtag</v>
      </c>
      <c r="D570" s="24"/>
      <c r="E570" s="24"/>
      <c r="F570" s="24"/>
      <c r="G570" s="24"/>
      <c r="H570" s="24"/>
      <c r="I570" s="24"/>
      <c r="J570" s="61">
        <v>4</v>
      </c>
      <c r="K570" s="62" t="s">
        <v>1151</v>
      </c>
      <c r="L570" s="63" t="s">
        <v>991</v>
      </c>
      <c r="M570" s="61" t="str">
        <f>IFERROR(VLOOKUP(Tabel3[[#This Row],[ID-Bygningsdel]],'Data ændringslog'!A:G,7,FALSE),"P")</f>
        <v/>
      </c>
      <c r="N570" s="64" t="s">
        <v>109</v>
      </c>
      <c r="O570" s="188" t="str">
        <f>VLOOKUP(Tabel3[[#This Row],[ID-Bygningsdel]],'Data aktør'!A:H,2,FALSE)</f>
        <v/>
      </c>
      <c r="P570" s="189" t="str">
        <f>VLOOKUP(Tabel3[[#This Row],[ID-Bygningsdel]],'Data aktør'!A:H,3,FALSE)</f>
        <v/>
      </c>
      <c r="Q570" s="190" t="str">
        <f>VLOOKUP(Tabel3[[#This Row],[ID-Bygningsdel]],'Data aktør'!A:H,4,FALSE)</f>
        <v/>
      </c>
      <c r="R570" s="191" t="str">
        <f>VLOOKUP(Tabel3[[#This Row],[ID-Bygningsdel]],'Data aktør'!A:H,5,FALSE)</f>
        <v>X</v>
      </c>
      <c r="S570" s="192" t="str">
        <f>VLOOKUP(Tabel3[[#This Row],[ID-Bygningsdel]],'Data aktør'!A:H,6,FALSE)</f>
        <v/>
      </c>
      <c r="T570" s="193" t="str">
        <f>VLOOKUP(Tabel3[[#This Row],[ID-Bygningsdel]],'Data aktør'!A:H,7,FALSE)</f>
        <v/>
      </c>
      <c r="U570" s="194" t="str">
        <f>VLOOKUP(Tabel3[[#This Row],[ID-Bygningsdel]],'Data aktør'!A:H,8,FALSE)</f>
        <v/>
      </c>
      <c r="V570" s="76"/>
      <c r="W570" s="77"/>
      <c r="X570" s="76"/>
      <c r="Y570" s="77"/>
      <c r="Z570" s="76"/>
      <c r="AA570" s="77"/>
      <c r="AB570" s="76"/>
      <c r="AC570" s="77"/>
      <c r="AD570" s="76"/>
      <c r="AE570" s="77"/>
      <c r="AF570" s="76"/>
      <c r="AG570" s="77"/>
      <c r="AH570" s="76"/>
      <c r="AI570" s="77"/>
      <c r="AJ570" s="76"/>
      <c r="AK570" s="77"/>
      <c r="AL570" s="76"/>
      <c r="AM570" s="77"/>
      <c r="AN570" s="76"/>
      <c r="AO570" s="77"/>
      <c r="AP570" s="76"/>
      <c r="AQ570" s="77"/>
      <c r="AR570" s="76"/>
      <c r="AS570" s="77"/>
      <c r="AT570" s="76" t="s">
        <v>46</v>
      </c>
      <c r="AU570" s="77">
        <v>325</v>
      </c>
      <c r="AV570" s="76"/>
      <c r="AW570" s="77"/>
      <c r="AX570" s="76"/>
      <c r="AY570" s="77"/>
      <c r="AZ570" s="76"/>
      <c r="BA570" s="77"/>
      <c r="BB570" s="76" t="s">
        <v>46</v>
      </c>
      <c r="BC570" s="77">
        <v>325</v>
      </c>
      <c r="BD570" s="76"/>
      <c r="BE570" s="77"/>
      <c r="BF570" s="76"/>
      <c r="BG570" s="77"/>
      <c r="BH570" s="76"/>
      <c r="BI570" s="77"/>
      <c r="BJ570" s="76"/>
      <c r="BK570" s="77"/>
      <c r="BL570" s="36"/>
      <c r="BM570" s="24"/>
      <c r="BN570" s="76"/>
      <c r="BO570" s="77"/>
      <c r="BP570" s="76"/>
      <c r="BQ570" s="77"/>
      <c r="BR570" s="76"/>
      <c r="BS570" s="77"/>
      <c r="BT570" s="76"/>
      <c r="BU570" s="77"/>
      <c r="BV570" s="24"/>
      <c r="BW570" s="76"/>
      <c r="BX570" s="77"/>
      <c r="BY570" s="76"/>
      <c r="BZ570" s="77"/>
      <c r="CA570" s="96"/>
    </row>
    <row r="571" spans="1:79" outlineLevel="1" x14ac:dyDescent="0.2">
      <c r="A571" s="33"/>
      <c r="B571" s="265" t="s">
        <v>1167</v>
      </c>
      <c r="C571" s="240" t="str">
        <f>_xlfn.CONCAT(Tabel3[[#This Row],[ID]],Tabel3[[#This Row],[BYGNINGSDELE]])</f>
        <v>567Afspærringsventiler</v>
      </c>
      <c r="D571" s="24"/>
      <c r="E571" s="24"/>
      <c r="F571" s="24"/>
      <c r="G571" s="24"/>
      <c r="H571" s="24"/>
      <c r="I571" s="24"/>
      <c r="J571" s="61">
        <v>4</v>
      </c>
      <c r="K571" s="62" t="s">
        <v>1138</v>
      </c>
      <c r="L571" s="63" t="s">
        <v>991</v>
      </c>
      <c r="M571" s="61" t="str">
        <f>IFERROR(VLOOKUP(Tabel3[[#This Row],[ID-Bygningsdel]],'Data ændringslog'!A:G,7,FALSE),"P")</f>
        <v/>
      </c>
      <c r="N571" s="64" t="s">
        <v>113</v>
      </c>
      <c r="O571" s="188" t="str">
        <f>VLOOKUP(Tabel3[[#This Row],[ID-Bygningsdel]],'Data aktør'!A:H,2,FALSE)</f>
        <v/>
      </c>
      <c r="P571" s="189" t="str">
        <f>VLOOKUP(Tabel3[[#This Row],[ID-Bygningsdel]],'Data aktør'!A:H,3,FALSE)</f>
        <v/>
      </c>
      <c r="Q571" s="190" t="str">
        <f>VLOOKUP(Tabel3[[#This Row],[ID-Bygningsdel]],'Data aktør'!A:H,4,FALSE)</f>
        <v/>
      </c>
      <c r="R571" s="191" t="str">
        <f>VLOOKUP(Tabel3[[#This Row],[ID-Bygningsdel]],'Data aktør'!A:H,5,FALSE)</f>
        <v/>
      </c>
      <c r="S571" s="192" t="str">
        <f>VLOOKUP(Tabel3[[#This Row],[ID-Bygningsdel]],'Data aktør'!A:H,6,FALSE)</f>
        <v/>
      </c>
      <c r="T571" s="193" t="str">
        <f>VLOOKUP(Tabel3[[#This Row],[ID-Bygningsdel]],'Data aktør'!A:H,7,FALSE)</f>
        <v/>
      </c>
      <c r="U571" s="194" t="str">
        <f>VLOOKUP(Tabel3[[#This Row],[ID-Bygningsdel]],'Data aktør'!A:H,8,FALSE)</f>
        <v/>
      </c>
      <c r="V571" s="76"/>
      <c r="W571" s="77"/>
      <c r="X571" s="76"/>
      <c r="Y571" s="77"/>
      <c r="Z571" s="76"/>
      <c r="AA571" s="77"/>
      <c r="AB571" s="76"/>
      <c r="AC571" s="77"/>
      <c r="AD571" s="76"/>
      <c r="AE571" s="77"/>
      <c r="AF571" s="76"/>
      <c r="AG571" s="77"/>
      <c r="AH571" s="76"/>
      <c r="AI571" s="77"/>
      <c r="AJ571" s="76"/>
      <c r="AK571" s="77"/>
      <c r="AL571" s="76"/>
      <c r="AM571" s="77"/>
      <c r="AN571" s="76"/>
      <c r="AO571" s="77"/>
      <c r="AP571" s="76"/>
      <c r="AQ571" s="77"/>
      <c r="AR571" s="76"/>
      <c r="AS571" s="77"/>
      <c r="AT571" s="76"/>
      <c r="AU571" s="77"/>
      <c r="AV571" s="76"/>
      <c r="AW571" s="77"/>
      <c r="AX571" s="76"/>
      <c r="AY571" s="77"/>
      <c r="AZ571" s="76"/>
      <c r="BA571" s="77"/>
      <c r="BB571" s="76"/>
      <c r="BC571" s="77"/>
      <c r="BD571" s="76"/>
      <c r="BE571" s="77"/>
      <c r="BF571" s="76"/>
      <c r="BG571" s="77"/>
      <c r="BH571" s="76"/>
      <c r="BI571" s="77"/>
      <c r="BJ571" s="76"/>
      <c r="BK571" s="77"/>
      <c r="BL571" s="36"/>
      <c r="BM571" s="24"/>
      <c r="BN571" s="76"/>
      <c r="BO571" s="77"/>
      <c r="BP571" s="76"/>
      <c r="BQ571" s="77"/>
      <c r="BR571" s="76"/>
      <c r="BS571" s="77"/>
      <c r="BT571" s="76"/>
      <c r="BU571" s="77"/>
      <c r="BV571" s="24"/>
      <c r="BW571" s="76"/>
      <c r="BX571" s="77"/>
      <c r="BY571" s="76"/>
      <c r="BZ571" s="77"/>
      <c r="CA571" s="96"/>
    </row>
    <row r="572" spans="1:79" outlineLevel="1" x14ac:dyDescent="0.2">
      <c r="A572" s="33"/>
      <c r="B572" s="265" t="s">
        <v>1169</v>
      </c>
      <c r="C572" s="240" t="str">
        <f>_xlfn.CONCAT(Tabel3[[#This Row],[ID]],Tabel3[[#This Row],[BYGNINGSDELE]])</f>
        <v>568Indregulerende ventiler</v>
      </c>
      <c r="D572" s="24"/>
      <c r="E572" s="24"/>
      <c r="F572" s="24"/>
      <c r="G572" s="24"/>
      <c r="H572" s="24"/>
      <c r="I572" s="24"/>
      <c r="J572" s="61">
        <v>4</v>
      </c>
      <c r="K572" s="62" t="s">
        <v>1154</v>
      </c>
      <c r="L572" s="63" t="s">
        <v>991</v>
      </c>
      <c r="M572" s="61" t="str">
        <f>IFERROR(VLOOKUP(Tabel3[[#This Row],[ID-Bygningsdel]],'Data ændringslog'!A:G,7,FALSE),"P")</f>
        <v/>
      </c>
      <c r="N572" s="64" t="s">
        <v>113</v>
      </c>
      <c r="O572" s="188" t="str">
        <f>VLOOKUP(Tabel3[[#This Row],[ID-Bygningsdel]],'Data aktør'!A:H,2,FALSE)</f>
        <v/>
      </c>
      <c r="P572" s="189" t="str">
        <f>VLOOKUP(Tabel3[[#This Row],[ID-Bygningsdel]],'Data aktør'!A:H,3,FALSE)</f>
        <v/>
      </c>
      <c r="Q572" s="190" t="str">
        <f>VLOOKUP(Tabel3[[#This Row],[ID-Bygningsdel]],'Data aktør'!A:H,4,FALSE)</f>
        <v/>
      </c>
      <c r="R572" s="191" t="str">
        <f>VLOOKUP(Tabel3[[#This Row],[ID-Bygningsdel]],'Data aktør'!A:H,5,FALSE)</f>
        <v/>
      </c>
      <c r="S572" s="192" t="str">
        <f>VLOOKUP(Tabel3[[#This Row],[ID-Bygningsdel]],'Data aktør'!A:H,6,FALSE)</f>
        <v/>
      </c>
      <c r="T572" s="193" t="str">
        <f>VLOOKUP(Tabel3[[#This Row],[ID-Bygningsdel]],'Data aktør'!A:H,7,FALSE)</f>
        <v/>
      </c>
      <c r="U572" s="194" t="str">
        <f>VLOOKUP(Tabel3[[#This Row],[ID-Bygningsdel]],'Data aktør'!A:H,8,FALSE)</f>
        <v/>
      </c>
      <c r="V572" s="76"/>
      <c r="W572" s="77"/>
      <c r="X572" s="76"/>
      <c r="Y572" s="77"/>
      <c r="Z572" s="76"/>
      <c r="AA572" s="77"/>
      <c r="AB572" s="76"/>
      <c r="AC572" s="77"/>
      <c r="AD572" s="76"/>
      <c r="AE572" s="77"/>
      <c r="AF572" s="76"/>
      <c r="AG572" s="77"/>
      <c r="AH572" s="76"/>
      <c r="AI572" s="77"/>
      <c r="AJ572" s="76"/>
      <c r="AK572" s="77"/>
      <c r="AL572" s="76"/>
      <c r="AM572" s="77"/>
      <c r="AN572" s="76"/>
      <c r="AO572" s="77"/>
      <c r="AP572" s="76"/>
      <c r="AQ572" s="77"/>
      <c r="AR572" s="76"/>
      <c r="AS572" s="77"/>
      <c r="AT572" s="76"/>
      <c r="AU572" s="77"/>
      <c r="AV572" s="76"/>
      <c r="AW572" s="77"/>
      <c r="AX572" s="76"/>
      <c r="AY572" s="77"/>
      <c r="AZ572" s="76"/>
      <c r="BA572" s="77"/>
      <c r="BB572" s="76"/>
      <c r="BC572" s="77"/>
      <c r="BD572" s="76"/>
      <c r="BE572" s="77"/>
      <c r="BF572" s="76"/>
      <c r="BG572" s="77"/>
      <c r="BH572" s="76"/>
      <c r="BI572" s="77"/>
      <c r="BJ572" s="76"/>
      <c r="BK572" s="77"/>
      <c r="BL572" s="36"/>
      <c r="BM572" s="24"/>
      <c r="BN572" s="76"/>
      <c r="BO572" s="77"/>
      <c r="BP572" s="76"/>
      <c r="BQ572" s="77"/>
      <c r="BR572" s="76"/>
      <c r="BS572" s="77"/>
      <c r="BT572" s="76"/>
      <c r="BU572" s="77"/>
      <c r="BV572" s="24"/>
      <c r="BW572" s="76"/>
      <c r="BX572" s="77"/>
      <c r="BY572" s="76"/>
      <c r="BZ572" s="77"/>
      <c r="CA572" s="96"/>
    </row>
    <row r="573" spans="1:79" outlineLevel="1" x14ac:dyDescent="0.2">
      <c r="A573" s="33"/>
      <c r="B573" s="265" t="s">
        <v>1170</v>
      </c>
      <c r="C573" s="240" t="str">
        <f>_xlfn.CONCAT(Tabel3[[#This Row],[ID]],Tabel3[[#This Row],[BYGNINGSDELE]])</f>
        <v>569Øvrige Ventiler</v>
      </c>
      <c r="D573" s="24"/>
      <c r="E573" s="24"/>
      <c r="F573" s="24"/>
      <c r="G573" s="24"/>
      <c r="H573" s="24"/>
      <c r="I573" s="24"/>
      <c r="J573" s="61">
        <v>4</v>
      </c>
      <c r="K573" s="62" t="s">
        <v>1142</v>
      </c>
      <c r="L573" s="63" t="s">
        <v>991</v>
      </c>
      <c r="M573" s="61" t="str">
        <f>IFERROR(VLOOKUP(Tabel3[[#This Row],[ID-Bygningsdel]],'Data ændringslog'!A:G,7,FALSE),"P")</f>
        <v/>
      </c>
      <c r="N573" s="64" t="s">
        <v>113</v>
      </c>
      <c r="O573" s="188" t="str">
        <f>VLOOKUP(Tabel3[[#This Row],[ID-Bygningsdel]],'Data aktør'!A:H,2,FALSE)</f>
        <v/>
      </c>
      <c r="P573" s="189" t="str">
        <f>VLOOKUP(Tabel3[[#This Row],[ID-Bygningsdel]],'Data aktør'!A:H,3,FALSE)</f>
        <v/>
      </c>
      <c r="Q573" s="190" t="str">
        <f>VLOOKUP(Tabel3[[#This Row],[ID-Bygningsdel]],'Data aktør'!A:H,4,FALSE)</f>
        <v/>
      </c>
      <c r="R573" s="191" t="str">
        <f>VLOOKUP(Tabel3[[#This Row],[ID-Bygningsdel]],'Data aktør'!A:H,5,FALSE)</f>
        <v/>
      </c>
      <c r="S573" s="192" t="str">
        <f>VLOOKUP(Tabel3[[#This Row],[ID-Bygningsdel]],'Data aktør'!A:H,6,FALSE)</f>
        <v/>
      </c>
      <c r="T573" s="193" t="str">
        <f>VLOOKUP(Tabel3[[#This Row],[ID-Bygningsdel]],'Data aktør'!A:H,7,FALSE)</f>
        <v/>
      </c>
      <c r="U573" s="194" t="str">
        <f>VLOOKUP(Tabel3[[#This Row],[ID-Bygningsdel]],'Data aktør'!A:H,8,FALSE)</f>
        <v/>
      </c>
      <c r="V573" s="76"/>
      <c r="W573" s="77"/>
      <c r="X573" s="76"/>
      <c r="Y573" s="77"/>
      <c r="Z573" s="76"/>
      <c r="AA573" s="77"/>
      <c r="AB573" s="76"/>
      <c r="AC573" s="77"/>
      <c r="AD573" s="76"/>
      <c r="AE573" s="77"/>
      <c r="AF573" s="76"/>
      <c r="AG573" s="77"/>
      <c r="AH573" s="76"/>
      <c r="AI573" s="77"/>
      <c r="AJ573" s="76"/>
      <c r="AK573" s="77"/>
      <c r="AL573" s="76"/>
      <c r="AM573" s="77"/>
      <c r="AN573" s="76"/>
      <c r="AO573" s="77"/>
      <c r="AP573" s="76"/>
      <c r="AQ573" s="77"/>
      <c r="AR573" s="76"/>
      <c r="AS573" s="77"/>
      <c r="AT573" s="76"/>
      <c r="AU573" s="77"/>
      <c r="AV573" s="76"/>
      <c r="AW573" s="77"/>
      <c r="AX573" s="76"/>
      <c r="AY573" s="77"/>
      <c r="AZ573" s="76"/>
      <c r="BA573" s="77"/>
      <c r="BB573" s="76"/>
      <c r="BC573" s="77"/>
      <c r="BD573" s="76"/>
      <c r="BE573" s="77"/>
      <c r="BF573" s="76"/>
      <c r="BG573" s="77"/>
      <c r="BH573" s="76"/>
      <c r="BI573" s="77"/>
      <c r="BJ573" s="76"/>
      <c r="BK573" s="77"/>
      <c r="BL573" s="36"/>
      <c r="BM573" s="24"/>
      <c r="BN573" s="76"/>
      <c r="BO573" s="77"/>
      <c r="BP573" s="76"/>
      <c r="BQ573" s="77"/>
      <c r="BR573" s="76"/>
      <c r="BS573" s="77"/>
      <c r="BT573" s="76"/>
      <c r="BU573" s="77"/>
      <c r="BV573" s="24"/>
      <c r="BW573" s="76"/>
      <c r="BX573" s="77"/>
      <c r="BY573" s="76"/>
      <c r="BZ573" s="77"/>
      <c r="CA573" s="96"/>
    </row>
    <row r="574" spans="1:79" outlineLevel="1" x14ac:dyDescent="0.2">
      <c r="A574" s="33"/>
      <c r="B574" s="265" t="s">
        <v>1172</v>
      </c>
      <c r="C574" s="240" t="str">
        <f>_xlfn.CONCAT(Tabel3[[#This Row],[ID]],Tabel3[[#This Row],[BYGNINGSDELE]])</f>
        <v>570Filter/Termometer/Manomenter/Kompensator/mv.</v>
      </c>
      <c r="D574" s="24"/>
      <c r="E574" s="24"/>
      <c r="F574" s="24"/>
      <c r="G574" s="24"/>
      <c r="H574" s="24"/>
      <c r="I574" s="24"/>
      <c r="J574" s="61">
        <v>4</v>
      </c>
      <c r="K574" s="62" t="s">
        <v>1144</v>
      </c>
      <c r="L574" s="63" t="s">
        <v>991</v>
      </c>
      <c r="M574" s="61" t="str">
        <f>IFERROR(VLOOKUP(Tabel3[[#This Row],[ID-Bygningsdel]],'Data ændringslog'!A:G,7,FALSE),"P")</f>
        <v/>
      </c>
      <c r="N574" s="64" t="s">
        <v>113</v>
      </c>
      <c r="O574" s="188" t="str">
        <f>VLOOKUP(Tabel3[[#This Row],[ID-Bygningsdel]],'Data aktør'!A:H,2,FALSE)</f>
        <v/>
      </c>
      <c r="P574" s="189" t="str">
        <f>VLOOKUP(Tabel3[[#This Row],[ID-Bygningsdel]],'Data aktør'!A:H,3,FALSE)</f>
        <v/>
      </c>
      <c r="Q574" s="190" t="str">
        <f>VLOOKUP(Tabel3[[#This Row],[ID-Bygningsdel]],'Data aktør'!A:H,4,FALSE)</f>
        <v/>
      </c>
      <c r="R574" s="191" t="str">
        <f>VLOOKUP(Tabel3[[#This Row],[ID-Bygningsdel]],'Data aktør'!A:H,5,FALSE)</f>
        <v/>
      </c>
      <c r="S574" s="192" t="str">
        <f>VLOOKUP(Tabel3[[#This Row],[ID-Bygningsdel]],'Data aktør'!A:H,6,FALSE)</f>
        <v/>
      </c>
      <c r="T574" s="193" t="str">
        <f>VLOOKUP(Tabel3[[#This Row],[ID-Bygningsdel]],'Data aktør'!A:H,7,FALSE)</f>
        <v/>
      </c>
      <c r="U574" s="194" t="str">
        <f>VLOOKUP(Tabel3[[#This Row],[ID-Bygningsdel]],'Data aktør'!A:H,8,FALSE)</f>
        <v/>
      </c>
      <c r="V574" s="76"/>
      <c r="W574" s="77"/>
      <c r="X574" s="76"/>
      <c r="Y574" s="77"/>
      <c r="Z574" s="76"/>
      <c r="AA574" s="77"/>
      <c r="AB574" s="76"/>
      <c r="AC574" s="77"/>
      <c r="AD574" s="76"/>
      <c r="AE574" s="77"/>
      <c r="AF574" s="76"/>
      <c r="AG574" s="77"/>
      <c r="AH574" s="76"/>
      <c r="AI574" s="77"/>
      <c r="AJ574" s="76"/>
      <c r="AK574" s="77"/>
      <c r="AL574" s="76"/>
      <c r="AM574" s="77"/>
      <c r="AN574" s="76"/>
      <c r="AO574" s="77"/>
      <c r="AP574" s="76"/>
      <c r="AQ574" s="77"/>
      <c r="AR574" s="76"/>
      <c r="AS574" s="77"/>
      <c r="AT574" s="76"/>
      <c r="AU574" s="77"/>
      <c r="AV574" s="76"/>
      <c r="AW574" s="77"/>
      <c r="AX574" s="76"/>
      <c r="AY574" s="77"/>
      <c r="AZ574" s="76"/>
      <c r="BA574" s="77"/>
      <c r="BB574" s="76"/>
      <c r="BC574" s="77"/>
      <c r="BD574" s="76"/>
      <c r="BE574" s="77"/>
      <c r="BF574" s="76"/>
      <c r="BG574" s="77"/>
      <c r="BH574" s="76"/>
      <c r="BI574" s="77"/>
      <c r="BJ574" s="76"/>
      <c r="BK574" s="77"/>
      <c r="BL574" s="36"/>
      <c r="BM574" s="24"/>
      <c r="BN574" s="76"/>
      <c r="BO574" s="77"/>
      <c r="BP574" s="76"/>
      <c r="BQ574" s="77"/>
      <c r="BR574" s="76"/>
      <c r="BS574" s="77"/>
      <c r="BT574" s="76"/>
      <c r="BU574" s="77"/>
      <c r="BV574" s="24"/>
      <c r="BW574" s="76"/>
      <c r="BX574" s="77"/>
      <c r="BY574" s="76"/>
      <c r="BZ574" s="77"/>
      <c r="CA574" s="96"/>
    </row>
    <row r="575" spans="1:79" outlineLevel="1" x14ac:dyDescent="0.2">
      <c r="A575" s="33"/>
      <c r="B575" s="265" t="s">
        <v>1173</v>
      </c>
      <c r="C575" s="240" t="str">
        <f>_xlfn.CONCAT(Tabel3[[#This Row],[ID]],Tabel3[[#This Row],[BYGNINGSDELE]])</f>
        <v>571Koblingsdåser</v>
      </c>
      <c r="D575" s="24"/>
      <c r="E575" s="24"/>
      <c r="F575" s="24"/>
      <c r="G575" s="24"/>
      <c r="H575" s="24"/>
      <c r="I575" s="24"/>
      <c r="J575" s="61">
        <v>4</v>
      </c>
      <c r="K575" s="62" t="s">
        <v>1146</v>
      </c>
      <c r="L575" s="63" t="s">
        <v>991</v>
      </c>
      <c r="M575" s="61" t="str">
        <f>IFERROR(VLOOKUP(Tabel3[[#This Row],[ID-Bygningsdel]],'Data ændringslog'!A:G,7,FALSE),"P")</f>
        <v/>
      </c>
      <c r="N575" s="64" t="s">
        <v>113</v>
      </c>
      <c r="O575" s="188" t="str">
        <f>VLOOKUP(Tabel3[[#This Row],[ID-Bygningsdel]],'Data aktør'!A:H,2,FALSE)</f>
        <v/>
      </c>
      <c r="P575" s="189" t="str">
        <f>VLOOKUP(Tabel3[[#This Row],[ID-Bygningsdel]],'Data aktør'!A:H,3,FALSE)</f>
        <v/>
      </c>
      <c r="Q575" s="190" t="str">
        <f>VLOOKUP(Tabel3[[#This Row],[ID-Bygningsdel]],'Data aktør'!A:H,4,FALSE)</f>
        <v/>
      </c>
      <c r="R575" s="191" t="str">
        <f>VLOOKUP(Tabel3[[#This Row],[ID-Bygningsdel]],'Data aktør'!A:H,5,FALSE)</f>
        <v/>
      </c>
      <c r="S575" s="192" t="str">
        <f>VLOOKUP(Tabel3[[#This Row],[ID-Bygningsdel]],'Data aktør'!A:H,6,FALSE)</f>
        <v/>
      </c>
      <c r="T575" s="193" t="str">
        <f>VLOOKUP(Tabel3[[#This Row],[ID-Bygningsdel]],'Data aktør'!A:H,7,FALSE)</f>
        <v/>
      </c>
      <c r="U575" s="194" t="str">
        <f>VLOOKUP(Tabel3[[#This Row],[ID-Bygningsdel]],'Data aktør'!A:H,8,FALSE)</f>
        <v/>
      </c>
      <c r="V575" s="76"/>
      <c r="W575" s="77"/>
      <c r="X575" s="76"/>
      <c r="Y575" s="77"/>
      <c r="Z575" s="76"/>
      <c r="AA575" s="77"/>
      <c r="AB575" s="76"/>
      <c r="AC575" s="77"/>
      <c r="AD575" s="76"/>
      <c r="AE575" s="77"/>
      <c r="AF575" s="76"/>
      <c r="AG575" s="77"/>
      <c r="AH575" s="76"/>
      <c r="AI575" s="77"/>
      <c r="AJ575" s="76"/>
      <c r="AK575" s="77"/>
      <c r="AL575" s="76"/>
      <c r="AM575" s="77"/>
      <c r="AN575" s="76"/>
      <c r="AO575" s="77"/>
      <c r="AP575" s="76"/>
      <c r="AQ575" s="77"/>
      <c r="AR575" s="76"/>
      <c r="AS575" s="77"/>
      <c r="AT575" s="76"/>
      <c r="AU575" s="77"/>
      <c r="AV575" s="76"/>
      <c r="AW575" s="77"/>
      <c r="AX575" s="76"/>
      <c r="AY575" s="77"/>
      <c r="AZ575" s="76"/>
      <c r="BA575" s="77"/>
      <c r="BB575" s="76"/>
      <c r="BC575" s="77"/>
      <c r="BD575" s="76"/>
      <c r="BE575" s="77"/>
      <c r="BF575" s="76"/>
      <c r="BG575" s="77"/>
      <c r="BH575" s="76"/>
      <c r="BI575" s="77"/>
      <c r="BJ575" s="76"/>
      <c r="BK575" s="77"/>
      <c r="BL575" s="36"/>
      <c r="BM575" s="24"/>
      <c r="BN575" s="76"/>
      <c r="BO575" s="77"/>
      <c r="BP575" s="76"/>
      <c r="BQ575" s="77"/>
      <c r="BR575" s="76"/>
      <c r="BS575" s="77"/>
      <c r="BT575" s="76"/>
      <c r="BU575" s="77"/>
      <c r="BV575" s="24"/>
      <c r="BW575" s="76"/>
      <c r="BX575" s="77"/>
      <c r="BY575" s="76"/>
      <c r="BZ575" s="77"/>
      <c r="CA575" s="96"/>
    </row>
    <row r="576" spans="1:79" outlineLevel="1" x14ac:dyDescent="0.2">
      <c r="A576" s="33"/>
      <c r="B576" s="265" t="s">
        <v>1174</v>
      </c>
      <c r="C576" s="240" t="str">
        <f>_xlfn.CONCAT(Tabel3[[#This Row],[ID]],Tabel3[[#This Row],[BYGNINGSDELE]])</f>
        <v>572Målere</v>
      </c>
      <c r="D576" s="24"/>
      <c r="E576" s="24"/>
      <c r="F576" s="24"/>
      <c r="G576" s="24"/>
      <c r="H576" s="24"/>
      <c r="I576" s="24"/>
      <c r="J576" s="61">
        <v>4</v>
      </c>
      <c r="K576" s="62" t="s">
        <v>1159</v>
      </c>
      <c r="L576" s="63" t="s">
        <v>991</v>
      </c>
      <c r="M576" s="61" t="str">
        <f>IFERROR(VLOOKUP(Tabel3[[#This Row],[ID-Bygningsdel]],'Data ændringslog'!A:G,7,FALSE),"P")</f>
        <v/>
      </c>
      <c r="N576" s="64" t="s">
        <v>113</v>
      </c>
      <c r="O576" s="188" t="str">
        <f>VLOOKUP(Tabel3[[#This Row],[ID-Bygningsdel]],'Data aktør'!A:H,2,FALSE)</f>
        <v/>
      </c>
      <c r="P576" s="189" t="str">
        <f>VLOOKUP(Tabel3[[#This Row],[ID-Bygningsdel]],'Data aktør'!A:H,3,FALSE)</f>
        <v/>
      </c>
      <c r="Q576" s="190" t="str">
        <f>VLOOKUP(Tabel3[[#This Row],[ID-Bygningsdel]],'Data aktør'!A:H,4,FALSE)</f>
        <v/>
      </c>
      <c r="R576" s="191" t="str">
        <f>VLOOKUP(Tabel3[[#This Row],[ID-Bygningsdel]],'Data aktør'!A:H,5,FALSE)</f>
        <v/>
      </c>
      <c r="S576" s="192" t="str">
        <f>VLOOKUP(Tabel3[[#This Row],[ID-Bygningsdel]],'Data aktør'!A:H,6,FALSE)</f>
        <v/>
      </c>
      <c r="T576" s="193" t="str">
        <f>VLOOKUP(Tabel3[[#This Row],[ID-Bygningsdel]],'Data aktør'!A:H,7,FALSE)</f>
        <v/>
      </c>
      <c r="U576" s="194" t="str">
        <f>VLOOKUP(Tabel3[[#This Row],[ID-Bygningsdel]],'Data aktør'!A:H,8,FALSE)</f>
        <v/>
      </c>
      <c r="V576" s="76"/>
      <c r="W576" s="77"/>
      <c r="X576" s="76"/>
      <c r="Y576" s="77"/>
      <c r="Z576" s="76"/>
      <c r="AA576" s="77"/>
      <c r="AB576" s="76"/>
      <c r="AC576" s="77"/>
      <c r="AD576" s="76"/>
      <c r="AE576" s="77"/>
      <c r="AF576" s="76"/>
      <c r="AG576" s="77"/>
      <c r="AH576" s="76"/>
      <c r="AI576" s="77"/>
      <c r="AJ576" s="76"/>
      <c r="AK576" s="77"/>
      <c r="AL576" s="76"/>
      <c r="AM576" s="77"/>
      <c r="AN576" s="76"/>
      <c r="AO576" s="77"/>
      <c r="AP576" s="76"/>
      <c r="AQ576" s="77"/>
      <c r="AR576" s="76"/>
      <c r="AS576" s="77"/>
      <c r="AT576" s="76"/>
      <c r="AU576" s="77"/>
      <c r="AV576" s="76"/>
      <c r="AW576" s="77"/>
      <c r="AX576" s="76"/>
      <c r="AY576" s="77"/>
      <c r="AZ576" s="76"/>
      <c r="BA576" s="77"/>
      <c r="BB576" s="76"/>
      <c r="BC576" s="77"/>
      <c r="BD576" s="76"/>
      <c r="BE576" s="77"/>
      <c r="BF576" s="76"/>
      <c r="BG576" s="77"/>
      <c r="BH576" s="76"/>
      <c r="BI576" s="77"/>
      <c r="BJ576" s="76"/>
      <c r="BK576" s="77"/>
      <c r="BL576" s="36"/>
      <c r="BM576" s="24"/>
      <c r="BN576" s="76"/>
      <c r="BO576" s="77"/>
      <c r="BP576" s="76"/>
      <c r="BQ576" s="77"/>
      <c r="BR576" s="76"/>
      <c r="BS576" s="77"/>
      <c r="BT576" s="76"/>
      <c r="BU576" s="77"/>
      <c r="BV576" s="24"/>
      <c r="BW576" s="76"/>
      <c r="BX576" s="77"/>
      <c r="BY576" s="76"/>
      <c r="BZ576" s="77"/>
      <c r="CA576" s="96"/>
    </row>
    <row r="577" spans="1:79" outlineLevel="1" x14ac:dyDescent="0.2">
      <c r="A577" s="33"/>
      <c r="B577" s="267" t="s">
        <v>1175</v>
      </c>
      <c r="C577" s="242" t="str">
        <f>_xlfn.CONCAT(Tabel3[[#This Row],[ID]],Tabel3[[#This Row],[BYGNINGSDELE]])</f>
        <v>573Køling</v>
      </c>
      <c r="D577" s="23"/>
      <c r="E577" s="23"/>
      <c r="F577" s="23"/>
      <c r="G577" s="23"/>
      <c r="H577" s="23"/>
      <c r="I577" s="24"/>
      <c r="J577" s="65">
        <v>3</v>
      </c>
      <c r="K577" s="66" t="s">
        <v>946</v>
      </c>
      <c r="L577" s="67"/>
      <c r="M577" s="65" t="str">
        <f>IFERROR(VLOOKUP(Tabel3[[#This Row],[ID-Bygningsdel]],'Data ændringslog'!A:G,7,FALSE),"P")</f>
        <v/>
      </c>
      <c r="N577" s="68" t="s">
        <v>109</v>
      </c>
      <c r="O577" s="196" t="str">
        <f>VLOOKUP(Tabel3[[#This Row],[ID-Bygningsdel]],'Data aktør'!A:H,2,FALSE)</f>
        <v/>
      </c>
      <c r="P577" s="197" t="str">
        <f>VLOOKUP(Tabel3[[#This Row],[ID-Bygningsdel]],'Data aktør'!A:H,3,FALSE)</f>
        <v/>
      </c>
      <c r="Q577" s="197" t="str">
        <f>VLOOKUP(Tabel3[[#This Row],[ID-Bygningsdel]],'Data aktør'!A:H,4,FALSE)</f>
        <v/>
      </c>
      <c r="R577" s="197" t="str">
        <f>VLOOKUP(Tabel3[[#This Row],[ID-Bygningsdel]],'Data aktør'!A:H,5,FALSE)</f>
        <v/>
      </c>
      <c r="S577" s="197" t="str">
        <f>VLOOKUP(Tabel3[[#This Row],[ID-Bygningsdel]],'Data aktør'!A:H,6,FALSE)</f>
        <v/>
      </c>
      <c r="T577" s="197" t="str">
        <f>VLOOKUP(Tabel3[[#This Row],[ID-Bygningsdel]],'Data aktør'!A:H,7,FALSE)</f>
        <v/>
      </c>
      <c r="U577" s="197" t="str">
        <f>VLOOKUP(Tabel3[[#This Row],[ID-Bygningsdel]],'Data aktør'!A:H,8,FALSE)</f>
        <v/>
      </c>
      <c r="V577" s="84"/>
      <c r="W577" s="69"/>
      <c r="X577" s="84"/>
      <c r="Y577" s="69"/>
      <c r="Z577" s="84"/>
      <c r="AA577" s="69"/>
      <c r="AB577" s="84"/>
      <c r="AC577" s="69"/>
      <c r="AD577" s="84"/>
      <c r="AE577" s="69"/>
      <c r="AF577" s="84"/>
      <c r="AG577" s="69"/>
      <c r="AH577" s="84"/>
      <c r="AI577" s="69"/>
      <c r="AJ577" s="84"/>
      <c r="AK577" s="69"/>
      <c r="AL577" s="84"/>
      <c r="AM577" s="69"/>
      <c r="AN577" s="84"/>
      <c r="AO577" s="69"/>
      <c r="AP577" s="84"/>
      <c r="AQ577" s="69"/>
      <c r="AR577" s="84"/>
      <c r="AS577" s="69"/>
      <c r="AT577" s="84"/>
      <c r="AU577" s="69"/>
      <c r="AV577" s="84"/>
      <c r="AW577" s="69"/>
      <c r="AX577" s="84"/>
      <c r="AY577" s="69"/>
      <c r="AZ577" s="84"/>
      <c r="BA577" s="69"/>
      <c r="BB577" s="84"/>
      <c r="BC577" s="69"/>
      <c r="BD577" s="84"/>
      <c r="BE577" s="69"/>
      <c r="BF577" s="84"/>
      <c r="BG577" s="69"/>
      <c r="BH577" s="84"/>
      <c r="BI577" s="69"/>
      <c r="BJ577" s="84"/>
      <c r="BK577" s="69"/>
      <c r="BL577" s="38"/>
      <c r="BM577" s="24"/>
      <c r="BN577" s="84"/>
      <c r="BO577" s="69"/>
      <c r="BP577" s="84"/>
      <c r="BQ577" s="69"/>
      <c r="BR577" s="84"/>
      <c r="BS577" s="69"/>
      <c r="BT577" s="84"/>
      <c r="BU577" s="69"/>
      <c r="BV577" s="24"/>
      <c r="BW577" s="84"/>
      <c r="BX577" s="69"/>
      <c r="BY577" s="84"/>
      <c r="BZ577" s="69"/>
      <c r="CA577" s="98"/>
    </row>
    <row r="578" spans="1:79" outlineLevel="1" x14ac:dyDescent="0.2">
      <c r="A578" s="33"/>
      <c r="B578" s="265" t="s">
        <v>1176</v>
      </c>
      <c r="C578" s="240" t="str">
        <f>_xlfn.CONCAT(Tabel3[[#This Row],[ID]],Tabel3[[#This Row],[BYGNINGSDELE]])</f>
        <v xml:space="preserve">574Fordamperer </v>
      </c>
      <c r="D578" s="24"/>
      <c r="E578" s="24"/>
      <c r="F578" s="24"/>
      <c r="G578" s="24"/>
      <c r="H578" s="24"/>
      <c r="I578" s="24"/>
      <c r="J578" s="61">
        <v>4</v>
      </c>
      <c r="K578" s="62" t="s">
        <v>1162</v>
      </c>
      <c r="L578" s="63" t="s">
        <v>991</v>
      </c>
      <c r="M578" s="61" t="str">
        <f>IFERROR(VLOOKUP(Tabel3[[#This Row],[ID-Bygningsdel]],'Data ændringslog'!A:G,7,FALSE),"P")</f>
        <v/>
      </c>
      <c r="N578" s="64" t="s">
        <v>109</v>
      </c>
      <c r="O578" s="188" t="str">
        <f>VLOOKUP(Tabel3[[#This Row],[ID-Bygningsdel]],'Data aktør'!A:H,2,FALSE)</f>
        <v/>
      </c>
      <c r="P578" s="189" t="str">
        <f>VLOOKUP(Tabel3[[#This Row],[ID-Bygningsdel]],'Data aktør'!A:H,3,FALSE)</f>
        <v/>
      </c>
      <c r="Q578" s="190" t="str">
        <f>VLOOKUP(Tabel3[[#This Row],[ID-Bygningsdel]],'Data aktør'!A:H,4,FALSE)</f>
        <v/>
      </c>
      <c r="R578" s="191" t="str">
        <f>VLOOKUP(Tabel3[[#This Row],[ID-Bygningsdel]],'Data aktør'!A:H,5,FALSE)</f>
        <v>X</v>
      </c>
      <c r="S578" s="192" t="str">
        <f>VLOOKUP(Tabel3[[#This Row],[ID-Bygningsdel]],'Data aktør'!A:H,6,FALSE)</f>
        <v/>
      </c>
      <c r="T578" s="193" t="str">
        <f>VLOOKUP(Tabel3[[#This Row],[ID-Bygningsdel]],'Data aktør'!A:H,7,FALSE)</f>
        <v/>
      </c>
      <c r="U578" s="194" t="str">
        <f>VLOOKUP(Tabel3[[#This Row],[ID-Bygningsdel]],'Data aktør'!A:H,8,FALSE)</f>
        <v/>
      </c>
      <c r="V578" s="76"/>
      <c r="W578" s="77"/>
      <c r="X578" s="76"/>
      <c r="Y578" s="77"/>
      <c r="Z578" s="76"/>
      <c r="AA578" s="77"/>
      <c r="AB578" s="76"/>
      <c r="AC578" s="77"/>
      <c r="AD578" s="76"/>
      <c r="AE578" s="77"/>
      <c r="AF578" s="76"/>
      <c r="AG578" s="77"/>
      <c r="AH578" s="76"/>
      <c r="AI578" s="77"/>
      <c r="AJ578" s="76" t="s">
        <v>46</v>
      </c>
      <c r="AK578" s="77">
        <v>300</v>
      </c>
      <c r="AL578" s="76"/>
      <c r="AM578" s="77"/>
      <c r="AN578" s="76"/>
      <c r="AO578" s="77"/>
      <c r="AP578" s="76"/>
      <c r="AQ578" s="77"/>
      <c r="AR578" s="76"/>
      <c r="AS578" s="77"/>
      <c r="AT578" s="76" t="s">
        <v>46</v>
      </c>
      <c r="AU578" s="77">
        <v>325</v>
      </c>
      <c r="AV578" s="76"/>
      <c r="AW578" s="77"/>
      <c r="AX578" s="76"/>
      <c r="AY578" s="77"/>
      <c r="AZ578" s="76"/>
      <c r="BA578" s="77"/>
      <c r="BB578" s="76" t="s">
        <v>46</v>
      </c>
      <c r="BC578" s="77">
        <v>325</v>
      </c>
      <c r="BD578" s="76"/>
      <c r="BE578" s="77"/>
      <c r="BF578" s="76"/>
      <c r="BG578" s="77"/>
      <c r="BH578" s="76"/>
      <c r="BI578" s="77"/>
      <c r="BJ578" s="76"/>
      <c r="BK578" s="77"/>
      <c r="BL578" s="36"/>
      <c r="BM578" s="24"/>
      <c r="BN578" s="76"/>
      <c r="BO578" s="77"/>
      <c r="BP578" s="76"/>
      <c r="BQ578" s="77"/>
      <c r="BR578" s="76"/>
      <c r="BS578" s="77"/>
      <c r="BT578" s="76"/>
      <c r="BU578" s="77"/>
      <c r="BV578" s="24"/>
      <c r="BW578" s="76"/>
      <c r="BX578" s="77"/>
      <c r="BY578" s="76"/>
      <c r="BZ578" s="77"/>
      <c r="CA578" s="96"/>
    </row>
    <row r="579" spans="1:79" outlineLevel="1" x14ac:dyDescent="0.2">
      <c r="A579" s="33"/>
      <c r="B579" s="265" t="s">
        <v>1177</v>
      </c>
      <c r="C579" s="240" t="str">
        <f>_xlfn.CONCAT(Tabel3[[#This Row],[ID]],Tabel3[[#This Row],[BYGNINGSDELE]])</f>
        <v xml:space="preserve">575Køleflader </v>
      </c>
      <c r="D579" s="24"/>
      <c r="E579" s="24"/>
      <c r="F579" s="24"/>
      <c r="G579" s="24"/>
      <c r="H579" s="24"/>
      <c r="I579" s="24"/>
      <c r="J579" s="61">
        <v>4</v>
      </c>
      <c r="K579" s="62" t="s">
        <v>1164</v>
      </c>
      <c r="L579" s="63" t="s">
        <v>991</v>
      </c>
      <c r="M579" s="61" t="str">
        <f>IFERROR(VLOOKUP(Tabel3[[#This Row],[ID-Bygningsdel]],'Data ændringslog'!A:G,7,FALSE),"P")</f>
        <v/>
      </c>
      <c r="N579" s="64" t="s">
        <v>109</v>
      </c>
      <c r="O579" s="188" t="str">
        <f>VLOOKUP(Tabel3[[#This Row],[ID-Bygningsdel]],'Data aktør'!A:H,2,FALSE)</f>
        <v/>
      </c>
      <c r="P579" s="189" t="str">
        <f>VLOOKUP(Tabel3[[#This Row],[ID-Bygningsdel]],'Data aktør'!A:H,3,FALSE)</f>
        <v/>
      </c>
      <c r="Q579" s="190" t="str">
        <f>VLOOKUP(Tabel3[[#This Row],[ID-Bygningsdel]],'Data aktør'!A:H,4,FALSE)</f>
        <v/>
      </c>
      <c r="R579" s="191" t="str">
        <f>VLOOKUP(Tabel3[[#This Row],[ID-Bygningsdel]],'Data aktør'!A:H,5,FALSE)</f>
        <v>X</v>
      </c>
      <c r="S579" s="192" t="str">
        <f>VLOOKUP(Tabel3[[#This Row],[ID-Bygningsdel]],'Data aktør'!A:H,6,FALSE)</f>
        <v/>
      </c>
      <c r="T579" s="193" t="str">
        <f>VLOOKUP(Tabel3[[#This Row],[ID-Bygningsdel]],'Data aktør'!A:H,7,FALSE)</f>
        <v/>
      </c>
      <c r="U579" s="194" t="str">
        <f>VLOOKUP(Tabel3[[#This Row],[ID-Bygningsdel]],'Data aktør'!A:H,8,FALSE)</f>
        <v/>
      </c>
      <c r="V579" s="76"/>
      <c r="W579" s="77"/>
      <c r="X579" s="76"/>
      <c r="Y579" s="77"/>
      <c r="Z579" s="76"/>
      <c r="AA579" s="77"/>
      <c r="AB579" s="76"/>
      <c r="AC579" s="77"/>
      <c r="AD579" s="76"/>
      <c r="AE579" s="77"/>
      <c r="AF579" s="76"/>
      <c r="AG579" s="77"/>
      <c r="AH579" s="76"/>
      <c r="AI579" s="77"/>
      <c r="AJ579" s="76" t="s">
        <v>46</v>
      </c>
      <c r="AK579" s="77">
        <v>300</v>
      </c>
      <c r="AL579" s="76"/>
      <c r="AM579" s="77"/>
      <c r="AN579" s="76"/>
      <c r="AO579" s="77"/>
      <c r="AP579" s="76"/>
      <c r="AQ579" s="77"/>
      <c r="AR579" s="76"/>
      <c r="AS579" s="77"/>
      <c r="AT579" s="76" t="s">
        <v>46</v>
      </c>
      <c r="AU579" s="77">
        <v>325</v>
      </c>
      <c r="AV579" s="76"/>
      <c r="AW579" s="77"/>
      <c r="AX579" s="76"/>
      <c r="AY579" s="77"/>
      <c r="AZ579" s="76"/>
      <c r="BA579" s="77"/>
      <c r="BB579" s="76" t="s">
        <v>46</v>
      </c>
      <c r="BC579" s="77">
        <v>325</v>
      </c>
      <c r="BD579" s="76"/>
      <c r="BE579" s="77"/>
      <c r="BF579" s="76"/>
      <c r="BG579" s="77"/>
      <c r="BH579" s="76"/>
      <c r="BI579" s="77"/>
      <c r="BJ579" s="76"/>
      <c r="BK579" s="77"/>
      <c r="BL579" s="36"/>
      <c r="BM579" s="24"/>
      <c r="BN579" s="76"/>
      <c r="BO579" s="77"/>
      <c r="BP579" s="76"/>
      <c r="BQ579" s="77"/>
      <c r="BR579" s="76"/>
      <c r="BS579" s="77"/>
      <c r="BT579" s="76"/>
      <c r="BU579" s="77"/>
      <c r="BV579" s="24"/>
      <c r="BW579" s="76"/>
      <c r="BX579" s="77"/>
      <c r="BY579" s="76"/>
      <c r="BZ579" s="77"/>
      <c r="CA579" s="96"/>
    </row>
    <row r="580" spans="1:79" outlineLevel="1" x14ac:dyDescent="0.2">
      <c r="A580" s="33"/>
      <c r="B580" s="265" t="s">
        <v>1179</v>
      </c>
      <c r="C580" s="240" t="str">
        <f>_xlfn.CONCAT(Tabel3[[#This Row],[ID]],Tabel3[[#This Row],[BYGNINGSDELE]])</f>
        <v xml:space="preserve">576Fancoils </v>
      </c>
      <c r="D580" s="24"/>
      <c r="E580" s="24"/>
      <c r="F580" s="24"/>
      <c r="G580" s="24"/>
      <c r="H580" s="24"/>
      <c r="I580" s="24"/>
      <c r="J580" s="61">
        <v>4</v>
      </c>
      <c r="K580" s="62" t="s">
        <v>1166</v>
      </c>
      <c r="L580" s="63" t="s">
        <v>991</v>
      </c>
      <c r="M580" s="61" t="str">
        <f>IFERROR(VLOOKUP(Tabel3[[#This Row],[ID-Bygningsdel]],'Data ændringslog'!A:G,7,FALSE),"P")</f>
        <v/>
      </c>
      <c r="N580" s="64" t="s">
        <v>109</v>
      </c>
      <c r="O580" s="188" t="str">
        <f>VLOOKUP(Tabel3[[#This Row],[ID-Bygningsdel]],'Data aktør'!A:H,2,FALSE)</f>
        <v/>
      </c>
      <c r="P580" s="189" t="str">
        <f>VLOOKUP(Tabel3[[#This Row],[ID-Bygningsdel]],'Data aktør'!A:H,3,FALSE)</f>
        <v/>
      </c>
      <c r="Q580" s="190" t="str">
        <f>VLOOKUP(Tabel3[[#This Row],[ID-Bygningsdel]],'Data aktør'!A:H,4,FALSE)</f>
        <v/>
      </c>
      <c r="R580" s="191" t="str">
        <f>VLOOKUP(Tabel3[[#This Row],[ID-Bygningsdel]],'Data aktør'!A:H,5,FALSE)</f>
        <v>X</v>
      </c>
      <c r="S580" s="192" t="str">
        <f>VLOOKUP(Tabel3[[#This Row],[ID-Bygningsdel]],'Data aktør'!A:H,6,FALSE)</f>
        <v/>
      </c>
      <c r="T580" s="193" t="str">
        <f>VLOOKUP(Tabel3[[#This Row],[ID-Bygningsdel]],'Data aktør'!A:H,7,FALSE)</f>
        <v/>
      </c>
      <c r="U580" s="194" t="str">
        <f>VLOOKUP(Tabel3[[#This Row],[ID-Bygningsdel]],'Data aktør'!A:H,8,FALSE)</f>
        <v/>
      </c>
      <c r="V580" s="76"/>
      <c r="W580" s="77"/>
      <c r="X580" s="76"/>
      <c r="Y580" s="77"/>
      <c r="Z580" s="76"/>
      <c r="AA580" s="77"/>
      <c r="AB580" s="76"/>
      <c r="AC580" s="77"/>
      <c r="AD580" s="76"/>
      <c r="AE580" s="77"/>
      <c r="AF580" s="76"/>
      <c r="AG580" s="77"/>
      <c r="AH580" s="76"/>
      <c r="AI580" s="77"/>
      <c r="AJ580" s="76" t="s">
        <v>46</v>
      </c>
      <c r="AK580" s="77">
        <v>300</v>
      </c>
      <c r="AL580" s="76"/>
      <c r="AM580" s="77"/>
      <c r="AN580" s="76"/>
      <c r="AO580" s="77"/>
      <c r="AP580" s="76"/>
      <c r="AQ580" s="77"/>
      <c r="AR580" s="76"/>
      <c r="AS580" s="77"/>
      <c r="AT580" s="76" t="s">
        <v>46</v>
      </c>
      <c r="AU580" s="77">
        <v>325</v>
      </c>
      <c r="AV580" s="76"/>
      <c r="AW580" s="77"/>
      <c r="AX580" s="76"/>
      <c r="AY580" s="77"/>
      <c r="AZ580" s="76"/>
      <c r="BA580" s="77"/>
      <c r="BB580" s="76" t="s">
        <v>46</v>
      </c>
      <c r="BC580" s="77">
        <v>325</v>
      </c>
      <c r="BD580" s="76"/>
      <c r="BE580" s="77"/>
      <c r="BF580" s="76"/>
      <c r="BG580" s="77"/>
      <c r="BH580" s="76"/>
      <c r="BI580" s="77"/>
      <c r="BJ580" s="76"/>
      <c r="BK580" s="77"/>
      <c r="BL580" s="36"/>
      <c r="BM580" s="24"/>
      <c r="BN580" s="76"/>
      <c r="BO580" s="77"/>
      <c r="BP580" s="76"/>
      <c r="BQ580" s="77"/>
      <c r="BR580" s="76"/>
      <c r="BS580" s="77"/>
      <c r="BT580" s="76"/>
      <c r="BU580" s="77"/>
      <c r="BV580" s="24"/>
      <c r="BW580" s="76"/>
      <c r="BX580" s="77"/>
      <c r="BY580" s="76"/>
      <c r="BZ580" s="77"/>
      <c r="CA580" s="96"/>
    </row>
    <row r="581" spans="1:79" outlineLevel="1" x14ac:dyDescent="0.2">
      <c r="A581" s="33"/>
      <c r="B581" s="265" t="s">
        <v>1181</v>
      </c>
      <c r="C581" s="240" t="str">
        <f>_xlfn.CONCAT(Tabel3[[#This Row],[ID]],Tabel3[[#This Row],[BYGNINGSDELE]])</f>
        <v>577Kølebafler</v>
      </c>
      <c r="D581" s="24"/>
      <c r="E581" s="24"/>
      <c r="F581" s="24"/>
      <c r="G581" s="24"/>
      <c r="H581" s="24"/>
      <c r="I581" s="24"/>
      <c r="J581" s="61">
        <v>4</v>
      </c>
      <c r="K581" s="62" t="s">
        <v>1168</v>
      </c>
      <c r="L581" s="63" t="s">
        <v>991</v>
      </c>
      <c r="M581" s="61" t="str">
        <f>IFERROR(VLOOKUP(Tabel3[[#This Row],[ID-Bygningsdel]],'Data ændringslog'!A:G,7,FALSE),"P")</f>
        <v/>
      </c>
      <c r="N581" s="64" t="s">
        <v>109</v>
      </c>
      <c r="O581" s="188" t="str">
        <f>VLOOKUP(Tabel3[[#This Row],[ID-Bygningsdel]],'Data aktør'!A:H,2,FALSE)</f>
        <v/>
      </c>
      <c r="P581" s="189" t="str">
        <f>VLOOKUP(Tabel3[[#This Row],[ID-Bygningsdel]],'Data aktør'!A:H,3,FALSE)</f>
        <v/>
      </c>
      <c r="Q581" s="190" t="str">
        <f>VLOOKUP(Tabel3[[#This Row],[ID-Bygningsdel]],'Data aktør'!A:H,4,FALSE)</f>
        <v/>
      </c>
      <c r="R581" s="191" t="str">
        <f>VLOOKUP(Tabel3[[#This Row],[ID-Bygningsdel]],'Data aktør'!A:H,5,FALSE)</f>
        <v>X</v>
      </c>
      <c r="S581" s="192" t="str">
        <f>VLOOKUP(Tabel3[[#This Row],[ID-Bygningsdel]],'Data aktør'!A:H,6,FALSE)</f>
        <v/>
      </c>
      <c r="T581" s="193" t="str">
        <f>VLOOKUP(Tabel3[[#This Row],[ID-Bygningsdel]],'Data aktør'!A:H,7,FALSE)</f>
        <v/>
      </c>
      <c r="U581" s="194" t="str">
        <f>VLOOKUP(Tabel3[[#This Row],[ID-Bygningsdel]],'Data aktør'!A:H,8,FALSE)</f>
        <v/>
      </c>
      <c r="V581" s="76"/>
      <c r="W581" s="77"/>
      <c r="X581" s="76"/>
      <c r="Y581" s="77"/>
      <c r="Z581" s="76"/>
      <c r="AA581" s="77"/>
      <c r="AB581" s="76"/>
      <c r="AC581" s="77"/>
      <c r="AD581" s="76"/>
      <c r="AE581" s="77"/>
      <c r="AF581" s="76"/>
      <c r="AG581" s="77"/>
      <c r="AH581" s="76"/>
      <c r="AI581" s="77"/>
      <c r="AJ581" s="76" t="s">
        <v>46</v>
      </c>
      <c r="AK581" s="77">
        <v>300</v>
      </c>
      <c r="AL581" s="76"/>
      <c r="AM581" s="77"/>
      <c r="AN581" s="76"/>
      <c r="AO581" s="77"/>
      <c r="AP581" s="76"/>
      <c r="AQ581" s="77"/>
      <c r="AR581" s="76"/>
      <c r="AS581" s="77"/>
      <c r="AT581" s="76" t="s">
        <v>46</v>
      </c>
      <c r="AU581" s="77">
        <v>325</v>
      </c>
      <c r="AV581" s="76"/>
      <c r="AW581" s="77"/>
      <c r="AX581" s="76"/>
      <c r="AY581" s="77"/>
      <c r="AZ581" s="76"/>
      <c r="BA581" s="77"/>
      <c r="BB581" s="76" t="s">
        <v>46</v>
      </c>
      <c r="BC581" s="77">
        <v>325</v>
      </c>
      <c r="BD581" s="76"/>
      <c r="BE581" s="77"/>
      <c r="BF581" s="76"/>
      <c r="BG581" s="77"/>
      <c r="BH581" s="76"/>
      <c r="BI581" s="77"/>
      <c r="BJ581" s="76"/>
      <c r="BK581" s="77"/>
      <c r="BL581" s="36"/>
      <c r="BM581" s="24"/>
      <c r="BN581" s="76"/>
      <c r="BO581" s="77"/>
      <c r="BP581" s="76"/>
      <c r="BQ581" s="77"/>
      <c r="BR581" s="76"/>
      <c r="BS581" s="77"/>
      <c r="BT581" s="76"/>
      <c r="BU581" s="77"/>
      <c r="BV581" s="24"/>
      <c r="BW581" s="76"/>
      <c r="BX581" s="77"/>
      <c r="BY581" s="76"/>
      <c r="BZ581" s="77"/>
      <c r="CA581" s="96"/>
    </row>
    <row r="582" spans="1:79" outlineLevel="1" x14ac:dyDescent="0.2">
      <c r="A582" s="33"/>
      <c r="B582" s="265" t="s">
        <v>1183</v>
      </c>
      <c r="C582" s="240" t="str">
        <f>_xlfn.CONCAT(Tabel3[[#This Row],[ID]],Tabel3[[#This Row],[BYGNINGSDELE]])</f>
        <v>578Afspærringsventiler</v>
      </c>
      <c r="D582" s="24"/>
      <c r="E582" s="24"/>
      <c r="F582" s="24"/>
      <c r="G582" s="24"/>
      <c r="H582" s="24"/>
      <c r="I582" s="24"/>
      <c r="J582" s="61">
        <v>4</v>
      </c>
      <c r="K582" s="62" t="s">
        <v>1138</v>
      </c>
      <c r="L582" s="63" t="s">
        <v>991</v>
      </c>
      <c r="M582" s="61" t="str">
        <f>IFERROR(VLOOKUP(Tabel3[[#This Row],[ID-Bygningsdel]],'Data ændringslog'!A:G,7,FALSE),"P")</f>
        <v/>
      </c>
      <c r="N582" s="64" t="s">
        <v>113</v>
      </c>
      <c r="O582" s="188" t="str">
        <f>VLOOKUP(Tabel3[[#This Row],[ID-Bygningsdel]],'Data aktør'!A:H,2,FALSE)</f>
        <v/>
      </c>
      <c r="P582" s="189" t="str">
        <f>VLOOKUP(Tabel3[[#This Row],[ID-Bygningsdel]],'Data aktør'!A:H,3,FALSE)</f>
        <v/>
      </c>
      <c r="Q582" s="190" t="str">
        <f>VLOOKUP(Tabel3[[#This Row],[ID-Bygningsdel]],'Data aktør'!A:H,4,FALSE)</f>
        <v/>
      </c>
      <c r="R582" s="191" t="str">
        <f>VLOOKUP(Tabel3[[#This Row],[ID-Bygningsdel]],'Data aktør'!A:H,5,FALSE)</f>
        <v/>
      </c>
      <c r="S582" s="192" t="str">
        <f>VLOOKUP(Tabel3[[#This Row],[ID-Bygningsdel]],'Data aktør'!A:H,6,FALSE)</f>
        <v/>
      </c>
      <c r="T582" s="193" t="str">
        <f>VLOOKUP(Tabel3[[#This Row],[ID-Bygningsdel]],'Data aktør'!A:H,7,FALSE)</f>
        <v/>
      </c>
      <c r="U582" s="194" t="str">
        <f>VLOOKUP(Tabel3[[#This Row],[ID-Bygningsdel]],'Data aktør'!A:H,8,FALSE)</f>
        <v/>
      </c>
      <c r="V582" s="76"/>
      <c r="W582" s="77"/>
      <c r="X582" s="76"/>
      <c r="Y582" s="77"/>
      <c r="Z582" s="76"/>
      <c r="AA582" s="77"/>
      <c r="AB582" s="76"/>
      <c r="AC582" s="77"/>
      <c r="AD582" s="76"/>
      <c r="AE582" s="77"/>
      <c r="AF582" s="76"/>
      <c r="AG582" s="77"/>
      <c r="AH582" s="76"/>
      <c r="AI582" s="77"/>
      <c r="AJ582" s="76"/>
      <c r="AK582" s="77"/>
      <c r="AL582" s="76"/>
      <c r="AM582" s="77"/>
      <c r="AN582" s="76"/>
      <c r="AO582" s="77"/>
      <c r="AP582" s="76"/>
      <c r="AQ582" s="77"/>
      <c r="AR582" s="76"/>
      <c r="AS582" s="77"/>
      <c r="AT582" s="76"/>
      <c r="AU582" s="77"/>
      <c r="AV582" s="76"/>
      <c r="AW582" s="77"/>
      <c r="AX582" s="76"/>
      <c r="AY582" s="77"/>
      <c r="AZ582" s="76"/>
      <c r="BA582" s="77"/>
      <c r="BB582" s="76"/>
      <c r="BC582" s="77"/>
      <c r="BD582" s="76"/>
      <c r="BE582" s="77"/>
      <c r="BF582" s="76"/>
      <c r="BG582" s="77"/>
      <c r="BH582" s="76"/>
      <c r="BI582" s="77"/>
      <c r="BJ582" s="76"/>
      <c r="BK582" s="77"/>
      <c r="BL582" s="36"/>
      <c r="BM582" s="24"/>
      <c r="BN582" s="76"/>
      <c r="BO582" s="77"/>
      <c r="BP582" s="76"/>
      <c r="BQ582" s="77"/>
      <c r="BR582" s="76"/>
      <c r="BS582" s="77"/>
      <c r="BT582" s="76"/>
      <c r="BU582" s="77"/>
      <c r="BV582" s="24"/>
      <c r="BW582" s="76"/>
      <c r="BX582" s="77"/>
      <c r="BY582" s="76"/>
      <c r="BZ582" s="77"/>
      <c r="CA582" s="96"/>
    </row>
    <row r="583" spans="1:79" outlineLevel="1" x14ac:dyDescent="0.2">
      <c r="A583" s="33"/>
      <c r="B583" s="265" t="s">
        <v>1185</v>
      </c>
      <c r="C583" s="240" t="str">
        <f>_xlfn.CONCAT(Tabel3[[#This Row],[ID]],Tabel3[[#This Row],[BYGNINGSDELE]])</f>
        <v>579Indregulerende ventiler /termostatventiler</v>
      </c>
      <c r="D583" s="24"/>
      <c r="E583" s="24"/>
      <c r="F583" s="24"/>
      <c r="G583" s="24"/>
      <c r="H583" s="24"/>
      <c r="I583" s="24"/>
      <c r="J583" s="61">
        <v>4</v>
      </c>
      <c r="K583" s="62" t="s">
        <v>1171</v>
      </c>
      <c r="L583" s="63" t="s">
        <v>991</v>
      </c>
      <c r="M583" s="61" t="str">
        <f>IFERROR(VLOOKUP(Tabel3[[#This Row],[ID-Bygningsdel]],'Data ændringslog'!A:G,7,FALSE),"P")</f>
        <v/>
      </c>
      <c r="N583" s="64" t="s">
        <v>113</v>
      </c>
      <c r="O583" s="188" t="str">
        <f>VLOOKUP(Tabel3[[#This Row],[ID-Bygningsdel]],'Data aktør'!A:H,2,FALSE)</f>
        <v/>
      </c>
      <c r="P583" s="189" t="str">
        <f>VLOOKUP(Tabel3[[#This Row],[ID-Bygningsdel]],'Data aktør'!A:H,3,FALSE)</f>
        <v/>
      </c>
      <c r="Q583" s="190" t="str">
        <f>VLOOKUP(Tabel3[[#This Row],[ID-Bygningsdel]],'Data aktør'!A:H,4,FALSE)</f>
        <v/>
      </c>
      <c r="R583" s="191" t="str">
        <f>VLOOKUP(Tabel3[[#This Row],[ID-Bygningsdel]],'Data aktør'!A:H,5,FALSE)</f>
        <v/>
      </c>
      <c r="S583" s="192" t="str">
        <f>VLOOKUP(Tabel3[[#This Row],[ID-Bygningsdel]],'Data aktør'!A:H,6,FALSE)</f>
        <v/>
      </c>
      <c r="T583" s="193" t="str">
        <f>VLOOKUP(Tabel3[[#This Row],[ID-Bygningsdel]],'Data aktør'!A:H,7,FALSE)</f>
        <v/>
      </c>
      <c r="U583" s="194" t="str">
        <f>VLOOKUP(Tabel3[[#This Row],[ID-Bygningsdel]],'Data aktør'!A:H,8,FALSE)</f>
        <v/>
      </c>
      <c r="V583" s="76"/>
      <c r="W583" s="77"/>
      <c r="X583" s="76"/>
      <c r="Y583" s="77"/>
      <c r="Z583" s="76"/>
      <c r="AA583" s="77"/>
      <c r="AB583" s="76"/>
      <c r="AC583" s="77"/>
      <c r="AD583" s="76"/>
      <c r="AE583" s="77"/>
      <c r="AF583" s="76"/>
      <c r="AG583" s="77"/>
      <c r="AH583" s="76"/>
      <c r="AI583" s="77"/>
      <c r="AJ583" s="76"/>
      <c r="AK583" s="77"/>
      <c r="AL583" s="76"/>
      <c r="AM583" s="77"/>
      <c r="AN583" s="76"/>
      <c r="AO583" s="77"/>
      <c r="AP583" s="76"/>
      <c r="AQ583" s="77"/>
      <c r="AR583" s="76"/>
      <c r="AS583" s="77"/>
      <c r="AT583" s="76"/>
      <c r="AU583" s="77"/>
      <c r="AV583" s="76"/>
      <c r="AW583" s="77"/>
      <c r="AX583" s="76"/>
      <c r="AY583" s="77"/>
      <c r="AZ583" s="76"/>
      <c r="BA583" s="77"/>
      <c r="BB583" s="76"/>
      <c r="BC583" s="77"/>
      <c r="BD583" s="76"/>
      <c r="BE583" s="77"/>
      <c r="BF583" s="76"/>
      <c r="BG583" s="77"/>
      <c r="BH583" s="76"/>
      <c r="BI583" s="77"/>
      <c r="BJ583" s="76"/>
      <c r="BK583" s="77"/>
      <c r="BL583" s="36"/>
      <c r="BM583" s="24"/>
      <c r="BN583" s="76"/>
      <c r="BO583" s="77"/>
      <c r="BP583" s="76"/>
      <c r="BQ583" s="77"/>
      <c r="BR583" s="76"/>
      <c r="BS583" s="77"/>
      <c r="BT583" s="76"/>
      <c r="BU583" s="77"/>
      <c r="BV583" s="24"/>
      <c r="BW583" s="76"/>
      <c r="BX583" s="77"/>
      <c r="BY583" s="76"/>
      <c r="BZ583" s="77"/>
      <c r="CA583" s="96"/>
    </row>
    <row r="584" spans="1:79" outlineLevel="1" x14ac:dyDescent="0.2">
      <c r="A584" s="33"/>
      <c r="B584" s="265" t="s">
        <v>1187</v>
      </c>
      <c r="C584" s="240" t="str">
        <f>_xlfn.CONCAT(Tabel3[[#This Row],[ID]],Tabel3[[#This Row],[BYGNINGSDELE]])</f>
        <v>580Øvrige Ventiler</v>
      </c>
      <c r="D584" s="24"/>
      <c r="E584" s="24"/>
      <c r="F584" s="24"/>
      <c r="G584" s="24"/>
      <c r="H584" s="24"/>
      <c r="I584" s="24"/>
      <c r="J584" s="61">
        <v>4</v>
      </c>
      <c r="K584" s="62" t="s">
        <v>1142</v>
      </c>
      <c r="L584" s="63" t="s">
        <v>991</v>
      </c>
      <c r="M584" s="61" t="str">
        <f>IFERROR(VLOOKUP(Tabel3[[#This Row],[ID-Bygningsdel]],'Data ændringslog'!A:G,7,FALSE),"P")</f>
        <v/>
      </c>
      <c r="N584" s="64" t="s">
        <v>113</v>
      </c>
      <c r="O584" s="188" t="str">
        <f>VLOOKUP(Tabel3[[#This Row],[ID-Bygningsdel]],'Data aktør'!A:H,2,FALSE)</f>
        <v/>
      </c>
      <c r="P584" s="189" t="str">
        <f>VLOOKUP(Tabel3[[#This Row],[ID-Bygningsdel]],'Data aktør'!A:H,3,FALSE)</f>
        <v/>
      </c>
      <c r="Q584" s="190" t="str">
        <f>VLOOKUP(Tabel3[[#This Row],[ID-Bygningsdel]],'Data aktør'!A:H,4,FALSE)</f>
        <v/>
      </c>
      <c r="R584" s="191" t="str">
        <f>VLOOKUP(Tabel3[[#This Row],[ID-Bygningsdel]],'Data aktør'!A:H,5,FALSE)</f>
        <v/>
      </c>
      <c r="S584" s="192" t="str">
        <f>VLOOKUP(Tabel3[[#This Row],[ID-Bygningsdel]],'Data aktør'!A:H,6,FALSE)</f>
        <v/>
      </c>
      <c r="T584" s="193" t="str">
        <f>VLOOKUP(Tabel3[[#This Row],[ID-Bygningsdel]],'Data aktør'!A:H,7,FALSE)</f>
        <v/>
      </c>
      <c r="U584" s="194" t="str">
        <f>VLOOKUP(Tabel3[[#This Row],[ID-Bygningsdel]],'Data aktør'!A:H,8,FALSE)</f>
        <v/>
      </c>
      <c r="V584" s="76"/>
      <c r="W584" s="77"/>
      <c r="X584" s="76"/>
      <c r="Y584" s="77"/>
      <c r="Z584" s="76"/>
      <c r="AA584" s="77"/>
      <c r="AB584" s="76"/>
      <c r="AC584" s="77"/>
      <c r="AD584" s="76"/>
      <c r="AE584" s="77"/>
      <c r="AF584" s="76"/>
      <c r="AG584" s="77"/>
      <c r="AH584" s="76"/>
      <c r="AI584" s="77"/>
      <c r="AJ584" s="76"/>
      <c r="AK584" s="77"/>
      <c r="AL584" s="76"/>
      <c r="AM584" s="77"/>
      <c r="AN584" s="76"/>
      <c r="AO584" s="77"/>
      <c r="AP584" s="76"/>
      <c r="AQ584" s="77"/>
      <c r="AR584" s="76"/>
      <c r="AS584" s="77"/>
      <c r="AT584" s="76"/>
      <c r="AU584" s="77"/>
      <c r="AV584" s="76"/>
      <c r="AW584" s="77"/>
      <c r="AX584" s="76"/>
      <c r="AY584" s="77"/>
      <c r="AZ584" s="76"/>
      <c r="BA584" s="77"/>
      <c r="BB584" s="76"/>
      <c r="BC584" s="77"/>
      <c r="BD584" s="76"/>
      <c r="BE584" s="77"/>
      <c r="BF584" s="76"/>
      <c r="BG584" s="77"/>
      <c r="BH584" s="76"/>
      <c r="BI584" s="77"/>
      <c r="BJ584" s="76"/>
      <c r="BK584" s="77"/>
      <c r="BL584" s="36"/>
      <c r="BM584" s="24"/>
      <c r="BN584" s="76"/>
      <c r="BO584" s="77"/>
      <c r="BP584" s="76"/>
      <c r="BQ584" s="77"/>
      <c r="BR584" s="76"/>
      <c r="BS584" s="77"/>
      <c r="BT584" s="76"/>
      <c r="BU584" s="77"/>
      <c r="BV584" s="24"/>
      <c r="BW584" s="76"/>
      <c r="BX584" s="77"/>
      <c r="BY584" s="76"/>
      <c r="BZ584" s="77"/>
      <c r="CA584" s="96"/>
    </row>
    <row r="585" spans="1:79" outlineLevel="1" x14ac:dyDescent="0.2">
      <c r="A585" s="33"/>
      <c r="B585" s="265" t="s">
        <v>1189</v>
      </c>
      <c r="C585" s="240" t="str">
        <f>_xlfn.CONCAT(Tabel3[[#This Row],[ID]],Tabel3[[#This Row],[BYGNINGSDELE]])</f>
        <v>581Filter/Termometer/Manomenter/Kompensator/mv.</v>
      </c>
      <c r="D585" s="24"/>
      <c r="E585" s="24"/>
      <c r="F585" s="24"/>
      <c r="G585" s="24"/>
      <c r="H585" s="24"/>
      <c r="I585" s="24"/>
      <c r="J585" s="61">
        <v>4</v>
      </c>
      <c r="K585" s="62" t="s">
        <v>1144</v>
      </c>
      <c r="L585" s="63" t="s">
        <v>991</v>
      </c>
      <c r="M585" s="61" t="str">
        <f>IFERROR(VLOOKUP(Tabel3[[#This Row],[ID-Bygningsdel]],'Data ændringslog'!A:G,7,FALSE),"P")</f>
        <v/>
      </c>
      <c r="N585" s="64" t="s">
        <v>113</v>
      </c>
      <c r="O585" s="188" t="str">
        <f>VLOOKUP(Tabel3[[#This Row],[ID-Bygningsdel]],'Data aktør'!A:H,2,FALSE)</f>
        <v/>
      </c>
      <c r="P585" s="189" t="str">
        <f>VLOOKUP(Tabel3[[#This Row],[ID-Bygningsdel]],'Data aktør'!A:H,3,FALSE)</f>
        <v/>
      </c>
      <c r="Q585" s="190" t="str">
        <f>VLOOKUP(Tabel3[[#This Row],[ID-Bygningsdel]],'Data aktør'!A:H,4,FALSE)</f>
        <v/>
      </c>
      <c r="R585" s="191" t="str">
        <f>VLOOKUP(Tabel3[[#This Row],[ID-Bygningsdel]],'Data aktør'!A:H,5,FALSE)</f>
        <v/>
      </c>
      <c r="S585" s="192" t="str">
        <f>VLOOKUP(Tabel3[[#This Row],[ID-Bygningsdel]],'Data aktør'!A:H,6,FALSE)</f>
        <v/>
      </c>
      <c r="T585" s="193" t="str">
        <f>VLOOKUP(Tabel3[[#This Row],[ID-Bygningsdel]],'Data aktør'!A:H,7,FALSE)</f>
        <v/>
      </c>
      <c r="U585" s="194" t="str">
        <f>VLOOKUP(Tabel3[[#This Row],[ID-Bygningsdel]],'Data aktør'!A:H,8,FALSE)</f>
        <v/>
      </c>
      <c r="V585" s="76"/>
      <c r="W585" s="77"/>
      <c r="X585" s="76"/>
      <c r="Y585" s="77"/>
      <c r="Z585" s="76"/>
      <c r="AA585" s="77"/>
      <c r="AB585" s="76"/>
      <c r="AC585" s="77"/>
      <c r="AD585" s="76"/>
      <c r="AE585" s="77"/>
      <c r="AF585" s="76"/>
      <c r="AG585" s="77"/>
      <c r="AH585" s="76"/>
      <c r="AI585" s="77"/>
      <c r="AJ585" s="76"/>
      <c r="AK585" s="77"/>
      <c r="AL585" s="76"/>
      <c r="AM585" s="77"/>
      <c r="AN585" s="76"/>
      <c r="AO585" s="77"/>
      <c r="AP585" s="76"/>
      <c r="AQ585" s="77"/>
      <c r="AR585" s="76"/>
      <c r="AS585" s="77"/>
      <c r="AT585" s="76"/>
      <c r="AU585" s="77"/>
      <c r="AV585" s="76"/>
      <c r="AW585" s="77"/>
      <c r="AX585" s="76"/>
      <c r="AY585" s="77"/>
      <c r="AZ585" s="76"/>
      <c r="BA585" s="77"/>
      <c r="BB585" s="76"/>
      <c r="BC585" s="77"/>
      <c r="BD585" s="76"/>
      <c r="BE585" s="77"/>
      <c r="BF585" s="76"/>
      <c r="BG585" s="77"/>
      <c r="BH585" s="76"/>
      <c r="BI585" s="77"/>
      <c r="BJ585" s="76"/>
      <c r="BK585" s="77"/>
      <c r="BL585" s="36"/>
      <c r="BM585" s="24"/>
      <c r="BN585" s="76"/>
      <c r="BO585" s="77"/>
      <c r="BP585" s="76"/>
      <c r="BQ585" s="77"/>
      <c r="BR585" s="76"/>
      <c r="BS585" s="77"/>
      <c r="BT585" s="76"/>
      <c r="BU585" s="77"/>
      <c r="BV585" s="24"/>
      <c r="BW585" s="76"/>
      <c r="BX585" s="77"/>
      <c r="BY585" s="76"/>
      <c r="BZ585" s="77"/>
      <c r="CA585" s="96"/>
    </row>
    <row r="586" spans="1:79" outlineLevel="1" x14ac:dyDescent="0.2">
      <c r="A586" s="33"/>
      <c r="B586" s="265" t="s">
        <v>1191</v>
      </c>
      <c r="C586" s="240" t="str">
        <f>_xlfn.CONCAT(Tabel3[[#This Row],[ID]],Tabel3[[#This Row],[BYGNINGSDELE]])</f>
        <v>582Koblingsdåser</v>
      </c>
      <c r="D586" s="24"/>
      <c r="E586" s="24"/>
      <c r="F586" s="24"/>
      <c r="G586" s="24"/>
      <c r="H586" s="24"/>
      <c r="I586" s="24"/>
      <c r="J586" s="61">
        <v>4</v>
      </c>
      <c r="K586" s="62" t="s">
        <v>1146</v>
      </c>
      <c r="L586" s="63" t="s">
        <v>991</v>
      </c>
      <c r="M586" s="61" t="str">
        <f>IFERROR(VLOOKUP(Tabel3[[#This Row],[ID-Bygningsdel]],'Data ændringslog'!A:G,7,FALSE),"P")</f>
        <v/>
      </c>
      <c r="N586" s="64" t="s">
        <v>113</v>
      </c>
      <c r="O586" s="188" t="str">
        <f>VLOOKUP(Tabel3[[#This Row],[ID-Bygningsdel]],'Data aktør'!A:H,2,FALSE)</f>
        <v/>
      </c>
      <c r="P586" s="189" t="str">
        <f>VLOOKUP(Tabel3[[#This Row],[ID-Bygningsdel]],'Data aktør'!A:H,3,FALSE)</f>
        <v/>
      </c>
      <c r="Q586" s="190" t="str">
        <f>VLOOKUP(Tabel3[[#This Row],[ID-Bygningsdel]],'Data aktør'!A:H,4,FALSE)</f>
        <v/>
      </c>
      <c r="R586" s="191" t="str">
        <f>VLOOKUP(Tabel3[[#This Row],[ID-Bygningsdel]],'Data aktør'!A:H,5,FALSE)</f>
        <v/>
      </c>
      <c r="S586" s="192" t="str">
        <f>VLOOKUP(Tabel3[[#This Row],[ID-Bygningsdel]],'Data aktør'!A:H,6,FALSE)</f>
        <v/>
      </c>
      <c r="T586" s="193" t="str">
        <f>VLOOKUP(Tabel3[[#This Row],[ID-Bygningsdel]],'Data aktør'!A:H,7,FALSE)</f>
        <v/>
      </c>
      <c r="U586" s="194" t="str">
        <f>VLOOKUP(Tabel3[[#This Row],[ID-Bygningsdel]],'Data aktør'!A:H,8,FALSE)</f>
        <v/>
      </c>
      <c r="V586" s="76"/>
      <c r="W586" s="77"/>
      <c r="X586" s="76"/>
      <c r="Y586" s="77"/>
      <c r="Z586" s="76"/>
      <c r="AA586" s="77"/>
      <c r="AB586" s="76"/>
      <c r="AC586" s="77"/>
      <c r="AD586" s="76"/>
      <c r="AE586" s="77"/>
      <c r="AF586" s="76"/>
      <c r="AG586" s="77"/>
      <c r="AH586" s="76"/>
      <c r="AI586" s="77"/>
      <c r="AJ586" s="76"/>
      <c r="AK586" s="77"/>
      <c r="AL586" s="76"/>
      <c r="AM586" s="77"/>
      <c r="AN586" s="76"/>
      <c r="AO586" s="77"/>
      <c r="AP586" s="76"/>
      <c r="AQ586" s="77"/>
      <c r="AR586" s="76"/>
      <c r="AS586" s="77"/>
      <c r="AT586" s="76"/>
      <c r="AU586" s="77"/>
      <c r="AV586" s="76"/>
      <c r="AW586" s="77"/>
      <c r="AX586" s="76"/>
      <c r="AY586" s="77"/>
      <c r="AZ586" s="76"/>
      <c r="BA586" s="77"/>
      <c r="BB586" s="76"/>
      <c r="BC586" s="77"/>
      <c r="BD586" s="76"/>
      <c r="BE586" s="77"/>
      <c r="BF586" s="76"/>
      <c r="BG586" s="77"/>
      <c r="BH586" s="76"/>
      <c r="BI586" s="77"/>
      <c r="BJ586" s="76"/>
      <c r="BK586" s="77"/>
      <c r="BL586" s="36"/>
      <c r="BM586" s="24"/>
      <c r="BN586" s="76"/>
      <c r="BO586" s="77"/>
      <c r="BP586" s="76"/>
      <c r="BQ586" s="77"/>
      <c r="BR586" s="76"/>
      <c r="BS586" s="77"/>
      <c r="BT586" s="76"/>
      <c r="BU586" s="77"/>
      <c r="BV586" s="24"/>
      <c r="BW586" s="76"/>
      <c r="BX586" s="77"/>
      <c r="BY586" s="76"/>
      <c r="BZ586" s="77"/>
      <c r="CA586" s="96"/>
    </row>
    <row r="587" spans="1:79" outlineLevel="1" x14ac:dyDescent="0.2">
      <c r="A587" s="33"/>
      <c r="B587" s="265" t="s">
        <v>1193</v>
      </c>
      <c r="C587" s="240" t="str">
        <f>_xlfn.CONCAT(Tabel3[[#This Row],[ID]],Tabel3[[#This Row],[BYGNINGSDELE]])</f>
        <v>583Målere</v>
      </c>
      <c r="D587" s="24"/>
      <c r="E587" s="24"/>
      <c r="F587" s="24"/>
      <c r="G587" s="24"/>
      <c r="H587" s="24"/>
      <c r="I587" s="24"/>
      <c r="J587" s="61">
        <v>4</v>
      </c>
      <c r="K587" s="62" t="s">
        <v>1159</v>
      </c>
      <c r="L587" s="63" t="s">
        <v>991</v>
      </c>
      <c r="M587" s="61" t="str">
        <f>IFERROR(VLOOKUP(Tabel3[[#This Row],[ID-Bygningsdel]],'Data ændringslog'!A:G,7,FALSE),"P")</f>
        <v/>
      </c>
      <c r="N587" s="64" t="s">
        <v>113</v>
      </c>
      <c r="O587" s="188" t="str">
        <f>VLOOKUP(Tabel3[[#This Row],[ID-Bygningsdel]],'Data aktør'!A:H,2,FALSE)</f>
        <v/>
      </c>
      <c r="P587" s="189" t="str">
        <f>VLOOKUP(Tabel3[[#This Row],[ID-Bygningsdel]],'Data aktør'!A:H,3,FALSE)</f>
        <v/>
      </c>
      <c r="Q587" s="190" t="str">
        <f>VLOOKUP(Tabel3[[#This Row],[ID-Bygningsdel]],'Data aktør'!A:H,4,FALSE)</f>
        <v/>
      </c>
      <c r="R587" s="191" t="str">
        <f>VLOOKUP(Tabel3[[#This Row],[ID-Bygningsdel]],'Data aktør'!A:H,5,FALSE)</f>
        <v/>
      </c>
      <c r="S587" s="192" t="str">
        <f>VLOOKUP(Tabel3[[#This Row],[ID-Bygningsdel]],'Data aktør'!A:H,6,FALSE)</f>
        <v/>
      </c>
      <c r="T587" s="193" t="str">
        <f>VLOOKUP(Tabel3[[#This Row],[ID-Bygningsdel]],'Data aktør'!A:H,7,FALSE)</f>
        <v/>
      </c>
      <c r="U587" s="194" t="str">
        <f>VLOOKUP(Tabel3[[#This Row],[ID-Bygningsdel]],'Data aktør'!A:H,8,FALSE)</f>
        <v/>
      </c>
      <c r="V587" s="76"/>
      <c r="W587" s="77"/>
      <c r="X587" s="76"/>
      <c r="Y587" s="77"/>
      <c r="Z587" s="76"/>
      <c r="AA587" s="77"/>
      <c r="AB587" s="76"/>
      <c r="AC587" s="77"/>
      <c r="AD587" s="76"/>
      <c r="AE587" s="77"/>
      <c r="AF587" s="76"/>
      <c r="AG587" s="77"/>
      <c r="AH587" s="76"/>
      <c r="AI587" s="77"/>
      <c r="AJ587" s="76"/>
      <c r="AK587" s="77"/>
      <c r="AL587" s="76"/>
      <c r="AM587" s="77"/>
      <c r="AN587" s="76"/>
      <c r="AO587" s="77"/>
      <c r="AP587" s="76"/>
      <c r="AQ587" s="77"/>
      <c r="AR587" s="76"/>
      <c r="AS587" s="77"/>
      <c r="AT587" s="76"/>
      <c r="AU587" s="77"/>
      <c r="AV587" s="76"/>
      <c r="AW587" s="77"/>
      <c r="AX587" s="76"/>
      <c r="AY587" s="77"/>
      <c r="AZ587" s="76"/>
      <c r="BA587" s="77"/>
      <c r="BB587" s="76"/>
      <c r="BC587" s="77"/>
      <c r="BD587" s="76"/>
      <c r="BE587" s="77"/>
      <c r="BF587" s="76"/>
      <c r="BG587" s="77"/>
      <c r="BH587" s="76"/>
      <c r="BI587" s="77"/>
      <c r="BJ587" s="76"/>
      <c r="BK587" s="77"/>
      <c r="BL587" s="36"/>
      <c r="BM587" s="24"/>
      <c r="BN587" s="76"/>
      <c r="BO587" s="77"/>
      <c r="BP587" s="76"/>
      <c r="BQ587" s="77"/>
      <c r="BR587" s="76"/>
      <c r="BS587" s="77"/>
      <c r="BT587" s="76"/>
      <c r="BU587" s="77"/>
      <c r="BV587" s="24"/>
      <c r="BW587" s="76"/>
      <c r="BX587" s="77"/>
      <c r="BY587" s="76"/>
      <c r="BZ587" s="77"/>
      <c r="CA587" s="96"/>
    </row>
    <row r="588" spans="1:79" outlineLevel="1" x14ac:dyDescent="0.2">
      <c r="A588" s="33"/>
      <c r="B588" s="267" t="s">
        <v>1194</v>
      </c>
      <c r="C588" s="242" t="str">
        <f>_xlfn.CONCAT(Tabel3[[#This Row],[ID]],Tabel3[[#This Row],[BYGNINGSDELE]])</f>
        <v>584Varme</v>
      </c>
      <c r="D588" s="23"/>
      <c r="E588" s="23"/>
      <c r="F588" s="23"/>
      <c r="G588" s="23"/>
      <c r="H588" s="23"/>
      <c r="I588" s="24"/>
      <c r="J588" s="65">
        <v>3</v>
      </c>
      <c r="K588" s="66" t="s">
        <v>960</v>
      </c>
      <c r="L588" s="67"/>
      <c r="M588" s="65" t="str">
        <f>IFERROR(VLOOKUP(Tabel3[[#This Row],[ID-Bygningsdel]],'Data ændringslog'!A:G,7,FALSE),"P")</f>
        <v/>
      </c>
      <c r="N588" s="68" t="s">
        <v>109</v>
      </c>
      <c r="O588" s="196" t="str">
        <f>VLOOKUP(Tabel3[[#This Row],[ID-Bygningsdel]],'Data aktør'!A:H,2,FALSE)</f>
        <v/>
      </c>
      <c r="P588" s="197" t="str">
        <f>VLOOKUP(Tabel3[[#This Row],[ID-Bygningsdel]],'Data aktør'!A:H,3,FALSE)</f>
        <v/>
      </c>
      <c r="Q588" s="197" t="str">
        <f>VLOOKUP(Tabel3[[#This Row],[ID-Bygningsdel]],'Data aktør'!A:H,4,FALSE)</f>
        <v/>
      </c>
      <c r="R588" s="197" t="str">
        <f>VLOOKUP(Tabel3[[#This Row],[ID-Bygningsdel]],'Data aktør'!A:H,5,FALSE)</f>
        <v/>
      </c>
      <c r="S588" s="197" t="str">
        <f>VLOOKUP(Tabel3[[#This Row],[ID-Bygningsdel]],'Data aktør'!A:H,6,FALSE)</f>
        <v/>
      </c>
      <c r="T588" s="197" t="str">
        <f>VLOOKUP(Tabel3[[#This Row],[ID-Bygningsdel]],'Data aktør'!A:H,7,FALSE)</f>
        <v/>
      </c>
      <c r="U588" s="197" t="str">
        <f>VLOOKUP(Tabel3[[#This Row],[ID-Bygningsdel]],'Data aktør'!A:H,8,FALSE)</f>
        <v/>
      </c>
      <c r="V588" s="84"/>
      <c r="W588" s="69"/>
      <c r="X588" s="84"/>
      <c r="Y588" s="69"/>
      <c r="Z588" s="84"/>
      <c r="AA588" s="69"/>
      <c r="AB588" s="84"/>
      <c r="AC588" s="69"/>
      <c r="AD588" s="84"/>
      <c r="AE588" s="69"/>
      <c r="AF588" s="84"/>
      <c r="AG588" s="69"/>
      <c r="AH588" s="84"/>
      <c r="AI588" s="69"/>
      <c r="AJ588" s="84"/>
      <c r="AK588" s="69"/>
      <c r="AL588" s="84"/>
      <c r="AM588" s="69"/>
      <c r="AN588" s="84"/>
      <c r="AO588" s="69"/>
      <c r="AP588" s="84"/>
      <c r="AQ588" s="69"/>
      <c r="AR588" s="84"/>
      <c r="AS588" s="69"/>
      <c r="AT588" s="84"/>
      <c r="AU588" s="69"/>
      <c r="AV588" s="84"/>
      <c r="AW588" s="69"/>
      <c r="AX588" s="84"/>
      <c r="AY588" s="69"/>
      <c r="AZ588" s="84"/>
      <c r="BA588" s="69"/>
      <c r="BB588" s="84"/>
      <c r="BC588" s="69"/>
      <c r="BD588" s="84"/>
      <c r="BE588" s="69"/>
      <c r="BF588" s="84"/>
      <c r="BG588" s="69"/>
      <c r="BH588" s="84"/>
      <c r="BI588" s="69"/>
      <c r="BJ588" s="84"/>
      <c r="BK588" s="69"/>
      <c r="BL588" s="38"/>
      <c r="BM588" s="24"/>
      <c r="BN588" s="84"/>
      <c r="BO588" s="69"/>
      <c r="BP588" s="84"/>
      <c r="BQ588" s="69"/>
      <c r="BR588" s="84"/>
      <c r="BS588" s="69"/>
      <c r="BT588" s="84"/>
      <c r="BU588" s="69"/>
      <c r="BV588" s="24"/>
      <c r="BW588" s="84"/>
      <c r="BX588" s="69"/>
      <c r="BY588" s="84"/>
      <c r="BZ588" s="69"/>
      <c r="CA588" s="98"/>
    </row>
    <row r="589" spans="1:79" outlineLevel="1" x14ac:dyDescent="0.2">
      <c r="A589" s="33"/>
      <c r="B589" s="265" t="s">
        <v>1196</v>
      </c>
      <c r="C589" s="240" t="str">
        <f>_xlfn.CONCAT(Tabel3[[#This Row],[ID]],Tabel3[[#This Row],[BYGNINGSDELE]])</f>
        <v>585Varmeflader</v>
      </c>
      <c r="D589" s="24"/>
      <c r="E589" s="24"/>
      <c r="F589" s="24"/>
      <c r="G589" s="24"/>
      <c r="H589" s="24"/>
      <c r="I589" s="24"/>
      <c r="J589" s="61">
        <v>4</v>
      </c>
      <c r="K589" s="62" t="s">
        <v>1178</v>
      </c>
      <c r="L589" s="63" t="s">
        <v>991</v>
      </c>
      <c r="M589" s="61" t="str">
        <f>IFERROR(VLOOKUP(Tabel3[[#This Row],[ID-Bygningsdel]],'Data ændringslog'!A:G,7,FALSE),"P")</f>
        <v/>
      </c>
      <c r="N589" s="64" t="s">
        <v>109</v>
      </c>
      <c r="O589" s="188" t="str">
        <f>VLOOKUP(Tabel3[[#This Row],[ID-Bygningsdel]],'Data aktør'!A:H,2,FALSE)</f>
        <v/>
      </c>
      <c r="P589" s="189" t="str">
        <f>VLOOKUP(Tabel3[[#This Row],[ID-Bygningsdel]],'Data aktør'!A:H,3,FALSE)</f>
        <v/>
      </c>
      <c r="Q589" s="190" t="str">
        <f>VLOOKUP(Tabel3[[#This Row],[ID-Bygningsdel]],'Data aktør'!A:H,4,FALSE)</f>
        <v/>
      </c>
      <c r="R589" s="191" t="str">
        <f>VLOOKUP(Tabel3[[#This Row],[ID-Bygningsdel]],'Data aktør'!A:H,5,FALSE)</f>
        <v>X</v>
      </c>
      <c r="S589" s="192" t="str">
        <f>VLOOKUP(Tabel3[[#This Row],[ID-Bygningsdel]],'Data aktør'!A:H,6,FALSE)</f>
        <v/>
      </c>
      <c r="T589" s="193" t="str">
        <f>VLOOKUP(Tabel3[[#This Row],[ID-Bygningsdel]],'Data aktør'!A:H,7,FALSE)</f>
        <v/>
      </c>
      <c r="U589" s="194" t="str">
        <f>VLOOKUP(Tabel3[[#This Row],[ID-Bygningsdel]],'Data aktør'!A:H,8,FALSE)</f>
        <v/>
      </c>
      <c r="V589" s="76"/>
      <c r="W589" s="77"/>
      <c r="X589" s="76"/>
      <c r="Y589" s="77"/>
      <c r="Z589" s="76"/>
      <c r="AA589" s="77"/>
      <c r="AB589" s="76"/>
      <c r="AC589" s="77"/>
      <c r="AD589" s="76"/>
      <c r="AE589" s="77"/>
      <c r="AF589" s="76"/>
      <c r="AG589" s="77"/>
      <c r="AH589" s="76"/>
      <c r="AI589" s="77"/>
      <c r="AJ589" s="76" t="s">
        <v>46</v>
      </c>
      <c r="AK589" s="77">
        <v>300</v>
      </c>
      <c r="AL589" s="76"/>
      <c r="AM589" s="77"/>
      <c r="AN589" s="76"/>
      <c r="AO589" s="77"/>
      <c r="AP589" s="76"/>
      <c r="AQ589" s="77"/>
      <c r="AR589" s="76"/>
      <c r="AS589" s="77"/>
      <c r="AT589" s="76" t="s">
        <v>46</v>
      </c>
      <c r="AU589" s="77">
        <v>325</v>
      </c>
      <c r="AV589" s="76"/>
      <c r="AW589" s="77"/>
      <c r="AX589" s="76"/>
      <c r="AY589" s="77"/>
      <c r="AZ589" s="76"/>
      <c r="BA589" s="77"/>
      <c r="BB589" s="76" t="s">
        <v>46</v>
      </c>
      <c r="BC589" s="77">
        <v>325</v>
      </c>
      <c r="BD589" s="76"/>
      <c r="BE589" s="77"/>
      <c r="BF589" s="76"/>
      <c r="BG589" s="77"/>
      <c r="BH589" s="76"/>
      <c r="BI589" s="77"/>
      <c r="BJ589" s="76"/>
      <c r="BK589" s="77"/>
      <c r="BL589" s="36"/>
      <c r="BM589" s="24"/>
      <c r="BN589" s="76"/>
      <c r="BO589" s="77"/>
      <c r="BP589" s="76"/>
      <c r="BQ589" s="77"/>
      <c r="BR589" s="76"/>
      <c r="BS589" s="77"/>
      <c r="BT589" s="76"/>
      <c r="BU589" s="77"/>
      <c r="BV589" s="24"/>
      <c r="BW589" s="76"/>
      <c r="BX589" s="77"/>
      <c r="BY589" s="76"/>
      <c r="BZ589" s="77"/>
      <c r="CA589" s="96"/>
    </row>
    <row r="590" spans="1:79" outlineLevel="1" x14ac:dyDescent="0.2">
      <c r="A590" s="33"/>
      <c r="B590" s="265" t="s">
        <v>1197</v>
      </c>
      <c r="C590" s="240" t="str">
        <f>_xlfn.CONCAT(Tabel3[[#This Row],[ID]],Tabel3[[#This Row],[BYGNINGSDELE]])</f>
        <v>586Radiatorer</v>
      </c>
      <c r="D590" s="24"/>
      <c r="E590" s="24"/>
      <c r="F590" s="24"/>
      <c r="G590" s="24"/>
      <c r="H590" s="24"/>
      <c r="I590" s="24"/>
      <c r="J590" s="61">
        <v>4</v>
      </c>
      <c r="K590" s="62" t="s">
        <v>1180</v>
      </c>
      <c r="L590" s="63" t="s">
        <v>991</v>
      </c>
      <c r="M590" s="61" t="str">
        <f>IFERROR(VLOOKUP(Tabel3[[#This Row],[ID-Bygningsdel]],'Data ændringslog'!A:G,7,FALSE),"P")</f>
        <v/>
      </c>
      <c r="N590" s="64" t="s">
        <v>109</v>
      </c>
      <c r="O590" s="188" t="str">
        <f>VLOOKUP(Tabel3[[#This Row],[ID-Bygningsdel]],'Data aktør'!A:H,2,FALSE)</f>
        <v/>
      </c>
      <c r="P590" s="189" t="str">
        <f>VLOOKUP(Tabel3[[#This Row],[ID-Bygningsdel]],'Data aktør'!A:H,3,FALSE)</f>
        <v/>
      </c>
      <c r="Q590" s="190" t="str">
        <f>VLOOKUP(Tabel3[[#This Row],[ID-Bygningsdel]],'Data aktør'!A:H,4,FALSE)</f>
        <v/>
      </c>
      <c r="R590" s="191" t="str">
        <f>VLOOKUP(Tabel3[[#This Row],[ID-Bygningsdel]],'Data aktør'!A:H,5,FALSE)</f>
        <v>X</v>
      </c>
      <c r="S590" s="192" t="str">
        <f>VLOOKUP(Tabel3[[#This Row],[ID-Bygningsdel]],'Data aktør'!A:H,6,FALSE)</f>
        <v/>
      </c>
      <c r="T590" s="193" t="str">
        <f>VLOOKUP(Tabel3[[#This Row],[ID-Bygningsdel]],'Data aktør'!A:H,7,FALSE)</f>
        <v/>
      </c>
      <c r="U590" s="194" t="str">
        <f>VLOOKUP(Tabel3[[#This Row],[ID-Bygningsdel]],'Data aktør'!A:H,8,FALSE)</f>
        <v/>
      </c>
      <c r="V590" s="76"/>
      <c r="W590" s="77"/>
      <c r="X590" s="76"/>
      <c r="Y590" s="77"/>
      <c r="Z590" s="76"/>
      <c r="AA590" s="77"/>
      <c r="AB590" s="76"/>
      <c r="AC590" s="77"/>
      <c r="AD590" s="76"/>
      <c r="AE590" s="77"/>
      <c r="AF590" s="76"/>
      <c r="AG590" s="77"/>
      <c r="AH590" s="76"/>
      <c r="AI590" s="77"/>
      <c r="AJ590" s="76" t="s">
        <v>46</v>
      </c>
      <c r="AK590" s="77">
        <v>300</v>
      </c>
      <c r="AL590" s="76"/>
      <c r="AM590" s="77"/>
      <c r="AN590" s="76"/>
      <c r="AO590" s="77"/>
      <c r="AP590" s="76"/>
      <c r="AQ590" s="77"/>
      <c r="AR590" s="76"/>
      <c r="AS590" s="77"/>
      <c r="AT590" s="76" t="s">
        <v>46</v>
      </c>
      <c r="AU590" s="77">
        <v>325</v>
      </c>
      <c r="AV590" s="76"/>
      <c r="AW590" s="77"/>
      <c r="AX590" s="76"/>
      <c r="AY590" s="77"/>
      <c r="AZ590" s="76"/>
      <c r="BA590" s="77"/>
      <c r="BB590" s="76" t="s">
        <v>46</v>
      </c>
      <c r="BC590" s="77">
        <v>325</v>
      </c>
      <c r="BD590" s="76"/>
      <c r="BE590" s="77"/>
      <c r="BF590" s="76"/>
      <c r="BG590" s="77"/>
      <c r="BH590" s="76"/>
      <c r="BI590" s="77"/>
      <c r="BJ590" s="76"/>
      <c r="BK590" s="77"/>
      <c r="BL590" s="36"/>
      <c r="BM590" s="24"/>
      <c r="BN590" s="76"/>
      <c r="BO590" s="77"/>
      <c r="BP590" s="76"/>
      <c r="BQ590" s="77"/>
      <c r="BR590" s="76"/>
      <c r="BS590" s="77"/>
      <c r="BT590" s="76"/>
      <c r="BU590" s="77"/>
      <c r="BV590" s="24"/>
      <c r="BW590" s="76"/>
      <c r="BX590" s="77"/>
      <c r="BY590" s="76"/>
      <c r="BZ590" s="77"/>
      <c r="CA590" s="96"/>
    </row>
    <row r="591" spans="1:79" outlineLevel="1" x14ac:dyDescent="0.2">
      <c r="A591" s="33"/>
      <c r="B591" s="265" t="s">
        <v>1198</v>
      </c>
      <c r="C591" s="240" t="str">
        <f>_xlfn.CONCAT(Tabel3[[#This Row],[ID]],Tabel3[[#This Row],[BYGNINGSDELE]])</f>
        <v>587Gulvvarme</v>
      </c>
      <c r="D591" s="24"/>
      <c r="E591" s="24"/>
      <c r="F591" s="24"/>
      <c r="G591" s="24"/>
      <c r="H591" s="24"/>
      <c r="I591" s="24"/>
      <c r="J591" s="61">
        <v>4</v>
      </c>
      <c r="K591" s="62" t="s">
        <v>1182</v>
      </c>
      <c r="L591" s="63" t="s">
        <v>991</v>
      </c>
      <c r="M591" s="61" t="str">
        <f>IFERROR(VLOOKUP(Tabel3[[#This Row],[ID-Bygningsdel]],'Data ændringslog'!A:G,7,FALSE),"P")</f>
        <v/>
      </c>
      <c r="N591" s="64" t="s">
        <v>113</v>
      </c>
      <c r="O591" s="188" t="str">
        <f>VLOOKUP(Tabel3[[#This Row],[ID-Bygningsdel]],'Data aktør'!A:H,2,FALSE)</f>
        <v/>
      </c>
      <c r="P591" s="189" t="str">
        <f>VLOOKUP(Tabel3[[#This Row],[ID-Bygningsdel]],'Data aktør'!A:H,3,FALSE)</f>
        <v/>
      </c>
      <c r="Q591" s="190" t="str">
        <f>VLOOKUP(Tabel3[[#This Row],[ID-Bygningsdel]],'Data aktør'!A:H,4,FALSE)</f>
        <v/>
      </c>
      <c r="R591" s="191" t="str">
        <f>VLOOKUP(Tabel3[[#This Row],[ID-Bygningsdel]],'Data aktør'!A:H,5,FALSE)</f>
        <v/>
      </c>
      <c r="S591" s="192" t="str">
        <f>VLOOKUP(Tabel3[[#This Row],[ID-Bygningsdel]],'Data aktør'!A:H,6,FALSE)</f>
        <v/>
      </c>
      <c r="T591" s="193" t="str">
        <f>VLOOKUP(Tabel3[[#This Row],[ID-Bygningsdel]],'Data aktør'!A:H,7,FALSE)</f>
        <v/>
      </c>
      <c r="U591" s="194" t="str">
        <f>VLOOKUP(Tabel3[[#This Row],[ID-Bygningsdel]],'Data aktør'!A:H,8,FALSE)</f>
        <v/>
      </c>
      <c r="V591" s="76"/>
      <c r="W591" s="77"/>
      <c r="X591" s="76"/>
      <c r="Y591" s="77"/>
      <c r="Z591" s="76"/>
      <c r="AA591" s="77"/>
      <c r="AB591" s="76"/>
      <c r="AC591" s="77"/>
      <c r="AD591" s="76"/>
      <c r="AE591" s="77"/>
      <c r="AF591" s="76"/>
      <c r="AG591" s="77"/>
      <c r="AH591" s="76"/>
      <c r="AI591" s="77"/>
      <c r="AJ591" s="76"/>
      <c r="AK591" s="77"/>
      <c r="AL591" s="76"/>
      <c r="AM591" s="77"/>
      <c r="AN591" s="76"/>
      <c r="AO591" s="77"/>
      <c r="AP591" s="76"/>
      <c r="AQ591" s="77"/>
      <c r="AR591" s="76"/>
      <c r="AS591" s="77"/>
      <c r="AT591" s="76"/>
      <c r="AU591" s="77"/>
      <c r="AV591" s="76"/>
      <c r="AW591" s="77"/>
      <c r="AX591" s="76"/>
      <c r="AY591" s="77"/>
      <c r="AZ591" s="76"/>
      <c r="BA591" s="77"/>
      <c r="BB591" s="76"/>
      <c r="BC591" s="77"/>
      <c r="BD591" s="76"/>
      <c r="BE591" s="77"/>
      <c r="BF591" s="76"/>
      <c r="BG591" s="77"/>
      <c r="BH591" s="76"/>
      <c r="BI591" s="77"/>
      <c r="BJ591" s="76"/>
      <c r="BK591" s="77"/>
      <c r="BL591" s="36"/>
      <c r="BM591" s="24"/>
      <c r="BN591" s="76"/>
      <c r="BO591" s="77"/>
      <c r="BP591" s="76"/>
      <c r="BQ591" s="77"/>
      <c r="BR591" s="76"/>
      <c r="BS591" s="77"/>
      <c r="BT591" s="76"/>
      <c r="BU591" s="77"/>
      <c r="BV591" s="24"/>
      <c r="BW591" s="76"/>
      <c r="BX591" s="77"/>
      <c r="BY591" s="76"/>
      <c r="BZ591" s="77"/>
      <c r="CA591" s="96"/>
    </row>
    <row r="592" spans="1:79" outlineLevel="1" x14ac:dyDescent="0.2">
      <c r="A592" s="33"/>
      <c r="B592" s="265" t="s">
        <v>1199</v>
      </c>
      <c r="C592" s="240" t="str">
        <f>_xlfn.CONCAT(Tabel3[[#This Row],[ID]],Tabel3[[#This Row],[BYGNINGSDELE]])</f>
        <v>588Strålevarmepaneler</v>
      </c>
      <c r="D592" s="24"/>
      <c r="E592" s="24"/>
      <c r="F592" s="24"/>
      <c r="G592" s="24"/>
      <c r="H592" s="24"/>
      <c r="I592" s="24"/>
      <c r="J592" s="61">
        <v>4</v>
      </c>
      <c r="K592" s="62" t="s">
        <v>1184</v>
      </c>
      <c r="L592" s="63" t="s">
        <v>991</v>
      </c>
      <c r="M592" s="61" t="str">
        <f>IFERROR(VLOOKUP(Tabel3[[#This Row],[ID-Bygningsdel]],'Data ændringslog'!A:G,7,FALSE),"P")</f>
        <v/>
      </c>
      <c r="N592" s="64" t="s">
        <v>109</v>
      </c>
      <c r="O592" s="188" t="str">
        <f>VLOOKUP(Tabel3[[#This Row],[ID-Bygningsdel]],'Data aktør'!A:H,2,FALSE)</f>
        <v/>
      </c>
      <c r="P592" s="189" t="str">
        <f>VLOOKUP(Tabel3[[#This Row],[ID-Bygningsdel]],'Data aktør'!A:H,3,FALSE)</f>
        <v/>
      </c>
      <c r="Q592" s="190" t="str">
        <f>VLOOKUP(Tabel3[[#This Row],[ID-Bygningsdel]],'Data aktør'!A:H,4,FALSE)</f>
        <v/>
      </c>
      <c r="R592" s="191" t="str">
        <f>VLOOKUP(Tabel3[[#This Row],[ID-Bygningsdel]],'Data aktør'!A:H,5,FALSE)</f>
        <v>X</v>
      </c>
      <c r="S592" s="192" t="str">
        <f>VLOOKUP(Tabel3[[#This Row],[ID-Bygningsdel]],'Data aktør'!A:H,6,FALSE)</f>
        <v/>
      </c>
      <c r="T592" s="193" t="str">
        <f>VLOOKUP(Tabel3[[#This Row],[ID-Bygningsdel]],'Data aktør'!A:H,7,FALSE)</f>
        <v/>
      </c>
      <c r="U592" s="194" t="str">
        <f>VLOOKUP(Tabel3[[#This Row],[ID-Bygningsdel]],'Data aktør'!A:H,8,FALSE)</f>
        <v/>
      </c>
      <c r="V592" s="76"/>
      <c r="W592" s="77"/>
      <c r="X592" s="76"/>
      <c r="Y592" s="77"/>
      <c r="Z592" s="76"/>
      <c r="AA592" s="77"/>
      <c r="AB592" s="76"/>
      <c r="AC592" s="77"/>
      <c r="AD592" s="76"/>
      <c r="AE592" s="77"/>
      <c r="AF592" s="76"/>
      <c r="AG592" s="77"/>
      <c r="AH592" s="76"/>
      <c r="AI592" s="77"/>
      <c r="AJ592" s="76" t="s">
        <v>46</v>
      </c>
      <c r="AK592" s="77">
        <v>300</v>
      </c>
      <c r="AL592" s="76"/>
      <c r="AM592" s="77"/>
      <c r="AN592" s="76"/>
      <c r="AO592" s="77"/>
      <c r="AP592" s="76"/>
      <c r="AQ592" s="77"/>
      <c r="AR592" s="76"/>
      <c r="AS592" s="77"/>
      <c r="AT592" s="76" t="s">
        <v>46</v>
      </c>
      <c r="AU592" s="77">
        <v>325</v>
      </c>
      <c r="AV592" s="76"/>
      <c r="AW592" s="77"/>
      <c r="AX592" s="76"/>
      <c r="AY592" s="77"/>
      <c r="AZ592" s="76"/>
      <c r="BA592" s="77"/>
      <c r="BB592" s="76" t="s">
        <v>46</v>
      </c>
      <c r="BC592" s="77">
        <v>325</v>
      </c>
      <c r="BD592" s="76"/>
      <c r="BE592" s="77"/>
      <c r="BF592" s="76"/>
      <c r="BG592" s="77"/>
      <c r="BH592" s="76"/>
      <c r="BI592" s="77"/>
      <c r="BJ592" s="76"/>
      <c r="BK592" s="77"/>
      <c r="BL592" s="36"/>
      <c r="BM592" s="24"/>
      <c r="BN592" s="76"/>
      <c r="BO592" s="77"/>
      <c r="BP592" s="76"/>
      <c r="BQ592" s="77"/>
      <c r="BR592" s="76"/>
      <c r="BS592" s="77"/>
      <c r="BT592" s="76"/>
      <c r="BU592" s="77"/>
      <c r="BV592" s="24"/>
      <c r="BW592" s="76"/>
      <c r="BX592" s="77"/>
      <c r="BY592" s="76"/>
      <c r="BZ592" s="77"/>
      <c r="CA592" s="96"/>
    </row>
    <row r="593" spans="1:79" outlineLevel="1" x14ac:dyDescent="0.2">
      <c r="A593" s="33"/>
      <c r="B593" s="265" t="s">
        <v>1200</v>
      </c>
      <c r="C593" s="240" t="str">
        <f>_xlfn.CONCAT(Tabel3[[#This Row],[ID]],Tabel3[[#This Row],[BYGNINGSDELE]])</f>
        <v>589Konvektorer</v>
      </c>
      <c r="D593" s="24"/>
      <c r="E593" s="24"/>
      <c r="F593" s="24"/>
      <c r="G593" s="24"/>
      <c r="H593" s="24"/>
      <c r="I593" s="24"/>
      <c r="J593" s="61">
        <v>4</v>
      </c>
      <c r="K593" s="62" t="s">
        <v>1186</v>
      </c>
      <c r="L593" s="63" t="s">
        <v>991</v>
      </c>
      <c r="M593" s="61" t="str">
        <f>IFERROR(VLOOKUP(Tabel3[[#This Row],[ID-Bygningsdel]],'Data ændringslog'!A:G,7,FALSE),"P")</f>
        <v/>
      </c>
      <c r="N593" s="64" t="s">
        <v>109</v>
      </c>
      <c r="O593" s="188" t="str">
        <f>VLOOKUP(Tabel3[[#This Row],[ID-Bygningsdel]],'Data aktør'!A:H,2,FALSE)</f>
        <v/>
      </c>
      <c r="P593" s="189" t="str">
        <f>VLOOKUP(Tabel3[[#This Row],[ID-Bygningsdel]],'Data aktør'!A:H,3,FALSE)</f>
        <v/>
      </c>
      <c r="Q593" s="190" t="str">
        <f>VLOOKUP(Tabel3[[#This Row],[ID-Bygningsdel]],'Data aktør'!A:H,4,FALSE)</f>
        <v/>
      </c>
      <c r="R593" s="191" t="str">
        <f>VLOOKUP(Tabel3[[#This Row],[ID-Bygningsdel]],'Data aktør'!A:H,5,FALSE)</f>
        <v>X</v>
      </c>
      <c r="S593" s="192" t="str">
        <f>VLOOKUP(Tabel3[[#This Row],[ID-Bygningsdel]],'Data aktør'!A:H,6,FALSE)</f>
        <v/>
      </c>
      <c r="T593" s="193" t="str">
        <f>VLOOKUP(Tabel3[[#This Row],[ID-Bygningsdel]],'Data aktør'!A:H,7,FALSE)</f>
        <v/>
      </c>
      <c r="U593" s="194" t="str">
        <f>VLOOKUP(Tabel3[[#This Row],[ID-Bygningsdel]],'Data aktør'!A:H,8,FALSE)</f>
        <v/>
      </c>
      <c r="V593" s="76"/>
      <c r="W593" s="77"/>
      <c r="X593" s="76"/>
      <c r="Y593" s="77"/>
      <c r="Z593" s="76"/>
      <c r="AA593" s="77"/>
      <c r="AB593" s="76"/>
      <c r="AC593" s="77"/>
      <c r="AD593" s="76"/>
      <c r="AE593" s="77"/>
      <c r="AF593" s="76"/>
      <c r="AG593" s="77"/>
      <c r="AH593" s="76"/>
      <c r="AI593" s="77"/>
      <c r="AJ593" s="76" t="s">
        <v>46</v>
      </c>
      <c r="AK593" s="77">
        <v>300</v>
      </c>
      <c r="AL593" s="76"/>
      <c r="AM593" s="77"/>
      <c r="AN593" s="76"/>
      <c r="AO593" s="77"/>
      <c r="AP593" s="76"/>
      <c r="AQ593" s="77"/>
      <c r="AR593" s="76"/>
      <c r="AS593" s="77"/>
      <c r="AT593" s="76" t="s">
        <v>46</v>
      </c>
      <c r="AU593" s="77">
        <v>325</v>
      </c>
      <c r="AV593" s="76"/>
      <c r="AW593" s="77"/>
      <c r="AX593" s="76"/>
      <c r="AY593" s="77"/>
      <c r="AZ593" s="76"/>
      <c r="BA593" s="77"/>
      <c r="BB593" s="76" t="s">
        <v>46</v>
      </c>
      <c r="BC593" s="77">
        <v>325</v>
      </c>
      <c r="BD593" s="76"/>
      <c r="BE593" s="77"/>
      <c r="BF593" s="76"/>
      <c r="BG593" s="77"/>
      <c r="BH593" s="76"/>
      <c r="BI593" s="77"/>
      <c r="BJ593" s="76"/>
      <c r="BK593" s="77"/>
      <c r="BL593" s="36"/>
      <c r="BM593" s="24"/>
      <c r="BN593" s="76"/>
      <c r="BO593" s="77"/>
      <c r="BP593" s="76"/>
      <c r="BQ593" s="77"/>
      <c r="BR593" s="76"/>
      <c r="BS593" s="77"/>
      <c r="BT593" s="76"/>
      <c r="BU593" s="77"/>
      <c r="BV593" s="24"/>
      <c r="BW593" s="76"/>
      <c r="BX593" s="77"/>
      <c r="BY593" s="76"/>
      <c r="BZ593" s="77"/>
      <c r="CA593" s="96"/>
    </row>
    <row r="594" spans="1:79" outlineLevel="1" x14ac:dyDescent="0.2">
      <c r="A594" s="33"/>
      <c r="B594" s="265" t="s">
        <v>1201</v>
      </c>
      <c r="C594" s="240" t="str">
        <f>_xlfn.CONCAT(Tabel3[[#This Row],[ID]],Tabel3[[#This Row],[BYGNINGSDELE]])</f>
        <v>590Varmluftstæpper</v>
      </c>
      <c r="D594" s="24"/>
      <c r="E594" s="24"/>
      <c r="F594" s="24"/>
      <c r="G594" s="24"/>
      <c r="H594" s="24"/>
      <c r="I594" s="24"/>
      <c r="J594" s="61">
        <v>4</v>
      </c>
      <c r="K594" s="62" t="s">
        <v>1188</v>
      </c>
      <c r="L594" s="63" t="s">
        <v>991</v>
      </c>
      <c r="M594" s="61" t="str">
        <f>IFERROR(VLOOKUP(Tabel3[[#This Row],[ID-Bygningsdel]],'Data ændringslog'!A:G,7,FALSE),"P")</f>
        <v/>
      </c>
      <c r="N594" s="64" t="s">
        <v>109</v>
      </c>
      <c r="O594" s="188" t="str">
        <f>VLOOKUP(Tabel3[[#This Row],[ID-Bygningsdel]],'Data aktør'!A:H,2,FALSE)</f>
        <v/>
      </c>
      <c r="P594" s="189" t="str">
        <f>VLOOKUP(Tabel3[[#This Row],[ID-Bygningsdel]],'Data aktør'!A:H,3,FALSE)</f>
        <v/>
      </c>
      <c r="Q594" s="190" t="str">
        <f>VLOOKUP(Tabel3[[#This Row],[ID-Bygningsdel]],'Data aktør'!A:H,4,FALSE)</f>
        <v/>
      </c>
      <c r="R594" s="191" t="str">
        <f>VLOOKUP(Tabel3[[#This Row],[ID-Bygningsdel]],'Data aktør'!A:H,5,FALSE)</f>
        <v>X</v>
      </c>
      <c r="S594" s="192" t="str">
        <f>VLOOKUP(Tabel3[[#This Row],[ID-Bygningsdel]],'Data aktør'!A:H,6,FALSE)</f>
        <v/>
      </c>
      <c r="T594" s="193" t="str">
        <f>VLOOKUP(Tabel3[[#This Row],[ID-Bygningsdel]],'Data aktør'!A:H,7,FALSE)</f>
        <v/>
      </c>
      <c r="U594" s="194" t="str">
        <f>VLOOKUP(Tabel3[[#This Row],[ID-Bygningsdel]],'Data aktør'!A:H,8,FALSE)</f>
        <v/>
      </c>
      <c r="V594" s="76"/>
      <c r="W594" s="77"/>
      <c r="X594" s="76"/>
      <c r="Y594" s="77"/>
      <c r="Z594" s="76"/>
      <c r="AA594" s="77"/>
      <c r="AB594" s="76"/>
      <c r="AC594" s="77"/>
      <c r="AD594" s="76"/>
      <c r="AE594" s="77"/>
      <c r="AF594" s="76"/>
      <c r="AG594" s="77"/>
      <c r="AH594" s="76"/>
      <c r="AI594" s="77"/>
      <c r="AJ594" s="76" t="s">
        <v>46</v>
      </c>
      <c r="AK594" s="77">
        <v>300</v>
      </c>
      <c r="AL594" s="76"/>
      <c r="AM594" s="77"/>
      <c r="AN594" s="76"/>
      <c r="AO594" s="77"/>
      <c r="AP594" s="76"/>
      <c r="AQ594" s="77"/>
      <c r="AR594" s="76"/>
      <c r="AS594" s="77"/>
      <c r="AT594" s="76" t="s">
        <v>46</v>
      </c>
      <c r="AU594" s="77">
        <v>325</v>
      </c>
      <c r="AV594" s="76"/>
      <c r="AW594" s="77"/>
      <c r="AX594" s="76"/>
      <c r="AY594" s="77"/>
      <c r="AZ594" s="76"/>
      <c r="BA594" s="77"/>
      <c r="BB594" s="76" t="s">
        <v>46</v>
      </c>
      <c r="BC594" s="77">
        <v>325</v>
      </c>
      <c r="BD594" s="76"/>
      <c r="BE594" s="77"/>
      <c r="BF594" s="76"/>
      <c r="BG594" s="77"/>
      <c r="BH594" s="76"/>
      <c r="BI594" s="77"/>
      <c r="BJ594" s="76"/>
      <c r="BK594" s="77"/>
      <c r="BL594" s="36"/>
      <c r="BM594" s="24"/>
      <c r="BN594" s="76"/>
      <c r="BO594" s="77"/>
      <c r="BP594" s="76"/>
      <c r="BQ594" s="77"/>
      <c r="BR594" s="76"/>
      <c r="BS594" s="77"/>
      <c r="BT594" s="76"/>
      <c r="BU594" s="77"/>
      <c r="BV594" s="24"/>
      <c r="BW594" s="76"/>
      <c r="BX594" s="77"/>
      <c r="BY594" s="76"/>
      <c r="BZ594" s="77"/>
      <c r="CA594" s="96"/>
    </row>
    <row r="595" spans="1:79" outlineLevel="1" x14ac:dyDescent="0.2">
      <c r="A595" s="33"/>
      <c r="B595" s="265" t="s">
        <v>1203</v>
      </c>
      <c r="C595" s="240" t="str">
        <f>_xlfn.CONCAT(Tabel3[[#This Row],[ID]],Tabel3[[#This Row],[BYGNINGSDELE]])</f>
        <v>591Varme kalorieferer</v>
      </c>
      <c r="D595" s="24"/>
      <c r="E595" s="24"/>
      <c r="F595" s="24"/>
      <c r="G595" s="24"/>
      <c r="H595" s="24"/>
      <c r="I595" s="24"/>
      <c r="J595" s="61">
        <v>4</v>
      </c>
      <c r="K595" s="62" t="s">
        <v>1190</v>
      </c>
      <c r="L595" s="63" t="s">
        <v>991</v>
      </c>
      <c r="M595" s="61" t="str">
        <f>IFERROR(VLOOKUP(Tabel3[[#This Row],[ID-Bygningsdel]],'Data ændringslog'!A:G,7,FALSE),"P")</f>
        <v/>
      </c>
      <c r="N595" s="64" t="s">
        <v>109</v>
      </c>
      <c r="O595" s="188" t="str">
        <f>VLOOKUP(Tabel3[[#This Row],[ID-Bygningsdel]],'Data aktør'!A:H,2,FALSE)</f>
        <v/>
      </c>
      <c r="P595" s="189" t="str">
        <f>VLOOKUP(Tabel3[[#This Row],[ID-Bygningsdel]],'Data aktør'!A:H,3,FALSE)</f>
        <v/>
      </c>
      <c r="Q595" s="190" t="str">
        <f>VLOOKUP(Tabel3[[#This Row],[ID-Bygningsdel]],'Data aktør'!A:H,4,FALSE)</f>
        <v/>
      </c>
      <c r="R595" s="191" t="str">
        <f>VLOOKUP(Tabel3[[#This Row],[ID-Bygningsdel]],'Data aktør'!A:H,5,FALSE)</f>
        <v>X</v>
      </c>
      <c r="S595" s="192" t="str">
        <f>VLOOKUP(Tabel3[[#This Row],[ID-Bygningsdel]],'Data aktør'!A:H,6,FALSE)</f>
        <v/>
      </c>
      <c r="T595" s="193" t="str">
        <f>VLOOKUP(Tabel3[[#This Row],[ID-Bygningsdel]],'Data aktør'!A:H,7,FALSE)</f>
        <v/>
      </c>
      <c r="U595" s="194" t="str">
        <f>VLOOKUP(Tabel3[[#This Row],[ID-Bygningsdel]],'Data aktør'!A:H,8,FALSE)</f>
        <v/>
      </c>
      <c r="V595" s="76"/>
      <c r="W595" s="77"/>
      <c r="X595" s="76"/>
      <c r="Y595" s="77"/>
      <c r="Z595" s="76"/>
      <c r="AA595" s="77"/>
      <c r="AB595" s="76"/>
      <c r="AC595" s="77"/>
      <c r="AD595" s="76"/>
      <c r="AE595" s="77"/>
      <c r="AF595" s="76"/>
      <c r="AG595" s="77"/>
      <c r="AH595" s="76"/>
      <c r="AI595" s="77"/>
      <c r="AJ595" s="76" t="s">
        <v>46</v>
      </c>
      <c r="AK595" s="77">
        <v>300</v>
      </c>
      <c r="AL595" s="76"/>
      <c r="AM595" s="77"/>
      <c r="AN595" s="76"/>
      <c r="AO595" s="77"/>
      <c r="AP595" s="76"/>
      <c r="AQ595" s="77"/>
      <c r="AR595" s="76"/>
      <c r="AS595" s="77"/>
      <c r="AT595" s="76" t="s">
        <v>46</v>
      </c>
      <c r="AU595" s="77">
        <v>325</v>
      </c>
      <c r="AV595" s="76"/>
      <c r="AW595" s="77"/>
      <c r="AX595" s="76"/>
      <c r="AY595" s="77"/>
      <c r="AZ595" s="76"/>
      <c r="BA595" s="77"/>
      <c r="BB595" s="76" t="s">
        <v>46</v>
      </c>
      <c r="BC595" s="77">
        <v>325</v>
      </c>
      <c r="BD595" s="76"/>
      <c r="BE595" s="77"/>
      <c r="BF595" s="76"/>
      <c r="BG595" s="77"/>
      <c r="BH595" s="76"/>
      <c r="BI595" s="77"/>
      <c r="BJ595" s="76"/>
      <c r="BK595" s="77"/>
      <c r="BL595" s="36"/>
      <c r="BM595" s="24"/>
      <c r="BN595" s="76"/>
      <c r="BO595" s="77"/>
      <c r="BP595" s="76"/>
      <c r="BQ595" s="77"/>
      <c r="BR595" s="76"/>
      <c r="BS595" s="77"/>
      <c r="BT595" s="76"/>
      <c r="BU595" s="77"/>
      <c r="BV595" s="24"/>
      <c r="BW595" s="76"/>
      <c r="BX595" s="77"/>
      <c r="BY595" s="76"/>
      <c r="BZ595" s="77"/>
      <c r="CA595" s="96"/>
    </row>
    <row r="596" spans="1:79" outlineLevel="1" x14ac:dyDescent="0.2">
      <c r="A596" s="33"/>
      <c r="B596" s="265" t="s">
        <v>1205</v>
      </c>
      <c r="C596" s="240" t="str">
        <f>_xlfn.CONCAT(Tabel3[[#This Row],[ID]],Tabel3[[#This Row],[BYGNINGSDELE]])</f>
        <v>592Rørradiatorer</v>
      </c>
      <c r="D596" s="24"/>
      <c r="E596" s="24"/>
      <c r="F596" s="24"/>
      <c r="G596" s="24"/>
      <c r="H596" s="24"/>
      <c r="I596" s="24"/>
      <c r="J596" s="61">
        <v>4</v>
      </c>
      <c r="K596" s="62" t="s">
        <v>1192</v>
      </c>
      <c r="L596" s="63" t="s">
        <v>991</v>
      </c>
      <c r="M596" s="61" t="str">
        <f>IFERROR(VLOOKUP(Tabel3[[#This Row],[ID-Bygningsdel]],'Data ændringslog'!A:G,7,FALSE),"P")</f>
        <v/>
      </c>
      <c r="N596" s="64" t="s">
        <v>109</v>
      </c>
      <c r="O596" s="188" t="str">
        <f>VLOOKUP(Tabel3[[#This Row],[ID-Bygningsdel]],'Data aktør'!A:H,2,FALSE)</f>
        <v/>
      </c>
      <c r="P596" s="189" t="str">
        <f>VLOOKUP(Tabel3[[#This Row],[ID-Bygningsdel]],'Data aktør'!A:H,3,FALSE)</f>
        <v/>
      </c>
      <c r="Q596" s="190" t="str">
        <f>VLOOKUP(Tabel3[[#This Row],[ID-Bygningsdel]],'Data aktør'!A:H,4,FALSE)</f>
        <v/>
      </c>
      <c r="R596" s="191" t="str">
        <f>VLOOKUP(Tabel3[[#This Row],[ID-Bygningsdel]],'Data aktør'!A:H,5,FALSE)</f>
        <v>X</v>
      </c>
      <c r="S596" s="192" t="str">
        <f>VLOOKUP(Tabel3[[#This Row],[ID-Bygningsdel]],'Data aktør'!A:H,6,FALSE)</f>
        <v/>
      </c>
      <c r="T596" s="193" t="str">
        <f>VLOOKUP(Tabel3[[#This Row],[ID-Bygningsdel]],'Data aktør'!A:H,7,FALSE)</f>
        <v/>
      </c>
      <c r="U596" s="194" t="str">
        <f>VLOOKUP(Tabel3[[#This Row],[ID-Bygningsdel]],'Data aktør'!A:H,8,FALSE)</f>
        <v/>
      </c>
      <c r="V596" s="76"/>
      <c r="W596" s="77"/>
      <c r="X596" s="76"/>
      <c r="Y596" s="77"/>
      <c r="Z596" s="76"/>
      <c r="AA596" s="77"/>
      <c r="AB596" s="76"/>
      <c r="AC596" s="77"/>
      <c r="AD596" s="76"/>
      <c r="AE596" s="77"/>
      <c r="AF596" s="76"/>
      <c r="AG596" s="77"/>
      <c r="AH596" s="76"/>
      <c r="AI596" s="77"/>
      <c r="AJ596" s="76" t="s">
        <v>46</v>
      </c>
      <c r="AK596" s="77">
        <v>300</v>
      </c>
      <c r="AL596" s="76"/>
      <c r="AM596" s="77"/>
      <c r="AN596" s="76"/>
      <c r="AO596" s="77"/>
      <c r="AP596" s="76"/>
      <c r="AQ596" s="77"/>
      <c r="AR596" s="76"/>
      <c r="AS596" s="77"/>
      <c r="AT596" s="76" t="s">
        <v>46</v>
      </c>
      <c r="AU596" s="77">
        <v>325</v>
      </c>
      <c r="AV596" s="76"/>
      <c r="AW596" s="77"/>
      <c r="AX596" s="76"/>
      <c r="AY596" s="77"/>
      <c r="AZ596" s="76"/>
      <c r="BA596" s="77"/>
      <c r="BB596" s="76" t="s">
        <v>46</v>
      </c>
      <c r="BC596" s="77">
        <v>325</v>
      </c>
      <c r="BD596" s="76"/>
      <c r="BE596" s="77"/>
      <c r="BF596" s="76"/>
      <c r="BG596" s="77"/>
      <c r="BH596" s="76"/>
      <c r="BI596" s="77"/>
      <c r="BJ596" s="76"/>
      <c r="BK596" s="77"/>
      <c r="BL596" s="36"/>
      <c r="BM596" s="24"/>
      <c r="BN596" s="76"/>
      <c r="BO596" s="77"/>
      <c r="BP596" s="76"/>
      <c r="BQ596" s="77"/>
      <c r="BR596" s="76"/>
      <c r="BS596" s="77"/>
      <c r="BT596" s="76"/>
      <c r="BU596" s="77"/>
      <c r="BV596" s="24"/>
      <c r="BW596" s="76"/>
      <c r="BX596" s="77"/>
      <c r="BY596" s="76"/>
      <c r="BZ596" s="77"/>
      <c r="CA596" s="96"/>
    </row>
    <row r="597" spans="1:79" outlineLevel="1" x14ac:dyDescent="0.2">
      <c r="A597" s="33"/>
      <c r="B597" s="265" t="s">
        <v>1207</v>
      </c>
      <c r="C597" s="240" t="str">
        <f>_xlfn.CONCAT(Tabel3[[#This Row],[ID]],Tabel3[[#This Row],[BYGNINGSDELE]])</f>
        <v>593Afspærringsventiler</v>
      </c>
      <c r="D597" s="24"/>
      <c r="E597" s="24"/>
      <c r="F597" s="24"/>
      <c r="G597" s="24"/>
      <c r="H597" s="24"/>
      <c r="I597" s="24"/>
      <c r="J597" s="61">
        <v>4</v>
      </c>
      <c r="K597" s="62" t="s">
        <v>1138</v>
      </c>
      <c r="L597" s="63" t="s">
        <v>991</v>
      </c>
      <c r="M597" s="61" t="str">
        <f>IFERROR(VLOOKUP(Tabel3[[#This Row],[ID-Bygningsdel]],'Data ændringslog'!A:G,7,FALSE),"P")</f>
        <v/>
      </c>
      <c r="N597" s="64" t="s">
        <v>113</v>
      </c>
      <c r="O597" s="188" t="str">
        <f>VLOOKUP(Tabel3[[#This Row],[ID-Bygningsdel]],'Data aktør'!A:H,2,FALSE)</f>
        <v/>
      </c>
      <c r="P597" s="189" t="str">
        <f>VLOOKUP(Tabel3[[#This Row],[ID-Bygningsdel]],'Data aktør'!A:H,3,FALSE)</f>
        <v/>
      </c>
      <c r="Q597" s="190" t="str">
        <f>VLOOKUP(Tabel3[[#This Row],[ID-Bygningsdel]],'Data aktør'!A:H,4,FALSE)</f>
        <v/>
      </c>
      <c r="R597" s="191" t="str">
        <f>VLOOKUP(Tabel3[[#This Row],[ID-Bygningsdel]],'Data aktør'!A:H,5,FALSE)</f>
        <v/>
      </c>
      <c r="S597" s="192" t="str">
        <f>VLOOKUP(Tabel3[[#This Row],[ID-Bygningsdel]],'Data aktør'!A:H,6,FALSE)</f>
        <v/>
      </c>
      <c r="T597" s="193" t="str">
        <f>VLOOKUP(Tabel3[[#This Row],[ID-Bygningsdel]],'Data aktør'!A:H,7,FALSE)</f>
        <v/>
      </c>
      <c r="U597" s="194" t="str">
        <f>VLOOKUP(Tabel3[[#This Row],[ID-Bygningsdel]],'Data aktør'!A:H,8,FALSE)</f>
        <v/>
      </c>
      <c r="V597" s="76"/>
      <c r="W597" s="77"/>
      <c r="X597" s="76"/>
      <c r="Y597" s="77"/>
      <c r="Z597" s="76"/>
      <c r="AA597" s="77"/>
      <c r="AB597" s="76"/>
      <c r="AC597" s="77"/>
      <c r="AD597" s="76"/>
      <c r="AE597" s="77"/>
      <c r="AF597" s="76"/>
      <c r="AG597" s="77"/>
      <c r="AH597" s="76"/>
      <c r="AI597" s="77"/>
      <c r="AJ597" s="76"/>
      <c r="AK597" s="77"/>
      <c r="AL597" s="76"/>
      <c r="AM597" s="77"/>
      <c r="AN597" s="76"/>
      <c r="AO597" s="77"/>
      <c r="AP597" s="76"/>
      <c r="AQ597" s="77"/>
      <c r="AR597" s="76"/>
      <c r="AS597" s="77"/>
      <c r="AT597" s="76"/>
      <c r="AU597" s="77"/>
      <c r="AV597" s="76"/>
      <c r="AW597" s="77"/>
      <c r="AX597" s="76"/>
      <c r="AY597" s="77"/>
      <c r="AZ597" s="76"/>
      <c r="BA597" s="77"/>
      <c r="BB597" s="76"/>
      <c r="BC597" s="77"/>
      <c r="BD597" s="76"/>
      <c r="BE597" s="77"/>
      <c r="BF597" s="76"/>
      <c r="BG597" s="77"/>
      <c r="BH597" s="76"/>
      <c r="BI597" s="77"/>
      <c r="BJ597" s="76"/>
      <c r="BK597" s="77"/>
      <c r="BL597" s="36"/>
      <c r="BM597" s="24"/>
      <c r="BN597" s="76"/>
      <c r="BO597" s="77"/>
      <c r="BP597" s="76"/>
      <c r="BQ597" s="77"/>
      <c r="BR597" s="76"/>
      <c r="BS597" s="77"/>
      <c r="BT597" s="76"/>
      <c r="BU597" s="77"/>
      <c r="BV597" s="24"/>
      <c r="BW597" s="76"/>
      <c r="BX597" s="77"/>
      <c r="BY597" s="76"/>
      <c r="BZ597" s="77"/>
      <c r="CA597" s="96"/>
    </row>
    <row r="598" spans="1:79" outlineLevel="1" x14ac:dyDescent="0.2">
      <c r="A598" s="33"/>
      <c r="B598" s="265" t="s">
        <v>1209</v>
      </c>
      <c r="C598" s="240" t="str">
        <f>_xlfn.CONCAT(Tabel3[[#This Row],[ID]],Tabel3[[#This Row],[BYGNINGSDELE]])</f>
        <v>594Indregulerende ventiler /Radiatorventil og -termostat</v>
      </c>
      <c r="D598" s="24"/>
      <c r="E598" s="24"/>
      <c r="F598" s="24"/>
      <c r="G598" s="24"/>
      <c r="H598" s="24"/>
      <c r="I598" s="24"/>
      <c r="J598" s="61">
        <v>4</v>
      </c>
      <c r="K598" s="62" t="s">
        <v>1195</v>
      </c>
      <c r="L598" s="63" t="s">
        <v>991</v>
      </c>
      <c r="M598" s="61" t="str">
        <f>IFERROR(VLOOKUP(Tabel3[[#This Row],[ID-Bygningsdel]],'Data ændringslog'!A:G,7,FALSE),"P")</f>
        <v/>
      </c>
      <c r="N598" s="64" t="s">
        <v>113</v>
      </c>
      <c r="O598" s="188" t="str">
        <f>VLOOKUP(Tabel3[[#This Row],[ID-Bygningsdel]],'Data aktør'!A:H,2,FALSE)</f>
        <v/>
      </c>
      <c r="P598" s="189" t="str">
        <f>VLOOKUP(Tabel3[[#This Row],[ID-Bygningsdel]],'Data aktør'!A:H,3,FALSE)</f>
        <v/>
      </c>
      <c r="Q598" s="190" t="str">
        <f>VLOOKUP(Tabel3[[#This Row],[ID-Bygningsdel]],'Data aktør'!A:H,4,FALSE)</f>
        <v/>
      </c>
      <c r="R598" s="191" t="str">
        <f>VLOOKUP(Tabel3[[#This Row],[ID-Bygningsdel]],'Data aktør'!A:H,5,FALSE)</f>
        <v/>
      </c>
      <c r="S598" s="192" t="str">
        <f>VLOOKUP(Tabel3[[#This Row],[ID-Bygningsdel]],'Data aktør'!A:H,6,FALSE)</f>
        <v/>
      </c>
      <c r="T598" s="193" t="str">
        <f>VLOOKUP(Tabel3[[#This Row],[ID-Bygningsdel]],'Data aktør'!A:H,7,FALSE)</f>
        <v/>
      </c>
      <c r="U598" s="194" t="str">
        <f>VLOOKUP(Tabel3[[#This Row],[ID-Bygningsdel]],'Data aktør'!A:H,8,FALSE)</f>
        <v/>
      </c>
      <c r="V598" s="76"/>
      <c r="W598" s="77"/>
      <c r="X598" s="76"/>
      <c r="Y598" s="77"/>
      <c r="Z598" s="76"/>
      <c r="AA598" s="77"/>
      <c r="AB598" s="76"/>
      <c r="AC598" s="77"/>
      <c r="AD598" s="76"/>
      <c r="AE598" s="77"/>
      <c r="AF598" s="76"/>
      <c r="AG598" s="77"/>
      <c r="AH598" s="76"/>
      <c r="AI598" s="77"/>
      <c r="AJ598" s="76"/>
      <c r="AK598" s="77"/>
      <c r="AL598" s="76"/>
      <c r="AM598" s="77"/>
      <c r="AN598" s="76"/>
      <c r="AO598" s="77"/>
      <c r="AP598" s="76"/>
      <c r="AQ598" s="77"/>
      <c r="AR598" s="76"/>
      <c r="AS598" s="77"/>
      <c r="AT598" s="76"/>
      <c r="AU598" s="77"/>
      <c r="AV598" s="76"/>
      <c r="AW598" s="77"/>
      <c r="AX598" s="76"/>
      <c r="AY598" s="77"/>
      <c r="AZ598" s="76"/>
      <c r="BA598" s="77"/>
      <c r="BB598" s="76"/>
      <c r="BC598" s="77"/>
      <c r="BD598" s="76"/>
      <c r="BE598" s="77"/>
      <c r="BF598" s="76"/>
      <c r="BG598" s="77"/>
      <c r="BH598" s="76"/>
      <c r="BI598" s="77"/>
      <c r="BJ598" s="76"/>
      <c r="BK598" s="77"/>
      <c r="BL598" s="36"/>
      <c r="BM598" s="24"/>
      <c r="BN598" s="76"/>
      <c r="BO598" s="77"/>
      <c r="BP598" s="76"/>
      <c r="BQ598" s="77"/>
      <c r="BR598" s="76"/>
      <c r="BS598" s="77"/>
      <c r="BT598" s="76"/>
      <c r="BU598" s="77"/>
      <c r="BV598" s="24"/>
      <c r="BW598" s="76"/>
      <c r="BX598" s="77"/>
      <c r="BY598" s="76"/>
      <c r="BZ598" s="77"/>
      <c r="CA598" s="96"/>
    </row>
    <row r="599" spans="1:79" outlineLevel="1" x14ac:dyDescent="0.2">
      <c r="A599" s="33"/>
      <c r="B599" s="265" t="s">
        <v>1210</v>
      </c>
      <c r="C599" s="240" t="str">
        <f>_xlfn.CONCAT(Tabel3[[#This Row],[ID]],Tabel3[[#This Row],[BYGNINGSDELE]])</f>
        <v>595Øvrige Ventiler</v>
      </c>
      <c r="D599" s="24"/>
      <c r="E599" s="24"/>
      <c r="F599" s="24"/>
      <c r="G599" s="24"/>
      <c r="H599" s="24"/>
      <c r="I599" s="24"/>
      <c r="J599" s="61">
        <v>4</v>
      </c>
      <c r="K599" s="62" t="s">
        <v>1142</v>
      </c>
      <c r="L599" s="63" t="s">
        <v>991</v>
      </c>
      <c r="M599" s="61" t="str">
        <f>IFERROR(VLOOKUP(Tabel3[[#This Row],[ID-Bygningsdel]],'Data ændringslog'!A:G,7,FALSE),"P")</f>
        <v/>
      </c>
      <c r="N599" s="64" t="s">
        <v>113</v>
      </c>
      <c r="O599" s="188" t="str">
        <f>VLOOKUP(Tabel3[[#This Row],[ID-Bygningsdel]],'Data aktør'!A:H,2,FALSE)</f>
        <v/>
      </c>
      <c r="P599" s="189" t="str">
        <f>VLOOKUP(Tabel3[[#This Row],[ID-Bygningsdel]],'Data aktør'!A:H,3,FALSE)</f>
        <v/>
      </c>
      <c r="Q599" s="190" t="str">
        <f>VLOOKUP(Tabel3[[#This Row],[ID-Bygningsdel]],'Data aktør'!A:H,4,FALSE)</f>
        <v/>
      </c>
      <c r="R599" s="191" t="str">
        <f>VLOOKUP(Tabel3[[#This Row],[ID-Bygningsdel]],'Data aktør'!A:H,5,FALSE)</f>
        <v/>
      </c>
      <c r="S599" s="192" t="str">
        <f>VLOOKUP(Tabel3[[#This Row],[ID-Bygningsdel]],'Data aktør'!A:H,6,FALSE)</f>
        <v/>
      </c>
      <c r="T599" s="193" t="str">
        <f>VLOOKUP(Tabel3[[#This Row],[ID-Bygningsdel]],'Data aktør'!A:H,7,FALSE)</f>
        <v/>
      </c>
      <c r="U599" s="194" t="str">
        <f>VLOOKUP(Tabel3[[#This Row],[ID-Bygningsdel]],'Data aktør'!A:H,8,FALSE)</f>
        <v/>
      </c>
      <c r="V599" s="76"/>
      <c r="W599" s="77"/>
      <c r="X599" s="76"/>
      <c r="Y599" s="77"/>
      <c r="Z599" s="76"/>
      <c r="AA599" s="77"/>
      <c r="AB599" s="76"/>
      <c r="AC599" s="77"/>
      <c r="AD599" s="76"/>
      <c r="AE599" s="77"/>
      <c r="AF599" s="76"/>
      <c r="AG599" s="77"/>
      <c r="AH599" s="76"/>
      <c r="AI599" s="77"/>
      <c r="AJ599" s="76"/>
      <c r="AK599" s="77"/>
      <c r="AL599" s="76"/>
      <c r="AM599" s="77"/>
      <c r="AN599" s="76"/>
      <c r="AO599" s="77"/>
      <c r="AP599" s="76"/>
      <c r="AQ599" s="77"/>
      <c r="AR599" s="76"/>
      <c r="AS599" s="77"/>
      <c r="AT599" s="76"/>
      <c r="AU599" s="77"/>
      <c r="AV599" s="76"/>
      <c r="AW599" s="77"/>
      <c r="AX599" s="76"/>
      <c r="AY599" s="77"/>
      <c r="AZ599" s="76"/>
      <c r="BA599" s="77"/>
      <c r="BB599" s="76"/>
      <c r="BC599" s="77"/>
      <c r="BD599" s="76"/>
      <c r="BE599" s="77"/>
      <c r="BF599" s="76"/>
      <c r="BG599" s="77"/>
      <c r="BH599" s="76"/>
      <c r="BI599" s="77"/>
      <c r="BJ599" s="76"/>
      <c r="BK599" s="77"/>
      <c r="BL599" s="36"/>
      <c r="BM599" s="24"/>
      <c r="BN599" s="76"/>
      <c r="BO599" s="77"/>
      <c r="BP599" s="76"/>
      <c r="BQ599" s="77"/>
      <c r="BR599" s="76"/>
      <c r="BS599" s="77"/>
      <c r="BT599" s="76"/>
      <c r="BU599" s="77"/>
      <c r="BV599" s="24"/>
      <c r="BW599" s="76"/>
      <c r="BX599" s="77"/>
      <c r="BY599" s="76"/>
      <c r="BZ599" s="77"/>
      <c r="CA599" s="96"/>
    </row>
    <row r="600" spans="1:79" outlineLevel="1" x14ac:dyDescent="0.2">
      <c r="A600" s="33"/>
      <c r="B600" s="265" t="s">
        <v>1212</v>
      </c>
      <c r="C600" s="240" t="str">
        <f>_xlfn.CONCAT(Tabel3[[#This Row],[ID]],Tabel3[[#This Row],[BYGNINGSDELE]])</f>
        <v>596Filter/Termometer/Manomenter/Kompensator/mv.</v>
      </c>
      <c r="D600" s="24"/>
      <c r="E600" s="24"/>
      <c r="F600" s="24"/>
      <c r="G600" s="24"/>
      <c r="H600" s="24"/>
      <c r="I600" s="24"/>
      <c r="J600" s="61">
        <v>4</v>
      </c>
      <c r="K600" s="62" t="s">
        <v>1144</v>
      </c>
      <c r="L600" s="63" t="s">
        <v>991</v>
      </c>
      <c r="M600" s="61" t="str">
        <f>IFERROR(VLOOKUP(Tabel3[[#This Row],[ID-Bygningsdel]],'Data ændringslog'!A:G,7,FALSE),"P")</f>
        <v/>
      </c>
      <c r="N600" s="64" t="s">
        <v>113</v>
      </c>
      <c r="O600" s="188" t="str">
        <f>VLOOKUP(Tabel3[[#This Row],[ID-Bygningsdel]],'Data aktør'!A:H,2,FALSE)</f>
        <v/>
      </c>
      <c r="P600" s="189" t="str">
        <f>VLOOKUP(Tabel3[[#This Row],[ID-Bygningsdel]],'Data aktør'!A:H,3,FALSE)</f>
        <v/>
      </c>
      <c r="Q600" s="190" t="str">
        <f>VLOOKUP(Tabel3[[#This Row],[ID-Bygningsdel]],'Data aktør'!A:H,4,FALSE)</f>
        <v/>
      </c>
      <c r="R600" s="191" t="str">
        <f>VLOOKUP(Tabel3[[#This Row],[ID-Bygningsdel]],'Data aktør'!A:H,5,FALSE)</f>
        <v/>
      </c>
      <c r="S600" s="192" t="str">
        <f>VLOOKUP(Tabel3[[#This Row],[ID-Bygningsdel]],'Data aktør'!A:H,6,FALSE)</f>
        <v/>
      </c>
      <c r="T600" s="193" t="str">
        <f>VLOOKUP(Tabel3[[#This Row],[ID-Bygningsdel]],'Data aktør'!A:H,7,FALSE)</f>
        <v/>
      </c>
      <c r="U600" s="194" t="str">
        <f>VLOOKUP(Tabel3[[#This Row],[ID-Bygningsdel]],'Data aktør'!A:H,8,FALSE)</f>
        <v/>
      </c>
      <c r="V600" s="76"/>
      <c r="W600" s="77"/>
      <c r="X600" s="76"/>
      <c r="Y600" s="77"/>
      <c r="Z600" s="76"/>
      <c r="AA600" s="77"/>
      <c r="AB600" s="76"/>
      <c r="AC600" s="77"/>
      <c r="AD600" s="76"/>
      <c r="AE600" s="77"/>
      <c r="AF600" s="76"/>
      <c r="AG600" s="77"/>
      <c r="AH600" s="76"/>
      <c r="AI600" s="77"/>
      <c r="AJ600" s="76"/>
      <c r="AK600" s="77"/>
      <c r="AL600" s="76"/>
      <c r="AM600" s="77"/>
      <c r="AN600" s="76"/>
      <c r="AO600" s="77"/>
      <c r="AP600" s="76"/>
      <c r="AQ600" s="77"/>
      <c r="AR600" s="76"/>
      <c r="AS600" s="77"/>
      <c r="AT600" s="76"/>
      <c r="AU600" s="77"/>
      <c r="AV600" s="76"/>
      <c r="AW600" s="77"/>
      <c r="AX600" s="76"/>
      <c r="AY600" s="77"/>
      <c r="AZ600" s="76"/>
      <c r="BA600" s="77"/>
      <c r="BB600" s="76"/>
      <c r="BC600" s="77"/>
      <c r="BD600" s="76"/>
      <c r="BE600" s="77"/>
      <c r="BF600" s="76"/>
      <c r="BG600" s="77"/>
      <c r="BH600" s="76"/>
      <c r="BI600" s="77"/>
      <c r="BJ600" s="76"/>
      <c r="BK600" s="77"/>
      <c r="BL600" s="36"/>
      <c r="BM600" s="24"/>
      <c r="BN600" s="76"/>
      <c r="BO600" s="77"/>
      <c r="BP600" s="76"/>
      <c r="BQ600" s="77"/>
      <c r="BR600" s="76"/>
      <c r="BS600" s="77"/>
      <c r="BT600" s="76"/>
      <c r="BU600" s="77"/>
      <c r="BV600" s="24"/>
      <c r="BW600" s="76"/>
      <c r="BX600" s="77"/>
      <c r="BY600" s="76"/>
      <c r="BZ600" s="77"/>
      <c r="CA600" s="96"/>
    </row>
    <row r="601" spans="1:79" outlineLevel="1" x14ac:dyDescent="0.2">
      <c r="A601" s="33"/>
      <c r="B601" s="265" t="s">
        <v>1213</v>
      </c>
      <c r="C601" s="240" t="str">
        <f>_xlfn.CONCAT(Tabel3[[#This Row],[ID]],Tabel3[[#This Row],[BYGNINGSDELE]])</f>
        <v>597Koblingsdåser</v>
      </c>
      <c r="D601" s="24"/>
      <c r="E601" s="24"/>
      <c r="F601" s="24"/>
      <c r="G601" s="24"/>
      <c r="H601" s="24"/>
      <c r="I601" s="24"/>
      <c r="J601" s="61">
        <v>4</v>
      </c>
      <c r="K601" s="62" t="s">
        <v>1146</v>
      </c>
      <c r="L601" s="63" t="s">
        <v>991</v>
      </c>
      <c r="M601" s="61" t="str">
        <f>IFERROR(VLOOKUP(Tabel3[[#This Row],[ID-Bygningsdel]],'Data ændringslog'!A:G,7,FALSE),"P")</f>
        <v/>
      </c>
      <c r="N601" s="64" t="s">
        <v>113</v>
      </c>
      <c r="O601" s="188" t="str">
        <f>VLOOKUP(Tabel3[[#This Row],[ID-Bygningsdel]],'Data aktør'!A:H,2,FALSE)</f>
        <v/>
      </c>
      <c r="P601" s="189" t="str">
        <f>VLOOKUP(Tabel3[[#This Row],[ID-Bygningsdel]],'Data aktør'!A:H,3,FALSE)</f>
        <v/>
      </c>
      <c r="Q601" s="190" t="str">
        <f>VLOOKUP(Tabel3[[#This Row],[ID-Bygningsdel]],'Data aktør'!A:H,4,FALSE)</f>
        <v/>
      </c>
      <c r="R601" s="191" t="str">
        <f>VLOOKUP(Tabel3[[#This Row],[ID-Bygningsdel]],'Data aktør'!A:H,5,FALSE)</f>
        <v/>
      </c>
      <c r="S601" s="192" t="str">
        <f>VLOOKUP(Tabel3[[#This Row],[ID-Bygningsdel]],'Data aktør'!A:H,6,FALSE)</f>
        <v/>
      </c>
      <c r="T601" s="193" t="str">
        <f>VLOOKUP(Tabel3[[#This Row],[ID-Bygningsdel]],'Data aktør'!A:H,7,FALSE)</f>
        <v/>
      </c>
      <c r="U601" s="194" t="str">
        <f>VLOOKUP(Tabel3[[#This Row],[ID-Bygningsdel]],'Data aktør'!A:H,8,FALSE)</f>
        <v/>
      </c>
      <c r="V601" s="76"/>
      <c r="W601" s="77"/>
      <c r="X601" s="76"/>
      <c r="Y601" s="77"/>
      <c r="Z601" s="76"/>
      <c r="AA601" s="77"/>
      <c r="AB601" s="76"/>
      <c r="AC601" s="77"/>
      <c r="AD601" s="76"/>
      <c r="AE601" s="77"/>
      <c r="AF601" s="76"/>
      <c r="AG601" s="77"/>
      <c r="AH601" s="76"/>
      <c r="AI601" s="77"/>
      <c r="AJ601" s="76"/>
      <c r="AK601" s="77"/>
      <c r="AL601" s="76"/>
      <c r="AM601" s="77"/>
      <c r="AN601" s="76"/>
      <c r="AO601" s="77"/>
      <c r="AP601" s="76"/>
      <c r="AQ601" s="77"/>
      <c r="AR601" s="76"/>
      <c r="AS601" s="77"/>
      <c r="AT601" s="76"/>
      <c r="AU601" s="77"/>
      <c r="AV601" s="76"/>
      <c r="AW601" s="77"/>
      <c r="AX601" s="76"/>
      <c r="AY601" s="77"/>
      <c r="AZ601" s="76"/>
      <c r="BA601" s="77"/>
      <c r="BB601" s="76"/>
      <c r="BC601" s="77"/>
      <c r="BD601" s="76"/>
      <c r="BE601" s="77"/>
      <c r="BF601" s="76"/>
      <c r="BG601" s="77"/>
      <c r="BH601" s="76"/>
      <c r="BI601" s="77"/>
      <c r="BJ601" s="76"/>
      <c r="BK601" s="77"/>
      <c r="BL601" s="36"/>
      <c r="BM601" s="24"/>
      <c r="BN601" s="76"/>
      <c r="BO601" s="77"/>
      <c r="BP601" s="76"/>
      <c r="BQ601" s="77"/>
      <c r="BR601" s="76"/>
      <c r="BS601" s="77"/>
      <c r="BT601" s="76"/>
      <c r="BU601" s="77"/>
      <c r="BV601" s="24"/>
      <c r="BW601" s="76"/>
      <c r="BX601" s="77"/>
      <c r="BY601" s="76"/>
      <c r="BZ601" s="77"/>
      <c r="CA601" s="96"/>
    </row>
    <row r="602" spans="1:79" outlineLevel="1" x14ac:dyDescent="0.2">
      <c r="A602" s="33"/>
      <c r="B602" s="265" t="s">
        <v>1215</v>
      </c>
      <c r="C602" s="240" t="str">
        <f>_xlfn.CONCAT(Tabel3[[#This Row],[ID]],Tabel3[[#This Row],[BYGNINGSDELE]])</f>
        <v>598Målere</v>
      </c>
      <c r="D602" s="24"/>
      <c r="E602" s="24"/>
      <c r="F602" s="24"/>
      <c r="G602" s="24"/>
      <c r="H602" s="24"/>
      <c r="I602" s="24"/>
      <c r="J602" s="61">
        <v>4</v>
      </c>
      <c r="K602" s="62" t="s">
        <v>1159</v>
      </c>
      <c r="L602" s="63" t="s">
        <v>991</v>
      </c>
      <c r="M602" s="61" t="str">
        <f>IFERROR(VLOOKUP(Tabel3[[#This Row],[ID-Bygningsdel]],'Data ændringslog'!A:G,7,FALSE),"P")</f>
        <v/>
      </c>
      <c r="N602" s="64" t="s">
        <v>113</v>
      </c>
      <c r="O602" s="188" t="str">
        <f>VLOOKUP(Tabel3[[#This Row],[ID-Bygningsdel]],'Data aktør'!A:H,2,FALSE)</f>
        <v/>
      </c>
      <c r="P602" s="189" t="str">
        <f>VLOOKUP(Tabel3[[#This Row],[ID-Bygningsdel]],'Data aktør'!A:H,3,FALSE)</f>
        <v/>
      </c>
      <c r="Q602" s="190" t="str">
        <f>VLOOKUP(Tabel3[[#This Row],[ID-Bygningsdel]],'Data aktør'!A:H,4,FALSE)</f>
        <v/>
      </c>
      <c r="R602" s="191" t="str">
        <f>VLOOKUP(Tabel3[[#This Row],[ID-Bygningsdel]],'Data aktør'!A:H,5,FALSE)</f>
        <v/>
      </c>
      <c r="S602" s="192" t="str">
        <f>VLOOKUP(Tabel3[[#This Row],[ID-Bygningsdel]],'Data aktør'!A:H,6,FALSE)</f>
        <v/>
      </c>
      <c r="T602" s="193" t="str">
        <f>VLOOKUP(Tabel3[[#This Row],[ID-Bygningsdel]],'Data aktør'!A:H,7,FALSE)</f>
        <v/>
      </c>
      <c r="U602" s="194" t="str">
        <f>VLOOKUP(Tabel3[[#This Row],[ID-Bygningsdel]],'Data aktør'!A:H,8,FALSE)</f>
        <v/>
      </c>
      <c r="V602" s="76"/>
      <c r="W602" s="77"/>
      <c r="X602" s="76"/>
      <c r="Y602" s="77"/>
      <c r="Z602" s="76"/>
      <c r="AA602" s="77"/>
      <c r="AB602" s="76"/>
      <c r="AC602" s="77"/>
      <c r="AD602" s="76"/>
      <c r="AE602" s="77"/>
      <c r="AF602" s="76"/>
      <c r="AG602" s="77"/>
      <c r="AH602" s="76"/>
      <c r="AI602" s="77"/>
      <c r="AJ602" s="76"/>
      <c r="AK602" s="77"/>
      <c r="AL602" s="76"/>
      <c r="AM602" s="77"/>
      <c r="AN602" s="76"/>
      <c r="AO602" s="77"/>
      <c r="AP602" s="76"/>
      <c r="AQ602" s="77"/>
      <c r="AR602" s="76"/>
      <c r="AS602" s="77"/>
      <c r="AT602" s="76"/>
      <c r="AU602" s="77"/>
      <c r="AV602" s="76"/>
      <c r="AW602" s="77"/>
      <c r="AX602" s="76"/>
      <c r="AY602" s="77"/>
      <c r="AZ602" s="76"/>
      <c r="BA602" s="77"/>
      <c r="BB602" s="76"/>
      <c r="BC602" s="77"/>
      <c r="BD602" s="76"/>
      <c r="BE602" s="77"/>
      <c r="BF602" s="76"/>
      <c r="BG602" s="77"/>
      <c r="BH602" s="76"/>
      <c r="BI602" s="77"/>
      <c r="BJ602" s="76"/>
      <c r="BK602" s="77"/>
      <c r="BL602" s="36"/>
      <c r="BM602" s="24"/>
      <c r="BN602" s="76"/>
      <c r="BO602" s="77"/>
      <c r="BP602" s="76"/>
      <c r="BQ602" s="77"/>
      <c r="BR602" s="76"/>
      <c r="BS602" s="77"/>
      <c r="BT602" s="76"/>
      <c r="BU602" s="77"/>
      <c r="BV602" s="24"/>
      <c r="BW602" s="76"/>
      <c r="BX602" s="77"/>
      <c r="BY602" s="76"/>
      <c r="BZ602" s="77"/>
      <c r="CA602" s="96"/>
    </row>
    <row r="603" spans="1:79" outlineLevel="1" x14ac:dyDescent="0.2">
      <c r="A603" s="33"/>
      <c r="B603" s="267" t="s">
        <v>1217</v>
      </c>
      <c r="C603" s="242" t="str">
        <f>_xlfn.CONCAT(Tabel3[[#This Row],[ID]],Tabel3[[#This Row],[BYGNINGSDELE]])</f>
        <v>599Sprinkler</v>
      </c>
      <c r="D603" s="23"/>
      <c r="E603" s="23"/>
      <c r="F603" s="23"/>
      <c r="G603" s="23"/>
      <c r="H603" s="23"/>
      <c r="I603" s="24"/>
      <c r="J603" s="65">
        <v>3</v>
      </c>
      <c r="K603" s="66" t="s">
        <v>974</v>
      </c>
      <c r="L603" s="67"/>
      <c r="M603" s="65" t="str">
        <f>IFERROR(VLOOKUP(Tabel3[[#This Row],[ID-Bygningsdel]],'Data ændringslog'!A:G,7,FALSE),"P")</f>
        <v/>
      </c>
      <c r="N603" s="68" t="s">
        <v>109</v>
      </c>
      <c r="O603" s="196" t="str">
        <f>VLOOKUP(Tabel3[[#This Row],[ID-Bygningsdel]],'Data aktør'!A:H,2,FALSE)</f>
        <v/>
      </c>
      <c r="P603" s="197" t="str">
        <f>VLOOKUP(Tabel3[[#This Row],[ID-Bygningsdel]],'Data aktør'!A:H,3,FALSE)</f>
        <v/>
      </c>
      <c r="Q603" s="197" t="str">
        <f>VLOOKUP(Tabel3[[#This Row],[ID-Bygningsdel]],'Data aktør'!A:H,4,FALSE)</f>
        <v/>
      </c>
      <c r="R603" s="197" t="str">
        <f>VLOOKUP(Tabel3[[#This Row],[ID-Bygningsdel]],'Data aktør'!A:H,5,FALSE)</f>
        <v/>
      </c>
      <c r="S603" s="197" t="str">
        <f>VLOOKUP(Tabel3[[#This Row],[ID-Bygningsdel]],'Data aktør'!A:H,6,FALSE)</f>
        <v/>
      </c>
      <c r="T603" s="197" t="str">
        <f>VLOOKUP(Tabel3[[#This Row],[ID-Bygningsdel]],'Data aktør'!A:H,7,FALSE)</f>
        <v/>
      </c>
      <c r="U603" s="197" t="str">
        <f>VLOOKUP(Tabel3[[#This Row],[ID-Bygningsdel]],'Data aktør'!A:H,8,FALSE)</f>
        <v/>
      </c>
      <c r="V603" s="84"/>
      <c r="W603" s="69"/>
      <c r="X603" s="84"/>
      <c r="Y603" s="69"/>
      <c r="Z603" s="84"/>
      <c r="AA603" s="69"/>
      <c r="AB603" s="84"/>
      <c r="AC603" s="69"/>
      <c r="AD603" s="84"/>
      <c r="AE603" s="69"/>
      <c r="AF603" s="84"/>
      <c r="AG603" s="69"/>
      <c r="AH603" s="84"/>
      <c r="AI603" s="69"/>
      <c r="AJ603" s="84"/>
      <c r="AK603" s="69"/>
      <c r="AL603" s="84"/>
      <c r="AM603" s="69"/>
      <c r="AN603" s="84"/>
      <c r="AO603" s="69"/>
      <c r="AP603" s="84"/>
      <c r="AQ603" s="69"/>
      <c r="AR603" s="84"/>
      <c r="AS603" s="69"/>
      <c r="AT603" s="84"/>
      <c r="AU603" s="69"/>
      <c r="AV603" s="84"/>
      <c r="AW603" s="69"/>
      <c r="AX603" s="84"/>
      <c r="AY603" s="69"/>
      <c r="AZ603" s="84"/>
      <c r="BA603" s="69"/>
      <c r="BB603" s="84"/>
      <c r="BC603" s="69"/>
      <c r="BD603" s="84"/>
      <c r="BE603" s="69"/>
      <c r="BF603" s="84"/>
      <c r="BG603" s="69"/>
      <c r="BH603" s="84"/>
      <c r="BI603" s="69"/>
      <c r="BJ603" s="84"/>
      <c r="BK603" s="69"/>
      <c r="BL603" s="38"/>
      <c r="BM603" s="24"/>
      <c r="BN603" s="84"/>
      <c r="BO603" s="69"/>
      <c r="BP603" s="84"/>
      <c r="BQ603" s="69"/>
      <c r="BR603" s="84"/>
      <c r="BS603" s="69"/>
      <c r="BT603" s="84"/>
      <c r="BU603" s="69"/>
      <c r="BV603" s="24"/>
      <c r="BW603" s="84"/>
      <c r="BX603" s="69"/>
      <c r="BY603" s="84"/>
      <c r="BZ603" s="69"/>
      <c r="CA603" s="98"/>
    </row>
    <row r="604" spans="1:79" outlineLevel="1" x14ac:dyDescent="0.2">
      <c r="A604" s="33"/>
      <c r="B604" s="265" t="s">
        <v>1218</v>
      </c>
      <c r="C604" s="240" t="str">
        <f>_xlfn.CONCAT(Tabel3[[#This Row],[ID]],Tabel3[[#This Row],[BYGNINGSDELE]])</f>
        <v>600Nedhængt sprinklerdyser</v>
      </c>
      <c r="D604" s="24"/>
      <c r="E604" s="24"/>
      <c r="F604" s="24"/>
      <c r="G604" s="24"/>
      <c r="H604" s="24"/>
      <c r="I604" s="24"/>
      <c r="J604" s="61">
        <v>4</v>
      </c>
      <c r="K604" s="62" t="s">
        <v>1202</v>
      </c>
      <c r="L604" s="63" t="s">
        <v>991</v>
      </c>
      <c r="M604" s="61" t="str">
        <f>IFERROR(VLOOKUP(Tabel3[[#This Row],[ID-Bygningsdel]],'Data ændringslog'!A:G,7,FALSE),"P")</f>
        <v/>
      </c>
      <c r="N604" s="64" t="s">
        <v>109</v>
      </c>
      <c r="O604" s="188" t="str">
        <f>VLOOKUP(Tabel3[[#This Row],[ID-Bygningsdel]],'Data aktør'!A:H,2,FALSE)</f>
        <v/>
      </c>
      <c r="P604" s="189" t="str">
        <f>VLOOKUP(Tabel3[[#This Row],[ID-Bygningsdel]],'Data aktør'!A:H,3,FALSE)</f>
        <v/>
      </c>
      <c r="Q604" s="190" t="str">
        <f>VLOOKUP(Tabel3[[#This Row],[ID-Bygningsdel]],'Data aktør'!A:H,4,FALSE)</f>
        <v/>
      </c>
      <c r="R604" s="191" t="str">
        <f>VLOOKUP(Tabel3[[#This Row],[ID-Bygningsdel]],'Data aktør'!A:H,5,FALSE)</f>
        <v>X</v>
      </c>
      <c r="S604" s="192" t="str">
        <f>VLOOKUP(Tabel3[[#This Row],[ID-Bygningsdel]],'Data aktør'!A:H,6,FALSE)</f>
        <v/>
      </c>
      <c r="T604" s="193" t="str">
        <f>VLOOKUP(Tabel3[[#This Row],[ID-Bygningsdel]],'Data aktør'!A:H,7,FALSE)</f>
        <v>X</v>
      </c>
      <c r="U604" s="194" t="str">
        <f>VLOOKUP(Tabel3[[#This Row],[ID-Bygningsdel]],'Data aktør'!A:H,8,FALSE)</f>
        <v/>
      </c>
      <c r="V604" s="76"/>
      <c r="W604" s="77"/>
      <c r="X604" s="76"/>
      <c r="Y604" s="77"/>
      <c r="Z604" s="76"/>
      <c r="AA604" s="77"/>
      <c r="AB604" s="76"/>
      <c r="AC604" s="77"/>
      <c r="AD604" s="76"/>
      <c r="AE604" s="77"/>
      <c r="AF604" s="76"/>
      <c r="AG604" s="77"/>
      <c r="AH604" s="76"/>
      <c r="AI604" s="77"/>
      <c r="AJ604" s="76"/>
      <c r="AK604" s="77"/>
      <c r="AL604" s="76"/>
      <c r="AM604" s="77"/>
      <c r="AN604" s="76"/>
      <c r="AO604" s="77"/>
      <c r="AP604" s="76"/>
      <c r="AQ604" s="77"/>
      <c r="AR604" s="76"/>
      <c r="AS604" s="77"/>
      <c r="AT604" s="76" t="s">
        <v>46</v>
      </c>
      <c r="AU604" s="77">
        <v>200</v>
      </c>
      <c r="AV604" s="76"/>
      <c r="AW604" s="77"/>
      <c r="AX604" s="76"/>
      <c r="AY604" s="77"/>
      <c r="AZ604" s="76"/>
      <c r="BA604" s="77"/>
      <c r="BB604" s="76" t="s">
        <v>48</v>
      </c>
      <c r="BC604" s="77">
        <v>325</v>
      </c>
      <c r="BD604" s="76"/>
      <c r="BE604" s="77"/>
      <c r="BF604" s="76"/>
      <c r="BG604" s="77"/>
      <c r="BH604" s="76"/>
      <c r="BI604" s="77"/>
      <c r="BJ604" s="76"/>
      <c r="BK604" s="77"/>
      <c r="BL604" s="36"/>
      <c r="BM604" s="24"/>
      <c r="BN604" s="76"/>
      <c r="BO604" s="77"/>
      <c r="BP604" s="76"/>
      <c r="BQ604" s="77"/>
      <c r="BR604" s="76"/>
      <c r="BS604" s="77"/>
      <c r="BT604" s="76"/>
      <c r="BU604" s="77"/>
      <c r="BV604" s="24"/>
      <c r="BW604" s="76"/>
      <c r="BX604" s="77"/>
      <c r="BY604" s="76"/>
      <c r="BZ604" s="77"/>
      <c r="CA604" s="96"/>
    </row>
    <row r="605" spans="1:79" outlineLevel="1" x14ac:dyDescent="0.2">
      <c r="A605" s="33"/>
      <c r="B605" s="265" t="s">
        <v>1220</v>
      </c>
      <c r="C605" s="240" t="str">
        <f>_xlfn.CONCAT(Tabel3[[#This Row],[ID]],Tabel3[[#This Row],[BYGNINGSDELE]])</f>
        <v xml:space="preserve">601Skjult, nedhængt sprinklerdyser </v>
      </c>
      <c r="D605" s="24"/>
      <c r="E605" s="24"/>
      <c r="F605" s="24"/>
      <c r="G605" s="24"/>
      <c r="H605" s="24"/>
      <c r="I605" s="24"/>
      <c r="J605" s="61">
        <v>4</v>
      </c>
      <c r="K605" s="62" t="s">
        <v>1204</v>
      </c>
      <c r="L605" s="63" t="s">
        <v>991</v>
      </c>
      <c r="M605" s="61" t="str">
        <f>IFERROR(VLOOKUP(Tabel3[[#This Row],[ID-Bygningsdel]],'Data ændringslog'!A:G,7,FALSE),"P")</f>
        <v/>
      </c>
      <c r="N605" s="64" t="s">
        <v>109</v>
      </c>
      <c r="O605" s="188" t="str">
        <f>VLOOKUP(Tabel3[[#This Row],[ID-Bygningsdel]],'Data aktør'!A:H,2,FALSE)</f>
        <v/>
      </c>
      <c r="P605" s="189" t="str">
        <f>VLOOKUP(Tabel3[[#This Row],[ID-Bygningsdel]],'Data aktør'!A:H,3,FALSE)</f>
        <v/>
      </c>
      <c r="Q605" s="190" t="str">
        <f>VLOOKUP(Tabel3[[#This Row],[ID-Bygningsdel]],'Data aktør'!A:H,4,FALSE)</f>
        <v/>
      </c>
      <c r="R605" s="191" t="str">
        <f>VLOOKUP(Tabel3[[#This Row],[ID-Bygningsdel]],'Data aktør'!A:H,5,FALSE)</f>
        <v>X</v>
      </c>
      <c r="S605" s="192" t="str">
        <f>VLOOKUP(Tabel3[[#This Row],[ID-Bygningsdel]],'Data aktør'!A:H,6,FALSE)</f>
        <v/>
      </c>
      <c r="T605" s="193" t="str">
        <f>VLOOKUP(Tabel3[[#This Row],[ID-Bygningsdel]],'Data aktør'!A:H,7,FALSE)</f>
        <v>X</v>
      </c>
      <c r="U605" s="194" t="str">
        <f>VLOOKUP(Tabel3[[#This Row],[ID-Bygningsdel]],'Data aktør'!A:H,8,FALSE)</f>
        <v/>
      </c>
      <c r="V605" s="76"/>
      <c r="W605" s="77"/>
      <c r="X605" s="76"/>
      <c r="Y605" s="77"/>
      <c r="Z605" s="76"/>
      <c r="AA605" s="77"/>
      <c r="AB605" s="76"/>
      <c r="AC605" s="77"/>
      <c r="AD605" s="76"/>
      <c r="AE605" s="77"/>
      <c r="AF605" s="76"/>
      <c r="AG605" s="77"/>
      <c r="AH605" s="76"/>
      <c r="AI605" s="77"/>
      <c r="AJ605" s="76"/>
      <c r="AK605" s="77"/>
      <c r="AL605" s="76"/>
      <c r="AM605" s="77"/>
      <c r="AN605" s="76"/>
      <c r="AO605" s="77"/>
      <c r="AP605" s="76"/>
      <c r="AQ605" s="77"/>
      <c r="AR605" s="76"/>
      <c r="AS605" s="77"/>
      <c r="AT605" s="76" t="s">
        <v>46</v>
      </c>
      <c r="AU605" s="77">
        <v>200</v>
      </c>
      <c r="AV605" s="76"/>
      <c r="AW605" s="77"/>
      <c r="AX605" s="76"/>
      <c r="AY605" s="77"/>
      <c r="AZ605" s="76"/>
      <c r="BA605" s="77"/>
      <c r="BB605" s="76" t="s">
        <v>48</v>
      </c>
      <c r="BC605" s="77">
        <v>325</v>
      </c>
      <c r="BD605" s="76"/>
      <c r="BE605" s="77"/>
      <c r="BF605" s="76"/>
      <c r="BG605" s="77"/>
      <c r="BH605" s="76"/>
      <c r="BI605" s="77"/>
      <c r="BJ605" s="76"/>
      <c r="BK605" s="77"/>
      <c r="BL605" s="36"/>
      <c r="BM605" s="24"/>
      <c r="BN605" s="76"/>
      <c r="BO605" s="77"/>
      <c r="BP605" s="76"/>
      <c r="BQ605" s="77"/>
      <c r="BR605" s="76"/>
      <c r="BS605" s="77"/>
      <c r="BT605" s="76"/>
      <c r="BU605" s="77"/>
      <c r="BV605" s="24"/>
      <c r="BW605" s="76"/>
      <c r="BX605" s="77"/>
      <c r="BY605" s="76"/>
      <c r="BZ605" s="77"/>
      <c r="CA605" s="96"/>
    </row>
    <row r="606" spans="1:79" outlineLevel="1" x14ac:dyDescent="0.2">
      <c r="A606" s="33"/>
      <c r="B606" s="265" t="s">
        <v>1222</v>
      </c>
      <c r="C606" s="240" t="str">
        <f>_xlfn.CONCAT(Tabel3[[#This Row],[ID]],Tabel3[[#This Row],[BYGNINGSDELE]])</f>
        <v>602Pendant sprinklerdyser</v>
      </c>
      <c r="D606" s="24"/>
      <c r="E606" s="24"/>
      <c r="F606" s="24"/>
      <c r="G606" s="24"/>
      <c r="H606" s="24"/>
      <c r="I606" s="24"/>
      <c r="J606" s="61">
        <v>4</v>
      </c>
      <c r="K606" s="62" t="s">
        <v>1206</v>
      </c>
      <c r="L606" s="63" t="s">
        <v>991</v>
      </c>
      <c r="M606" s="61" t="str">
        <f>IFERROR(VLOOKUP(Tabel3[[#This Row],[ID-Bygningsdel]],'Data ændringslog'!A:G,7,FALSE),"P")</f>
        <v/>
      </c>
      <c r="N606" s="64" t="s">
        <v>109</v>
      </c>
      <c r="O606" s="188" t="str">
        <f>VLOOKUP(Tabel3[[#This Row],[ID-Bygningsdel]],'Data aktør'!A:H,2,FALSE)</f>
        <v/>
      </c>
      <c r="P606" s="189" t="str">
        <f>VLOOKUP(Tabel3[[#This Row],[ID-Bygningsdel]],'Data aktør'!A:H,3,FALSE)</f>
        <v/>
      </c>
      <c r="Q606" s="190" t="str">
        <f>VLOOKUP(Tabel3[[#This Row],[ID-Bygningsdel]],'Data aktør'!A:H,4,FALSE)</f>
        <v/>
      </c>
      <c r="R606" s="191" t="str">
        <f>VLOOKUP(Tabel3[[#This Row],[ID-Bygningsdel]],'Data aktør'!A:H,5,FALSE)</f>
        <v>X</v>
      </c>
      <c r="S606" s="192" t="str">
        <f>VLOOKUP(Tabel3[[#This Row],[ID-Bygningsdel]],'Data aktør'!A:H,6,FALSE)</f>
        <v/>
      </c>
      <c r="T606" s="193" t="str">
        <f>VLOOKUP(Tabel3[[#This Row],[ID-Bygningsdel]],'Data aktør'!A:H,7,FALSE)</f>
        <v>X</v>
      </c>
      <c r="U606" s="194" t="str">
        <f>VLOOKUP(Tabel3[[#This Row],[ID-Bygningsdel]],'Data aktør'!A:H,8,FALSE)</f>
        <v/>
      </c>
      <c r="V606" s="76"/>
      <c r="W606" s="77"/>
      <c r="X606" s="76"/>
      <c r="Y606" s="77"/>
      <c r="Z606" s="76"/>
      <c r="AA606" s="77"/>
      <c r="AB606" s="76"/>
      <c r="AC606" s="77"/>
      <c r="AD606" s="76"/>
      <c r="AE606" s="77"/>
      <c r="AF606" s="76"/>
      <c r="AG606" s="77"/>
      <c r="AH606" s="76"/>
      <c r="AI606" s="77"/>
      <c r="AJ606" s="76"/>
      <c r="AK606" s="77"/>
      <c r="AL606" s="76"/>
      <c r="AM606" s="77"/>
      <c r="AN606" s="76"/>
      <c r="AO606" s="77"/>
      <c r="AP606" s="76"/>
      <c r="AQ606" s="77"/>
      <c r="AR606" s="76"/>
      <c r="AS606" s="77"/>
      <c r="AT606" s="76" t="s">
        <v>46</v>
      </c>
      <c r="AU606" s="77">
        <v>200</v>
      </c>
      <c r="AV606" s="76"/>
      <c r="AW606" s="77"/>
      <c r="AX606" s="76"/>
      <c r="AY606" s="77"/>
      <c r="AZ606" s="76"/>
      <c r="BA606" s="77"/>
      <c r="BB606" s="76" t="s">
        <v>48</v>
      </c>
      <c r="BC606" s="77">
        <v>325</v>
      </c>
      <c r="BD606" s="76"/>
      <c r="BE606" s="77"/>
      <c r="BF606" s="76"/>
      <c r="BG606" s="77"/>
      <c r="BH606" s="76"/>
      <c r="BI606" s="77"/>
      <c r="BJ606" s="76"/>
      <c r="BK606" s="77"/>
      <c r="BL606" s="36"/>
      <c r="BM606" s="24"/>
      <c r="BN606" s="76"/>
      <c r="BO606" s="77"/>
      <c r="BP606" s="76"/>
      <c r="BQ606" s="77"/>
      <c r="BR606" s="76"/>
      <c r="BS606" s="77"/>
      <c r="BT606" s="76"/>
      <c r="BU606" s="77"/>
      <c r="BV606" s="24"/>
      <c r="BW606" s="76"/>
      <c r="BX606" s="77"/>
      <c r="BY606" s="76"/>
      <c r="BZ606" s="77"/>
      <c r="CA606" s="96"/>
    </row>
    <row r="607" spans="1:79" outlineLevel="1" x14ac:dyDescent="0.2">
      <c r="A607" s="33"/>
      <c r="B607" s="265" t="s">
        <v>1223</v>
      </c>
      <c r="C607" s="240" t="str">
        <f>_xlfn.CONCAT(Tabel3[[#This Row],[ID]],Tabel3[[#This Row],[BYGNINGSDELE]])</f>
        <v>603Vægmonterede sprinklerdyser</v>
      </c>
      <c r="D607" s="24"/>
      <c r="E607" s="24"/>
      <c r="F607" s="24"/>
      <c r="G607" s="24"/>
      <c r="H607" s="24"/>
      <c r="I607" s="24"/>
      <c r="J607" s="61">
        <v>4</v>
      </c>
      <c r="K607" s="62" t="s">
        <v>1208</v>
      </c>
      <c r="L607" s="63" t="s">
        <v>991</v>
      </c>
      <c r="M607" s="61" t="str">
        <f>IFERROR(VLOOKUP(Tabel3[[#This Row],[ID-Bygningsdel]],'Data ændringslog'!A:G,7,FALSE),"P")</f>
        <v/>
      </c>
      <c r="N607" s="64" t="s">
        <v>109</v>
      </c>
      <c r="O607" s="188" t="str">
        <f>VLOOKUP(Tabel3[[#This Row],[ID-Bygningsdel]],'Data aktør'!A:H,2,FALSE)</f>
        <v/>
      </c>
      <c r="P607" s="189" t="str">
        <f>VLOOKUP(Tabel3[[#This Row],[ID-Bygningsdel]],'Data aktør'!A:H,3,FALSE)</f>
        <v/>
      </c>
      <c r="Q607" s="190" t="str">
        <f>VLOOKUP(Tabel3[[#This Row],[ID-Bygningsdel]],'Data aktør'!A:H,4,FALSE)</f>
        <v/>
      </c>
      <c r="R607" s="191" t="str">
        <f>VLOOKUP(Tabel3[[#This Row],[ID-Bygningsdel]],'Data aktør'!A:H,5,FALSE)</f>
        <v>X</v>
      </c>
      <c r="S607" s="192" t="str">
        <f>VLOOKUP(Tabel3[[#This Row],[ID-Bygningsdel]],'Data aktør'!A:H,6,FALSE)</f>
        <v/>
      </c>
      <c r="T607" s="193" t="str">
        <f>VLOOKUP(Tabel3[[#This Row],[ID-Bygningsdel]],'Data aktør'!A:H,7,FALSE)</f>
        <v>X</v>
      </c>
      <c r="U607" s="194" t="str">
        <f>VLOOKUP(Tabel3[[#This Row],[ID-Bygningsdel]],'Data aktør'!A:H,8,FALSE)</f>
        <v/>
      </c>
      <c r="V607" s="76"/>
      <c r="W607" s="77"/>
      <c r="X607" s="76"/>
      <c r="Y607" s="77"/>
      <c r="Z607" s="76"/>
      <c r="AA607" s="77"/>
      <c r="AB607" s="76"/>
      <c r="AC607" s="77"/>
      <c r="AD607" s="76"/>
      <c r="AE607" s="77"/>
      <c r="AF607" s="76"/>
      <c r="AG607" s="77"/>
      <c r="AH607" s="76"/>
      <c r="AI607" s="77"/>
      <c r="AJ607" s="76"/>
      <c r="AK607" s="77"/>
      <c r="AL607" s="76"/>
      <c r="AM607" s="77"/>
      <c r="AN607" s="76"/>
      <c r="AO607" s="77"/>
      <c r="AP607" s="76"/>
      <c r="AQ607" s="77"/>
      <c r="AR607" s="76"/>
      <c r="AS607" s="77"/>
      <c r="AT607" s="76" t="s">
        <v>46</v>
      </c>
      <c r="AU607" s="77">
        <v>200</v>
      </c>
      <c r="AV607" s="76"/>
      <c r="AW607" s="77"/>
      <c r="AX607" s="76"/>
      <c r="AY607" s="77"/>
      <c r="AZ607" s="76"/>
      <c r="BA607" s="77"/>
      <c r="BB607" s="76" t="s">
        <v>48</v>
      </c>
      <c r="BC607" s="77">
        <v>325</v>
      </c>
      <c r="BD607" s="76"/>
      <c r="BE607" s="77"/>
      <c r="BF607" s="76"/>
      <c r="BG607" s="77"/>
      <c r="BH607" s="76"/>
      <c r="BI607" s="77"/>
      <c r="BJ607" s="76"/>
      <c r="BK607" s="77"/>
      <c r="BL607" s="36"/>
      <c r="BM607" s="24"/>
      <c r="BN607" s="76"/>
      <c r="BO607" s="77"/>
      <c r="BP607" s="76"/>
      <c r="BQ607" s="77"/>
      <c r="BR607" s="76"/>
      <c r="BS607" s="77"/>
      <c r="BT607" s="76"/>
      <c r="BU607" s="77"/>
      <c r="BV607" s="24"/>
      <c r="BW607" s="76"/>
      <c r="BX607" s="77"/>
      <c r="BY607" s="76"/>
      <c r="BZ607" s="77"/>
      <c r="CA607" s="96"/>
    </row>
    <row r="608" spans="1:79" outlineLevel="1" x14ac:dyDescent="0.2">
      <c r="A608" s="33"/>
      <c r="B608" s="265" t="s">
        <v>1225</v>
      </c>
      <c r="C608" s="240" t="str">
        <f>_xlfn.CONCAT(Tabel3[[#This Row],[ID]],Tabel3[[#This Row],[BYGNINGSDELE]])</f>
        <v>604Afspærringsventiler</v>
      </c>
      <c r="D608" s="24"/>
      <c r="E608" s="24"/>
      <c r="F608" s="24"/>
      <c r="G608" s="24"/>
      <c r="H608" s="24"/>
      <c r="I608" s="24"/>
      <c r="J608" s="61">
        <v>4</v>
      </c>
      <c r="K608" s="62" t="s">
        <v>1138</v>
      </c>
      <c r="L608" s="63" t="s">
        <v>991</v>
      </c>
      <c r="M608" s="61" t="str">
        <f>IFERROR(VLOOKUP(Tabel3[[#This Row],[ID-Bygningsdel]],'Data ændringslog'!A:G,7,FALSE),"P")</f>
        <v/>
      </c>
      <c r="N608" s="64" t="s">
        <v>113</v>
      </c>
      <c r="O608" s="202" t="str">
        <f>VLOOKUP(Tabel3[[#This Row],[ID-Bygningsdel]],'Data aktør'!A:H,2,FALSE)</f>
        <v/>
      </c>
      <c r="P608" s="203" t="str">
        <f>VLOOKUP(Tabel3[[#This Row],[ID-Bygningsdel]],'Data aktør'!A:H,3,FALSE)</f>
        <v/>
      </c>
      <c r="Q608" s="204" t="str">
        <f>VLOOKUP(Tabel3[[#This Row],[ID-Bygningsdel]],'Data aktør'!A:H,4,FALSE)</f>
        <v/>
      </c>
      <c r="R608" s="205" t="str">
        <f>VLOOKUP(Tabel3[[#This Row],[ID-Bygningsdel]],'Data aktør'!A:H,5,FALSE)</f>
        <v/>
      </c>
      <c r="S608" s="206" t="str">
        <f>VLOOKUP(Tabel3[[#This Row],[ID-Bygningsdel]],'Data aktør'!A:H,6,FALSE)</f>
        <v/>
      </c>
      <c r="T608" s="207" t="str">
        <f>VLOOKUP(Tabel3[[#This Row],[ID-Bygningsdel]],'Data aktør'!A:H,7,FALSE)</f>
        <v/>
      </c>
      <c r="U608" s="208" t="str">
        <f>VLOOKUP(Tabel3[[#This Row],[ID-Bygningsdel]],'Data aktør'!A:H,8,FALSE)</f>
        <v/>
      </c>
      <c r="V608" s="76"/>
      <c r="W608" s="77"/>
      <c r="X608" s="76"/>
      <c r="Y608" s="77"/>
      <c r="Z608" s="76"/>
      <c r="AA608" s="77"/>
      <c r="AB608" s="76"/>
      <c r="AC608" s="77"/>
      <c r="AD608" s="76"/>
      <c r="AE608" s="77"/>
      <c r="AF608" s="76"/>
      <c r="AG608" s="77"/>
      <c r="AH608" s="76"/>
      <c r="AI608" s="77"/>
      <c r="AJ608" s="76"/>
      <c r="AK608" s="77"/>
      <c r="AL608" s="76"/>
      <c r="AM608" s="77"/>
      <c r="AN608" s="76"/>
      <c r="AO608" s="77"/>
      <c r="AP608" s="76"/>
      <c r="AQ608" s="77"/>
      <c r="AR608" s="76"/>
      <c r="AS608" s="77"/>
      <c r="AT608" s="76"/>
      <c r="AU608" s="77"/>
      <c r="AV608" s="76"/>
      <c r="AW608" s="77"/>
      <c r="AX608" s="76"/>
      <c r="AY608" s="77"/>
      <c r="AZ608" s="76"/>
      <c r="BA608" s="77"/>
      <c r="BB608" s="76"/>
      <c r="BC608" s="77"/>
      <c r="BD608" s="76"/>
      <c r="BE608" s="77"/>
      <c r="BF608" s="76"/>
      <c r="BG608" s="77"/>
      <c r="BH608" s="76"/>
      <c r="BI608" s="77"/>
      <c r="BJ608" s="76"/>
      <c r="BK608" s="77"/>
      <c r="BL608" s="36"/>
      <c r="BM608" s="24"/>
      <c r="BN608" s="76"/>
      <c r="BO608" s="77"/>
      <c r="BP608" s="76"/>
      <c r="BQ608" s="77"/>
      <c r="BR608" s="76"/>
      <c r="BS608" s="77"/>
      <c r="BT608" s="76"/>
      <c r="BU608" s="77"/>
      <c r="BV608" s="24"/>
      <c r="BW608" s="76"/>
      <c r="BX608" s="77"/>
      <c r="BY608" s="76"/>
      <c r="BZ608" s="77"/>
      <c r="CA608" s="96"/>
    </row>
    <row r="609" spans="1:79" ht="15.75" outlineLevel="1" x14ac:dyDescent="0.2">
      <c r="A609" s="33"/>
      <c r="B609" s="266" t="s">
        <v>1227</v>
      </c>
      <c r="C609" s="241" t="str">
        <f>_xlfn.CONCAT(Tabel3[[#This Row],[ID]],Tabel3[[#This Row],[BYGNINGSDELE]])</f>
        <v xml:space="preserve">605Ventilation </v>
      </c>
      <c r="D609" s="103"/>
      <c r="E609" s="103"/>
      <c r="F609" s="103"/>
      <c r="G609" s="103"/>
      <c r="H609" s="103"/>
      <c r="I609" s="33"/>
      <c r="J609" s="55">
        <v>1</v>
      </c>
      <c r="K609" s="56" t="s">
        <v>1211</v>
      </c>
      <c r="L609" s="286"/>
      <c r="M609" s="104" t="str">
        <f>IFERROR(VLOOKUP(Tabel3[[#This Row],[ID-Bygningsdel]],'Data ændringslog'!A:G,7,FALSE),"P")</f>
        <v/>
      </c>
      <c r="N609" s="57"/>
      <c r="O609" s="218" t="s">
        <v>109</v>
      </c>
      <c r="P609" s="219" t="s">
        <v>109</v>
      </c>
      <c r="Q609" s="219" t="s">
        <v>109</v>
      </c>
      <c r="R609" s="219" t="s">
        <v>109</v>
      </c>
      <c r="S609" s="219" t="s">
        <v>109</v>
      </c>
      <c r="T609" s="219" t="s">
        <v>109</v>
      </c>
      <c r="U609" s="220" t="s">
        <v>109</v>
      </c>
      <c r="V609" s="82"/>
      <c r="W609" s="83"/>
      <c r="X609" s="82"/>
      <c r="Y609" s="83"/>
      <c r="Z609" s="82"/>
      <c r="AA609" s="83"/>
      <c r="AB609" s="82"/>
      <c r="AC609" s="232"/>
      <c r="AD609" s="82"/>
      <c r="AE609" s="83"/>
      <c r="AF609" s="82"/>
      <c r="AG609" s="83"/>
      <c r="AH609" s="82"/>
      <c r="AI609" s="83"/>
      <c r="AJ609" s="82"/>
      <c r="AK609" s="232"/>
      <c r="AL609" s="82"/>
      <c r="AM609" s="232"/>
      <c r="AN609" s="82"/>
      <c r="AO609" s="83"/>
      <c r="AP609" s="82"/>
      <c r="AQ609" s="83"/>
      <c r="AR609" s="82"/>
      <c r="AS609" s="83"/>
      <c r="AT609" s="82"/>
      <c r="AU609" s="232"/>
      <c r="AV609" s="82"/>
      <c r="AW609" s="83"/>
      <c r="AX609" s="82"/>
      <c r="AY609" s="83"/>
      <c r="AZ609" s="82"/>
      <c r="BA609" s="83"/>
      <c r="BB609" s="82"/>
      <c r="BC609" s="232"/>
      <c r="BD609" s="82"/>
      <c r="BE609" s="83"/>
      <c r="BF609" s="82"/>
      <c r="BG609" s="83"/>
      <c r="BH609" s="82"/>
      <c r="BI609" s="83"/>
      <c r="BJ609" s="82"/>
      <c r="BK609" s="232"/>
      <c r="BL609" s="106"/>
      <c r="BM609" s="257"/>
      <c r="BN609" s="82"/>
      <c r="BO609" s="83"/>
      <c r="BP609" s="82"/>
      <c r="BQ609" s="83"/>
      <c r="BR609" s="82"/>
      <c r="BS609" s="83"/>
      <c r="BT609" s="82"/>
      <c r="BU609" s="232"/>
      <c r="BV609" s="33"/>
      <c r="BW609" s="82"/>
      <c r="BX609" s="83"/>
      <c r="BY609" s="82"/>
      <c r="BZ609" s="83"/>
      <c r="CA609" s="107"/>
    </row>
    <row r="610" spans="1:79" ht="14.25" outlineLevel="1" x14ac:dyDescent="0.2">
      <c r="A610" s="33"/>
      <c r="B610" s="264" t="s">
        <v>1229</v>
      </c>
      <c r="C610" s="239" t="str">
        <f>_xlfn.CONCAT(Tabel3[[#This Row],[ID]],Tabel3[[#This Row],[BYGNINGSDELE]])</f>
        <v>606Føringsveje</v>
      </c>
      <c r="D610" s="27"/>
      <c r="E610" s="27"/>
      <c r="F610" s="27"/>
      <c r="G610" s="27"/>
      <c r="H610" s="27"/>
      <c r="I610" s="24"/>
      <c r="J610" s="58">
        <v>2</v>
      </c>
      <c r="K610" s="59" t="s">
        <v>558</v>
      </c>
      <c r="L610" s="287"/>
      <c r="M610" s="290" t="str">
        <f>IFERROR(VLOOKUP(Tabel3[[#This Row],[ID-Bygningsdel]],'Data ændringslog'!A:G,7,FALSE),"P")</f>
        <v/>
      </c>
      <c r="N610" s="60"/>
      <c r="O610" s="221" t="s">
        <v>109</v>
      </c>
      <c r="P610" s="222" t="s">
        <v>109</v>
      </c>
      <c r="Q610" s="222" t="s">
        <v>109</v>
      </c>
      <c r="R610" s="222" t="s">
        <v>109</v>
      </c>
      <c r="S610" s="222" t="s">
        <v>109</v>
      </c>
      <c r="T610" s="222" t="s">
        <v>109</v>
      </c>
      <c r="U610" s="223" t="s">
        <v>109</v>
      </c>
      <c r="V610" s="78"/>
      <c r="W610" s="79"/>
      <c r="X610" s="78"/>
      <c r="Y610" s="79"/>
      <c r="Z610" s="78"/>
      <c r="AA610" s="79"/>
      <c r="AB610" s="225"/>
      <c r="AC610" s="226"/>
      <c r="AD610" s="78"/>
      <c r="AE610" s="79"/>
      <c r="AF610" s="78"/>
      <c r="AG610" s="79"/>
      <c r="AH610" s="78"/>
      <c r="AI610" s="79"/>
      <c r="AJ610" s="225"/>
      <c r="AK610" s="226"/>
      <c r="AL610" s="225"/>
      <c r="AM610" s="226"/>
      <c r="AN610" s="78"/>
      <c r="AO610" s="79"/>
      <c r="AP610" s="78"/>
      <c r="AQ610" s="79"/>
      <c r="AR610" s="78"/>
      <c r="AS610" s="79"/>
      <c r="AT610" s="225"/>
      <c r="AU610" s="226"/>
      <c r="AV610" s="78"/>
      <c r="AW610" s="79"/>
      <c r="AX610" s="78"/>
      <c r="AY610" s="79"/>
      <c r="AZ610" s="78"/>
      <c r="BA610" s="79"/>
      <c r="BB610" s="225"/>
      <c r="BC610" s="226"/>
      <c r="BD610" s="78"/>
      <c r="BE610" s="79"/>
      <c r="BF610" s="78"/>
      <c r="BG610" s="79"/>
      <c r="BH610" s="78"/>
      <c r="BI610" s="79"/>
      <c r="BJ610" s="225"/>
      <c r="BK610" s="226"/>
      <c r="BL610" s="37"/>
      <c r="BM610" s="245"/>
      <c r="BN610" s="78"/>
      <c r="BO610" s="79"/>
      <c r="BP610" s="78"/>
      <c r="BQ610" s="79"/>
      <c r="BR610" s="78"/>
      <c r="BS610" s="79"/>
      <c r="BT610" s="225"/>
      <c r="BU610" s="226"/>
      <c r="BV610" s="24"/>
      <c r="BW610" s="78"/>
      <c r="BX610" s="79"/>
      <c r="BY610" s="78"/>
      <c r="BZ610" s="79"/>
      <c r="CA610" s="97"/>
    </row>
    <row r="611" spans="1:79" outlineLevel="1" x14ac:dyDescent="0.2">
      <c r="A611" s="33"/>
      <c r="B611" s="267" t="s">
        <v>1231</v>
      </c>
      <c r="C611" s="242" t="str">
        <f>_xlfn.CONCAT(Tabel3[[#This Row],[ID]],Tabel3[[#This Row],[BYGNINGSDELE]])</f>
        <v>607Kanaler</v>
      </c>
      <c r="D611" s="23"/>
      <c r="E611" s="23"/>
      <c r="F611" s="23"/>
      <c r="G611" s="23"/>
      <c r="H611" s="23"/>
      <c r="I611" s="24"/>
      <c r="J611" s="65">
        <v>3</v>
      </c>
      <c r="K611" s="66" t="s">
        <v>1214</v>
      </c>
      <c r="L611" s="67"/>
      <c r="M611" s="65" t="str">
        <f>IFERROR(VLOOKUP(Tabel3[[#This Row],[ID-Bygningsdel]],'Data ændringslog'!A:G,7,FALSE),"P")</f>
        <v/>
      </c>
      <c r="N611" s="68" t="s">
        <v>109</v>
      </c>
      <c r="O611" s="196" t="str">
        <f>VLOOKUP(Tabel3[[#This Row],[ID-Bygningsdel]],'Data aktør'!A:H,2,FALSE)</f>
        <v/>
      </c>
      <c r="P611" s="197" t="str">
        <f>VLOOKUP(Tabel3[[#This Row],[ID-Bygningsdel]],'Data aktør'!A:H,3,FALSE)</f>
        <v/>
      </c>
      <c r="Q611" s="197" t="str">
        <f>VLOOKUP(Tabel3[[#This Row],[ID-Bygningsdel]],'Data aktør'!A:H,4,FALSE)</f>
        <v/>
      </c>
      <c r="R611" s="197" t="str">
        <f>VLOOKUP(Tabel3[[#This Row],[ID-Bygningsdel]],'Data aktør'!A:H,5,FALSE)</f>
        <v/>
      </c>
      <c r="S611" s="197" t="str">
        <f>VLOOKUP(Tabel3[[#This Row],[ID-Bygningsdel]],'Data aktør'!A:H,6,FALSE)</f>
        <v/>
      </c>
      <c r="T611" s="197" t="str">
        <f>VLOOKUP(Tabel3[[#This Row],[ID-Bygningsdel]],'Data aktør'!A:H,7,FALSE)</f>
        <v/>
      </c>
      <c r="U611" s="197" t="str">
        <f>VLOOKUP(Tabel3[[#This Row],[ID-Bygningsdel]],'Data aktør'!A:H,8,FALSE)</f>
        <v/>
      </c>
      <c r="V611" s="84"/>
      <c r="W611" s="69"/>
      <c r="X611" s="84"/>
      <c r="Y611" s="69"/>
      <c r="Z611" s="84"/>
      <c r="AA611" s="69"/>
      <c r="AB611" s="224"/>
      <c r="AC611" s="231"/>
      <c r="AD611" s="84"/>
      <c r="AE611" s="69"/>
      <c r="AF611" s="84"/>
      <c r="AG611" s="69"/>
      <c r="AH611" s="84"/>
      <c r="AI611" s="69"/>
      <c r="AJ611" s="224"/>
      <c r="AK611" s="231"/>
      <c r="AL611" s="224"/>
      <c r="AM611" s="231"/>
      <c r="AN611" s="84"/>
      <c r="AO611" s="69"/>
      <c r="AP611" s="84"/>
      <c r="AQ611" s="69"/>
      <c r="AR611" s="84"/>
      <c r="AS611" s="69"/>
      <c r="AT611" s="224"/>
      <c r="AU611" s="231"/>
      <c r="AV611" s="84"/>
      <c r="AW611" s="69"/>
      <c r="AX611" s="84"/>
      <c r="AY611" s="69"/>
      <c r="AZ611" s="84"/>
      <c r="BA611" s="69"/>
      <c r="BB611" s="224"/>
      <c r="BC611" s="231"/>
      <c r="BD611" s="84"/>
      <c r="BE611" s="69"/>
      <c r="BF611" s="84"/>
      <c r="BG611" s="69"/>
      <c r="BH611" s="84"/>
      <c r="BI611" s="69"/>
      <c r="BJ611" s="224"/>
      <c r="BK611" s="231"/>
      <c r="BL611" s="38"/>
      <c r="BM611" s="113"/>
      <c r="BN611" s="84"/>
      <c r="BO611" s="69"/>
      <c r="BP611" s="84"/>
      <c r="BQ611" s="69"/>
      <c r="BR611" s="84"/>
      <c r="BS611" s="69"/>
      <c r="BT611" s="224"/>
      <c r="BU611" s="231"/>
      <c r="BV611" s="24"/>
      <c r="BW611" s="84"/>
      <c r="BX611" s="69"/>
      <c r="BY611" s="84"/>
      <c r="BZ611" s="69"/>
      <c r="CA611" s="98"/>
    </row>
    <row r="612" spans="1:79" outlineLevel="1" x14ac:dyDescent="0.2">
      <c r="A612" s="33"/>
      <c r="B612" s="265" t="s">
        <v>1233</v>
      </c>
      <c r="C612" s="240" t="str">
        <f>_xlfn.CONCAT(Tabel3[[#This Row],[ID]],Tabel3[[#This Row],[BYGNINGSDELE]])</f>
        <v>608Teknikrum/Teknikområder</v>
      </c>
      <c r="D612" s="24"/>
      <c r="E612" s="24"/>
      <c r="F612" s="24"/>
      <c r="G612" s="24"/>
      <c r="H612" s="24"/>
      <c r="I612" s="24"/>
      <c r="J612" s="61">
        <v>4</v>
      </c>
      <c r="K612" s="62" t="s">
        <v>562</v>
      </c>
      <c r="L612" s="63" t="s">
        <v>1216</v>
      </c>
      <c r="M612" s="61" t="str">
        <f>IFERROR(VLOOKUP(Tabel3[[#This Row],[ID-Bygningsdel]],'Data ændringslog'!A:G,7,FALSE),"P")</f>
        <v/>
      </c>
      <c r="N612" s="64" t="s">
        <v>109</v>
      </c>
      <c r="O612" s="188" t="str">
        <f>VLOOKUP(Tabel3[[#This Row],[ID-Bygningsdel]],'Data aktør'!A:H,2,FALSE)</f>
        <v/>
      </c>
      <c r="P612" s="189" t="str">
        <f>VLOOKUP(Tabel3[[#This Row],[ID-Bygningsdel]],'Data aktør'!A:H,3,FALSE)</f>
        <v/>
      </c>
      <c r="Q612" s="190" t="str">
        <f>VLOOKUP(Tabel3[[#This Row],[ID-Bygningsdel]],'Data aktør'!A:H,4,FALSE)</f>
        <v/>
      </c>
      <c r="R612" s="191" t="str">
        <f>VLOOKUP(Tabel3[[#This Row],[ID-Bygningsdel]],'Data aktør'!A:H,5,FALSE)</f>
        <v/>
      </c>
      <c r="S612" s="192" t="str">
        <f>VLOOKUP(Tabel3[[#This Row],[ID-Bygningsdel]],'Data aktør'!A:H,6,FALSE)</f>
        <v>X</v>
      </c>
      <c r="T612" s="193" t="str">
        <f>VLOOKUP(Tabel3[[#This Row],[ID-Bygningsdel]],'Data aktør'!A:H,7,FALSE)</f>
        <v>X</v>
      </c>
      <c r="U612" s="194" t="str">
        <f>VLOOKUP(Tabel3[[#This Row],[ID-Bygningsdel]],'Data aktør'!A:H,8,FALSE)</f>
        <v/>
      </c>
      <c r="V612" s="76"/>
      <c r="W612" s="77"/>
      <c r="X612" s="76"/>
      <c r="Y612" s="77"/>
      <c r="Z612" s="76"/>
      <c r="AA612" s="77"/>
      <c r="AB612" s="76" t="s">
        <v>47</v>
      </c>
      <c r="AC612" s="77">
        <v>200</v>
      </c>
      <c r="AD612" s="76"/>
      <c r="AE612" s="77"/>
      <c r="AF612" s="76"/>
      <c r="AG612" s="77"/>
      <c r="AH612" s="76"/>
      <c r="AI612" s="77"/>
      <c r="AJ612" s="76" t="s">
        <v>47</v>
      </c>
      <c r="AK612" s="77">
        <v>300</v>
      </c>
      <c r="AL612" s="76"/>
      <c r="AM612" s="77"/>
      <c r="AN612" s="76"/>
      <c r="AO612" s="77"/>
      <c r="AP612" s="76"/>
      <c r="AQ612" s="77"/>
      <c r="AR612" s="76"/>
      <c r="AS612" s="77"/>
      <c r="AT612" s="76" t="s">
        <v>47</v>
      </c>
      <c r="AU612" s="77">
        <v>325</v>
      </c>
      <c r="AV612" s="76"/>
      <c r="AW612" s="77"/>
      <c r="AX612" s="76"/>
      <c r="AY612" s="77"/>
      <c r="AZ612" s="76"/>
      <c r="BA612" s="77"/>
      <c r="BB612" s="76" t="s">
        <v>48</v>
      </c>
      <c r="BC612" s="77">
        <v>325</v>
      </c>
      <c r="BD612" s="76"/>
      <c r="BE612" s="77"/>
      <c r="BF612" s="76"/>
      <c r="BG612" s="77"/>
      <c r="BH612" s="76"/>
      <c r="BI612" s="77"/>
      <c r="BJ612" s="76"/>
      <c r="BK612" s="77"/>
      <c r="BL612" s="36"/>
      <c r="BM612" s="24"/>
      <c r="BN612" s="76"/>
      <c r="BO612" s="77"/>
      <c r="BP612" s="76"/>
      <c r="BQ612" s="77"/>
      <c r="BR612" s="76"/>
      <c r="BS612" s="77"/>
      <c r="BT612" s="76"/>
      <c r="BU612" s="77"/>
      <c r="BV612" s="24"/>
      <c r="BW612" s="76"/>
      <c r="BX612" s="77"/>
      <c r="BY612" s="76"/>
      <c r="BZ612" s="77"/>
      <c r="CA612" s="96"/>
    </row>
    <row r="613" spans="1:79" outlineLevel="1" x14ac:dyDescent="0.2">
      <c r="A613" s="33"/>
      <c r="B613" s="265" t="s">
        <v>1235</v>
      </c>
      <c r="C613" s="240" t="str">
        <f>_xlfn.CONCAT(Tabel3[[#This Row],[ID]],Tabel3[[#This Row],[BYGNINGSDELE]])</f>
        <v>609Skakte (lodrette hovedføringsveje)</v>
      </c>
      <c r="D613" s="24"/>
      <c r="E613" s="24"/>
      <c r="F613" s="24"/>
      <c r="G613" s="24"/>
      <c r="H613" s="24"/>
      <c r="I613" s="24"/>
      <c r="J613" s="61">
        <v>4</v>
      </c>
      <c r="K613" s="62" t="s">
        <v>565</v>
      </c>
      <c r="L613" s="63" t="s">
        <v>1216</v>
      </c>
      <c r="M613" s="61" t="str">
        <f>IFERROR(VLOOKUP(Tabel3[[#This Row],[ID-Bygningsdel]],'Data ændringslog'!A:G,7,FALSE),"P")</f>
        <v/>
      </c>
      <c r="N613" s="64" t="s">
        <v>109</v>
      </c>
      <c r="O613" s="188" t="str">
        <f>VLOOKUP(Tabel3[[#This Row],[ID-Bygningsdel]],'Data aktør'!A:H,2,FALSE)</f>
        <v/>
      </c>
      <c r="P613" s="189" t="str">
        <f>VLOOKUP(Tabel3[[#This Row],[ID-Bygningsdel]],'Data aktør'!A:H,3,FALSE)</f>
        <v/>
      </c>
      <c r="Q613" s="190" t="str">
        <f>VLOOKUP(Tabel3[[#This Row],[ID-Bygningsdel]],'Data aktør'!A:H,4,FALSE)</f>
        <v/>
      </c>
      <c r="R613" s="191" t="str">
        <f>VLOOKUP(Tabel3[[#This Row],[ID-Bygningsdel]],'Data aktør'!A:H,5,FALSE)</f>
        <v/>
      </c>
      <c r="S613" s="192" t="str">
        <f>VLOOKUP(Tabel3[[#This Row],[ID-Bygningsdel]],'Data aktør'!A:H,6,FALSE)</f>
        <v>X</v>
      </c>
      <c r="T613" s="193" t="str">
        <f>VLOOKUP(Tabel3[[#This Row],[ID-Bygningsdel]],'Data aktør'!A:H,7,FALSE)</f>
        <v>X</v>
      </c>
      <c r="U613" s="194" t="str">
        <f>VLOOKUP(Tabel3[[#This Row],[ID-Bygningsdel]],'Data aktør'!A:H,8,FALSE)</f>
        <v/>
      </c>
      <c r="V613" s="76"/>
      <c r="W613" s="77"/>
      <c r="X613" s="76"/>
      <c r="Y613" s="77"/>
      <c r="Z613" s="76"/>
      <c r="AA613" s="77"/>
      <c r="AB613" s="76" t="s">
        <v>47</v>
      </c>
      <c r="AC613" s="77">
        <v>200</v>
      </c>
      <c r="AD613" s="76"/>
      <c r="AE613" s="77"/>
      <c r="AF613" s="76"/>
      <c r="AG613" s="77"/>
      <c r="AH613" s="76"/>
      <c r="AI613" s="77"/>
      <c r="AJ613" s="76" t="s">
        <v>47</v>
      </c>
      <c r="AK613" s="77">
        <v>300</v>
      </c>
      <c r="AL613" s="76"/>
      <c r="AM613" s="77"/>
      <c r="AN613" s="76"/>
      <c r="AO613" s="77"/>
      <c r="AP613" s="76"/>
      <c r="AQ613" s="77"/>
      <c r="AR613" s="76"/>
      <c r="AS613" s="77"/>
      <c r="AT613" s="76" t="s">
        <v>47</v>
      </c>
      <c r="AU613" s="77">
        <v>325</v>
      </c>
      <c r="AV613" s="76"/>
      <c r="AW613" s="77"/>
      <c r="AX613" s="76"/>
      <c r="AY613" s="77"/>
      <c r="AZ613" s="76"/>
      <c r="BA613" s="77"/>
      <c r="BB613" s="76" t="s">
        <v>48</v>
      </c>
      <c r="BC613" s="77">
        <v>325</v>
      </c>
      <c r="BD613" s="76"/>
      <c r="BE613" s="77"/>
      <c r="BF613" s="76"/>
      <c r="BG613" s="77"/>
      <c r="BH613" s="76"/>
      <c r="BI613" s="77"/>
      <c r="BJ613" s="76"/>
      <c r="BK613" s="77"/>
      <c r="BL613" s="36"/>
      <c r="BM613" s="24"/>
      <c r="BN613" s="76"/>
      <c r="BO613" s="77"/>
      <c r="BP613" s="76"/>
      <c r="BQ613" s="77"/>
      <c r="BR613" s="76"/>
      <c r="BS613" s="77"/>
      <c r="BT613" s="76"/>
      <c r="BU613" s="77"/>
      <c r="BV613" s="24"/>
      <c r="BW613" s="76"/>
      <c r="BX613" s="77"/>
      <c r="BY613" s="76"/>
      <c r="BZ613" s="77"/>
      <c r="CA613" s="96"/>
    </row>
    <row r="614" spans="1:79" s="108" customFormat="1" ht="27.95" customHeight="1" x14ac:dyDescent="0.2">
      <c r="A614" s="33"/>
      <c r="B614" s="265" t="s">
        <v>1237</v>
      </c>
      <c r="C614" s="240" t="str">
        <f>_xlfn.CONCAT(Tabel3[[#This Row],[ID]],Tabel3[[#This Row],[BYGNINGSDELE]])</f>
        <v>610Vandrette hovedføringsveje</v>
      </c>
      <c r="D614" s="24"/>
      <c r="E614" s="24"/>
      <c r="F614" s="24"/>
      <c r="G614" s="24"/>
      <c r="H614" s="24"/>
      <c r="I614" s="24"/>
      <c r="J614" s="61">
        <v>4</v>
      </c>
      <c r="K614" s="62" t="s">
        <v>1219</v>
      </c>
      <c r="L614" s="63" t="s">
        <v>1216</v>
      </c>
      <c r="M614" s="61" t="str">
        <f>IFERROR(VLOOKUP(Tabel3[[#This Row],[ID-Bygningsdel]],'Data ændringslog'!A:G,7,FALSE),"P")</f>
        <v/>
      </c>
      <c r="N614" s="64" t="s">
        <v>109</v>
      </c>
      <c r="O614" s="188" t="str">
        <f>VLOOKUP(Tabel3[[#This Row],[ID-Bygningsdel]],'Data aktør'!A:H,2,FALSE)</f>
        <v/>
      </c>
      <c r="P614" s="189" t="str">
        <f>VLOOKUP(Tabel3[[#This Row],[ID-Bygningsdel]],'Data aktør'!A:H,3,FALSE)</f>
        <v/>
      </c>
      <c r="Q614" s="190" t="str">
        <f>VLOOKUP(Tabel3[[#This Row],[ID-Bygningsdel]],'Data aktør'!A:H,4,FALSE)</f>
        <v/>
      </c>
      <c r="R614" s="191" t="str">
        <f>VLOOKUP(Tabel3[[#This Row],[ID-Bygningsdel]],'Data aktør'!A:H,5,FALSE)</f>
        <v/>
      </c>
      <c r="S614" s="192" t="str">
        <f>VLOOKUP(Tabel3[[#This Row],[ID-Bygningsdel]],'Data aktør'!A:H,6,FALSE)</f>
        <v>X</v>
      </c>
      <c r="T614" s="193" t="str">
        <f>VLOOKUP(Tabel3[[#This Row],[ID-Bygningsdel]],'Data aktør'!A:H,7,FALSE)</f>
        <v>X</v>
      </c>
      <c r="U614" s="194" t="str">
        <f>VLOOKUP(Tabel3[[#This Row],[ID-Bygningsdel]],'Data aktør'!A:H,8,FALSE)</f>
        <v/>
      </c>
      <c r="V614" s="76"/>
      <c r="W614" s="77"/>
      <c r="X614" s="76"/>
      <c r="Y614" s="77"/>
      <c r="Z614" s="76"/>
      <c r="AA614" s="77"/>
      <c r="AB614" s="76" t="s">
        <v>47</v>
      </c>
      <c r="AC614" s="77">
        <v>200</v>
      </c>
      <c r="AD614" s="76"/>
      <c r="AE614" s="77"/>
      <c r="AF614" s="76"/>
      <c r="AG614" s="77"/>
      <c r="AH614" s="76"/>
      <c r="AI614" s="77"/>
      <c r="AJ614" s="76" t="s">
        <v>47</v>
      </c>
      <c r="AK614" s="77">
        <v>300</v>
      </c>
      <c r="AL614" s="76"/>
      <c r="AM614" s="77"/>
      <c r="AN614" s="76"/>
      <c r="AO614" s="77"/>
      <c r="AP614" s="76"/>
      <c r="AQ614" s="77"/>
      <c r="AR614" s="76"/>
      <c r="AS614" s="77"/>
      <c r="AT614" s="76" t="s">
        <v>47</v>
      </c>
      <c r="AU614" s="77">
        <v>325</v>
      </c>
      <c r="AV614" s="76"/>
      <c r="AW614" s="77"/>
      <c r="AX614" s="76"/>
      <c r="AY614" s="77"/>
      <c r="AZ614" s="76"/>
      <c r="BA614" s="77"/>
      <c r="BB614" s="76" t="s">
        <v>48</v>
      </c>
      <c r="BC614" s="77">
        <v>325</v>
      </c>
      <c r="BD614" s="76"/>
      <c r="BE614" s="77"/>
      <c r="BF614" s="76"/>
      <c r="BG614" s="77"/>
      <c r="BH614" s="76"/>
      <c r="BI614" s="77"/>
      <c r="BJ614" s="76"/>
      <c r="BK614" s="77"/>
      <c r="BL614" s="36"/>
      <c r="BM614" s="24"/>
      <c r="BN614" s="76"/>
      <c r="BO614" s="77"/>
      <c r="BP614" s="76"/>
      <c r="BQ614" s="77"/>
      <c r="BR614" s="76"/>
      <c r="BS614" s="77"/>
      <c r="BT614" s="76"/>
      <c r="BU614" s="77"/>
      <c r="BV614" s="24"/>
      <c r="BW614" s="76"/>
      <c r="BX614" s="77"/>
      <c r="BY614" s="76"/>
      <c r="BZ614" s="77"/>
      <c r="CA614" s="96"/>
    </row>
    <row r="615" spans="1:79" ht="24.95" customHeight="1" outlineLevel="1" x14ac:dyDescent="0.2">
      <c r="A615" s="33"/>
      <c r="B615" s="265" t="s">
        <v>1240</v>
      </c>
      <c r="C615" s="240" t="str">
        <f>_xlfn.CONCAT(Tabel3[[#This Row],[ID]],Tabel3[[#This Row],[BYGNINGSDELE]])</f>
        <v>611Vandrette fordelingsføringsveje</v>
      </c>
      <c r="D615" s="24"/>
      <c r="E615" s="24"/>
      <c r="F615" s="24"/>
      <c r="G615" s="24"/>
      <c r="H615" s="24"/>
      <c r="I615" s="24"/>
      <c r="J615" s="61">
        <v>4</v>
      </c>
      <c r="K615" s="62" t="s">
        <v>1221</v>
      </c>
      <c r="L615" s="63" t="s">
        <v>1216</v>
      </c>
      <c r="M615" s="61" t="str">
        <f>IFERROR(VLOOKUP(Tabel3[[#This Row],[ID-Bygningsdel]],'Data ændringslog'!A:G,7,FALSE),"P")</f>
        <v/>
      </c>
      <c r="N615" s="64" t="s">
        <v>109</v>
      </c>
      <c r="O615" s="188" t="str">
        <f>VLOOKUP(Tabel3[[#This Row],[ID-Bygningsdel]],'Data aktør'!A:H,2,FALSE)</f>
        <v/>
      </c>
      <c r="P615" s="189" t="str">
        <f>VLOOKUP(Tabel3[[#This Row],[ID-Bygningsdel]],'Data aktør'!A:H,3,FALSE)</f>
        <v/>
      </c>
      <c r="Q615" s="190" t="str">
        <f>VLOOKUP(Tabel3[[#This Row],[ID-Bygningsdel]],'Data aktør'!A:H,4,FALSE)</f>
        <v/>
      </c>
      <c r="R615" s="191" t="str">
        <f>VLOOKUP(Tabel3[[#This Row],[ID-Bygningsdel]],'Data aktør'!A:H,5,FALSE)</f>
        <v/>
      </c>
      <c r="S615" s="192" t="str">
        <f>VLOOKUP(Tabel3[[#This Row],[ID-Bygningsdel]],'Data aktør'!A:H,6,FALSE)</f>
        <v>X</v>
      </c>
      <c r="T615" s="193" t="str">
        <f>VLOOKUP(Tabel3[[#This Row],[ID-Bygningsdel]],'Data aktør'!A:H,7,FALSE)</f>
        <v>X</v>
      </c>
      <c r="U615" s="194" t="str">
        <f>VLOOKUP(Tabel3[[#This Row],[ID-Bygningsdel]],'Data aktør'!A:H,8,FALSE)</f>
        <v/>
      </c>
      <c r="V615" s="76"/>
      <c r="W615" s="77"/>
      <c r="X615" s="76"/>
      <c r="Y615" s="77"/>
      <c r="Z615" s="76"/>
      <c r="AA615" s="77"/>
      <c r="AB615" s="76"/>
      <c r="AC615" s="77"/>
      <c r="AD615" s="76"/>
      <c r="AE615" s="77"/>
      <c r="AF615" s="76"/>
      <c r="AG615" s="77"/>
      <c r="AH615" s="76"/>
      <c r="AI615" s="77"/>
      <c r="AJ615" s="76" t="s">
        <v>47</v>
      </c>
      <c r="AK615" s="77">
        <v>300</v>
      </c>
      <c r="AL615" s="76"/>
      <c r="AM615" s="77"/>
      <c r="AN615" s="76"/>
      <c r="AO615" s="77"/>
      <c r="AP615" s="76"/>
      <c r="AQ615" s="77"/>
      <c r="AR615" s="76"/>
      <c r="AS615" s="77"/>
      <c r="AT615" s="76" t="s">
        <v>47</v>
      </c>
      <c r="AU615" s="77">
        <v>300</v>
      </c>
      <c r="AV615" s="76"/>
      <c r="AW615" s="77"/>
      <c r="AX615" s="76"/>
      <c r="AY615" s="77"/>
      <c r="AZ615" s="76"/>
      <c r="BA615" s="77"/>
      <c r="BB615" s="76" t="s">
        <v>48</v>
      </c>
      <c r="BC615" s="77">
        <v>325</v>
      </c>
      <c r="BD615" s="76"/>
      <c r="BE615" s="77"/>
      <c r="BF615" s="76"/>
      <c r="BG615" s="77"/>
      <c r="BH615" s="76"/>
      <c r="BI615" s="77"/>
      <c r="BJ615" s="76"/>
      <c r="BK615" s="77"/>
      <c r="BL615" s="36"/>
      <c r="BM615" s="24"/>
      <c r="BN615" s="76"/>
      <c r="BO615" s="77"/>
      <c r="BP615" s="76"/>
      <c r="BQ615" s="77"/>
      <c r="BR615" s="76"/>
      <c r="BS615" s="77"/>
      <c r="BT615" s="76"/>
      <c r="BU615" s="77"/>
      <c r="BV615" s="24"/>
      <c r="BW615" s="76"/>
      <c r="BX615" s="77"/>
      <c r="BY615" s="76"/>
      <c r="BZ615" s="77"/>
      <c r="CA615" s="96"/>
    </row>
    <row r="616" spans="1:79" outlineLevel="1" x14ac:dyDescent="0.2">
      <c r="A616" s="33"/>
      <c r="B616" s="265" t="s">
        <v>1242</v>
      </c>
      <c r="C616" s="240" t="str">
        <f>_xlfn.CONCAT(Tabel3[[#This Row],[ID]],Tabel3[[#This Row],[BYGNINGSDELE]])</f>
        <v>612Føring til Komponenter og tilslutninger i rum</v>
      </c>
      <c r="D616" s="24"/>
      <c r="E616" s="24"/>
      <c r="F616" s="24"/>
      <c r="G616" s="24"/>
      <c r="H616" s="24"/>
      <c r="I616" s="24"/>
      <c r="J616" s="61">
        <v>4</v>
      </c>
      <c r="K616" s="62" t="s">
        <v>569</v>
      </c>
      <c r="L616" s="63" t="s">
        <v>1216</v>
      </c>
      <c r="M616" s="61" t="str">
        <f>IFERROR(VLOOKUP(Tabel3[[#This Row],[ID-Bygningsdel]],'Data ændringslog'!A:G,7,FALSE),"P")</f>
        <v/>
      </c>
      <c r="N616" s="64" t="s">
        <v>109</v>
      </c>
      <c r="O616" s="188" t="str">
        <f>VLOOKUP(Tabel3[[#This Row],[ID-Bygningsdel]],'Data aktør'!A:H,2,FALSE)</f>
        <v/>
      </c>
      <c r="P616" s="189" t="str">
        <f>VLOOKUP(Tabel3[[#This Row],[ID-Bygningsdel]],'Data aktør'!A:H,3,FALSE)</f>
        <v/>
      </c>
      <c r="Q616" s="190" t="str">
        <f>VLOOKUP(Tabel3[[#This Row],[ID-Bygningsdel]],'Data aktør'!A:H,4,FALSE)</f>
        <v/>
      </c>
      <c r="R616" s="191" t="str">
        <f>VLOOKUP(Tabel3[[#This Row],[ID-Bygningsdel]],'Data aktør'!A:H,5,FALSE)</f>
        <v/>
      </c>
      <c r="S616" s="192" t="str">
        <f>VLOOKUP(Tabel3[[#This Row],[ID-Bygningsdel]],'Data aktør'!A:H,6,FALSE)</f>
        <v>X</v>
      </c>
      <c r="T616" s="193" t="str">
        <f>VLOOKUP(Tabel3[[#This Row],[ID-Bygningsdel]],'Data aktør'!A:H,7,FALSE)</f>
        <v>X</v>
      </c>
      <c r="U616" s="194" t="str">
        <f>VLOOKUP(Tabel3[[#This Row],[ID-Bygningsdel]],'Data aktør'!A:H,8,FALSE)</f>
        <v/>
      </c>
      <c r="V616" s="76"/>
      <c r="W616" s="77"/>
      <c r="X616" s="76"/>
      <c r="Y616" s="77"/>
      <c r="Z616" s="76"/>
      <c r="AA616" s="77"/>
      <c r="AB616" s="76"/>
      <c r="AC616" s="77"/>
      <c r="AD616" s="76"/>
      <c r="AE616" s="77"/>
      <c r="AF616" s="76"/>
      <c r="AG616" s="77"/>
      <c r="AH616" s="76"/>
      <c r="AI616" s="77"/>
      <c r="AJ616" s="76" t="s">
        <v>47</v>
      </c>
      <c r="AK616" s="77">
        <v>300</v>
      </c>
      <c r="AL616" s="76"/>
      <c r="AM616" s="77"/>
      <c r="AN616" s="76"/>
      <c r="AO616" s="77"/>
      <c r="AP616" s="76"/>
      <c r="AQ616" s="77"/>
      <c r="AR616" s="76"/>
      <c r="AS616" s="77"/>
      <c r="AT616" s="76" t="s">
        <v>47</v>
      </c>
      <c r="AU616" s="77">
        <v>300</v>
      </c>
      <c r="AV616" s="76"/>
      <c r="AW616" s="77"/>
      <c r="AX616" s="76"/>
      <c r="AY616" s="77"/>
      <c r="AZ616" s="76"/>
      <c r="BA616" s="77"/>
      <c r="BB616" s="76" t="s">
        <v>48</v>
      </c>
      <c r="BC616" s="77">
        <v>325</v>
      </c>
      <c r="BD616" s="76"/>
      <c r="BE616" s="77"/>
      <c r="BF616" s="76"/>
      <c r="BG616" s="77"/>
      <c r="BH616" s="76"/>
      <c r="BI616" s="77"/>
      <c r="BJ616" s="76"/>
      <c r="BK616" s="77"/>
      <c r="BL616" s="36"/>
      <c r="BM616" s="24"/>
      <c r="BN616" s="76"/>
      <c r="BO616" s="77"/>
      <c r="BP616" s="76"/>
      <c r="BQ616" s="77"/>
      <c r="BR616" s="76"/>
      <c r="BS616" s="77"/>
      <c r="BT616" s="76"/>
      <c r="BU616" s="77"/>
      <c r="BV616" s="24"/>
      <c r="BW616" s="76"/>
      <c r="BX616" s="77"/>
      <c r="BY616" s="76"/>
      <c r="BZ616" s="77"/>
      <c r="CA616" s="96"/>
    </row>
    <row r="617" spans="1:79" outlineLevel="1" x14ac:dyDescent="0.2">
      <c r="A617" s="33"/>
      <c r="B617" s="265" t="s">
        <v>1244</v>
      </c>
      <c r="C617" s="240" t="str">
        <f>_xlfn.CONCAT(Tabel3[[#This Row],[ID]],Tabel3[[#This Row],[BYGNINGSDELE]])</f>
        <v>613Flexkanalaler</v>
      </c>
      <c r="D617" s="24"/>
      <c r="E617" s="24"/>
      <c r="F617" s="24"/>
      <c r="G617" s="24"/>
      <c r="H617" s="24"/>
      <c r="I617" s="24"/>
      <c r="J617" s="61">
        <v>4</v>
      </c>
      <c r="K617" s="62" t="s">
        <v>1224</v>
      </c>
      <c r="L617" s="63" t="s">
        <v>1216</v>
      </c>
      <c r="M617" s="61" t="str">
        <f>IFERROR(VLOOKUP(Tabel3[[#This Row],[ID-Bygningsdel]],'Data ændringslog'!A:G,7,FALSE),"P")</f>
        <v/>
      </c>
      <c r="N617" s="64" t="s">
        <v>109</v>
      </c>
      <c r="O617" s="188" t="str">
        <f>VLOOKUP(Tabel3[[#This Row],[ID-Bygningsdel]],'Data aktør'!A:H,2,FALSE)</f>
        <v/>
      </c>
      <c r="P617" s="189" t="str">
        <f>VLOOKUP(Tabel3[[#This Row],[ID-Bygningsdel]],'Data aktør'!A:H,3,FALSE)</f>
        <v/>
      </c>
      <c r="Q617" s="190" t="str">
        <f>VLOOKUP(Tabel3[[#This Row],[ID-Bygningsdel]],'Data aktør'!A:H,4,FALSE)</f>
        <v/>
      </c>
      <c r="R617" s="191" t="str">
        <f>VLOOKUP(Tabel3[[#This Row],[ID-Bygningsdel]],'Data aktør'!A:H,5,FALSE)</f>
        <v/>
      </c>
      <c r="S617" s="192" t="str">
        <f>VLOOKUP(Tabel3[[#This Row],[ID-Bygningsdel]],'Data aktør'!A:H,6,FALSE)</f>
        <v/>
      </c>
      <c r="T617" s="193" t="str">
        <f>VLOOKUP(Tabel3[[#This Row],[ID-Bygningsdel]],'Data aktør'!A:H,7,FALSE)</f>
        <v>X</v>
      </c>
      <c r="U617" s="194" t="str">
        <f>VLOOKUP(Tabel3[[#This Row],[ID-Bygningsdel]],'Data aktør'!A:H,8,FALSE)</f>
        <v/>
      </c>
      <c r="V617" s="76"/>
      <c r="W617" s="77"/>
      <c r="X617" s="76"/>
      <c r="Y617" s="77"/>
      <c r="Z617" s="76"/>
      <c r="AA617" s="77"/>
      <c r="AB617" s="76"/>
      <c r="AC617" s="77"/>
      <c r="AD617" s="76"/>
      <c r="AE617" s="77"/>
      <c r="AF617" s="76"/>
      <c r="AG617" s="77"/>
      <c r="AH617" s="76"/>
      <c r="AI617" s="77"/>
      <c r="AJ617" s="76"/>
      <c r="AK617" s="77"/>
      <c r="AL617" s="76"/>
      <c r="AM617" s="77"/>
      <c r="AN617" s="76"/>
      <c r="AO617" s="77"/>
      <c r="AP617" s="76"/>
      <c r="AQ617" s="77"/>
      <c r="AR617" s="76"/>
      <c r="AS617" s="77"/>
      <c r="AT617" s="76"/>
      <c r="AU617" s="77"/>
      <c r="AV617" s="76"/>
      <c r="AW617" s="77"/>
      <c r="AX617" s="76"/>
      <c r="AY617" s="77"/>
      <c r="AZ617" s="76"/>
      <c r="BA617" s="77"/>
      <c r="BB617" s="76" t="s">
        <v>48</v>
      </c>
      <c r="BC617" s="77">
        <v>325</v>
      </c>
      <c r="BD617" s="76"/>
      <c r="BE617" s="77"/>
      <c r="BF617" s="76"/>
      <c r="BG617" s="77"/>
      <c r="BH617" s="76"/>
      <c r="BI617" s="77"/>
      <c r="BJ617" s="76"/>
      <c r="BK617" s="77"/>
      <c r="BL617" s="36"/>
      <c r="BM617" s="24"/>
      <c r="BN617" s="76"/>
      <c r="BO617" s="77"/>
      <c r="BP617" s="76"/>
      <c r="BQ617" s="77"/>
      <c r="BR617" s="76"/>
      <c r="BS617" s="77"/>
      <c r="BT617" s="76"/>
      <c r="BU617" s="77"/>
      <c r="BV617" s="24"/>
      <c r="BW617" s="76"/>
      <c r="BX617" s="77"/>
      <c r="BY617" s="76"/>
      <c r="BZ617" s="77"/>
      <c r="CA617" s="96"/>
    </row>
    <row r="618" spans="1:79" outlineLevel="1" x14ac:dyDescent="0.2">
      <c r="A618" s="33"/>
      <c r="B618" s="267" t="s">
        <v>1245</v>
      </c>
      <c r="C618" s="242" t="str">
        <f>_xlfn.CONCAT(Tabel3[[#This Row],[ID]],Tabel3[[#This Row],[BYGNINGSDELE]])</f>
        <v>614Kanalisolering</v>
      </c>
      <c r="D618" s="23"/>
      <c r="E618" s="23"/>
      <c r="F618" s="23"/>
      <c r="G618" s="23"/>
      <c r="H618" s="23"/>
      <c r="I618" s="24"/>
      <c r="J618" s="65">
        <v>3</v>
      </c>
      <c r="K618" s="66" t="s">
        <v>1226</v>
      </c>
      <c r="L618" s="67"/>
      <c r="M618" s="65" t="str">
        <f>IFERROR(VLOOKUP(Tabel3[[#This Row],[ID-Bygningsdel]],'Data ændringslog'!A:G,7,FALSE),"P")</f>
        <v/>
      </c>
      <c r="N618" s="68" t="s">
        <v>109</v>
      </c>
      <c r="O618" s="196" t="str">
        <f>VLOOKUP(Tabel3[[#This Row],[ID-Bygningsdel]],'Data aktør'!A:H,2,FALSE)</f>
        <v/>
      </c>
      <c r="P618" s="197" t="str">
        <f>VLOOKUP(Tabel3[[#This Row],[ID-Bygningsdel]],'Data aktør'!A:H,3,FALSE)</f>
        <v/>
      </c>
      <c r="Q618" s="197" t="str">
        <f>VLOOKUP(Tabel3[[#This Row],[ID-Bygningsdel]],'Data aktør'!A:H,4,FALSE)</f>
        <v/>
      </c>
      <c r="R618" s="197" t="str">
        <f>VLOOKUP(Tabel3[[#This Row],[ID-Bygningsdel]],'Data aktør'!A:H,5,FALSE)</f>
        <v/>
      </c>
      <c r="S618" s="197" t="str">
        <f>VLOOKUP(Tabel3[[#This Row],[ID-Bygningsdel]],'Data aktør'!A:H,6,FALSE)</f>
        <v/>
      </c>
      <c r="T618" s="197" t="str">
        <f>VLOOKUP(Tabel3[[#This Row],[ID-Bygningsdel]],'Data aktør'!A:H,7,FALSE)</f>
        <v/>
      </c>
      <c r="U618" s="197" t="str">
        <f>VLOOKUP(Tabel3[[#This Row],[ID-Bygningsdel]],'Data aktør'!A:H,8,FALSE)</f>
        <v/>
      </c>
      <c r="V618" s="84"/>
      <c r="W618" s="69"/>
      <c r="X618" s="84"/>
      <c r="Y618" s="69"/>
      <c r="Z618" s="84"/>
      <c r="AA618" s="69"/>
      <c r="AB618" s="84"/>
      <c r="AC618" s="69"/>
      <c r="AD618" s="84"/>
      <c r="AE618" s="69"/>
      <c r="AF618" s="84"/>
      <c r="AG618" s="69"/>
      <c r="AH618" s="84"/>
      <c r="AI618" s="69"/>
      <c r="AJ618" s="84"/>
      <c r="AK618" s="69"/>
      <c r="AL618" s="84"/>
      <c r="AM618" s="69"/>
      <c r="AN618" s="84"/>
      <c r="AO618" s="69"/>
      <c r="AP618" s="84"/>
      <c r="AQ618" s="69"/>
      <c r="AR618" s="84"/>
      <c r="AS618" s="69"/>
      <c r="AT618" s="84"/>
      <c r="AU618" s="69"/>
      <c r="AV618" s="84"/>
      <c r="AW618" s="69"/>
      <c r="AX618" s="84"/>
      <c r="AY618" s="69"/>
      <c r="AZ618" s="84"/>
      <c r="BA618" s="69"/>
      <c r="BB618" s="84"/>
      <c r="BC618" s="69"/>
      <c r="BD618" s="84"/>
      <c r="BE618" s="69"/>
      <c r="BF618" s="84"/>
      <c r="BG618" s="69"/>
      <c r="BH618" s="84"/>
      <c r="BI618" s="69"/>
      <c r="BJ618" s="84"/>
      <c r="BK618" s="69"/>
      <c r="BL618" s="38"/>
      <c r="BM618" s="24"/>
      <c r="BN618" s="84"/>
      <c r="BO618" s="69"/>
      <c r="BP618" s="84"/>
      <c r="BQ618" s="69"/>
      <c r="BR618" s="84"/>
      <c r="BS618" s="69"/>
      <c r="BT618" s="84"/>
      <c r="BU618" s="69"/>
      <c r="BV618" s="24"/>
      <c r="BW618" s="84"/>
      <c r="BX618" s="69"/>
      <c r="BY618" s="84"/>
      <c r="BZ618" s="69"/>
      <c r="CA618" s="98"/>
    </row>
    <row r="619" spans="1:79" outlineLevel="1" x14ac:dyDescent="0.2">
      <c r="A619" s="33"/>
      <c r="B619" s="265" t="s">
        <v>1246</v>
      </c>
      <c r="C619" s="240" t="str">
        <f>_xlfn.CONCAT(Tabel3[[#This Row],[ID]],Tabel3[[#This Row],[BYGNINGSDELE]])</f>
        <v>615Isolering, Brand</v>
      </c>
      <c r="D619" s="24"/>
      <c r="E619" s="24"/>
      <c r="F619" s="24"/>
      <c r="G619" s="24"/>
      <c r="H619" s="24"/>
      <c r="I619" s="24"/>
      <c r="J619" s="61">
        <v>4</v>
      </c>
      <c r="K619" s="62" t="s">
        <v>1228</v>
      </c>
      <c r="L619" s="63" t="s">
        <v>1216</v>
      </c>
      <c r="M619" s="61" t="str">
        <f>IFERROR(VLOOKUP(Tabel3[[#This Row],[ID-Bygningsdel]],'Data ændringslog'!A:G,7,FALSE),"P")</f>
        <v/>
      </c>
      <c r="N619" s="64" t="s">
        <v>109</v>
      </c>
      <c r="O619" s="188" t="str">
        <f>VLOOKUP(Tabel3[[#This Row],[ID-Bygningsdel]],'Data aktør'!A:H,2,FALSE)</f>
        <v/>
      </c>
      <c r="P619" s="189" t="str">
        <f>VLOOKUP(Tabel3[[#This Row],[ID-Bygningsdel]],'Data aktør'!A:H,3,FALSE)</f>
        <v/>
      </c>
      <c r="Q619" s="190" t="str">
        <f>VLOOKUP(Tabel3[[#This Row],[ID-Bygningsdel]],'Data aktør'!A:H,4,FALSE)</f>
        <v/>
      </c>
      <c r="R619" s="191" t="str">
        <f>VLOOKUP(Tabel3[[#This Row],[ID-Bygningsdel]],'Data aktør'!A:H,5,FALSE)</f>
        <v/>
      </c>
      <c r="S619" s="192" t="str">
        <f>VLOOKUP(Tabel3[[#This Row],[ID-Bygningsdel]],'Data aktør'!A:H,6,FALSE)</f>
        <v>X</v>
      </c>
      <c r="T619" s="193" t="str">
        <f>VLOOKUP(Tabel3[[#This Row],[ID-Bygningsdel]],'Data aktør'!A:H,7,FALSE)</f>
        <v>X</v>
      </c>
      <c r="U619" s="194" t="str">
        <f>VLOOKUP(Tabel3[[#This Row],[ID-Bygningsdel]],'Data aktør'!A:H,8,FALSE)</f>
        <v/>
      </c>
      <c r="V619" s="76"/>
      <c r="W619" s="77"/>
      <c r="X619" s="76"/>
      <c r="Y619" s="77"/>
      <c r="Z619" s="76"/>
      <c r="AA619" s="77"/>
      <c r="AB619" s="76" t="s">
        <v>47</v>
      </c>
      <c r="AC619" s="77">
        <v>200</v>
      </c>
      <c r="AD619" s="76"/>
      <c r="AE619" s="77"/>
      <c r="AF619" s="76"/>
      <c r="AG619" s="77"/>
      <c r="AH619" s="76"/>
      <c r="AI619" s="77"/>
      <c r="AJ619" s="76" t="s">
        <v>47</v>
      </c>
      <c r="AK619" s="77">
        <v>300</v>
      </c>
      <c r="AL619" s="76"/>
      <c r="AM619" s="77"/>
      <c r="AN619" s="76"/>
      <c r="AO619" s="77"/>
      <c r="AP619" s="76"/>
      <c r="AQ619" s="77"/>
      <c r="AR619" s="76"/>
      <c r="AS619" s="77"/>
      <c r="AT619" s="76" t="s">
        <v>47</v>
      </c>
      <c r="AU619" s="77">
        <v>325</v>
      </c>
      <c r="AV619" s="76"/>
      <c r="AW619" s="77"/>
      <c r="AX619" s="76"/>
      <c r="AY619" s="77"/>
      <c r="AZ619" s="76"/>
      <c r="BA619" s="77"/>
      <c r="BB619" s="76" t="s">
        <v>48</v>
      </c>
      <c r="BC619" s="77">
        <v>325</v>
      </c>
      <c r="BD619" s="76"/>
      <c r="BE619" s="77"/>
      <c r="BF619" s="76"/>
      <c r="BG619" s="77"/>
      <c r="BH619" s="76"/>
      <c r="BI619" s="77"/>
      <c r="BJ619" s="76"/>
      <c r="BK619" s="77"/>
      <c r="BL619" s="36"/>
      <c r="BM619" s="24"/>
      <c r="BN619" s="76"/>
      <c r="BO619" s="77"/>
      <c r="BP619" s="76"/>
      <c r="BQ619" s="77"/>
      <c r="BR619" s="76"/>
      <c r="BS619" s="77"/>
      <c r="BT619" s="76"/>
      <c r="BU619" s="77"/>
      <c r="BV619" s="24"/>
      <c r="BW619" s="76"/>
      <c r="BX619" s="77"/>
      <c r="BY619" s="76"/>
      <c r="BZ619" s="77"/>
      <c r="CA619" s="96"/>
    </row>
    <row r="620" spans="1:79" outlineLevel="1" x14ac:dyDescent="0.2">
      <c r="A620" s="33"/>
      <c r="B620" s="265" t="s">
        <v>1247</v>
      </c>
      <c r="C620" s="240" t="str">
        <f>_xlfn.CONCAT(Tabel3[[#This Row],[ID]],Tabel3[[#This Row],[BYGNINGSDELE]])</f>
        <v>616Isolering, Varme</v>
      </c>
      <c r="D620" s="24"/>
      <c r="E620" s="24"/>
      <c r="F620" s="24"/>
      <c r="G620" s="24"/>
      <c r="H620" s="24"/>
      <c r="I620" s="24"/>
      <c r="J620" s="61">
        <v>4</v>
      </c>
      <c r="K620" s="62" t="s">
        <v>1230</v>
      </c>
      <c r="L620" s="63" t="s">
        <v>1216</v>
      </c>
      <c r="M620" s="61" t="str">
        <f>IFERROR(VLOOKUP(Tabel3[[#This Row],[ID-Bygningsdel]],'Data ændringslog'!A:G,7,FALSE),"P")</f>
        <v/>
      </c>
      <c r="N620" s="64" t="s">
        <v>109</v>
      </c>
      <c r="O620" s="188" t="str">
        <f>VLOOKUP(Tabel3[[#This Row],[ID-Bygningsdel]],'Data aktør'!A:H,2,FALSE)</f>
        <v/>
      </c>
      <c r="P620" s="189" t="str">
        <f>VLOOKUP(Tabel3[[#This Row],[ID-Bygningsdel]],'Data aktør'!A:H,3,FALSE)</f>
        <v/>
      </c>
      <c r="Q620" s="190" t="str">
        <f>VLOOKUP(Tabel3[[#This Row],[ID-Bygningsdel]],'Data aktør'!A:H,4,FALSE)</f>
        <v/>
      </c>
      <c r="R620" s="191" t="str">
        <f>VLOOKUP(Tabel3[[#This Row],[ID-Bygningsdel]],'Data aktør'!A:H,5,FALSE)</f>
        <v/>
      </c>
      <c r="S620" s="192" t="str">
        <f>VLOOKUP(Tabel3[[#This Row],[ID-Bygningsdel]],'Data aktør'!A:H,6,FALSE)</f>
        <v>X</v>
      </c>
      <c r="T620" s="193" t="str">
        <f>VLOOKUP(Tabel3[[#This Row],[ID-Bygningsdel]],'Data aktør'!A:H,7,FALSE)</f>
        <v>X</v>
      </c>
      <c r="U620" s="194" t="str">
        <f>VLOOKUP(Tabel3[[#This Row],[ID-Bygningsdel]],'Data aktør'!A:H,8,FALSE)</f>
        <v/>
      </c>
      <c r="V620" s="76"/>
      <c r="W620" s="77"/>
      <c r="X620" s="76"/>
      <c r="Y620" s="77"/>
      <c r="Z620" s="76"/>
      <c r="AA620" s="77"/>
      <c r="AB620" s="76" t="s">
        <v>47</v>
      </c>
      <c r="AC620" s="77">
        <v>200</v>
      </c>
      <c r="AD620" s="76"/>
      <c r="AE620" s="77"/>
      <c r="AF620" s="76"/>
      <c r="AG620" s="77"/>
      <c r="AH620" s="76"/>
      <c r="AI620" s="77"/>
      <c r="AJ620" s="76" t="s">
        <v>47</v>
      </c>
      <c r="AK620" s="77">
        <v>300</v>
      </c>
      <c r="AL620" s="76"/>
      <c r="AM620" s="77"/>
      <c r="AN620" s="76"/>
      <c r="AO620" s="77"/>
      <c r="AP620" s="76"/>
      <c r="AQ620" s="77"/>
      <c r="AR620" s="76"/>
      <c r="AS620" s="77"/>
      <c r="AT620" s="76" t="s">
        <v>47</v>
      </c>
      <c r="AU620" s="77">
        <v>325</v>
      </c>
      <c r="AV620" s="76"/>
      <c r="AW620" s="77"/>
      <c r="AX620" s="76"/>
      <c r="AY620" s="77"/>
      <c r="AZ620" s="76"/>
      <c r="BA620" s="77"/>
      <c r="BB620" s="76" t="s">
        <v>48</v>
      </c>
      <c r="BC620" s="77">
        <v>325</v>
      </c>
      <c r="BD620" s="76"/>
      <c r="BE620" s="77"/>
      <c r="BF620" s="76"/>
      <c r="BG620" s="77"/>
      <c r="BH620" s="76"/>
      <c r="BI620" s="77"/>
      <c r="BJ620" s="76"/>
      <c r="BK620" s="77"/>
      <c r="BL620" s="36"/>
      <c r="BM620" s="24"/>
      <c r="BN620" s="76"/>
      <c r="BO620" s="77"/>
      <c r="BP620" s="76"/>
      <c r="BQ620" s="77"/>
      <c r="BR620" s="76"/>
      <c r="BS620" s="77"/>
      <c r="BT620" s="76"/>
      <c r="BU620" s="77"/>
      <c r="BV620" s="24"/>
      <c r="BW620" s="76"/>
      <c r="BX620" s="77"/>
      <c r="BY620" s="76"/>
      <c r="BZ620" s="77"/>
      <c r="CA620" s="96"/>
    </row>
    <row r="621" spans="1:79" outlineLevel="1" x14ac:dyDescent="0.2">
      <c r="A621" s="33"/>
      <c r="B621" s="265" t="s">
        <v>1248</v>
      </c>
      <c r="C621" s="240" t="str">
        <f>_xlfn.CONCAT(Tabel3[[#This Row],[ID]],Tabel3[[#This Row],[BYGNINGSDELE]])</f>
        <v>617Isolering, Kondens</v>
      </c>
      <c r="D621" s="24"/>
      <c r="E621" s="24"/>
      <c r="F621" s="24"/>
      <c r="G621" s="24"/>
      <c r="H621" s="24"/>
      <c r="I621" s="24"/>
      <c r="J621" s="61">
        <v>4</v>
      </c>
      <c r="K621" s="62" t="s">
        <v>1232</v>
      </c>
      <c r="L621" s="63" t="s">
        <v>1216</v>
      </c>
      <c r="M621" s="61" t="str">
        <f>IFERROR(VLOOKUP(Tabel3[[#This Row],[ID-Bygningsdel]],'Data ændringslog'!A:G,7,FALSE),"P")</f>
        <v/>
      </c>
      <c r="N621" s="64" t="s">
        <v>109</v>
      </c>
      <c r="O621" s="188" t="str">
        <f>VLOOKUP(Tabel3[[#This Row],[ID-Bygningsdel]],'Data aktør'!A:H,2,FALSE)</f>
        <v/>
      </c>
      <c r="P621" s="189" t="str">
        <f>VLOOKUP(Tabel3[[#This Row],[ID-Bygningsdel]],'Data aktør'!A:H,3,FALSE)</f>
        <v/>
      </c>
      <c r="Q621" s="190" t="str">
        <f>VLOOKUP(Tabel3[[#This Row],[ID-Bygningsdel]],'Data aktør'!A:H,4,FALSE)</f>
        <v/>
      </c>
      <c r="R621" s="191" t="str">
        <f>VLOOKUP(Tabel3[[#This Row],[ID-Bygningsdel]],'Data aktør'!A:H,5,FALSE)</f>
        <v/>
      </c>
      <c r="S621" s="192" t="str">
        <f>VLOOKUP(Tabel3[[#This Row],[ID-Bygningsdel]],'Data aktør'!A:H,6,FALSE)</f>
        <v>X</v>
      </c>
      <c r="T621" s="193" t="str">
        <f>VLOOKUP(Tabel3[[#This Row],[ID-Bygningsdel]],'Data aktør'!A:H,7,FALSE)</f>
        <v>X</v>
      </c>
      <c r="U621" s="194" t="str">
        <f>VLOOKUP(Tabel3[[#This Row],[ID-Bygningsdel]],'Data aktør'!A:H,8,FALSE)</f>
        <v/>
      </c>
      <c r="V621" s="76"/>
      <c r="W621" s="77"/>
      <c r="X621" s="76"/>
      <c r="Y621" s="77"/>
      <c r="Z621" s="76"/>
      <c r="AA621" s="77"/>
      <c r="AB621" s="76" t="s">
        <v>47</v>
      </c>
      <c r="AC621" s="77">
        <v>200</v>
      </c>
      <c r="AD621" s="76"/>
      <c r="AE621" s="77"/>
      <c r="AF621" s="76"/>
      <c r="AG621" s="77"/>
      <c r="AH621" s="76"/>
      <c r="AI621" s="77"/>
      <c r="AJ621" s="76" t="s">
        <v>47</v>
      </c>
      <c r="AK621" s="77">
        <v>300</v>
      </c>
      <c r="AL621" s="76"/>
      <c r="AM621" s="77"/>
      <c r="AN621" s="76"/>
      <c r="AO621" s="77"/>
      <c r="AP621" s="76"/>
      <c r="AQ621" s="77"/>
      <c r="AR621" s="76"/>
      <c r="AS621" s="77"/>
      <c r="AT621" s="76" t="s">
        <v>47</v>
      </c>
      <c r="AU621" s="77">
        <v>325</v>
      </c>
      <c r="AV621" s="76"/>
      <c r="AW621" s="77"/>
      <c r="AX621" s="76"/>
      <c r="AY621" s="77"/>
      <c r="AZ621" s="76"/>
      <c r="BA621" s="77"/>
      <c r="BB621" s="76" t="s">
        <v>48</v>
      </c>
      <c r="BC621" s="77">
        <v>325</v>
      </c>
      <c r="BD621" s="76"/>
      <c r="BE621" s="77"/>
      <c r="BF621" s="76"/>
      <c r="BG621" s="77"/>
      <c r="BH621" s="76"/>
      <c r="BI621" s="77"/>
      <c r="BJ621" s="76"/>
      <c r="BK621" s="77"/>
      <c r="BL621" s="36"/>
      <c r="BM621" s="24"/>
      <c r="BN621" s="76"/>
      <c r="BO621" s="77"/>
      <c r="BP621" s="76"/>
      <c r="BQ621" s="77"/>
      <c r="BR621" s="76"/>
      <c r="BS621" s="77"/>
      <c r="BT621" s="76"/>
      <c r="BU621" s="77"/>
      <c r="BV621" s="24"/>
      <c r="BW621" s="76"/>
      <c r="BX621" s="77"/>
      <c r="BY621" s="76"/>
      <c r="BZ621" s="77"/>
      <c r="CA621" s="96"/>
    </row>
    <row r="622" spans="1:79" outlineLevel="1" x14ac:dyDescent="0.2">
      <c r="A622" s="33"/>
      <c r="B622" s="265" t="s">
        <v>1249</v>
      </c>
      <c r="C622" s="240" t="str">
        <f>_xlfn.CONCAT(Tabel3[[#This Row],[ID]],Tabel3[[#This Row],[BYGNINGSDELE]])</f>
        <v>618Isolering, Lyd</v>
      </c>
      <c r="D622" s="24"/>
      <c r="E622" s="24"/>
      <c r="F622" s="24"/>
      <c r="G622" s="24"/>
      <c r="H622" s="24"/>
      <c r="I622" s="24"/>
      <c r="J622" s="61">
        <v>4</v>
      </c>
      <c r="K622" s="62" t="s">
        <v>1234</v>
      </c>
      <c r="L622" s="63" t="s">
        <v>1216</v>
      </c>
      <c r="M622" s="61" t="str">
        <f>IFERROR(VLOOKUP(Tabel3[[#This Row],[ID-Bygningsdel]],'Data ændringslog'!A:G,7,FALSE),"P")</f>
        <v/>
      </c>
      <c r="N622" s="64" t="s">
        <v>109</v>
      </c>
      <c r="O622" s="188" t="str">
        <f>VLOOKUP(Tabel3[[#This Row],[ID-Bygningsdel]],'Data aktør'!A:H,2,FALSE)</f>
        <v/>
      </c>
      <c r="P622" s="189" t="str">
        <f>VLOOKUP(Tabel3[[#This Row],[ID-Bygningsdel]],'Data aktør'!A:H,3,FALSE)</f>
        <v/>
      </c>
      <c r="Q622" s="190" t="str">
        <f>VLOOKUP(Tabel3[[#This Row],[ID-Bygningsdel]],'Data aktør'!A:H,4,FALSE)</f>
        <v/>
      </c>
      <c r="R622" s="191" t="str">
        <f>VLOOKUP(Tabel3[[#This Row],[ID-Bygningsdel]],'Data aktør'!A:H,5,FALSE)</f>
        <v/>
      </c>
      <c r="S622" s="192" t="str">
        <f>VLOOKUP(Tabel3[[#This Row],[ID-Bygningsdel]],'Data aktør'!A:H,6,FALSE)</f>
        <v>X</v>
      </c>
      <c r="T622" s="193" t="str">
        <f>VLOOKUP(Tabel3[[#This Row],[ID-Bygningsdel]],'Data aktør'!A:H,7,FALSE)</f>
        <v>X</v>
      </c>
      <c r="U622" s="194" t="str">
        <f>VLOOKUP(Tabel3[[#This Row],[ID-Bygningsdel]],'Data aktør'!A:H,8,FALSE)</f>
        <v/>
      </c>
      <c r="V622" s="76"/>
      <c r="W622" s="77"/>
      <c r="X622" s="76"/>
      <c r="Y622" s="77"/>
      <c r="Z622" s="76"/>
      <c r="AA622" s="77"/>
      <c r="AB622" s="76" t="s">
        <v>47</v>
      </c>
      <c r="AC622" s="77">
        <v>200</v>
      </c>
      <c r="AD622" s="76"/>
      <c r="AE622" s="77"/>
      <c r="AF622" s="76"/>
      <c r="AG622" s="77"/>
      <c r="AH622" s="76"/>
      <c r="AI622" s="77"/>
      <c r="AJ622" s="76" t="s">
        <v>47</v>
      </c>
      <c r="AK622" s="77">
        <v>300</v>
      </c>
      <c r="AL622" s="76"/>
      <c r="AM622" s="77"/>
      <c r="AN622" s="76"/>
      <c r="AO622" s="77"/>
      <c r="AP622" s="76"/>
      <c r="AQ622" s="77"/>
      <c r="AR622" s="76"/>
      <c r="AS622" s="77"/>
      <c r="AT622" s="76" t="s">
        <v>47</v>
      </c>
      <c r="AU622" s="77">
        <v>325</v>
      </c>
      <c r="AV622" s="76"/>
      <c r="AW622" s="77"/>
      <c r="AX622" s="76"/>
      <c r="AY622" s="77"/>
      <c r="AZ622" s="76"/>
      <c r="BA622" s="77"/>
      <c r="BB622" s="76" t="s">
        <v>48</v>
      </c>
      <c r="BC622" s="77">
        <v>325</v>
      </c>
      <c r="BD622" s="76"/>
      <c r="BE622" s="77"/>
      <c r="BF622" s="76"/>
      <c r="BG622" s="77"/>
      <c r="BH622" s="76"/>
      <c r="BI622" s="77"/>
      <c r="BJ622" s="76"/>
      <c r="BK622" s="77"/>
      <c r="BL622" s="36"/>
      <c r="BM622" s="24"/>
      <c r="BN622" s="76"/>
      <c r="BO622" s="77"/>
      <c r="BP622" s="76"/>
      <c r="BQ622" s="77"/>
      <c r="BR622" s="76"/>
      <c r="BS622" s="77"/>
      <c r="BT622" s="76"/>
      <c r="BU622" s="77"/>
      <c r="BV622" s="24"/>
      <c r="BW622" s="76"/>
      <c r="BX622" s="77"/>
      <c r="BY622" s="76"/>
      <c r="BZ622" s="77"/>
      <c r="CA622" s="96"/>
    </row>
    <row r="623" spans="1:79" outlineLevel="1" x14ac:dyDescent="0.2">
      <c r="A623" s="33"/>
      <c r="B623" s="267" t="s">
        <v>1250</v>
      </c>
      <c r="C623" s="242" t="str">
        <f>_xlfn.CONCAT(Tabel3[[#This Row],[ID]],Tabel3[[#This Row],[BYGNINGSDELE]])</f>
        <v>619Øvrig, ventilation</v>
      </c>
      <c r="D623" s="23"/>
      <c r="E623" s="23"/>
      <c r="F623" s="23"/>
      <c r="G623" s="23"/>
      <c r="H623" s="23"/>
      <c r="I623" s="24"/>
      <c r="J623" s="65">
        <v>3</v>
      </c>
      <c r="K623" s="66" t="s">
        <v>1236</v>
      </c>
      <c r="L623" s="67"/>
      <c r="M623" s="65" t="str">
        <f>IFERROR(VLOOKUP(Tabel3[[#This Row],[ID-Bygningsdel]],'Data ændringslog'!A:G,7,FALSE),"P")</f>
        <v/>
      </c>
      <c r="N623" s="68" t="s">
        <v>113</v>
      </c>
      <c r="O623" s="196" t="str">
        <f>VLOOKUP(Tabel3[[#This Row],[ID-Bygningsdel]],'Data aktør'!A:H,2,FALSE)</f>
        <v/>
      </c>
      <c r="P623" s="197" t="str">
        <f>VLOOKUP(Tabel3[[#This Row],[ID-Bygningsdel]],'Data aktør'!A:H,3,FALSE)</f>
        <v/>
      </c>
      <c r="Q623" s="197" t="str">
        <f>VLOOKUP(Tabel3[[#This Row],[ID-Bygningsdel]],'Data aktør'!A:H,4,FALSE)</f>
        <v/>
      </c>
      <c r="R623" s="197" t="str">
        <f>VLOOKUP(Tabel3[[#This Row],[ID-Bygningsdel]],'Data aktør'!A:H,5,FALSE)</f>
        <v/>
      </c>
      <c r="S623" s="197" t="str">
        <f>VLOOKUP(Tabel3[[#This Row],[ID-Bygningsdel]],'Data aktør'!A:H,6,FALSE)</f>
        <v/>
      </c>
      <c r="T623" s="197" t="str">
        <f>VLOOKUP(Tabel3[[#This Row],[ID-Bygningsdel]],'Data aktør'!A:H,7,FALSE)</f>
        <v/>
      </c>
      <c r="U623" s="197" t="str">
        <f>VLOOKUP(Tabel3[[#This Row],[ID-Bygningsdel]],'Data aktør'!A:H,8,FALSE)</f>
        <v/>
      </c>
      <c r="V623" s="84"/>
      <c r="W623" s="69"/>
      <c r="X623" s="84"/>
      <c r="Y623" s="69"/>
      <c r="Z623" s="84"/>
      <c r="AA623" s="69"/>
      <c r="AB623" s="84"/>
      <c r="AC623" s="69"/>
      <c r="AD623" s="84"/>
      <c r="AE623" s="69"/>
      <c r="AF623" s="84"/>
      <c r="AG623" s="69"/>
      <c r="AH623" s="84"/>
      <c r="AI623" s="69"/>
      <c r="AJ623" s="84"/>
      <c r="AK623" s="69"/>
      <c r="AL623" s="84"/>
      <c r="AM623" s="69"/>
      <c r="AN623" s="84"/>
      <c r="AO623" s="69"/>
      <c r="AP623" s="84"/>
      <c r="AQ623" s="69"/>
      <c r="AR623" s="84"/>
      <c r="AS623" s="69"/>
      <c r="AT623" s="84"/>
      <c r="AU623" s="69"/>
      <c r="AV623" s="84"/>
      <c r="AW623" s="69"/>
      <c r="AX623" s="84"/>
      <c r="AY623" s="69"/>
      <c r="AZ623" s="84"/>
      <c r="BA623" s="69"/>
      <c r="BB623" s="84"/>
      <c r="BC623" s="69"/>
      <c r="BD623" s="84"/>
      <c r="BE623" s="69"/>
      <c r="BF623" s="84"/>
      <c r="BG623" s="69"/>
      <c r="BH623" s="84"/>
      <c r="BI623" s="69"/>
      <c r="BJ623" s="84"/>
      <c r="BK623" s="69"/>
      <c r="BL623" s="38"/>
      <c r="BM623" s="24"/>
      <c r="BN623" s="84"/>
      <c r="BO623" s="69"/>
      <c r="BP623" s="84"/>
      <c r="BQ623" s="69"/>
      <c r="BR623" s="84"/>
      <c r="BS623" s="69"/>
      <c r="BT623" s="84"/>
      <c r="BU623" s="69"/>
      <c r="BV623" s="24"/>
      <c r="BW623" s="84"/>
      <c r="BX623" s="69"/>
      <c r="BY623" s="84"/>
      <c r="BZ623" s="69"/>
      <c r="CA623" s="98"/>
    </row>
    <row r="624" spans="1:79" outlineLevel="1" x14ac:dyDescent="0.2">
      <c r="A624" s="33"/>
      <c r="B624" s="265" t="s">
        <v>1252</v>
      </c>
      <c r="C624" s="240" t="str">
        <f>_xlfn.CONCAT(Tabel3[[#This Row],[ID]],Tabel3[[#This Row],[BYGNINGSDELE]])</f>
        <v>620Følere</v>
      </c>
      <c r="D624" s="24"/>
      <c r="E624" s="24"/>
      <c r="F624" s="24"/>
      <c r="G624" s="24"/>
      <c r="H624" s="24"/>
      <c r="I624" s="24"/>
      <c r="J624" s="61">
        <v>4</v>
      </c>
      <c r="K624" s="62" t="s">
        <v>1238</v>
      </c>
      <c r="L624" s="63" t="s">
        <v>1239</v>
      </c>
      <c r="M624" s="61" t="str">
        <f>IFERROR(VLOOKUP(Tabel3[[#This Row],[ID-Bygningsdel]],'Data ændringslog'!A:G,7,FALSE),"P")</f>
        <v/>
      </c>
      <c r="N624" s="64" t="s">
        <v>113</v>
      </c>
      <c r="O624" s="188" t="str">
        <f>VLOOKUP(Tabel3[[#This Row],[ID-Bygningsdel]],'Data aktør'!A:H,2,FALSE)</f>
        <v/>
      </c>
      <c r="P624" s="189" t="str">
        <f>VLOOKUP(Tabel3[[#This Row],[ID-Bygningsdel]],'Data aktør'!A:H,3,FALSE)</f>
        <v/>
      </c>
      <c r="Q624" s="190" t="str">
        <f>VLOOKUP(Tabel3[[#This Row],[ID-Bygningsdel]],'Data aktør'!A:H,4,FALSE)</f>
        <v/>
      </c>
      <c r="R624" s="191" t="str">
        <f>VLOOKUP(Tabel3[[#This Row],[ID-Bygningsdel]],'Data aktør'!A:H,5,FALSE)</f>
        <v/>
      </c>
      <c r="S624" s="192" t="str">
        <f>VLOOKUP(Tabel3[[#This Row],[ID-Bygningsdel]],'Data aktør'!A:H,6,FALSE)</f>
        <v/>
      </c>
      <c r="T624" s="193" t="str">
        <f>VLOOKUP(Tabel3[[#This Row],[ID-Bygningsdel]],'Data aktør'!A:H,7,FALSE)</f>
        <v/>
      </c>
      <c r="U624" s="194" t="str">
        <f>VLOOKUP(Tabel3[[#This Row],[ID-Bygningsdel]],'Data aktør'!A:H,8,FALSE)</f>
        <v/>
      </c>
      <c r="V624" s="76"/>
      <c r="W624" s="77"/>
      <c r="X624" s="76"/>
      <c r="Y624" s="77"/>
      <c r="Z624" s="76"/>
      <c r="AA624" s="77"/>
      <c r="AB624" s="76"/>
      <c r="AC624" s="77"/>
      <c r="AD624" s="76"/>
      <c r="AE624" s="77"/>
      <c r="AF624" s="76"/>
      <c r="AG624" s="77"/>
      <c r="AH624" s="76"/>
      <c r="AI624" s="77"/>
      <c r="AJ624" s="76"/>
      <c r="AK624" s="77"/>
      <c r="AL624" s="76"/>
      <c r="AM624" s="77"/>
      <c r="AN624" s="76"/>
      <c r="AO624" s="77"/>
      <c r="AP624" s="76"/>
      <c r="AQ624" s="77"/>
      <c r="AR624" s="76"/>
      <c r="AS624" s="77"/>
      <c r="AT624" s="76"/>
      <c r="AU624" s="77"/>
      <c r="AV624" s="76"/>
      <c r="AW624" s="77"/>
      <c r="AX624" s="76"/>
      <c r="AY624" s="77"/>
      <c r="AZ624" s="76"/>
      <c r="BA624" s="77"/>
      <c r="BB624" s="76"/>
      <c r="BC624" s="77"/>
      <c r="BD624" s="76"/>
      <c r="BE624" s="77"/>
      <c r="BF624" s="76"/>
      <c r="BG624" s="77"/>
      <c r="BH624" s="76"/>
      <c r="BI624" s="77"/>
      <c r="BJ624" s="76"/>
      <c r="BK624" s="77"/>
      <c r="BL624" s="36"/>
      <c r="BM624" s="24"/>
      <c r="BN624" s="76"/>
      <c r="BO624" s="77"/>
      <c r="BP624" s="76"/>
      <c r="BQ624" s="77"/>
      <c r="BR624" s="76"/>
      <c r="BS624" s="77"/>
      <c r="BT624" s="76"/>
      <c r="BU624" s="77"/>
      <c r="BV624" s="24"/>
      <c r="BW624" s="76"/>
      <c r="BX624" s="77"/>
      <c r="BY624" s="76"/>
      <c r="BZ624" s="77"/>
      <c r="CA624" s="96"/>
    </row>
    <row r="625" spans="1:79" outlineLevel="1" x14ac:dyDescent="0.2">
      <c r="A625" s="33"/>
      <c r="B625" s="265" t="s">
        <v>1254</v>
      </c>
      <c r="C625" s="240" t="str">
        <f>_xlfn.CONCAT(Tabel3[[#This Row],[ID]],Tabel3[[#This Row],[BYGNINGSDELE]])</f>
        <v>621Renselemme</v>
      </c>
      <c r="D625" s="24"/>
      <c r="E625" s="24"/>
      <c r="F625" s="24"/>
      <c r="G625" s="24"/>
      <c r="H625" s="24"/>
      <c r="I625" s="24"/>
      <c r="J625" s="61">
        <v>4</v>
      </c>
      <c r="K625" s="62" t="s">
        <v>1241</v>
      </c>
      <c r="L625" s="63" t="s">
        <v>1239</v>
      </c>
      <c r="M625" s="61" t="str">
        <f>IFERROR(VLOOKUP(Tabel3[[#This Row],[ID-Bygningsdel]],'Data ændringslog'!A:G,7,FALSE),"P")</f>
        <v/>
      </c>
      <c r="N625" s="64" t="s">
        <v>113</v>
      </c>
      <c r="O625" s="188" t="str">
        <f>VLOOKUP(Tabel3[[#This Row],[ID-Bygningsdel]],'Data aktør'!A:H,2,FALSE)</f>
        <v/>
      </c>
      <c r="P625" s="189" t="str">
        <f>VLOOKUP(Tabel3[[#This Row],[ID-Bygningsdel]],'Data aktør'!A:H,3,FALSE)</f>
        <v/>
      </c>
      <c r="Q625" s="190" t="str">
        <f>VLOOKUP(Tabel3[[#This Row],[ID-Bygningsdel]],'Data aktør'!A:H,4,FALSE)</f>
        <v/>
      </c>
      <c r="R625" s="191" t="str">
        <f>VLOOKUP(Tabel3[[#This Row],[ID-Bygningsdel]],'Data aktør'!A:H,5,FALSE)</f>
        <v/>
      </c>
      <c r="S625" s="192" t="str">
        <f>VLOOKUP(Tabel3[[#This Row],[ID-Bygningsdel]],'Data aktør'!A:H,6,FALSE)</f>
        <v/>
      </c>
      <c r="T625" s="193" t="str">
        <f>VLOOKUP(Tabel3[[#This Row],[ID-Bygningsdel]],'Data aktør'!A:H,7,FALSE)</f>
        <v/>
      </c>
      <c r="U625" s="194" t="str">
        <f>VLOOKUP(Tabel3[[#This Row],[ID-Bygningsdel]],'Data aktør'!A:H,8,FALSE)</f>
        <v/>
      </c>
      <c r="V625" s="76"/>
      <c r="W625" s="77"/>
      <c r="X625" s="76"/>
      <c r="Y625" s="77"/>
      <c r="Z625" s="76"/>
      <c r="AA625" s="77"/>
      <c r="AB625" s="76"/>
      <c r="AC625" s="77"/>
      <c r="AD625" s="76"/>
      <c r="AE625" s="77"/>
      <c r="AF625" s="76"/>
      <c r="AG625" s="77"/>
      <c r="AH625" s="76"/>
      <c r="AI625" s="77"/>
      <c r="AJ625" s="76"/>
      <c r="AK625" s="77"/>
      <c r="AL625" s="76"/>
      <c r="AM625" s="77"/>
      <c r="AN625" s="76"/>
      <c r="AO625" s="77"/>
      <c r="AP625" s="76"/>
      <c r="AQ625" s="77"/>
      <c r="AR625" s="76"/>
      <c r="AS625" s="77"/>
      <c r="AT625" s="76"/>
      <c r="AU625" s="77"/>
      <c r="AV625" s="76"/>
      <c r="AW625" s="77"/>
      <c r="AX625" s="76"/>
      <c r="AY625" s="77"/>
      <c r="AZ625" s="76"/>
      <c r="BA625" s="77"/>
      <c r="BB625" s="76"/>
      <c r="BC625" s="77"/>
      <c r="BD625" s="76"/>
      <c r="BE625" s="77"/>
      <c r="BF625" s="76"/>
      <c r="BG625" s="77"/>
      <c r="BH625" s="76"/>
      <c r="BI625" s="77"/>
      <c r="BJ625" s="76"/>
      <c r="BK625" s="77"/>
      <c r="BL625" s="36"/>
      <c r="BM625" s="24"/>
      <c r="BN625" s="76"/>
      <c r="BO625" s="77"/>
      <c r="BP625" s="76"/>
      <c r="BQ625" s="77"/>
      <c r="BR625" s="76"/>
      <c r="BS625" s="77"/>
      <c r="BT625" s="76"/>
      <c r="BU625" s="77"/>
      <c r="BV625" s="24"/>
      <c r="BW625" s="76"/>
      <c r="BX625" s="77"/>
      <c r="BY625" s="76"/>
      <c r="BZ625" s="77"/>
      <c r="CA625" s="96"/>
    </row>
    <row r="626" spans="1:79" outlineLevel="1" x14ac:dyDescent="0.2">
      <c r="A626" s="33"/>
      <c r="B626" s="267" t="s">
        <v>1256</v>
      </c>
      <c r="C626" s="242" t="str">
        <f>_xlfn.CONCAT(Tabel3[[#This Row],[ID]],Tabel3[[#This Row],[BYGNINGSDELE]])</f>
        <v>622Bæringer, udsparinger og øvrige</v>
      </c>
      <c r="D626" s="23"/>
      <c r="E626" s="23"/>
      <c r="F626" s="23"/>
      <c r="G626" s="23"/>
      <c r="H626" s="23"/>
      <c r="I626" s="24"/>
      <c r="J626" s="65">
        <v>3</v>
      </c>
      <c r="K626" s="66" t="s">
        <v>1243</v>
      </c>
      <c r="L626" s="67"/>
      <c r="M626" s="65" t="str">
        <f>IFERROR(VLOOKUP(Tabel3[[#This Row],[ID-Bygningsdel]],'Data ændringslog'!A:G,7,FALSE),"P")</f>
        <v/>
      </c>
      <c r="N626" s="68" t="s">
        <v>113</v>
      </c>
      <c r="O626" s="196" t="str">
        <f>VLOOKUP(Tabel3[[#This Row],[ID-Bygningsdel]],'Data aktør'!A:H,2,FALSE)</f>
        <v/>
      </c>
      <c r="P626" s="197" t="str">
        <f>VLOOKUP(Tabel3[[#This Row],[ID-Bygningsdel]],'Data aktør'!A:H,3,FALSE)</f>
        <v/>
      </c>
      <c r="Q626" s="197" t="str">
        <f>VLOOKUP(Tabel3[[#This Row],[ID-Bygningsdel]],'Data aktør'!A:H,4,FALSE)</f>
        <v/>
      </c>
      <c r="R626" s="197" t="str">
        <f>VLOOKUP(Tabel3[[#This Row],[ID-Bygningsdel]],'Data aktør'!A:H,5,FALSE)</f>
        <v/>
      </c>
      <c r="S626" s="197" t="str">
        <f>VLOOKUP(Tabel3[[#This Row],[ID-Bygningsdel]],'Data aktør'!A:H,6,FALSE)</f>
        <v/>
      </c>
      <c r="T626" s="197" t="str">
        <f>VLOOKUP(Tabel3[[#This Row],[ID-Bygningsdel]],'Data aktør'!A:H,7,FALSE)</f>
        <v/>
      </c>
      <c r="U626" s="197" t="str">
        <f>VLOOKUP(Tabel3[[#This Row],[ID-Bygningsdel]],'Data aktør'!A:H,8,FALSE)</f>
        <v/>
      </c>
      <c r="V626" s="84"/>
      <c r="W626" s="69"/>
      <c r="X626" s="84"/>
      <c r="Y626" s="69"/>
      <c r="Z626" s="84"/>
      <c r="AA626" s="69"/>
      <c r="AB626" s="84"/>
      <c r="AC626" s="69"/>
      <c r="AD626" s="84"/>
      <c r="AE626" s="69"/>
      <c r="AF626" s="84"/>
      <c r="AG626" s="69"/>
      <c r="AH626" s="84"/>
      <c r="AI626" s="69"/>
      <c r="AJ626" s="84"/>
      <c r="AK626" s="69"/>
      <c r="AL626" s="84"/>
      <c r="AM626" s="69"/>
      <c r="AN626" s="84"/>
      <c r="AO626" s="69"/>
      <c r="AP626" s="84"/>
      <c r="AQ626" s="69"/>
      <c r="AR626" s="84"/>
      <c r="AS626" s="69"/>
      <c r="AT626" s="84"/>
      <c r="AU626" s="69"/>
      <c r="AV626" s="84"/>
      <c r="AW626" s="69"/>
      <c r="AX626" s="84"/>
      <c r="AY626" s="69"/>
      <c r="AZ626" s="84"/>
      <c r="BA626" s="69"/>
      <c r="BB626" s="84"/>
      <c r="BC626" s="69"/>
      <c r="BD626" s="84"/>
      <c r="BE626" s="69"/>
      <c r="BF626" s="84"/>
      <c r="BG626" s="69"/>
      <c r="BH626" s="84"/>
      <c r="BI626" s="69"/>
      <c r="BJ626" s="84"/>
      <c r="BK626" s="69"/>
      <c r="BL626" s="38"/>
      <c r="BM626" s="24"/>
      <c r="BN626" s="84"/>
      <c r="BO626" s="69"/>
      <c r="BP626" s="84"/>
      <c r="BQ626" s="69"/>
      <c r="BR626" s="84"/>
      <c r="BS626" s="69"/>
      <c r="BT626" s="84"/>
      <c r="BU626" s="69"/>
      <c r="BV626" s="24"/>
      <c r="BW626" s="84"/>
      <c r="BX626" s="69"/>
      <c r="BY626" s="84"/>
      <c r="BZ626" s="69"/>
      <c r="CA626" s="98"/>
    </row>
    <row r="627" spans="1:79" outlineLevel="1" x14ac:dyDescent="0.2">
      <c r="A627" s="33"/>
      <c r="B627" s="265" t="s">
        <v>1258</v>
      </c>
      <c r="C627" s="240" t="str">
        <f>_xlfn.CONCAT(Tabel3[[#This Row],[ID]],Tabel3[[#This Row],[BYGNINGSDELE]])</f>
        <v>623Bæringer</v>
      </c>
      <c r="D627" s="24"/>
      <c r="E627" s="24"/>
      <c r="F627" s="24"/>
      <c r="G627" s="24"/>
      <c r="H627" s="24"/>
      <c r="I627" s="24"/>
      <c r="J627" s="61">
        <v>4</v>
      </c>
      <c r="K627" s="62" t="s">
        <v>575</v>
      </c>
      <c r="L627" s="63" t="s">
        <v>113</v>
      </c>
      <c r="M627" s="61" t="str">
        <f>IFERROR(VLOOKUP(Tabel3[[#This Row],[ID-Bygningsdel]],'Data ændringslog'!A:G,7,FALSE),"P")</f>
        <v/>
      </c>
      <c r="N627" s="64" t="s">
        <v>113</v>
      </c>
      <c r="O627" s="188" t="str">
        <f>VLOOKUP(Tabel3[[#This Row],[ID-Bygningsdel]],'Data aktør'!A:H,2,FALSE)</f>
        <v/>
      </c>
      <c r="P627" s="189" t="str">
        <f>VLOOKUP(Tabel3[[#This Row],[ID-Bygningsdel]],'Data aktør'!A:H,3,FALSE)</f>
        <v/>
      </c>
      <c r="Q627" s="190" t="str">
        <f>VLOOKUP(Tabel3[[#This Row],[ID-Bygningsdel]],'Data aktør'!A:H,4,FALSE)</f>
        <v/>
      </c>
      <c r="R627" s="191" t="str">
        <f>VLOOKUP(Tabel3[[#This Row],[ID-Bygningsdel]],'Data aktør'!A:H,5,FALSE)</f>
        <v/>
      </c>
      <c r="S627" s="192" t="str">
        <f>VLOOKUP(Tabel3[[#This Row],[ID-Bygningsdel]],'Data aktør'!A:H,6,FALSE)</f>
        <v/>
      </c>
      <c r="T627" s="193" t="str">
        <f>VLOOKUP(Tabel3[[#This Row],[ID-Bygningsdel]],'Data aktør'!A:H,7,FALSE)</f>
        <v/>
      </c>
      <c r="U627" s="194" t="str">
        <f>VLOOKUP(Tabel3[[#This Row],[ID-Bygningsdel]],'Data aktør'!A:H,8,FALSE)</f>
        <v/>
      </c>
      <c r="V627" s="76"/>
      <c r="W627" s="77"/>
      <c r="X627" s="76"/>
      <c r="Y627" s="77"/>
      <c r="Z627" s="76"/>
      <c r="AA627" s="77"/>
      <c r="AB627" s="76"/>
      <c r="AC627" s="77"/>
      <c r="AD627" s="76"/>
      <c r="AE627" s="77"/>
      <c r="AF627" s="76"/>
      <c r="AG627" s="77"/>
      <c r="AH627" s="76"/>
      <c r="AI627" s="77"/>
      <c r="AJ627" s="76"/>
      <c r="AK627" s="77"/>
      <c r="AL627" s="76"/>
      <c r="AM627" s="77"/>
      <c r="AN627" s="76"/>
      <c r="AO627" s="77"/>
      <c r="AP627" s="76"/>
      <c r="AQ627" s="77"/>
      <c r="AR627" s="76"/>
      <c r="AS627" s="77"/>
      <c r="AT627" s="76"/>
      <c r="AU627" s="77"/>
      <c r="AV627" s="76"/>
      <c r="AW627" s="77"/>
      <c r="AX627" s="76"/>
      <c r="AY627" s="77"/>
      <c r="AZ627" s="76"/>
      <c r="BA627" s="77"/>
      <c r="BB627" s="76"/>
      <c r="BC627" s="77"/>
      <c r="BD627" s="76"/>
      <c r="BE627" s="77"/>
      <c r="BF627" s="76"/>
      <c r="BG627" s="77"/>
      <c r="BH627" s="76"/>
      <c r="BI627" s="77"/>
      <c r="BJ627" s="76"/>
      <c r="BK627" s="77"/>
      <c r="BL627" s="36"/>
      <c r="BM627" s="24"/>
      <c r="BN627" s="76"/>
      <c r="BO627" s="77"/>
      <c r="BP627" s="76"/>
      <c r="BQ627" s="77"/>
      <c r="BR627" s="76"/>
      <c r="BS627" s="77"/>
      <c r="BT627" s="76"/>
      <c r="BU627" s="77"/>
      <c r="BV627" s="24"/>
      <c r="BW627" s="76"/>
      <c r="BX627" s="77"/>
      <c r="BY627" s="76"/>
      <c r="BZ627" s="77"/>
      <c r="CA627" s="96"/>
    </row>
    <row r="628" spans="1:79" outlineLevel="1" x14ac:dyDescent="0.2">
      <c r="A628" s="33"/>
      <c r="B628" s="265" t="s">
        <v>1260</v>
      </c>
      <c r="C628" s="240" t="str">
        <f>_xlfn.CONCAT(Tabel3[[#This Row],[ID]],Tabel3[[#This Row],[BYGNINGSDELE]])</f>
        <v>624Konsoller</v>
      </c>
      <c r="D628" s="24"/>
      <c r="E628" s="24"/>
      <c r="F628" s="24"/>
      <c r="G628" s="24"/>
      <c r="H628" s="24"/>
      <c r="I628" s="24"/>
      <c r="J628" s="61">
        <v>4</v>
      </c>
      <c r="K628" s="62" t="s">
        <v>577</v>
      </c>
      <c r="L628" s="63" t="s">
        <v>113</v>
      </c>
      <c r="M628" s="61" t="str">
        <f>IFERROR(VLOOKUP(Tabel3[[#This Row],[ID-Bygningsdel]],'Data ændringslog'!A:G,7,FALSE),"P")</f>
        <v/>
      </c>
      <c r="N628" s="64" t="s">
        <v>113</v>
      </c>
      <c r="O628" s="188" t="str">
        <f>VLOOKUP(Tabel3[[#This Row],[ID-Bygningsdel]],'Data aktør'!A:H,2,FALSE)</f>
        <v/>
      </c>
      <c r="P628" s="189" t="str">
        <f>VLOOKUP(Tabel3[[#This Row],[ID-Bygningsdel]],'Data aktør'!A:H,3,FALSE)</f>
        <v/>
      </c>
      <c r="Q628" s="190" t="str">
        <f>VLOOKUP(Tabel3[[#This Row],[ID-Bygningsdel]],'Data aktør'!A:H,4,FALSE)</f>
        <v/>
      </c>
      <c r="R628" s="191" t="str">
        <f>VLOOKUP(Tabel3[[#This Row],[ID-Bygningsdel]],'Data aktør'!A:H,5,FALSE)</f>
        <v/>
      </c>
      <c r="S628" s="192" t="str">
        <f>VLOOKUP(Tabel3[[#This Row],[ID-Bygningsdel]],'Data aktør'!A:H,6,FALSE)</f>
        <v/>
      </c>
      <c r="T628" s="193" t="str">
        <f>VLOOKUP(Tabel3[[#This Row],[ID-Bygningsdel]],'Data aktør'!A:H,7,FALSE)</f>
        <v/>
      </c>
      <c r="U628" s="194" t="str">
        <f>VLOOKUP(Tabel3[[#This Row],[ID-Bygningsdel]],'Data aktør'!A:H,8,FALSE)</f>
        <v/>
      </c>
      <c r="V628" s="76"/>
      <c r="W628" s="77"/>
      <c r="X628" s="76"/>
      <c r="Y628" s="77"/>
      <c r="Z628" s="76"/>
      <c r="AA628" s="77"/>
      <c r="AB628" s="76"/>
      <c r="AC628" s="77"/>
      <c r="AD628" s="76"/>
      <c r="AE628" s="77"/>
      <c r="AF628" s="76"/>
      <c r="AG628" s="77"/>
      <c r="AH628" s="76"/>
      <c r="AI628" s="77"/>
      <c r="AJ628" s="76"/>
      <c r="AK628" s="77"/>
      <c r="AL628" s="76"/>
      <c r="AM628" s="77"/>
      <c r="AN628" s="76"/>
      <c r="AO628" s="77"/>
      <c r="AP628" s="76"/>
      <c r="AQ628" s="77"/>
      <c r="AR628" s="76"/>
      <c r="AS628" s="77"/>
      <c r="AT628" s="76"/>
      <c r="AU628" s="77"/>
      <c r="AV628" s="76"/>
      <c r="AW628" s="77"/>
      <c r="AX628" s="76"/>
      <c r="AY628" s="77"/>
      <c r="AZ628" s="76"/>
      <c r="BA628" s="77"/>
      <c r="BB628" s="76"/>
      <c r="BC628" s="77"/>
      <c r="BD628" s="76"/>
      <c r="BE628" s="77"/>
      <c r="BF628" s="76"/>
      <c r="BG628" s="77"/>
      <c r="BH628" s="76"/>
      <c r="BI628" s="77"/>
      <c r="BJ628" s="76"/>
      <c r="BK628" s="77"/>
      <c r="BL628" s="36"/>
      <c r="BM628" s="24"/>
      <c r="BN628" s="76"/>
      <c r="BO628" s="77"/>
      <c r="BP628" s="76"/>
      <c r="BQ628" s="77"/>
      <c r="BR628" s="76"/>
      <c r="BS628" s="77"/>
      <c r="BT628" s="76"/>
      <c r="BU628" s="77"/>
      <c r="BV628" s="24"/>
      <c r="BW628" s="76"/>
      <c r="BX628" s="77"/>
      <c r="BY628" s="76"/>
      <c r="BZ628" s="77"/>
      <c r="CA628" s="96"/>
    </row>
    <row r="629" spans="1:79" outlineLevel="1" x14ac:dyDescent="0.2">
      <c r="A629" s="33"/>
      <c r="B629" s="265" t="s">
        <v>1262</v>
      </c>
      <c r="C629" s="240" t="str">
        <f>_xlfn.CONCAT(Tabel3[[#This Row],[ID]],Tabel3[[#This Row],[BYGNINGSDELE]])</f>
        <v>625Stativer</v>
      </c>
      <c r="D629" s="24"/>
      <c r="E629" s="24"/>
      <c r="F629" s="24"/>
      <c r="G629" s="24"/>
      <c r="H629" s="24"/>
      <c r="I629" s="24"/>
      <c r="J629" s="61">
        <v>4</v>
      </c>
      <c r="K629" s="62" t="s">
        <v>579</v>
      </c>
      <c r="L629" s="63" t="s">
        <v>113</v>
      </c>
      <c r="M629" s="61" t="str">
        <f>IFERROR(VLOOKUP(Tabel3[[#This Row],[ID-Bygningsdel]],'Data ændringslog'!A:G,7,FALSE),"P")</f>
        <v/>
      </c>
      <c r="N629" s="64" t="s">
        <v>113</v>
      </c>
      <c r="O629" s="188" t="str">
        <f>VLOOKUP(Tabel3[[#This Row],[ID-Bygningsdel]],'Data aktør'!A:H,2,FALSE)</f>
        <v/>
      </c>
      <c r="P629" s="189" t="str">
        <f>VLOOKUP(Tabel3[[#This Row],[ID-Bygningsdel]],'Data aktør'!A:H,3,FALSE)</f>
        <v/>
      </c>
      <c r="Q629" s="190" t="str">
        <f>VLOOKUP(Tabel3[[#This Row],[ID-Bygningsdel]],'Data aktør'!A:H,4,FALSE)</f>
        <v/>
      </c>
      <c r="R629" s="191" t="str">
        <f>VLOOKUP(Tabel3[[#This Row],[ID-Bygningsdel]],'Data aktør'!A:H,5,FALSE)</f>
        <v/>
      </c>
      <c r="S629" s="192" t="str">
        <f>VLOOKUP(Tabel3[[#This Row],[ID-Bygningsdel]],'Data aktør'!A:H,6,FALSE)</f>
        <v/>
      </c>
      <c r="T629" s="193" t="str">
        <f>VLOOKUP(Tabel3[[#This Row],[ID-Bygningsdel]],'Data aktør'!A:H,7,FALSE)</f>
        <v/>
      </c>
      <c r="U629" s="194" t="str">
        <f>VLOOKUP(Tabel3[[#This Row],[ID-Bygningsdel]],'Data aktør'!A:H,8,FALSE)</f>
        <v/>
      </c>
      <c r="V629" s="76"/>
      <c r="W629" s="77"/>
      <c r="X629" s="76"/>
      <c r="Y629" s="77"/>
      <c r="Z629" s="76"/>
      <c r="AA629" s="77"/>
      <c r="AB629" s="76"/>
      <c r="AC629" s="77"/>
      <c r="AD629" s="76"/>
      <c r="AE629" s="77"/>
      <c r="AF629" s="76"/>
      <c r="AG629" s="77"/>
      <c r="AH629" s="76"/>
      <c r="AI629" s="77"/>
      <c r="AJ629" s="76"/>
      <c r="AK629" s="77"/>
      <c r="AL629" s="76"/>
      <c r="AM629" s="77"/>
      <c r="AN629" s="76"/>
      <c r="AO629" s="77"/>
      <c r="AP629" s="76"/>
      <c r="AQ629" s="77"/>
      <c r="AR629" s="76"/>
      <c r="AS629" s="77"/>
      <c r="AT629" s="76"/>
      <c r="AU629" s="77"/>
      <c r="AV629" s="76"/>
      <c r="AW629" s="77"/>
      <c r="AX629" s="76"/>
      <c r="AY629" s="77"/>
      <c r="AZ629" s="76"/>
      <c r="BA629" s="77"/>
      <c r="BB629" s="76"/>
      <c r="BC629" s="77"/>
      <c r="BD629" s="76"/>
      <c r="BE629" s="77"/>
      <c r="BF629" s="76"/>
      <c r="BG629" s="77"/>
      <c r="BH629" s="76"/>
      <c r="BI629" s="77"/>
      <c r="BJ629" s="76"/>
      <c r="BK629" s="77"/>
      <c r="BL629" s="36"/>
      <c r="BM629" s="24"/>
      <c r="BN629" s="76"/>
      <c r="BO629" s="77"/>
      <c r="BP629" s="76"/>
      <c r="BQ629" s="77"/>
      <c r="BR629" s="76"/>
      <c r="BS629" s="77"/>
      <c r="BT629" s="76"/>
      <c r="BU629" s="77"/>
      <c r="BV629" s="24"/>
      <c r="BW629" s="76"/>
      <c r="BX629" s="77"/>
      <c r="BY629" s="76"/>
      <c r="BZ629" s="77"/>
      <c r="CA629" s="96"/>
    </row>
    <row r="630" spans="1:79" outlineLevel="1" x14ac:dyDescent="0.2">
      <c r="A630" s="33"/>
      <c r="B630" s="265" t="s">
        <v>1264</v>
      </c>
      <c r="C630" s="240" t="str">
        <f>_xlfn.CONCAT(Tabel3[[#This Row],[ID]],Tabel3[[#This Row],[BYGNINGSDELE]])</f>
        <v>626Hul- og recesobjekter</v>
      </c>
      <c r="D630" s="24"/>
      <c r="E630" s="24"/>
      <c r="F630" s="24"/>
      <c r="G630" s="24"/>
      <c r="H630" s="24"/>
      <c r="I630" s="24"/>
      <c r="J630" s="61">
        <v>4</v>
      </c>
      <c r="K630" s="62" t="s">
        <v>581</v>
      </c>
      <c r="L630" s="63" t="s">
        <v>582</v>
      </c>
      <c r="M630" s="61" t="str">
        <f>IFERROR(VLOOKUP(Tabel3[[#This Row],[ID-Bygningsdel]],'Data ændringslog'!A:G,7,FALSE),"P")</f>
        <v/>
      </c>
      <c r="N630" s="64" t="s">
        <v>113</v>
      </c>
      <c r="O630" s="188" t="str">
        <f>VLOOKUP(Tabel3[[#This Row],[ID-Bygningsdel]],'Data aktør'!A:H,2,FALSE)</f>
        <v/>
      </c>
      <c r="P630" s="189" t="str">
        <f>VLOOKUP(Tabel3[[#This Row],[ID-Bygningsdel]],'Data aktør'!A:H,3,FALSE)</f>
        <v/>
      </c>
      <c r="Q630" s="190" t="str">
        <f>VLOOKUP(Tabel3[[#This Row],[ID-Bygningsdel]],'Data aktør'!A:H,4,FALSE)</f>
        <v/>
      </c>
      <c r="R630" s="191" t="str">
        <f>VLOOKUP(Tabel3[[#This Row],[ID-Bygningsdel]],'Data aktør'!A:H,5,FALSE)</f>
        <v/>
      </c>
      <c r="S630" s="192" t="str">
        <f>VLOOKUP(Tabel3[[#This Row],[ID-Bygningsdel]],'Data aktør'!A:H,6,FALSE)</f>
        <v/>
      </c>
      <c r="T630" s="193" t="str">
        <f>VLOOKUP(Tabel3[[#This Row],[ID-Bygningsdel]],'Data aktør'!A:H,7,FALSE)</f>
        <v/>
      </c>
      <c r="U630" s="194" t="str">
        <f>VLOOKUP(Tabel3[[#This Row],[ID-Bygningsdel]],'Data aktør'!A:H,8,FALSE)</f>
        <v/>
      </c>
      <c r="V630" s="76"/>
      <c r="W630" s="77"/>
      <c r="X630" s="76"/>
      <c r="Y630" s="77"/>
      <c r="Z630" s="76"/>
      <c r="AA630" s="77"/>
      <c r="AB630" s="76"/>
      <c r="AC630" s="77"/>
      <c r="AD630" s="76"/>
      <c r="AE630" s="77"/>
      <c r="AF630" s="76"/>
      <c r="AG630" s="77"/>
      <c r="AH630" s="76"/>
      <c r="AI630" s="77"/>
      <c r="AJ630" s="76"/>
      <c r="AK630" s="77"/>
      <c r="AL630" s="76"/>
      <c r="AM630" s="77"/>
      <c r="AN630" s="76"/>
      <c r="AO630" s="77"/>
      <c r="AP630" s="76"/>
      <c r="AQ630" s="77"/>
      <c r="AR630" s="76"/>
      <c r="AS630" s="77"/>
      <c r="AT630" s="76"/>
      <c r="AU630" s="77"/>
      <c r="AV630" s="76"/>
      <c r="AW630" s="77"/>
      <c r="AX630" s="76"/>
      <c r="AY630" s="77"/>
      <c r="AZ630" s="76"/>
      <c r="BA630" s="77"/>
      <c r="BB630" s="76"/>
      <c r="BC630" s="77"/>
      <c r="BD630" s="76"/>
      <c r="BE630" s="77"/>
      <c r="BF630" s="76"/>
      <c r="BG630" s="77"/>
      <c r="BH630" s="76"/>
      <c r="BI630" s="77"/>
      <c r="BJ630" s="76"/>
      <c r="BK630" s="77"/>
      <c r="BL630" s="36"/>
      <c r="BM630" s="24"/>
      <c r="BN630" s="76"/>
      <c r="BO630" s="77"/>
      <c r="BP630" s="76"/>
      <c r="BQ630" s="77"/>
      <c r="BR630" s="76"/>
      <c r="BS630" s="77"/>
      <c r="BT630" s="76"/>
      <c r="BU630" s="77"/>
      <c r="BV630" s="24"/>
      <c r="BW630" s="76"/>
      <c r="BX630" s="77"/>
      <c r="BY630" s="76"/>
      <c r="BZ630" s="77"/>
      <c r="CA630" s="96"/>
    </row>
    <row r="631" spans="1:79" outlineLevel="1" x14ac:dyDescent="0.2">
      <c r="A631" s="33"/>
      <c r="B631" s="265" t="s">
        <v>1266</v>
      </c>
      <c r="C631" s="240" t="str">
        <f>_xlfn.CONCAT(Tabel3[[#This Row],[ID]],Tabel3[[#This Row],[BYGNINGSDELE]])</f>
        <v>627Hullukninger</v>
      </c>
      <c r="D631" s="24"/>
      <c r="E631" s="24"/>
      <c r="F631" s="24"/>
      <c r="G631" s="24"/>
      <c r="H631" s="24"/>
      <c r="I631" s="24"/>
      <c r="J631" s="61">
        <v>4</v>
      </c>
      <c r="K631" s="62" t="s">
        <v>584</v>
      </c>
      <c r="L631" s="63" t="s">
        <v>113</v>
      </c>
      <c r="M631" s="61" t="str">
        <f>IFERROR(VLOOKUP(Tabel3[[#This Row],[ID-Bygningsdel]],'Data ændringslog'!A:G,7,FALSE),"P")</f>
        <v/>
      </c>
      <c r="N631" s="64" t="s">
        <v>113</v>
      </c>
      <c r="O631" s="188" t="str">
        <f>VLOOKUP(Tabel3[[#This Row],[ID-Bygningsdel]],'Data aktør'!A:H,2,FALSE)</f>
        <v/>
      </c>
      <c r="P631" s="189" t="str">
        <f>VLOOKUP(Tabel3[[#This Row],[ID-Bygningsdel]],'Data aktør'!A:H,3,FALSE)</f>
        <v/>
      </c>
      <c r="Q631" s="190" t="str">
        <f>VLOOKUP(Tabel3[[#This Row],[ID-Bygningsdel]],'Data aktør'!A:H,4,FALSE)</f>
        <v/>
      </c>
      <c r="R631" s="191" t="str">
        <f>VLOOKUP(Tabel3[[#This Row],[ID-Bygningsdel]],'Data aktør'!A:H,5,FALSE)</f>
        <v/>
      </c>
      <c r="S631" s="192" t="str">
        <f>VLOOKUP(Tabel3[[#This Row],[ID-Bygningsdel]],'Data aktør'!A:H,6,FALSE)</f>
        <v/>
      </c>
      <c r="T631" s="193" t="str">
        <f>VLOOKUP(Tabel3[[#This Row],[ID-Bygningsdel]],'Data aktør'!A:H,7,FALSE)</f>
        <v/>
      </c>
      <c r="U631" s="194" t="str">
        <f>VLOOKUP(Tabel3[[#This Row],[ID-Bygningsdel]],'Data aktør'!A:H,8,FALSE)</f>
        <v/>
      </c>
      <c r="V631" s="76"/>
      <c r="W631" s="77"/>
      <c r="X631" s="76"/>
      <c r="Y631" s="77"/>
      <c r="Z631" s="76"/>
      <c r="AA631" s="77"/>
      <c r="AB631" s="76"/>
      <c r="AC631" s="77"/>
      <c r="AD631" s="76"/>
      <c r="AE631" s="77"/>
      <c r="AF631" s="76"/>
      <c r="AG631" s="77"/>
      <c r="AH631" s="76"/>
      <c r="AI631" s="77"/>
      <c r="AJ631" s="76"/>
      <c r="AK631" s="77"/>
      <c r="AL631" s="76"/>
      <c r="AM631" s="77"/>
      <c r="AN631" s="76"/>
      <c r="AO631" s="77"/>
      <c r="AP631" s="76"/>
      <c r="AQ631" s="77"/>
      <c r="AR631" s="76"/>
      <c r="AS631" s="77"/>
      <c r="AT631" s="76"/>
      <c r="AU631" s="77"/>
      <c r="AV631" s="76"/>
      <c r="AW631" s="77"/>
      <c r="AX631" s="76"/>
      <c r="AY631" s="77"/>
      <c r="AZ631" s="76"/>
      <c r="BA631" s="77"/>
      <c r="BB631" s="76"/>
      <c r="BC631" s="77"/>
      <c r="BD631" s="76"/>
      <c r="BE631" s="77"/>
      <c r="BF631" s="76"/>
      <c r="BG631" s="77"/>
      <c r="BH631" s="76"/>
      <c r="BI631" s="77"/>
      <c r="BJ631" s="76"/>
      <c r="BK631" s="77"/>
      <c r="BL631" s="36" t="s">
        <v>585</v>
      </c>
      <c r="BM631" s="24"/>
      <c r="BN631" s="76"/>
      <c r="BO631" s="77"/>
      <c r="BP631" s="76"/>
      <c r="BQ631" s="77"/>
      <c r="BR631" s="76"/>
      <c r="BS631" s="77"/>
      <c r="BT631" s="76"/>
      <c r="BU631" s="77"/>
      <c r="BV631" s="24"/>
      <c r="BW631" s="76"/>
      <c r="BX631" s="77"/>
      <c r="BY631" s="76"/>
      <c r="BZ631" s="77"/>
      <c r="CA631" s="96"/>
    </row>
    <row r="632" spans="1:79" ht="14.25" outlineLevel="1" x14ac:dyDescent="0.2">
      <c r="A632" s="33"/>
      <c r="B632" s="264" t="s">
        <v>1268</v>
      </c>
      <c r="C632" s="239" t="str">
        <f>_xlfn.CONCAT(Tabel3[[#This Row],[ID]],Tabel3[[#This Row],[BYGNINGSDELE]])</f>
        <v>628Mekanisk udstyr</v>
      </c>
      <c r="D632" s="27"/>
      <c r="E632" s="27"/>
      <c r="F632" s="27"/>
      <c r="G632" s="27"/>
      <c r="H632" s="27"/>
      <c r="I632" s="24"/>
      <c r="J632" s="58">
        <v>2</v>
      </c>
      <c r="K632" s="59" t="s">
        <v>986</v>
      </c>
      <c r="L632" s="287"/>
      <c r="M632" s="290" t="str">
        <f>IFERROR(VLOOKUP(Tabel3[[#This Row],[ID-Bygningsdel]],'Data ændringslog'!A:G,7,FALSE),"P")</f>
        <v/>
      </c>
      <c r="N632" s="60"/>
      <c r="O632" s="221" t="s">
        <v>109</v>
      </c>
      <c r="P632" s="222" t="s">
        <v>109</v>
      </c>
      <c r="Q632" s="222" t="s">
        <v>109</v>
      </c>
      <c r="R632" s="222" t="s">
        <v>109</v>
      </c>
      <c r="S632" s="222" t="s">
        <v>109</v>
      </c>
      <c r="T632" s="222" t="s">
        <v>109</v>
      </c>
      <c r="U632" s="223" t="s">
        <v>109</v>
      </c>
      <c r="V632" s="78"/>
      <c r="W632" s="79"/>
      <c r="X632" s="78"/>
      <c r="Y632" s="79"/>
      <c r="Z632" s="78"/>
      <c r="AA632" s="79"/>
      <c r="AB632" s="78"/>
      <c r="AC632" s="88"/>
      <c r="AD632" s="78"/>
      <c r="AE632" s="79"/>
      <c r="AF632" s="78"/>
      <c r="AG632" s="79"/>
      <c r="AH632" s="78"/>
      <c r="AI632" s="79"/>
      <c r="AJ632" s="78"/>
      <c r="AK632" s="88"/>
      <c r="AL632" s="78"/>
      <c r="AM632" s="88"/>
      <c r="AN632" s="78"/>
      <c r="AO632" s="79"/>
      <c r="AP632" s="78"/>
      <c r="AQ632" s="79"/>
      <c r="AR632" s="78"/>
      <c r="AS632" s="79"/>
      <c r="AT632" s="78"/>
      <c r="AU632" s="88"/>
      <c r="AV632" s="78"/>
      <c r="AW632" s="79"/>
      <c r="AX632" s="78"/>
      <c r="AY632" s="79"/>
      <c r="AZ632" s="78"/>
      <c r="BA632" s="79"/>
      <c r="BB632" s="78"/>
      <c r="BC632" s="88"/>
      <c r="BD632" s="78"/>
      <c r="BE632" s="79"/>
      <c r="BF632" s="78"/>
      <c r="BG632" s="79"/>
      <c r="BH632" s="78"/>
      <c r="BI632" s="79"/>
      <c r="BJ632" s="78"/>
      <c r="BK632" s="88"/>
      <c r="BL632" s="37"/>
      <c r="BM632" s="245"/>
      <c r="BN632" s="78"/>
      <c r="BO632" s="79"/>
      <c r="BP632" s="78"/>
      <c r="BQ632" s="79"/>
      <c r="BR632" s="78"/>
      <c r="BS632" s="79"/>
      <c r="BT632" s="78"/>
      <c r="BU632" s="88"/>
      <c r="BV632" s="24"/>
      <c r="BW632" s="78"/>
      <c r="BX632" s="79"/>
      <c r="BY632" s="78"/>
      <c r="BZ632" s="79"/>
      <c r="CA632" s="97"/>
    </row>
    <row r="633" spans="1:79" outlineLevel="1" x14ac:dyDescent="0.2">
      <c r="A633" s="33"/>
      <c r="B633" s="267" t="s">
        <v>1270</v>
      </c>
      <c r="C633" s="242" t="str">
        <f>_xlfn.CONCAT(Tabel3[[#This Row],[ID]],Tabel3[[#This Row],[BYGNINGSDELE]])</f>
        <v>629Anlæg, køle- og varmeflader, vekslere</v>
      </c>
      <c r="D633" s="23"/>
      <c r="E633" s="23"/>
      <c r="F633" s="23"/>
      <c r="G633" s="23"/>
      <c r="H633" s="23"/>
      <c r="I633" s="24"/>
      <c r="J633" s="65">
        <v>3</v>
      </c>
      <c r="K633" s="66" t="s">
        <v>1251</v>
      </c>
      <c r="L633" s="67"/>
      <c r="M633" s="65" t="str">
        <f>IFERROR(VLOOKUP(Tabel3[[#This Row],[ID-Bygningsdel]],'Data ændringslog'!A:G,7,FALSE),"P")</f>
        <v/>
      </c>
      <c r="N633" s="68" t="s">
        <v>109</v>
      </c>
      <c r="O633" s="196" t="str">
        <f>VLOOKUP(Tabel3[[#This Row],[ID-Bygningsdel]],'Data aktør'!A:H,2,FALSE)</f>
        <v/>
      </c>
      <c r="P633" s="197" t="str">
        <f>VLOOKUP(Tabel3[[#This Row],[ID-Bygningsdel]],'Data aktør'!A:H,3,FALSE)</f>
        <v/>
      </c>
      <c r="Q633" s="197" t="str">
        <f>VLOOKUP(Tabel3[[#This Row],[ID-Bygningsdel]],'Data aktør'!A:H,4,FALSE)</f>
        <v/>
      </c>
      <c r="R633" s="197" t="str">
        <f>VLOOKUP(Tabel3[[#This Row],[ID-Bygningsdel]],'Data aktør'!A:H,5,FALSE)</f>
        <v/>
      </c>
      <c r="S633" s="197" t="str">
        <f>VLOOKUP(Tabel3[[#This Row],[ID-Bygningsdel]],'Data aktør'!A:H,6,FALSE)</f>
        <v/>
      </c>
      <c r="T633" s="197" t="str">
        <f>VLOOKUP(Tabel3[[#This Row],[ID-Bygningsdel]],'Data aktør'!A:H,7,FALSE)</f>
        <v/>
      </c>
      <c r="U633" s="197" t="str">
        <f>VLOOKUP(Tabel3[[#This Row],[ID-Bygningsdel]],'Data aktør'!A:H,8,FALSE)</f>
        <v/>
      </c>
      <c r="V633" s="84"/>
      <c r="W633" s="69"/>
      <c r="X633" s="84"/>
      <c r="Y633" s="69"/>
      <c r="Z633" s="84"/>
      <c r="AA633" s="69"/>
      <c r="AB633" s="84"/>
      <c r="AC633" s="69"/>
      <c r="AD633" s="84"/>
      <c r="AE633" s="69"/>
      <c r="AF633" s="84"/>
      <c r="AG633" s="69"/>
      <c r="AH633" s="84"/>
      <c r="AI633" s="69"/>
      <c r="AJ633" s="84"/>
      <c r="AK633" s="69"/>
      <c r="AL633" s="84"/>
      <c r="AM633" s="69"/>
      <c r="AN633" s="84"/>
      <c r="AO633" s="69"/>
      <c r="AP633" s="84"/>
      <c r="AQ633" s="69"/>
      <c r="AR633" s="84"/>
      <c r="AS633" s="69"/>
      <c r="AT633" s="84"/>
      <c r="AU633" s="69"/>
      <c r="AV633" s="84"/>
      <c r="AW633" s="69"/>
      <c r="AX633" s="84"/>
      <c r="AY633" s="69"/>
      <c r="AZ633" s="84"/>
      <c r="BA633" s="69"/>
      <c r="BB633" s="84"/>
      <c r="BC633" s="69"/>
      <c r="BD633" s="84"/>
      <c r="BE633" s="69"/>
      <c r="BF633" s="84"/>
      <c r="BG633" s="69"/>
      <c r="BH633" s="84"/>
      <c r="BI633" s="69"/>
      <c r="BJ633" s="84"/>
      <c r="BK633" s="69"/>
      <c r="BL633" s="38"/>
      <c r="BM633" s="24"/>
      <c r="BN633" s="84"/>
      <c r="BO633" s="69"/>
      <c r="BP633" s="84"/>
      <c r="BQ633" s="69"/>
      <c r="BR633" s="84"/>
      <c r="BS633" s="69"/>
      <c r="BT633" s="84"/>
      <c r="BU633" s="69"/>
      <c r="BV633" s="24"/>
      <c r="BW633" s="84"/>
      <c r="BX633" s="69"/>
      <c r="BY633" s="84"/>
      <c r="BZ633" s="69"/>
      <c r="CA633" s="98"/>
    </row>
    <row r="634" spans="1:79" outlineLevel="1" x14ac:dyDescent="0.2">
      <c r="A634" s="33"/>
      <c r="B634" s="265" t="s">
        <v>1272</v>
      </c>
      <c r="C634" s="240" t="str">
        <f>_xlfn.CONCAT(Tabel3[[#This Row],[ID]],Tabel3[[#This Row],[BYGNINGSDELE]])</f>
        <v xml:space="preserve">630Ventilationsanlæg </v>
      </c>
      <c r="D634" s="24"/>
      <c r="E634" s="24"/>
      <c r="F634" s="24"/>
      <c r="G634" s="24"/>
      <c r="H634" s="24"/>
      <c r="I634" s="24"/>
      <c r="J634" s="61">
        <v>4</v>
      </c>
      <c r="K634" s="62" t="s">
        <v>1253</v>
      </c>
      <c r="L634" s="63" t="s">
        <v>1239</v>
      </c>
      <c r="M634" s="61" t="str">
        <f>IFERROR(VLOOKUP(Tabel3[[#This Row],[ID-Bygningsdel]],'Data ændringslog'!A:G,7,FALSE),"P")</f>
        <v/>
      </c>
      <c r="N634" s="64" t="s">
        <v>109</v>
      </c>
      <c r="O634" s="188" t="str">
        <f>VLOOKUP(Tabel3[[#This Row],[ID-Bygningsdel]],'Data aktør'!A:H,2,FALSE)</f>
        <v/>
      </c>
      <c r="P634" s="189" t="str">
        <f>VLOOKUP(Tabel3[[#This Row],[ID-Bygningsdel]],'Data aktør'!A:H,3,FALSE)</f>
        <v/>
      </c>
      <c r="Q634" s="190" t="str">
        <f>VLOOKUP(Tabel3[[#This Row],[ID-Bygningsdel]],'Data aktør'!A:H,4,FALSE)</f>
        <v/>
      </c>
      <c r="R634" s="191" t="str">
        <f>VLOOKUP(Tabel3[[#This Row],[ID-Bygningsdel]],'Data aktør'!A:H,5,FALSE)</f>
        <v/>
      </c>
      <c r="S634" s="192" t="str">
        <f>VLOOKUP(Tabel3[[#This Row],[ID-Bygningsdel]],'Data aktør'!A:H,6,FALSE)</f>
        <v>X</v>
      </c>
      <c r="T634" s="193" t="str">
        <f>VLOOKUP(Tabel3[[#This Row],[ID-Bygningsdel]],'Data aktør'!A:H,7,FALSE)</f>
        <v>X</v>
      </c>
      <c r="U634" s="194" t="str">
        <f>VLOOKUP(Tabel3[[#This Row],[ID-Bygningsdel]],'Data aktør'!A:H,8,FALSE)</f>
        <v/>
      </c>
      <c r="V634" s="76"/>
      <c r="W634" s="77"/>
      <c r="X634" s="76"/>
      <c r="Y634" s="77"/>
      <c r="Z634" s="76"/>
      <c r="AA634" s="77"/>
      <c r="AB634" s="76" t="s">
        <v>47</v>
      </c>
      <c r="AC634" s="77">
        <v>200</v>
      </c>
      <c r="AD634" s="76"/>
      <c r="AE634" s="77"/>
      <c r="AF634" s="76"/>
      <c r="AG634" s="77"/>
      <c r="AH634" s="76"/>
      <c r="AI634" s="77"/>
      <c r="AJ634" s="76" t="s">
        <v>47</v>
      </c>
      <c r="AK634" s="77">
        <v>300</v>
      </c>
      <c r="AL634" s="76"/>
      <c r="AM634" s="77"/>
      <c r="AN634" s="76"/>
      <c r="AO634" s="77"/>
      <c r="AP634" s="76"/>
      <c r="AQ634" s="77"/>
      <c r="AR634" s="76"/>
      <c r="AS634" s="77"/>
      <c r="AT634" s="76" t="s">
        <v>47</v>
      </c>
      <c r="AU634" s="77">
        <v>300</v>
      </c>
      <c r="AV634" s="76"/>
      <c r="AW634" s="77"/>
      <c r="AX634" s="76"/>
      <c r="AY634" s="77"/>
      <c r="AZ634" s="76"/>
      <c r="BA634" s="77"/>
      <c r="BB634" s="76" t="s">
        <v>48</v>
      </c>
      <c r="BC634" s="77">
        <v>325</v>
      </c>
      <c r="BD634" s="76"/>
      <c r="BE634" s="77"/>
      <c r="BF634" s="76"/>
      <c r="BG634" s="77"/>
      <c r="BH634" s="76"/>
      <c r="BI634" s="77"/>
      <c r="BJ634" s="76"/>
      <c r="BK634" s="77"/>
      <c r="BL634" s="36"/>
      <c r="BM634" s="24"/>
      <c r="BN634" s="76"/>
      <c r="BO634" s="77"/>
      <c r="BP634" s="76"/>
      <c r="BQ634" s="77"/>
      <c r="BR634" s="76"/>
      <c r="BS634" s="77"/>
      <c r="BT634" s="76"/>
      <c r="BU634" s="77"/>
      <c r="BV634" s="24"/>
      <c r="BW634" s="76"/>
      <c r="BX634" s="77"/>
      <c r="BY634" s="76"/>
      <c r="BZ634" s="77"/>
      <c r="CA634" s="96"/>
    </row>
    <row r="635" spans="1:79" outlineLevel="1" x14ac:dyDescent="0.2">
      <c r="A635" s="33"/>
      <c r="B635" s="265" t="s">
        <v>1274</v>
      </c>
      <c r="C635" s="240" t="str">
        <f>_xlfn.CONCAT(Tabel3[[#This Row],[ID]],Tabel3[[#This Row],[BYGNINGSDELE]])</f>
        <v xml:space="preserve">631Varmeflader </v>
      </c>
      <c r="D635" s="24"/>
      <c r="E635" s="24"/>
      <c r="F635" s="24"/>
      <c r="G635" s="24"/>
      <c r="H635" s="24"/>
      <c r="I635" s="24"/>
      <c r="J635" s="61">
        <v>4</v>
      </c>
      <c r="K635" s="62" t="s">
        <v>1255</v>
      </c>
      <c r="L635" s="63" t="s">
        <v>1239</v>
      </c>
      <c r="M635" s="61" t="str">
        <f>IFERROR(VLOOKUP(Tabel3[[#This Row],[ID-Bygningsdel]],'Data ændringslog'!A:G,7,FALSE),"P")</f>
        <v/>
      </c>
      <c r="N635" s="64" t="s">
        <v>109</v>
      </c>
      <c r="O635" s="188" t="str">
        <f>VLOOKUP(Tabel3[[#This Row],[ID-Bygningsdel]],'Data aktør'!A:H,2,FALSE)</f>
        <v/>
      </c>
      <c r="P635" s="189" t="str">
        <f>VLOOKUP(Tabel3[[#This Row],[ID-Bygningsdel]],'Data aktør'!A:H,3,FALSE)</f>
        <v/>
      </c>
      <c r="Q635" s="190" t="str">
        <f>VLOOKUP(Tabel3[[#This Row],[ID-Bygningsdel]],'Data aktør'!A:H,4,FALSE)</f>
        <v/>
      </c>
      <c r="R635" s="191" t="str">
        <f>VLOOKUP(Tabel3[[#This Row],[ID-Bygningsdel]],'Data aktør'!A:H,5,FALSE)</f>
        <v/>
      </c>
      <c r="S635" s="192" t="str">
        <f>VLOOKUP(Tabel3[[#This Row],[ID-Bygningsdel]],'Data aktør'!A:H,6,FALSE)</f>
        <v>X</v>
      </c>
      <c r="T635" s="193" t="str">
        <f>VLOOKUP(Tabel3[[#This Row],[ID-Bygningsdel]],'Data aktør'!A:H,7,FALSE)</f>
        <v>X</v>
      </c>
      <c r="U635" s="194" t="str">
        <f>VLOOKUP(Tabel3[[#This Row],[ID-Bygningsdel]],'Data aktør'!A:H,8,FALSE)</f>
        <v/>
      </c>
      <c r="V635" s="76"/>
      <c r="W635" s="77"/>
      <c r="X635" s="76"/>
      <c r="Y635" s="77"/>
      <c r="Z635" s="76"/>
      <c r="AA635" s="77"/>
      <c r="AB635" s="76"/>
      <c r="AC635" s="77"/>
      <c r="AD635" s="76"/>
      <c r="AE635" s="77"/>
      <c r="AF635" s="76"/>
      <c r="AG635" s="77"/>
      <c r="AH635" s="76"/>
      <c r="AI635" s="77"/>
      <c r="AJ635" s="76" t="s">
        <v>47</v>
      </c>
      <c r="AK635" s="77">
        <v>300</v>
      </c>
      <c r="AL635" s="76"/>
      <c r="AM635" s="77"/>
      <c r="AN635" s="76"/>
      <c r="AO635" s="77"/>
      <c r="AP635" s="76"/>
      <c r="AQ635" s="77"/>
      <c r="AR635" s="76"/>
      <c r="AS635" s="77"/>
      <c r="AT635" s="76" t="s">
        <v>47</v>
      </c>
      <c r="AU635" s="77">
        <v>300</v>
      </c>
      <c r="AV635" s="76"/>
      <c r="AW635" s="77"/>
      <c r="AX635" s="76"/>
      <c r="AY635" s="77"/>
      <c r="AZ635" s="76"/>
      <c r="BA635" s="77"/>
      <c r="BB635" s="76" t="s">
        <v>48</v>
      </c>
      <c r="BC635" s="77">
        <v>325</v>
      </c>
      <c r="BD635" s="76"/>
      <c r="BE635" s="77"/>
      <c r="BF635" s="76"/>
      <c r="BG635" s="77"/>
      <c r="BH635" s="76"/>
      <c r="BI635" s="77"/>
      <c r="BJ635" s="76"/>
      <c r="BK635" s="77"/>
      <c r="BL635" s="36"/>
      <c r="BM635" s="24"/>
      <c r="BN635" s="76"/>
      <c r="BO635" s="77"/>
      <c r="BP635" s="76"/>
      <c r="BQ635" s="77"/>
      <c r="BR635" s="76"/>
      <c r="BS635" s="77"/>
      <c r="BT635" s="76"/>
      <c r="BU635" s="77"/>
      <c r="BV635" s="24"/>
      <c r="BW635" s="76"/>
      <c r="BX635" s="77"/>
      <c r="BY635" s="76"/>
      <c r="BZ635" s="77"/>
      <c r="CA635" s="96"/>
    </row>
    <row r="636" spans="1:79" outlineLevel="1" x14ac:dyDescent="0.2">
      <c r="A636" s="33"/>
      <c r="B636" s="265" t="s">
        <v>1276</v>
      </c>
      <c r="C636" s="240" t="str">
        <f>_xlfn.CONCAT(Tabel3[[#This Row],[ID]],Tabel3[[#This Row],[BYGNINGSDELE]])</f>
        <v>632Køleflader</v>
      </c>
      <c r="D636" s="24"/>
      <c r="E636" s="24"/>
      <c r="F636" s="24"/>
      <c r="G636" s="24"/>
      <c r="H636" s="24"/>
      <c r="I636" s="24"/>
      <c r="J636" s="61">
        <v>4</v>
      </c>
      <c r="K636" s="62" t="s">
        <v>1257</v>
      </c>
      <c r="L636" s="63" t="s">
        <v>1239</v>
      </c>
      <c r="M636" s="61" t="str">
        <f>IFERROR(VLOOKUP(Tabel3[[#This Row],[ID-Bygningsdel]],'Data ændringslog'!A:G,7,FALSE),"P")</f>
        <v/>
      </c>
      <c r="N636" s="64" t="s">
        <v>109</v>
      </c>
      <c r="O636" s="188" t="str">
        <f>VLOOKUP(Tabel3[[#This Row],[ID-Bygningsdel]],'Data aktør'!A:H,2,FALSE)</f>
        <v/>
      </c>
      <c r="P636" s="189" t="str">
        <f>VLOOKUP(Tabel3[[#This Row],[ID-Bygningsdel]],'Data aktør'!A:H,3,FALSE)</f>
        <v/>
      </c>
      <c r="Q636" s="190" t="str">
        <f>VLOOKUP(Tabel3[[#This Row],[ID-Bygningsdel]],'Data aktør'!A:H,4,FALSE)</f>
        <v/>
      </c>
      <c r="R636" s="191" t="str">
        <f>VLOOKUP(Tabel3[[#This Row],[ID-Bygningsdel]],'Data aktør'!A:H,5,FALSE)</f>
        <v/>
      </c>
      <c r="S636" s="192" t="str">
        <f>VLOOKUP(Tabel3[[#This Row],[ID-Bygningsdel]],'Data aktør'!A:H,6,FALSE)</f>
        <v>X</v>
      </c>
      <c r="T636" s="193" t="str">
        <f>VLOOKUP(Tabel3[[#This Row],[ID-Bygningsdel]],'Data aktør'!A:H,7,FALSE)</f>
        <v>X</v>
      </c>
      <c r="U636" s="194" t="str">
        <f>VLOOKUP(Tabel3[[#This Row],[ID-Bygningsdel]],'Data aktør'!A:H,8,FALSE)</f>
        <v/>
      </c>
      <c r="V636" s="76"/>
      <c r="W636" s="77"/>
      <c r="X636" s="76"/>
      <c r="Y636" s="77"/>
      <c r="Z636" s="76"/>
      <c r="AA636" s="77"/>
      <c r="AB636" s="76"/>
      <c r="AC636" s="77"/>
      <c r="AD636" s="76"/>
      <c r="AE636" s="77"/>
      <c r="AF636" s="76"/>
      <c r="AG636" s="77"/>
      <c r="AH636" s="76"/>
      <c r="AI636" s="77"/>
      <c r="AJ636" s="76" t="s">
        <v>47</v>
      </c>
      <c r="AK636" s="77">
        <v>300</v>
      </c>
      <c r="AL636" s="76"/>
      <c r="AM636" s="77"/>
      <c r="AN636" s="76"/>
      <c r="AO636" s="77"/>
      <c r="AP636" s="76"/>
      <c r="AQ636" s="77"/>
      <c r="AR636" s="76"/>
      <c r="AS636" s="77"/>
      <c r="AT636" s="76" t="s">
        <v>47</v>
      </c>
      <c r="AU636" s="77">
        <v>300</v>
      </c>
      <c r="AV636" s="76"/>
      <c r="AW636" s="77"/>
      <c r="AX636" s="76"/>
      <c r="AY636" s="77"/>
      <c r="AZ636" s="76"/>
      <c r="BA636" s="77"/>
      <c r="BB636" s="76" t="s">
        <v>48</v>
      </c>
      <c r="BC636" s="77">
        <v>325</v>
      </c>
      <c r="BD636" s="76"/>
      <c r="BE636" s="77"/>
      <c r="BF636" s="76"/>
      <c r="BG636" s="77"/>
      <c r="BH636" s="76"/>
      <c r="BI636" s="77"/>
      <c r="BJ636" s="76"/>
      <c r="BK636" s="77"/>
      <c r="BL636" s="36"/>
      <c r="BM636" s="24"/>
      <c r="BN636" s="76"/>
      <c r="BO636" s="77"/>
      <c r="BP636" s="76"/>
      <c r="BQ636" s="77"/>
      <c r="BR636" s="76"/>
      <c r="BS636" s="77"/>
      <c r="BT636" s="76"/>
      <c r="BU636" s="77"/>
      <c r="BV636" s="24"/>
      <c r="BW636" s="76"/>
      <c r="BX636" s="77"/>
      <c r="BY636" s="76"/>
      <c r="BZ636" s="77"/>
      <c r="CA636" s="96"/>
    </row>
    <row r="637" spans="1:79" ht="24.95" customHeight="1" outlineLevel="1" x14ac:dyDescent="0.2">
      <c r="A637" s="33"/>
      <c r="B637" s="265" t="s">
        <v>1278</v>
      </c>
      <c r="C637" s="240" t="str">
        <f>_xlfn.CONCAT(Tabel3[[#This Row],[ID]],Tabel3[[#This Row],[BYGNINGSDELE]])</f>
        <v xml:space="preserve">633Væskekoblet vekslere </v>
      </c>
      <c r="D637" s="24"/>
      <c r="E637" s="24"/>
      <c r="F637" s="24"/>
      <c r="G637" s="24"/>
      <c r="H637" s="24"/>
      <c r="I637" s="24"/>
      <c r="J637" s="61">
        <v>4</v>
      </c>
      <c r="K637" s="62" t="s">
        <v>1259</v>
      </c>
      <c r="L637" s="63" t="s">
        <v>1239</v>
      </c>
      <c r="M637" s="61" t="str">
        <f>IFERROR(VLOOKUP(Tabel3[[#This Row],[ID-Bygningsdel]],'Data ændringslog'!A:G,7,FALSE),"P")</f>
        <v/>
      </c>
      <c r="N637" s="64" t="s">
        <v>109</v>
      </c>
      <c r="O637" s="188" t="str">
        <f>VLOOKUP(Tabel3[[#This Row],[ID-Bygningsdel]],'Data aktør'!A:H,2,FALSE)</f>
        <v/>
      </c>
      <c r="P637" s="189" t="str">
        <f>VLOOKUP(Tabel3[[#This Row],[ID-Bygningsdel]],'Data aktør'!A:H,3,FALSE)</f>
        <v/>
      </c>
      <c r="Q637" s="190" t="str">
        <f>VLOOKUP(Tabel3[[#This Row],[ID-Bygningsdel]],'Data aktør'!A:H,4,FALSE)</f>
        <v/>
      </c>
      <c r="R637" s="191" t="str">
        <f>VLOOKUP(Tabel3[[#This Row],[ID-Bygningsdel]],'Data aktør'!A:H,5,FALSE)</f>
        <v/>
      </c>
      <c r="S637" s="192" t="str">
        <f>VLOOKUP(Tabel3[[#This Row],[ID-Bygningsdel]],'Data aktør'!A:H,6,FALSE)</f>
        <v>X</v>
      </c>
      <c r="T637" s="193" t="str">
        <f>VLOOKUP(Tabel3[[#This Row],[ID-Bygningsdel]],'Data aktør'!A:H,7,FALSE)</f>
        <v>X</v>
      </c>
      <c r="U637" s="194" t="str">
        <f>VLOOKUP(Tabel3[[#This Row],[ID-Bygningsdel]],'Data aktør'!A:H,8,FALSE)</f>
        <v/>
      </c>
      <c r="V637" s="76"/>
      <c r="W637" s="77"/>
      <c r="X637" s="76"/>
      <c r="Y637" s="77"/>
      <c r="Z637" s="76"/>
      <c r="AA637" s="77"/>
      <c r="AB637" s="76"/>
      <c r="AC637" s="77"/>
      <c r="AD637" s="76"/>
      <c r="AE637" s="77"/>
      <c r="AF637" s="76"/>
      <c r="AG637" s="77"/>
      <c r="AH637" s="76"/>
      <c r="AI637" s="77"/>
      <c r="AJ637" s="76" t="s">
        <v>47</v>
      </c>
      <c r="AK637" s="77">
        <v>300</v>
      </c>
      <c r="AL637" s="76"/>
      <c r="AM637" s="77"/>
      <c r="AN637" s="76"/>
      <c r="AO637" s="77"/>
      <c r="AP637" s="76"/>
      <c r="AQ637" s="77"/>
      <c r="AR637" s="76"/>
      <c r="AS637" s="77"/>
      <c r="AT637" s="76" t="s">
        <v>47</v>
      </c>
      <c r="AU637" s="77">
        <v>300</v>
      </c>
      <c r="AV637" s="76"/>
      <c r="AW637" s="77"/>
      <c r="AX637" s="76"/>
      <c r="AY637" s="77"/>
      <c r="AZ637" s="76"/>
      <c r="BA637" s="77"/>
      <c r="BB637" s="76" t="s">
        <v>48</v>
      </c>
      <c r="BC637" s="77">
        <v>325</v>
      </c>
      <c r="BD637" s="76"/>
      <c r="BE637" s="77"/>
      <c r="BF637" s="76"/>
      <c r="BG637" s="77"/>
      <c r="BH637" s="76"/>
      <c r="BI637" s="77"/>
      <c r="BJ637" s="76"/>
      <c r="BK637" s="77"/>
      <c r="BL637" s="36"/>
      <c r="BM637" s="24"/>
      <c r="BN637" s="76"/>
      <c r="BO637" s="77"/>
      <c r="BP637" s="76"/>
      <c r="BQ637" s="77"/>
      <c r="BR637" s="76"/>
      <c r="BS637" s="77"/>
      <c r="BT637" s="76"/>
      <c r="BU637" s="77"/>
      <c r="BV637" s="24"/>
      <c r="BW637" s="76"/>
      <c r="BX637" s="77"/>
      <c r="BY637" s="76"/>
      <c r="BZ637" s="77"/>
      <c r="CA637" s="96"/>
    </row>
    <row r="638" spans="1:79" outlineLevel="1" x14ac:dyDescent="0.2">
      <c r="A638" s="33"/>
      <c r="B638" s="265" t="s">
        <v>1280</v>
      </c>
      <c r="C638" s="240" t="str">
        <f>_xlfn.CONCAT(Tabel3[[#This Row],[ID]],Tabel3[[#This Row],[BYGNINGSDELE]])</f>
        <v xml:space="preserve">634Varmegenvinding </v>
      </c>
      <c r="D638" s="24"/>
      <c r="E638" s="24"/>
      <c r="F638" s="24"/>
      <c r="G638" s="24"/>
      <c r="H638" s="24"/>
      <c r="I638" s="24"/>
      <c r="J638" s="61">
        <v>4</v>
      </c>
      <c r="K638" s="62" t="s">
        <v>1261</v>
      </c>
      <c r="L638" s="63" t="s">
        <v>1239</v>
      </c>
      <c r="M638" s="61" t="str">
        <f>IFERROR(VLOOKUP(Tabel3[[#This Row],[ID-Bygningsdel]],'Data ændringslog'!A:G,7,FALSE),"P")</f>
        <v/>
      </c>
      <c r="N638" s="64" t="s">
        <v>109</v>
      </c>
      <c r="O638" s="188" t="str">
        <f>VLOOKUP(Tabel3[[#This Row],[ID-Bygningsdel]],'Data aktør'!A:H,2,FALSE)</f>
        <v/>
      </c>
      <c r="P638" s="189" t="str">
        <f>VLOOKUP(Tabel3[[#This Row],[ID-Bygningsdel]],'Data aktør'!A:H,3,FALSE)</f>
        <v/>
      </c>
      <c r="Q638" s="190" t="str">
        <f>VLOOKUP(Tabel3[[#This Row],[ID-Bygningsdel]],'Data aktør'!A:H,4,FALSE)</f>
        <v/>
      </c>
      <c r="R638" s="191" t="str">
        <f>VLOOKUP(Tabel3[[#This Row],[ID-Bygningsdel]],'Data aktør'!A:H,5,FALSE)</f>
        <v/>
      </c>
      <c r="S638" s="192" t="str">
        <f>VLOOKUP(Tabel3[[#This Row],[ID-Bygningsdel]],'Data aktør'!A:H,6,FALSE)</f>
        <v>X</v>
      </c>
      <c r="T638" s="193" t="str">
        <f>VLOOKUP(Tabel3[[#This Row],[ID-Bygningsdel]],'Data aktør'!A:H,7,FALSE)</f>
        <v>X</v>
      </c>
      <c r="U638" s="194" t="str">
        <f>VLOOKUP(Tabel3[[#This Row],[ID-Bygningsdel]],'Data aktør'!A:H,8,FALSE)</f>
        <v/>
      </c>
      <c r="V638" s="76"/>
      <c r="W638" s="77"/>
      <c r="X638" s="76"/>
      <c r="Y638" s="77"/>
      <c r="Z638" s="76"/>
      <c r="AA638" s="77"/>
      <c r="AB638" s="76"/>
      <c r="AC638" s="77"/>
      <c r="AD638" s="76"/>
      <c r="AE638" s="77"/>
      <c r="AF638" s="76"/>
      <c r="AG638" s="77"/>
      <c r="AH638" s="76"/>
      <c r="AI638" s="77"/>
      <c r="AJ638" s="76" t="s">
        <v>47</v>
      </c>
      <c r="AK638" s="77">
        <v>300</v>
      </c>
      <c r="AL638" s="76"/>
      <c r="AM638" s="77"/>
      <c r="AN638" s="76"/>
      <c r="AO638" s="77"/>
      <c r="AP638" s="76"/>
      <c r="AQ638" s="77"/>
      <c r="AR638" s="76"/>
      <c r="AS638" s="77"/>
      <c r="AT638" s="76" t="s">
        <v>47</v>
      </c>
      <c r="AU638" s="77">
        <v>300</v>
      </c>
      <c r="AV638" s="76"/>
      <c r="AW638" s="77"/>
      <c r="AX638" s="76"/>
      <c r="AY638" s="77"/>
      <c r="AZ638" s="76"/>
      <c r="BA638" s="77"/>
      <c r="BB638" s="76" t="s">
        <v>48</v>
      </c>
      <c r="BC638" s="77">
        <v>325</v>
      </c>
      <c r="BD638" s="76"/>
      <c r="BE638" s="77"/>
      <c r="BF638" s="76"/>
      <c r="BG638" s="77"/>
      <c r="BH638" s="76"/>
      <c r="BI638" s="77"/>
      <c r="BJ638" s="76"/>
      <c r="BK638" s="77"/>
      <c r="BL638" s="36"/>
      <c r="BM638" s="24"/>
      <c r="BN638" s="76"/>
      <c r="BO638" s="77"/>
      <c r="BP638" s="76"/>
      <c r="BQ638" s="77"/>
      <c r="BR638" s="76"/>
      <c r="BS638" s="77"/>
      <c r="BT638" s="76"/>
      <c r="BU638" s="77"/>
      <c r="BV638" s="24"/>
      <c r="BW638" s="76"/>
      <c r="BX638" s="77"/>
      <c r="BY638" s="76"/>
      <c r="BZ638" s="77"/>
      <c r="CA638" s="96"/>
    </row>
    <row r="639" spans="1:79" outlineLevel="1" x14ac:dyDescent="0.2">
      <c r="A639" s="33"/>
      <c r="B639" s="265" t="s">
        <v>1282</v>
      </c>
      <c r="C639" s="240" t="str">
        <f>_xlfn.CONCAT(Tabel3[[#This Row],[ID]],Tabel3[[#This Row],[BYGNINGSDELE]])</f>
        <v xml:space="preserve">635Varmevekslere </v>
      </c>
      <c r="D639" s="24"/>
      <c r="E639" s="24"/>
      <c r="F639" s="24"/>
      <c r="G639" s="24"/>
      <c r="H639" s="24"/>
      <c r="I639" s="24"/>
      <c r="J639" s="61">
        <v>4</v>
      </c>
      <c r="K639" s="62" t="s">
        <v>1263</v>
      </c>
      <c r="L639" s="63" t="s">
        <v>1239</v>
      </c>
      <c r="M639" s="61" t="str">
        <f>IFERROR(VLOOKUP(Tabel3[[#This Row],[ID-Bygningsdel]],'Data ændringslog'!A:G,7,FALSE),"P")</f>
        <v/>
      </c>
      <c r="N639" s="64" t="s">
        <v>109</v>
      </c>
      <c r="O639" s="188" t="str">
        <f>VLOOKUP(Tabel3[[#This Row],[ID-Bygningsdel]],'Data aktør'!A:H,2,FALSE)</f>
        <v/>
      </c>
      <c r="P639" s="189" t="str">
        <f>VLOOKUP(Tabel3[[#This Row],[ID-Bygningsdel]],'Data aktør'!A:H,3,FALSE)</f>
        <v/>
      </c>
      <c r="Q639" s="190" t="str">
        <f>VLOOKUP(Tabel3[[#This Row],[ID-Bygningsdel]],'Data aktør'!A:H,4,FALSE)</f>
        <v/>
      </c>
      <c r="R639" s="191" t="str">
        <f>VLOOKUP(Tabel3[[#This Row],[ID-Bygningsdel]],'Data aktør'!A:H,5,FALSE)</f>
        <v/>
      </c>
      <c r="S639" s="192" t="str">
        <f>VLOOKUP(Tabel3[[#This Row],[ID-Bygningsdel]],'Data aktør'!A:H,6,FALSE)</f>
        <v>X</v>
      </c>
      <c r="T639" s="193" t="str">
        <f>VLOOKUP(Tabel3[[#This Row],[ID-Bygningsdel]],'Data aktør'!A:H,7,FALSE)</f>
        <v>X</v>
      </c>
      <c r="U639" s="194" t="str">
        <f>VLOOKUP(Tabel3[[#This Row],[ID-Bygningsdel]],'Data aktør'!A:H,8,FALSE)</f>
        <v/>
      </c>
      <c r="V639" s="76"/>
      <c r="W639" s="77"/>
      <c r="X639" s="76"/>
      <c r="Y639" s="77"/>
      <c r="Z639" s="76"/>
      <c r="AA639" s="77"/>
      <c r="AB639" s="76"/>
      <c r="AC639" s="77"/>
      <c r="AD639" s="76"/>
      <c r="AE639" s="77"/>
      <c r="AF639" s="76"/>
      <c r="AG639" s="77"/>
      <c r="AH639" s="76"/>
      <c r="AI639" s="77"/>
      <c r="AJ639" s="76" t="s">
        <v>47</v>
      </c>
      <c r="AK639" s="77">
        <v>300</v>
      </c>
      <c r="AL639" s="76"/>
      <c r="AM639" s="77"/>
      <c r="AN639" s="76"/>
      <c r="AO639" s="77"/>
      <c r="AP639" s="76"/>
      <c r="AQ639" s="77"/>
      <c r="AR639" s="76"/>
      <c r="AS639" s="77"/>
      <c r="AT639" s="76" t="s">
        <v>47</v>
      </c>
      <c r="AU639" s="77">
        <v>300</v>
      </c>
      <c r="AV639" s="76"/>
      <c r="AW639" s="77"/>
      <c r="AX639" s="76"/>
      <c r="AY639" s="77"/>
      <c r="AZ639" s="76"/>
      <c r="BA639" s="77"/>
      <c r="BB639" s="76" t="s">
        <v>48</v>
      </c>
      <c r="BC639" s="77">
        <v>325</v>
      </c>
      <c r="BD639" s="76"/>
      <c r="BE639" s="77"/>
      <c r="BF639" s="76"/>
      <c r="BG639" s="77"/>
      <c r="BH639" s="76"/>
      <c r="BI639" s="77"/>
      <c r="BJ639" s="76"/>
      <c r="BK639" s="77"/>
      <c r="BL639" s="36"/>
      <c r="BM639" s="24"/>
      <c r="BN639" s="76"/>
      <c r="BO639" s="77"/>
      <c r="BP639" s="76"/>
      <c r="BQ639" s="77"/>
      <c r="BR639" s="76"/>
      <c r="BS639" s="77"/>
      <c r="BT639" s="76"/>
      <c r="BU639" s="77"/>
      <c r="BV639" s="24"/>
      <c r="BW639" s="76"/>
      <c r="BX639" s="77"/>
      <c r="BY639" s="76"/>
      <c r="BZ639" s="77"/>
      <c r="CA639" s="96"/>
    </row>
    <row r="640" spans="1:79" outlineLevel="1" x14ac:dyDescent="0.2">
      <c r="A640" s="33"/>
      <c r="B640" s="265" t="s">
        <v>1284</v>
      </c>
      <c r="C640" s="240" t="str">
        <f>_xlfn.CONCAT(Tabel3[[#This Row],[ID]],Tabel3[[#This Row],[BYGNINGSDELE]])</f>
        <v>636Befugtere</v>
      </c>
      <c r="D640" s="24"/>
      <c r="E640" s="24"/>
      <c r="F640" s="24"/>
      <c r="G640" s="24"/>
      <c r="H640" s="24"/>
      <c r="I640" s="24"/>
      <c r="J640" s="61">
        <v>4</v>
      </c>
      <c r="K640" s="62" t="s">
        <v>1265</v>
      </c>
      <c r="L640" s="63" t="s">
        <v>1239</v>
      </c>
      <c r="M640" s="61" t="str">
        <f>IFERROR(VLOOKUP(Tabel3[[#This Row],[ID-Bygningsdel]],'Data ændringslog'!A:G,7,FALSE),"P")</f>
        <v/>
      </c>
      <c r="N640" s="64" t="s">
        <v>109</v>
      </c>
      <c r="O640" s="188" t="str">
        <f>VLOOKUP(Tabel3[[#This Row],[ID-Bygningsdel]],'Data aktør'!A:H,2,FALSE)</f>
        <v/>
      </c>
      <c r="P640" s="189" t="str">
        <f>VLOOKUP(Tabel3[[#This Row],[ID-Bygningsdel]],'Data aktør'!A:H,3,FALSE)</f>
        <v/>
      </c>
      <c r="Q640" s="190" t="str">
        <f>VLOOKUP(Tabel3[[#This Row],[ID-Bygningsdel]],'Data aktør'!A:H,4,FALSE)</f>
        <v/>
      </c>
      <c r="R640" s="191" t="str">
        <f>VLOOKUP(Tabel3[[#This Row],[ID-Bygningsdel]],'Data aktør'!A:H,5,FALSE)</f>
        <v/>
      </c>
      <c r="S640" s="192" t="str">
        <f>VLOOKUP(Tabel3[[#This Row],[ID-Bygningsdel]],'Data aktør'!A:H,6,FALSE)</f>
        <v>X</v>
      </c>
      <c r="T640" s="193" t="str">
        <f>VLOOKUP(Tabel3[[#This Row],[ID-Bygningsdel]],'Data aktør'!A:H,7,FALSE)</f>
        <v>X</v>
      </c>
      <c r="U640" s="194" t="str">
        <f>VLOOKUP(Tabel3[[#This Row],[ID-Bygningsdel]],'Data aktør'!A:H,8,FALSE)</f>
        <v/>
      </c>
      <c r="V640" s="76"/>
      <c r="W640" s="77"/>
      <c r="X640" s="76"/>
      <c r="Y640" s="77"/>
      <c r="Z640" s="76"/>
      <c r="AA640" s="77"/>
      <c r="AB640" s="76"/>
      <c r="AC640" s="77"/>
      <c r="AD640" s="76"/>
      <c r="AE640" s="77"/>
      <c r="AF640" s="76"/>
      <c r="AG640" s="77"/>
      <c r="AH640" s="76"/>
      <c r="AI640" s="77"/>
      <c r="AJ640" s="76" t="s">
        <v>47</v>
      </c>
      <c r="AK640" s="77">
        <v>200</v>
      </c>
      <c r="AL640" s="76"/>
      <c r="AM640" s="77"/>
      <c r="AN640" s="76"/>
      <c r="AO640" s="77"/>
      <c r="AP640" s="76"/>
      <c r="AQ640" s="77"/>
      <c r="AR640" s="76"/>
      <c r="AS640" s="77"/>
      <c r="AT640" s="76" t="s">
        <v>47</v>
      </c>
      <c r="AU640" s="77">
        <v>300</v>
      </c>
      <c r="AV640" s="76"/>
      <c r="AW640" s="77"/>
      <c r="AX640" s="76"/>
      <c r="AY640" s="77"/>
      <c r="AZ640" s="76"/>
      <c r="BA640" s="77"/>
      <c r="BB640" s="76" t="s">
        <v>48</v>
      </c>
      <c r="BC640" s="77">
        <v>325</v>
      </c>
      <c r="BD640" s="76"/>
      <c r="BE640" s="77"/>
      <c r="BF640" s="76"/>
      <c r="BG640" s="77"/>
      <c r="BH640" s="76"/>
      <c r="BI640" s="77"/>
      <c r="BJ640" s="76"/>
      <c r="BK640" s="77"/>
      <c r="BL640" s="36"/>
      <c r="BM640" s="24"/>
      <c r="BN640" s="76"/>
      <c r="BO640" s="77"/>
      <c r="BP640" s="76"/>
      <c r="BQ640" s="77"/>
      <c r="BR640" s="76"/>
      <c r="BS640" s="77"/>
      <c r="BT640" s="76"/>
      <c r="BU640" s="77"/>
      <c r="BV640" s="24"/>
      <c r="BW640" s="76"/>
      <c r="BX640" s="77"/>
      <c r="BY640" s="76"/>
      <c r="BZ640" s="77"/>
      <c r="CA640" s="96"/>
    </row>
    <row r="641" spans="1:79" outlineLevel="1" x14ac:dyDescent="0.2">
      <c r="A641" s="33"/>
      <c r="B641" s="265" t="s">
        <v>1286</v>
      </c>
      <c r="C641" s="240" t="str">
        <f>_xlfn.CONCAT(Tabel3[[#This Row],[ID]],Tabel3[[#This Row],[BYGNINGSDELE]])</f>
        <v>637Affugtere</v>
      </c>
      <c r="D641" s="24"/>
      <c r="E641" s="24"/>
      <c r="F641" s="24"/>
      <c r="G641" s="24"/>
      <c r="H641" s="24"/>
      <c r="I641" s="24"/>
      <c r="J641" s="61">
        <v>4</v>
      </c>
      <c r="K641" s="62" t="s">
        <v>1267</v>
      </c>
      <c r="L641" s="63" t="s">
        <v>1239</v>
      </c>
      <c r="M641" s="61" t="str">
        <f>IFERROR(VLOOKUP(Tabel3[[#This Row],[ID-Bygningsdel]],'Data ændringslog'!A:G,7,FALSE),"P")</f>
        <v/>
      </c>
      <c r="N641" s="64" t="s">
        <v>109</v>
      </c>
      <c r="O641" s="188" t="str">
        <f>VLOOKUP(Tabel3[[#This Row],[ID-Bygningsdel]],'Data aktør'!A:H,2,FALSE)</f>
        <v/>
      </c>
      <c r="P641" s="189" t="str">
        <f>VLOOKUP(Tabel3[[#This Row],[ID-Bygningsdel]],'Data aktør'!A:H,3,FALSE)</f>
        <v/>
      </c>
      <c r="Q641" s="190" t="str">
        <f>VLOOKUP(Tabel3[[#This Row],[ID-Bygningsdel]],'Data aktør'!A:H,4,FALSE)</f>
        <v/>
      </c>
      <c r="R641" s="191" t="str">
        <f>VLOOKUP(Tabel3[[#This Row],[ID-Bygningsdel]],'Data aktør'!A:H,5,FALSE)</f>
        <v/>
      </c>
      <c r="S641" s="192" t="str">
        <f>VLOOKUP(Tabel3[[#This Row],[ID-Bygningsdel]],'Data aktør'!A:H,6,FALSE)</f>
        <v>X</v>
      </c>
      <c r="T641" s="193" t="str">
        <f>VLOOKUP(Tabel3[[#This Row],[ID-Bygningsdel]],'Data aktør'!A:H,7,FALSE)</f>
        <v>X</v>
      </c>
      <c r="U641" s="194" t="str">
        <f>VLOOKUP(Tabel3[[#This Row],[ID-Bygningsdel]],'Data aktør'!A:H,8,FALSE)</f>
        <v/>
      </c>
      <c r="V641" s="76"/>
      <c r="W641" s="77"/>
      <c r="X641" s="76"/>
      <c r="Y641" s="77"/>
      <c r="Z641" s="76"/>
      <c r="AA641" s="77"/>
      <c r="AB641" s="76"/>
      <c r="AC641" s="77"/>
      <c r="AD641" s="76"/>
      <c r="AE641" s="77"/>
      <c r="AF641" s="76"/>
      <c r="AG641" s="77"/>
      <c r="AH641" s="76"/>
      <c r="AI641" s="77"/>
      <c r="AJ641" s="76" t="s">
        <v>47</v>
      </c>
      <c r="AK641" s="77">
        <v>200</v>
      </c>
      <c r="AL641" s="76"/>
      <c r="AM641" s="77"/>
      <c r="AN641" s="76"/>
      <c r="AO641" s="77"/>
      <c r="AP641" s="76"/>
      <c r="AQ641" s="77"/>
      <c r="AR641" s="76"/>
      <c r="AS641" s="77"/>
      <c r="AT641" s="76" t="s">
        <v>47</v>
      </c>
      <c r="AU641" s="77">
        <v>300</v>
      </c>
      <c r="AV641" s="76"/>
      <c r="AW641" s="77"/>
      <c r="AX641" s="76"/>
      <c r="AY641" s="77"/>
      <c r="AZ641" s="76"/>
      <c r="BA641" s="77"/>
      <c r="BB641" s="76" t="s">
        <v>48</v>
      </c>
      <c r="BC641" s="77">
        <v>325</v>
      </c>
      <c r="BD641" s="76"/>
      <c r="BE641" s="77"/>
      <c r="BF641" s="76"/>
      <c r="BG641" s="77"/>
      <c r="BH641" s="76"/>
      <c r="BI641" s="77"/>
      <c r="BJ641" s="76"/>
      <c r="BK641" s="77"/>
      <c r="BL641" s="36"/>
      <c r="BM641" s="24"/>
      <c r="BN641" s="76"/>
      <c r="BO641" s="77"/>
      <c r="BP641" s="76"/>
      <c r="BQ641" s="77"/>
      <c r="BR641" s="76"/>
      <c r="BS641" s="77"/>
      <c r="BT641" s="76"/>
      <c r="BU641" s="77"/>
      <c r="BV641" s="24"/>
      <c r="BW641" s="76"/>
      <c r="BX641" s="77"/>
      <c r="BY641" s="76"/>
      <c r="BZ641" s="77"/>
      <c r="CA641" s="96"/>
    </row>
    <row r="642" spans="1:79" outlineLevel="1" x14ac:dyDescent="0.2">
      <c r="A642" s="33"/>
      <c r="B642" s="267" t="s">
        <v>1287</v>
      </c>
      <c r="C642" s="242" t="str">
        <f>_xlfn.CONCAT(Tabel3[[#This Row],[ID]],Tabel3[[#This Row],[BYGNINGSDELE]])</f>
        <v>638Ventilatorer</v>
      </c>
      <c r="D642" s="23"/>
      <c r="E642" s="23"/>
      <c r="F642" s="23"/>
      <c r="G642" s="23"/>
      <c r="H642" s="23"/>
      <c r="I642" s="24"/>
      <c r="J642" s="65">
        <v>3</v>
      </c>
      <c r="K642" s="66" t="s">
        <v>1269</v>
      </c>
      <c r="L642" s="67"/>
      <c r="M642" s="65" t="str">
        <f>IFERROR(VLOOKUP(Tabel3[[#This Row],[ID-Bygningsdel]],'Data ændringslog'!A:G,7,FALSE),"P")</f>
        <v/>
      </c>
      <c r="N642" s="68" t="s">
        <v>109</v>
      </c>
      <c r="O642" s="196" t="str">
        <f>VLOOKUP(Tabel3[[#This Row],[ID-Bygningsdel]],'Data aktør'!A:H,2,FALSE)</f>
        <v/>
      </c>
      <c r="P642" s="197" t="str">
        <f>VLOOKUP(Tabel3[[#This Row],[ID-Bygningsdel]],'Data aktør'!A:H,3,FALSE)</f>
        <v/>
      </c>
      <c r="Q642" s="197" t="str">
        <f>VLOOKUP(Tabel3[[#This Row],[ID-Bygningsdel]],'Data aktør'!A:H,4,FALSE)</f>
        <v/>
      </c>
      <c r="R642" s="197" t="str">
        <f>VLOOKUP(Tabel3[[#This Row],[ID-Bygningsdel]],'Data aktør'!A:H,5,FALSE)</f>
        <v/>
      </c>
      <c r="S642" s="197" t="str">
        <f>VLOOKUP(Tabel3[[#This Row],[ID-Bygningsdel]],'Data aktør'!A:H,6,FALSE)</f>
        <v/>
      </c>
      <c r="T642" s="197" t="str">
        <f>VLOOKUP(Tabel3[[#This Row],[ID-Bygningsdel]],'Data aktør'!A:H,7,FALSE)</f>
        <v/>
      </c>
      <c r="U642" s="197" t="str">
        <f>VLOOKUP(Tabel3[[#This Row],[ID-Bygningsdel]],'Data aktør'!A:H,8,FALSE)</f>
        <v/>
      </c>
      <c r="V642" s="84"/>
      <c r="W642" s="69"/>
      <c r="X642" s="84"/>
      <c r="Y642" s="69"/>
      <c r="Z642" s="84"/>
      <c r="AA642" s="69"/>
      <c r="AB642" s="84"/>
      <c r="AC642" s="69"/>
      <c r="AD642" s="84"/>
      <c r="AE642" s="69"/>
      <c r="AF642" s="84"/>
      <c r="AG642" s="69"/>
      <c r="AH642" s="84"/>
      <c r="AI642" s="69"/>
      <c r="AJ642" s="84"/>
      <c r="AK642" s="69"/>
      <c r="AL642" s="84"/>
      <c r="AM642" s="69"/>
      <c r="AN642" s="84"/>
      <c r="AO642" s="69"/>
      <c r="AP642" s="84"/>
      <c r="AQ642" s="69"/>
      <c r="AR642" s="84"/>
      <c r="AS642" s="69"/>
      <c r="AT642" s="84"/>
      <c r="AU642" s="69"/>
      <c r="AV642" s="84"/>
      <c r="AW642" s="69"/>
      <c r="AX642" s="84"/>
      <c r="AY642" s="69"/>
      <c r="AZ642" s="84"/>
      <c r="BA642" s="69"/>
      <c r="BB642" s="84"/>
      <c r="BC642" s="69"/>
      <c r="BD642" s="84"/>
      <c r="BE642" s="69"/>
      <c r="BF642" s="84"/>
      <c r="BG642" s="69"/>
      <c r="BH642" s="84"/>
      <c r="BI642" s="69"/>
      <c r="BJ642" s="84"/>
      <c r="BK642" s="69"/>
      <c r="BL642" s="38"/>
      <c r="BM642" s="24"/>
      <c r="BN642" s="84"/>
      <c r="BO642" s="69"/>
      <c r="BP642" s="84"/>
      <c r="BQ642" s="69"/>
      <c r="BR642" s="84"/>
      <c r="BS642" s="69"/>
      <c r="BT642" s="84"/>
      <c r="BU642" s="69"/>
      <c r="BV642" s="24"/>
      <c r="BW642" s="84"/>
      <c r="BX642" s="69"/>
      <c r="BY642" s="84"/>
      <c r="BZ642" s="69"/>
      <c r="CA642" s="98"/>
    </row>
    <row r="643" spans="1:79" outlineLevel="1" x14ac:dyDescent="0.2">
      <c r="A643" s="33"/>
      <c r="B643" s="265" t="s">
        <v>1289</v>
      </c>
      <c r="C643" s="240" t="str">
        <f>_xlfn.CONCAT(Tabel3[[#This Row],[ID]],Tabel3[[#This Row],[BYGNINGSDELE]])</f>
        <v>639Impulsventilatorer</v>
      </c>
      <c r="D643" s="24"/>
      <c r="E643" s="24"/>
      <c r="F643" s="24"/>
      <c r="G643" s="24"/>
      <c r="H643" s="24"/>
      <c r="I643" s="24"/>
      <c r="J643" s="61">
        <v>4</v>
      </c>
      <c r="K643" s="62" t="s">
        <v>1271</v>
      </c>
      <c r="L643" s="63" t="s">
        <v>1239</v>
      </c>
      <c r="M643" s="61" t="str">
        <f>IFERROR(VLOOKUP(Tabel3[[#This Row],[ID-Bygningsdel]],'Data ændringslog'!A:G,7,FALSE),"P")</f>
        <v/>
      </c>
      <c r="N643" s="64" t="s">
        <v>109</v>
      </c>
      <c r="O643" s="188" t="str">
        <f>VLOOKUP(Tabel3[[#This Row],[ID-Bygningsdel]],'Data aktør'!A:H,2,FALSE)</f>
        <v/>
      </c>
      <c r="P643" s="189" t="str">
        <f>VLOOKUP(Tabel3[[#This Row],[ID-Bygningsdel]],'Data aktør'!A:H,3,FALSE)</f>
        <v/>
      </c>
      <c r="Q643" s="190" t="str">
        <f>VLOOKUP(Tabel3[[#This Row],[ID-Bygningsdel]],'Data aktør'!A:H,4,FALSE)</f>
        <v/>
      </c>
      <c r="R643" s="191" t="str">
        <f>VLOOKUP(Tabel3[[#This Row],[ID-Bygningsdel]],'Data aktør'!A:H,5,FALSE)</f>
        <v/>
      </c>
      <c r="S643" s="192" t="str">
        <f>VLOOKUP(Tabel3[[#This Row],[ID-Bygningsdel]],'Data aktør'!A:H,6,FALSE)</f>
        <v>X</v>
      </c>
      <c r="T643" s="193" t="str">
        <f>VLOOKUP(Tabel3[[#This Row],[ID-Bygningsdel]],'Data aktør'!A:H,7,FALSE)</f>
        <v>X</v>
      </c>
      <c r="U643" s="194" t="str">
        <f>VLOOKUP(Tabel3[[#This Row],[ID-Bygningsdel]],'Data aktør'!A:H,8,FALSE)</f>
        <v/>
      </c>
      <c r="V643" s="76"/>
      <c r="W643" s="77"/>
      <c r="X643" s="76"/>
      <c r="Y643" s="77"/>
      <c r="Z643" s="76"/>
      <c r="AA643" s="77"/>
      <c r="AB643" s="76"/>
      <c r="AC643" s="77"/>
      <c r="AD643" s="76"/>
      <c r="AE643" s="77"/>
      <c r="AF643" s="76"/>
      <c r="AG643" s="77"/>
      <c r="AH643" s="76"/>
      <c r="AI643" s="77"/>
      <c r="AJ643" s="76" t="s">
        <v>47</v>
      </c>
      <c r="AK643" s="77">
        <v>300</v>
      </c>
      <c r="AL643" s="76"/>
      <c r="AM643" s="77"/>
      <c r="AN643" s="76"/>
      <c r="AO643" s="77"/>
      <c r="AP643" s="76"/>
      <c r="AQ643" s="77"/>
      <c r="AR643" s="76"/>
      <c r="AS643" s="77"/>
      <c r="AT643" s="76" t="s">
        <v>47</v>
      </c>
      <c r="AU643" s="77">
        <v>300</v>
      </c>
      <c r="AV643" s="76"/>
      <c r="AW643" s="77"/>
      <c r="AX643" s="76"/>
      <c r="AY643" s="77"/>
      <c r="AZ643" s="76"/>
      <c r="BA643" s="77"/>
      <c r="BB643" s="76" t="s">
        <v>48</v>
      </c>
      <c r="BC643" s="77">
        <v>325</v>
      </c>
      <c r="BD643" s="76"/>
      <c r="BE643" s="77"/>
      <c r="BF643" s="76"/>
      <c r="BG643" s="77"/>
      <c r="BH643" s="76"/>
      <c r="BI643" s="77"/>
      <c r="BJ643" s="76"/>
      <c r="BK643" s="77"/>
      <c r="BL643" s="36"/>
      <c r="BM643" s="24"/>
      <c r="BN643" s="76"/>
      <c r="BO643" s="77"/>
      <c r="BP643" s="76"/>
      <c r="BQ643" s="77"/>
      <c r="BR643" s="76"/>
      <c r="BS643" s="77"/>
      <c r="BT643" s="76"/>
      <c r="BU643" s="77"/>
      <c r="BV643" s="24"/>
      <c r="BW643" s="76"/>
      <c r="BX643" s="77"/>
      <c r="BY643" s="76"/>
      <c r="BZ643" s="77"/>
      <c r="CA643" s="96"/>
    </row>
    <row r="644" spans="1:79" outlineLevel="1" x14ac:dyDescent="0.2">
      <c r="A644" s="33"/>
      <c r="B644" s="265" t="s">
        <v>1291</v>
      </c>
      <c r="C644" s="240" t="str">
        <f>_xlfn.CONCAT(Tabel3[[#This Row],[ID]],Tabel3[[#This Row],[BYGNINGSDELE]])</f>
        <v>640Axialventilatorer</v>
      </c>
      <c r="D644" s="24"/>
      <c r="E644" s="24"/>
      <c r="F644" s="24"/>
      <c r="G644" s="24"/>
      <c r="H644" s="24"/>
      <c r="I644" s="24"/>
      <c r="J644" s="61">
        <v>4</v>
      </c>
      <c r="K644" s="62" t="s">
        <v>1273</v>
      </c>
      <c r="L644" s="63" t="s">
        <v>1239</v>
      </c>
      <c r="M644" s="61" t="str">
        <f>IFERROR(VLOOKUP(Tabel3[[#This Row],[ID-Bygningsdel]],'Data ændringslog'!A:G,7,FALSE),"P")</f>
        <v/>
      </c>
      <c r="N644" s="64" t="s">
        <v>109</v>
      </c>
      <c r="O644" s="188" t="str">
        <f>VLOOKUP(Tabel3[[#This Row],[ID-Bygningsdel]],'Data aktør'!A:H,2,FALSE)</f>
        <v/>
      </c>
      <c r="P644" s="189" t="str">
        <f>VLOOKUP(Tabel3[[#This Row],[ID-Bygningsdel]],'Data aktør'!A:H,3,FALSE)</f>
        <v/>
      </c>
      <c r="Q644" s="190" t="str">
        <f>VLOOKUP(Tabel3[[#This Row],[ID-Bygningsdel]],'Data aktør'!A:H,4,FALSE)</f>
        <v/>
      </c>
      <c r="R644" s="191" t="str">
        <f>VLOOKUP(Tabel3[[#This Row],[ID-Bygningsdel]],'Data aktør'!A:H,5,FALSE)</f>
        <v/>
      </c>
      <c r="S644" s="192" t="str">
        <f>VLOOKUP(Tabel3[[#This Row],[ID-Bygningsdel]],'Data aktør'!A:H,6,FALSE)</f>
        <v>X</v>
      </c>
      <c r="T644" s="193" t="str">
        <f>VLOOKUP(Tabel3[[#This Row],[ID-Bygningsdel]],'Data aktør'!A:H,7,FALSE)</f>
        <v>X</v>
      </c>
      <c r="U644" s="194" t="str">
        <f>VLOOKUP(Tabel3[[#This Row],[ID-Bygningsdel]],'Data aktør'!A:H,8,FALSE)</f>
        <v/>
      </c>
      <c r="V644" s="76"/>
      <c r="W644" s="77"/>
      <c r="X644" s="76"/>
      <c r="Y644" s="77"/>
      <c r="Z644" s="76"/>
      <c r="AA644" s="77"/>
      <c r="AB644" s="76"/>
      <c r="AC644" s="77"/>
      <c r="AD644" s="76"/>
      <c r="AE644" s="77"/>
      <c r="AF644" s="76"/>
      <c r="AG644" s="77"/>
      <c r="AH644" s="76"/>
      <c r="AI644" s="77"/>
      <c r="AJ644" s="76" t="s">
        <v>47</v>
      </c>
      <c r="AK644" s="77">
        <v>300</v>
      </c>
      <c r="AL644" s="76"/>
      <c r="AM644" s="77"/>
      <c r="AN644" s="76"/>
      <c r="AO644" s="77"/>
      <c r="AP644" s="76"/>
      <c r="AQ644" s="77"/>
      <c r="AR644" s="76"/>
      <c r="AS644" s="77"/>
      <c r="AT644" s="76" t="s">
        <v>47</v>
      </c>
      <c r="AU644" s="77">
        <v>300</v>
      </c>
      <c r="AV644" s="76"/>
      <c r="AW644" s="77"/>
      <c r="AX644" s="76"/>
      <c r="AY644" s="77"/>
      <c r="AZ644" s="76"/>
      <c r="BA644" s="77"/>
      <c r="BB644" s="76" t="s">
        <v>48</v>
      </c>
      <c r="BC644" s="77">
        <v>325</v>
      </c>
      <c r="BD644" s="76"/>
      <c r="BE644" s="77"/>
      <c r="BF644" s="76"/>
      <c r="BG644" s="77"/>
      <c r="BH644" s="76"/>
      <c r="BI644" s="77"/>
      <c r="BJ644" s="76"/>
      <c r="BK644" s="77"/>
      <c r="BL644" s="36"/>
      <c r="BM644" s="24"/>
      <c r="BN644" s="76"/>
      <c r="BO644" s="77"/>
      <c r="BP644" s="76"/>
      <c r="BQ644" s="77"/>
      <c r="BR644" s="76"/>
      <c r="BS644" s="77"/>
      <c r="BT644" s="76"/>
      <c r="BU644" s="77"/>
      <c r="BV644" s="24"/>
      <c r="BW644" s="76"/>
      <c r="BX644" s="77"/>
      <c r="BY644" s="76"/>
      <c r="BZ644" s="77"/>
      <c r="CA644" s="96"/>
    </row>
    <row r="645" spans="1:79" outlineLevel="1" x14ac:dyDescent="0.2">
      <c r="A645" s="33"/>
      <c r="B645" s="265" t="s">
        <v>1293</v>
      </c>
      <c r="C645" s="240" t="str">
        <f>_xlfn.CONCAT(Tabel3[[#This Row],[ID]],Tabel3[[#This Row],[BYGNINGSDELE]])</f>
        <v>641Boksventilatorer</v>
      </c>
      <c r="D645" s="24"/>
      <c r="E645" s="24"/>
      <c r="F645" s="24"/>
      <c r="G645" s="24"/>
      <c r="H645" s="24"/>
      <c r="I645" s="24"/>
      <c r="J645" s="61">
        <v>4</v>
      </c>
      <c r="K645" s="62" t="s">
        <v>1275</v>
      </c>
      <c r="L645" s="63" t="s">
        <v>1239</v>
      </c>
      <c r="M645" s="61" t="str">
        <f>IFERROR(VLOOKUP(Tabel3[[#This Row],[ID-Bygningsdel]],'Data ændringslog'!A:G,7,FALSE),"P")</f>
        <v/>
      </c>
      <c r="N645" s="64" t="s">
        <v>109</v>
      </c>
      <c r="O645" s="188" t="str">
        <f>VLOOKUP(Tabel3[[#This Row],[ID-Bygningsdel]],'Data aktør'!A:H,2,FALSE)</f>
        <v/>
      </c>
      <c r="P645" s="189" t="str">
        <f>VLOOKUP(Tabel3[[#This Row],[ID-Bygningsdel]],'Data aktør'!A:H,3,FALSE)</f>
        <v/>
      </c>
      <c r="Q645" s="190" t="str">
        <f>VLOOKUP(Tabel3[[#This Row],[ID-Bygningsdel]],'Data aktør'!A:H,4,FALSE)</f>
        <v/>
      </c>
      <c r="R645" s="191" t="str">
        <f>VLOOKUP(Tabel3[[#This Row],[ID-Bygningsdel]],'Data aktør'!A:H,5,FALSE)</f>
        <v/>
      </c>
      <c r="S645" s="192" t="str">
        <f>VLOOKUP(Tabel3[[#This Row],[ID-Bygningsdel]],'Data aktør'!A:H,6,FALSE)</f>
        <v>X</v>
      </c>
      <c r="T645" s="193" t="str">
        <f>VLOOKUP(Tabel3[[#This Row],[ID-Bygningsdel]],'Data aktør'!A:H,7,FALSE)</f>
        <v>X</v>
      </c>
      <c r="U645" s="194" t="str">
        <f>VLOOKUP(Tabel3[[#This Row],[ID-Bygningsdel]],'Data aktør'!A:H,8,FALSE)</f>
        <v/>
      </c>
      <c r="V645" s="76"/>
      <c r="W645" s="77"/>
      <c r="X645" s="76"/>
      <c r="Y645" s="77"/>
      <c r="Z645" s="76"/>
      <c r="AA645" s="77"/>
      <c r="AB645" s="76"/>
      <c r="AC645" s="77"/>
      <c r="AD645" s="76"/>
      <c r="AE645" s="77"/>
      <c r="AF645" s="76"/>
      <c r="AG645" s="77"/>
      <c r="AH645" s="76"/>
      <c r="AI645" s="77"/>
      <c r="AJ645" s="76" t="s">
        <v>47</v>
      </c>
      <c r="AK645" s="77">
        <v>300</v>
      </c>
      <c r="AL645" s="76"/>
      <c r="AM645" s="77"/>
      <c r="AN645" s="76"/>
      <c r="AO645" s="77"/>
      <c r="AP645" s="76"/>
      <c r="AQ645" s="77"/>
      <c r="AR645" s="76"/>
      <c r="AS645" s="77"/>
      <c r="AT645" s="76" t="s">
        <v>47</v>
      </c>
      <c r="AU645" s="77">
        <v>300</v>
      </c>
      <c r="AV645" s="76"/>
      <c r="AW645" s="77"/>
      <c r="AX645" s="76"/>
      <c r="AY645" s="77"/>
      <c r="AZ645" s="76"/>
      <c r="BA645" s="77"/>
      <c r="BB645" s="76" t="s">
        <v>48</v>
      </c>
      <c r="BC645" s="77">
        <v>325</v>
      </c>
      <c r="BD645" s="76"/>
      <c r="BE645" s="77"/>
      <c r="BF645" s="76"/>
      <c r="BG645" s="77"/>
      <c r="BH645" s="76"/>
      <c r="BI645" s="77"/>
      <c r="BJ645" s="76"/>
      <c r="BK645" s="77"/>
      <c r="BL645" s="36"/>
      <c r="BM645" s="24"/>
      <c r="BN645" s="76"/>
      <c r="BO645" s="77"/>
      <c r="BP645" s="76"/>
      <c r="BQ645" s="77"/>
      <c r="BR645" s="76"/>
      <c r="BS645" s="77"/>
      <c r="BT645" s="76"/>
      <c r="BU645" s="77"/>
      <c r="BV645" s="24"/>
      <c r="BW645" s="76"/>
      <c r="BX645" s="77"/>
      <c r="BY645" s="76"/>
      <c r="BZ645" s="77"/>
      <c r="CA645" s="96"/>
    </row>
    <row r="646" spans="1:79" outlineLevel="1" x14ac:dyDescent="0.2">
      <c r="A646" s="33"/>
      <c r="B646" s="265" t="s">
        <v>1295</v>
      </c>
      <c r="C646" s="240" t="str">
        <f>_xlfn.CONCAT(Tabel3[[#This Row],[ID]],Tabel3[[#This Row],[BYGNINGSDELE]])</f>
        <v>642Kanalventilatorer</v>
      </c>
      <c r="D646" s="24"/>
      <c r="E646" s="24"/>
      <c r="F646" s="24"/>
      <c r="G646" s="24"/>
      <c r="H646" s="24"/>
      <c r="I646" s="24"/>
      <c r="J646" s="61">
        <v>4</v>
      </c>
      <c r="K646" s="62" t="s">
        <v>1277</v>
      </c>
      <c r="L646" s="63" t="s">
        <v>1239</v>
      </c>
      <c r="M646" s="61" t="str">
        <f>IFERROR(VLOOKUP(Tabel3[[#This Row],[ID-Bygningsdel]],'Data ændringslog'!A:G,7,FALSE),"P")</f>
        <v/>
      </c>
      <c r="N646" s="64" t="s">
        <v>109</v>
      </c>
      <c r="O646" s="188" t="str">
        <f>VLOOKUP(Tabel3[[#This Row],[ID-Bygningsdel]],'Data aktør'!A:H,2,FALSE)</f>
        <v/>
      </c>
      <c r="P646" s="189" t="str">
        <f>VLOOKUP(Tabel3[[#This Row],[ID-Bygningsdel]],'Data aktør'!A:H,3,FALSE)</f>
        <v/>
      </c>
      <c r="Q646" s="190" t="str">
        <f>VLOOKUP(Tabel3[[#This Row],[ID-Bygningsdel]],'Data aktør'!A:H,4,FALSE)</f>
        <v/>
      </c>
      <c r="R646" s="191" t="str">
        <f>VLOOKUP(Tabel3[[#This Row],[ID-Bygningsdel]],'Data aktør'!A:H,5,FALSE)</f>
        <v/>
      </c>
      <c r="S646" s="192" t="str">
        <f>VLOOKUP(Tabel3[[#This Row],[ID-Bygningsdel]],'Data aktør'!A:H,6,FALSE)</f>
        <v>X</v>
      </c>
      <c r="T646" s="193" t="str">
        <f>VLOOKUP(Tabel3[[#This Row],[ID-Bygningsdel]],'Data aktør'!A:H,7,FALSE)</f>
        <v>X</v>
      </c>
      <c r="U646" s="194" t="str">
        <f>VLOOKUP(Tabel3[[#This Row],[ID-Bygningsdel]],'Data aktør'!A:H,8,FALSE)</f>
        <v/>
      </c>
      <c r="V646" s="76"/>
      <c r="W646" s="77"/>
      <c r="X646" s="76"/>
      <c r="Y646" s="77"/>
      <c r="Z646" s="76"/>
      <c r="AA646" s="77"/>
      <c r="AB646" s="76"/>
      <c r="AC646" s="77"/>
      <c r="AD646" s="76"/>
      <c r="AE646" s="77"/>
      <c r="AF646" s="76"/>
      <c r="AG646" s="77"/>
      <c r="AH646" s="76"/>
      <c r="AI646" s="77"/>
      <c r="AJ646" s="76"/>
      <c r="AK646" s="77"/>
      <c r="AL646" s="76"/>
      <c r="AM646" s="77"/>
      <c r="AN646" s="76"/>
      <c r="AO646" s="77"/>
      <c r="AP646" s="76"/>
      <c r="AQ646" s="77"/>
      <c r="AR646" s="76"/>
      <c r="AS646" s="77"/>
      <c r="AT646" s="76" t="s">
        <v>47</v>
      </c>
      <c r="AU646" s="77">
        <v>300</v>
      </c>
      <c r="AV646" s="76"/>
      <c r="AW646" s="77"/>
      <c r="AX646" s="76"/>
      <c r="AY646" s="77"/>
      <c r="AZ646" s="76"/>
      <c r="BA646" s="77"/>
      <c r="BB646" s="76" t="s">
        <v>48</v>
      </c>
      <c r="BC646" s="77">
        <v>325</v>
      </c>
      <c r="BD646" s="76"/>
      <c r="BE646" s="77"/>
      <c r="BF646" s="76"/>
      <c r="BG646" s="77"/>
      <c r="BH646" s="76"/>
      <c r="BI646" s="77"/>
      <c r="BJ646" s="76"/>
      <c r="BK646" s="77"/>
      <c r="BL646" s="36"/>
      <c r="BM646" s="24"/>
      <c r="BN646" s="76"/>
      <c r="BO646" s="77"/>
      <c r="BP646" s="76"/>
      <c r="BQ646" s="77"/>
      <c r="BR646" s="76"/>
      <c r="BS646" s="77"/>
      <c r="BT646" s="76"/>
      <c r="BU646" s="77"/>
      <c r="BV646" s="24"/>
      <c r="BW646" s="76"/>
      <c r="BX646" s="77"/>
      <c r="BY646" s="76"/>
      <c r="BZ646" s="77"/>
      <c r="CA646" s="96"/>
    </row>
    <row r="647" spans="1:79" outlineLevel="1" x14ac:dyDescent="0.2">
      <c r="A647" s="33"/>
      <c r="B647" s="265" t="s">
        <v>1297</v>
      </c>
      <c r="C647" s="240" t="str">
        <f>_xlfn.CONCAT(Tabel3[[#This Row],[ID]],Tabel3[[#This Row],[BYGNINGSDELE]])</f>
        <v xml:space="preserve">643Procesudsugningsventilatorer </v>
      </c>
      <c r="D647" s="24"/>
      <c r="E647" s="24"/>
      <c r="F647" s="24"/>
      <c r="G647" s="24"/>
      <c r="H647" s="24"/>
      <c r="I647" s="24"/>
      <c r="J647" s="61">
        <v>4</v>
      </c>
      <c r="K647" s="62" t="s">
        <v>1279</v>
      </c>
      <c r="L647" s="63" t="s">
        <v>1239</v>
      </c>
      <c r="M647" s="61" t="str">
        <f>IFERROR(VLOOKUP(Tabel3[[#This Row],[ID-Bygningsdel]],'Data ændringslog'!A:G,7,FALSE),"P")</f>
        <v/>
      </c>
      <c r="N647" s="64" t="s">
        <v>109</v>
      </c>
      <c r="O647" s="188" t="str">
        <f>VLOOKUP(Tabel3[[#This Row],[ID-Bygningsdel]],'Data aktør'!A:H,2,FALSE)</f>
        <v/>
      </c>
      <c r="P647" s="189" t="str">
        <f>VLOOKUP(Tabel3[[#This Row],[ID-Bygningsdel]],'Data aktør'!A:H,3,FALSE)</f>
        <v/>
      </c>
      <c r="Q647" s="190" t="str">
        <f>VLOOKUP(Tabel3[[#This Row],[ID-Bygningsdel]],'Data aktør'!A:H,4,FALSE)</f>
        <v/>
      </c>
      <c r="R647" s="191" t="str">
        <f>VLOOKUP(Tabel3[[#This Row],[ID-Bygningsdel]],'Data aktør'!A:H,5,FALSE)</f>
        <v/>
      </c>
      <c r="S647" s="192" t="str">
        <f>VLOOKUP(Tabel3[[#This Row],[ID-Bygningsdel]],'Data aktør'!A:H,6,FALSE)</f>
        <v>X</v>
      </c>
      <c r="T647" s="193" t="str">
        <f>VLOOKUP(Tabel3[[#This Row],[ID-Bygningsdel]],'Data aktør'!A:H,7,FALSE)</f>
        <v>X</v>
      </c>
      <c r="U647" s="194" t="str">
        <f>VLOOKUP(Tabel3[[#This Row],[ID-Bygningsdel]],'Data aktør'!A:H,8,FALSE)</f>
        <v/>
      </c>
      <c r="V647" s="76"/>
      <c r="W647" s="77"/>
      <c r="X647" s="76"/>
      <c r="Y647" s="77"/>
      <c r="Z647" s="76"/>
      <c r="AA647" s="77"/>
      <c r="AB647" s="76"/>
      <c r="AC647" s="77"/>
      <c r="AD647" s="76"/>
      <c r="AE647" s="77"/>
      <c r="AF647" s="76"/>
      <c r="AG647" s="77"/>
      <c r="AH647" s="76"/>
      <c r="AI647" s="77"/>
      <c r="AJ647" s="76" t="s">
        <v>47</v>
      </c>
      <c r="AK647" s="77">
        <v>300</v>
      </c>
      <c r="AL647" s="76"/>
      <c r="AM647" s="77"/>
      <c r="AN647" s="76"/>
      <c r="AO647" s="77"/>
      <c r="AP647" s="76"/>
      <c r="AQ647" s="77"/>
      <c r="AR647" s="76"/>
      <c r="AS647" s="77"/>
      <c r="AT647" s="76" t="s">
        <v>47</v>
      </c>
      <c r="AU647" s="77">
        <v>300</v>
      </c>
      <c r="AV647" s="76"/>
      <c r="AW647" s="77"/>
      <c r="AX647" s="76"/>
      <c r="AY647" s="77"/>
      <c r="AZ647" s="76"/>
      <c r="BA647" s="77"/>
      <c r="BB647" s="76" t="s">
        <v>48</v>
      </c>
      <c r="BC647" s="77">
        <v>325</v>
      </c>
      <c r="BD647" s="76"/>
      <c r="BE647" s="77"/>
      <c r="BF647" s="76"/>
      <c r="BG647" s="77"/>
      <c r="BH647" s="76"/>
      <c r="BI647" s="77"/>
      <c r="BJ647" s="76"/>
      <c r="BK647" s="77"/>
      <c r="BL647" s="36"/>
      <c r="BM647" s="24"/>
      <c r="BN647" s="76"/>
      <c r="BO647" s="77"/>
      <c r="BP647" s="76"/>
      <c r="BQ647" s="77"/>
      <c r="BR647" s="76"/>
      <c r="BS647" s="77"/>
      <c r="BT647" s="76"/>
      <c r="BU647" s="77"/>
      <c r="BV647" s="24"/>
      <c r="BW647" s="76"/>
      <c r="BX647" s="77"/>
      <c r="BY647" s="76"/>
      <c r="BZ647" s="77"/>
      <c r="CA647" s="96"/>
    </row>
    <row r="648" spans="1:79" outlineLevel="1" x14ac:dyDescent="0.2">
      <c r="A648" s="33"/>
      <c r="B648" s="265" t="s">
        <v>1299</v>
      </c>
      <c r="C648" s="240" t="str">
        <f>_xlfn.CONCAT(Tabel3[[#This Row],[ID]],Tabel3[[#This Row],[BYGNINGSDELE]])</f>
        <v>644Tag ventilatorer</v>
      </c>
      <c r="D648" s="24"/>
      <c r="E648" s="24"/>
      <c r="F648" s="24"/>
      <c r="G648" s="24"/>
      <c r="H648" s="24"/>
      <c r="I648" s="24"/>
      <c r="J648" s="61">
        <v>4</v>
      </c>
      <c r="K648" s="62" t="s">
        <v>1281</v>
      </c>
      <c r="L648" s="63" t="s">
        <v>1239</v>
      </c>
      <c r="M648" s="61" t="str">
        <f>IFERROR(VLOOKUP(Tabel3[[#This Row],[ID-Bygningsdel]],'Data ændringslog'!A:G,7,FALSE),"P")</f>
        <v/>
      </c>
      <c r="N648" s="64" t="s">
        <v>109</v>
      </c>
      <c r="O648" s="188" t="str">
        <f>VLOOKUP(Tabel3[[#This Row],[ID-Bygningsdel]],'Data aktør'!A:H,2,FALSE)</f>
        <v/>
      </c>
      <c r="P648" s="189" t="str">
        <f>VLOOKUP(Tabel3[[#This Row],[ID-Bygningsdel]],'Data aktør'!A:H,3,FALSE)</f>
        <v/>
      </c>
      <c r="Q648" s="190" t="str">
        <f>VLOOKUP(Tabel3[[#This Row],[ID-Bygningsdel]],'Data aktør'!A:H,4,FALSE)</f>
        <v/>
      </c>
      <c r="R648" s="191" t="str">
        <f>VLOOKUP(Tabel3[[#This Row],[ID-Bygningsdel]],'Data aktør'!A:H,5,FALSE)</f>
        <v/>
      </c>
      <c r="S648" s="192" t="str">
        <f>VLOOKUP(Tabel3[[#This Row],[ID-Bygningsdel]],'Data aktør'!A:H,6,FALSE)</f>
        <v>X</v>
      </c>
      <c r="T648" s="193" t="str">
        <f>VLOOKUP(Tabel3[[#This Row],[ID-Bygningsdel]],'Data aktør'!A:H,7,FALSE)</f>
        <v>X</v>
      </c>
      <c r="U648" s="194" t="str">
        <f>VLOOKUP(Tabel3[[#This Row],[ID-Bygningsdel]],'Data aktør'!A:H,8,FALSE)</f>
        <v/>
      </c>
      <c r="V648" s="76"/>
      <c r="W648" s="77"/>
      <c r="X648" s="76"/>
      <c r="Y648" s="77"/>
      <c r="Z648" s="76"/>
      <c r="AA648" s="77"/>
      <c r="AB648" s="76"/>
      <c r="AC648" s="77"/>
      <c r="AD648" s="76"/>
      <c r="AE648" s="77"/>
      <c r="AF648" s="76"/>
      <c r="AG648" s="77"/>
      <c r="AH648" s="76"/>
      <c r="AI648" s="77"/>
      <c r="AJ648" s="76" t="s">
        <v>47</v>
      </c>
      <c r="AK648" s="77">
        <v>300</v>
      </c>
      <c r="AL648" s="76"/>
      <c r="AM648" s="77"/>
      <c r="AN648" s="76"/>
      <c r="AO648" s="77"/>
      <c r="AP648" s="76"/>
      <c r="AQ648" s="77"/>
      <c r="AR648" s="76"/>
      <c r="AS648" s="77"/>
      <c r="AT648" s="76" t="s">
        <v>47</v>
      </c>
      <c r="AU648" s="77">
        <v>300</v>
      </c>
      <c r="AV648" s="76"/>
      <c r="AW648" s="77"/>
      <c r="AX648" s="76"/>
      <c r="AY648" s="77"/>
      <c r="AZ648" s="76"/>
      <c r="BA648" s="77"/>
      <c r="BB648" s="76" t="s">
        <v>48</v>
      </c>
      <c r="BC648" s="77">
        <v>325</v>
      </c>
      <c r="BD648" s="76"/>
      <c r="BE648" s="77"/>
      <c r="BF648" s="76"/>
      <c r="BG648" s="77"/>
      <c r="BH648" s="76"/>
      <c r="BI648" s="77"/>
      <c r="BJ648" s="76"/>
      <c r="BK648" s="77"/>
      <c r="BL648" s="36"/>
      <c r="BM648" s="24"/>
      <c r="BN648" s="76"/>
      <c r="BO648" s="77"/>
      <c r="BP648" s="76"/>
      <c r="BQ648" s="77"/>
      <c r="BR648" s="76"/>
      <c r="BS648" s="77"/>
      <c r="BT648" s="76"/>
      <c r="BU648" s="77"/>
      <c r="BV648" s="24"/>
      <c r="BW648" s="76"/>
      <c r="BX648" s="77"/>
      <c r="BY648" s="76"/>
      <c r="BZ648" s="77"/>
      <c r="CA648" s="96"/>
    </row>
    <row r="649" spans="1:79" outlineLevel="1" x14ac:dyDescent="0.2">
      <c r="A649" s="33"/>
      <c r="B649" s="265" t="s">
        <v>1301</v>
      </c>
      <c r="C649" s="240" t="str">
        <f>_xlfn.CONCAT(Tabel3[[#This Row],[ID]],Tabel3[[#This Row],[BYGNINGSDELE]])</f>
        <v>645Vådrumsventilatorer</v>
      </c>
      <c r="D649" s="24"/>
      <c r="E649" s="24"/>
      <c r="F649" s="24"/>
      <c r="G649" s="24"/>
      <c r="H649" s="24"/>
      <c r="I649" s="24"/>
      <c r="J649" s="61">
        <v>4</v>
      </c>
      <c r="K649" s="62" t="s">
        <v>1283</v>
      </c>
      <c r="L649" s="63" t="s">
        <v>1239</v>
      </c>
      <c r="M649" s="61" t="str">
        <f>IFERROR(VLOOKUP(Tabel3[[#This Row],[ID-Bygningsdel]],'Data ændringslog'!A:G,7,FALSE),"P")</f>
        <v/>
      </c>
      <c r="N649" s="64" t="s">
        <v>109</v>
      </c>
      <c r="O649" s="188" t="str">
        <f>VLOOKUP(Tabel3[[#This Row],[ID-Bygningsdel]],'Data aktør'!A:H,2,FALSE)</f>
        <v/>
      </c>
      <c r="P649" s="189" t="str">
        <f>VLOOKUP(Tabel3[[#This Row],[ID-Bygningsdel]],'Data aktør'!A:H,3,FALSE)</f>
        <v/>
      </c>
      <c r="Q649" s="190" t="str">
        <f>VLOOKUP(Tabel3[[#This Row],[ID-Bygningsdel]],'Data aktør'!A:H,4,FALSE)</f>
        <v/>
      </c>
      <c r="R649" s="191" t="str">
        <f>VLOOKUP(Tabel3[[#This Row],[ID-Bygningsdel]],'Data aktør'!A:H,5,FALSE)</f>
        <v/>
      </c>
      <c r="S649" s="192" t="str">
        <f>VLOOKUP(Tabel3[[#This Row],[ID-Bygningsdel]],'Data aktør'!A:H,6,FALSE)</f>
        <v>X</v>
      </c>
      <c r="T649" s="193" t="str">
        <f>VLOOKUP(Tabel3[[#This Row],[ID-Bygningsdel]],'Data aktør'!A:H,7,FALSE)</f>
        <v>X</v>
      </c>
      <c r="U649" s="194" t="str">
        <f>VLOOKUP(Tabel3[[#This Row],[ID-Bygningsdel]],'Data aktør'!A:H,8,FALSE)</f>
        <v/>
      </c>
      <c r="V649" s="76"/>
      <c r="W649" s="77"/>
      <c r="X649" s="76"/>
      <c r="Y649" s="77"/>
      <c r="Z649" s="76"/>
      <c r="AA649" s="77"/>
      <c r="AB649" s="76"/>
      <c r="AC649" s="77"/>
      <c r="AD649" s="76"/>
      <c r="AE649" s="77"/>
      <c r="AF649" s="76"/>
      <c r="AG649" s="77"/>
      <c r="AH649" s="76"/>
      <c r="AI649" s="77"/>
      <c r="AJ649" s="76"/>
      <c r="AK649" s="77"/>
      <c r="AL649" s="76"/>
      <c r="AM649" s="77"/>
      <c r="AN649" s="76"/>
      <c r="AO649" s="77"/>
      <c r="AP649" s="76"/>
      <c r="AQ649" s="77"/>
      <c r="AR649" s="76"/>
      <c r="AS649" s="77"/>
      <c r="AT649" s="76" t="s">
        <v>47</v>
      </c>
      <c r="AU649" s="77">
        <v>300</v>
      </c>
      <c r="AV649" s="76"/>
      <c r="AW649" s="77"/>
      <c r="AX649" s="76"/>
      <c r="AY649" s="77"/>
      <c r="AZ649" s="76"/>
      <c r="BA649" s="77"/>
      <c r="BB649" s="76" t="s">
        <v>48</v>
      </c>
      <c r="BC649" s="77">
        <v>325</v>
      </c>
      <c r="BD649" s="76"/>
      <c r="BE649" s="77"/>
      <c r="BF649" s="76"/>
      <c r="BG649" s="77"/>
      <c r="BH649" s="76"/>
      <c r="BI649" s="77"/>
      <c r="BJ649" s="76"/>
      <c r="BK649" s="77"/>
      <c r="BL649" s="36"/>
      <c r="BM649" s="24"/>
      <c r="BN649" s="76"/>
      <c r="BO649" s="77"/>
      <c r="BP649" s="76"/>
      <c r="BQ649" s="77"/>
      <c r="BR649" s="76"/>
      <c r="BS649" s="77"/>
      <c r="BT649" s="76"/>
      <c r="BU649" s="77"/>
      <c r="BV649" s="24"/>
      <c r="BW649" s="76"/>
      <c r="BX649" s="77"/>
      <c r="BY649" s="76"/>
      <c r="BZ649" s="77"/>
      <c r="CA649" s="96"/>
    </row>
    <row r="650" spans="1:79" outlineLevel="1" x14ac:dyDescent="0.2">
      <c r="A650" s="33"/>
      <c r="B650" s="265" t="s">
        <v>1303</v>
      </c>
      <c r="C650" s="240" t="str">
        <f>_xlfn.CONCAT(Tabel3[[#This Row],[ID]],Tabel3[[#This Row],[BYGNINGSDELE]])</f>
        <v xml:space="preserve">646Vægventilatorer </v>
      </c>
      <c r="D650" s="24"/>
      <c r="E650" s="24"/>
      <c r="F650" s="24"/>
      <c r="G650" s="24"/>
      <c r="H650" s="24"/>
      <c r="I650" s="24"/>
      <c r="J650" s="61">
        <v>4</v>
      </c>
      <c r="K650" s="62" t="s">
        <v>1285</v>
      </c>
      <c r="L650" s="63" t="s">
        <v>1239</v>
      </c>
      <c r="M650" s="61" t="str">
        <f>IFERROR(VLOOKUP(Tabel3[[#This Row],[ID-Bygningsdel]],'Data ændringslog'!A:G,7,FALSE),"P")</f>
        <v/>
      </c>
      <c r="N650" s="64" t="s">
        <v>109</v>
      </c>
      <c r="O650" s="188" t="str">
        <f>VLOOKUP(Tabel3[[#This Row],[ID-Bygningsdel]],'Data aktør'!A:H,2,FALSE)</f>
        <v/>
      </c>
      <c r="P650" s="189" t="str">
        <f>VLOOKUP(Tabel3[[#This Row],[ID-Bygningsdel]],'Data aktør'!A:H,3,FALSE)</f>
        <v/>
      </c>
      <c r="Q650" s="190" t="str">
        <f>VLOOKUP(Tabel3[[#This Row],[ID-Bygningsdel]],'Data aktør'!A:H,4,FALSE)</f>
        <v/>
      </c>
      <c r="R650" s="191" t="str">
        <f>VLOOKUP(Tabel3[[#This Row],[ID-Bygningsdel]],'Data aktør'!A:H,5,FALSE)</f>
        <v/>
      </c>
      <c r="S650" s="192" t="str">
        <f>VLOOKUP(Tabel3[[#This Row],[ID-Bygningsdel]],'Data aktør'!A:H,6,FALSE)</f>
        <v>X</v>
      </c>
      <c r="T650" s="193" t="str">
        <f>VLOOKUP(Tabel3[[#This Row],[ID-Bygningsdel]],'Data aktør'!A:H,7,FALSE)</f>
        <v>X</v>
      </c>
      <c r="U650" s="194" t="str">
        <f>VLOOKUP(Tabel3[[#This Row],[ID-Bygningsdel]],'Data aktør'!A:H,8,FALSE)</f>
        <v/>
      </c>
      <c r="V650" s="76"/>
      <c r="W650" s="77"/>
      <c r="X650" s="76"/>
      <c r="Y650" s="77"/>
      <c r="Z650" s="76"/>
      <c r="AA650" s="77"/>
      <c r="AB650" s="85"/>
      <c r="AC650" s="86"/>
      <c r="AD650" s="76"/>
      <c r="AE650" s="77"/>
      <c r="AF650" s="76"/>
      <c r="AG650" s="77"/>
      <c r="AH650" s="76"/>
      <c r="AI650" s="77"/>
      <c r="AJ650" s="85"/>
      <c r="AK650" s="86"/>
      <c r="AL650" s="85"/>
      <c r="AM650" s="86"/>
      <c r="AN650" s="76"/>
      <c r="AO650" s="77"/>
      <c r="AP650" s="76"/>
      <c r="AQ650" s="77"/>
      <c r="AR650" s="76"/>
      <c r="AS650" s="77"/>
      <c r="AT650" s="85" t="s">
        <v>47</v>
      </c>
      <c r="AU650" s="86">
        <v>300</v>
      </c>
      <c r="AV650" s="76"/>
      <c r="AW650" s="77"/>
      <c r="AX650" s="76"/>
      <c r="AY650" s="77"/>
      <c r="AZ650" s="76"/>
      <c r="BA650" s="77"/>
      <c r="BB650" s="85" t="s">
        <v>48</v>
      </c>
      <c r="BC650" s="86">
        <v>325</v>
      </c>
      <c r="BD650" s="76"/>
      <c r="BE650" s="77"/>
      <c r="BF650" s="76"/>
      <c r="BG650" s="77"/>
      <c r="BH650" s="76"/>
      <c r="BI650" s="77"/>
      <c r="BJ650" s="85"/>
      <c r="BK650" s="86"/>
      <c r="BL650" s="36"/>
      <c r="BM650" s="256"/>
      <c r="BN650" s="76"/>
      <c r="BO650" s="77"/>
      <c r="BP650" s="76"/>
      <c r="BQ650" s="77"/>
      <c r="BR650" s="76"/>
      <c r="BS650" s="77"/>
      <c r="BT650" s="85"/>
      <c r="BU650" s="86"/>
      <c r="BV650" s="24"/>
      <c r="BW650" s="76"/>
      <c r="BX650" s="77"/>
      <c r="BY650" s="76"/>
      <c r="BZ650" s="77"/>
      <c r="CA650" s="96"/>
    </row>
    <row r="651" spans="1:79" ht="14.25" outlineLevel="1" x14ac:dyDescent="0.2">
      <c r="A651" s="33"/>
      <c r="B651" s="264" t="s">
        <v>1305</v>
      </c>
      <c r="C651" s="239" t="str">
        <f>_xlfn.CONCAT(Tabel3[[#This Row],[ID]],Tabel3[[#This Row],[BYGNINGSDELE]])</f>
        <v>647Komponenter</v>
      </c>
      <c r="D651" s="27"/>
      <c r="E651" s="27"/>
      <c r="F651" s="27"/>
      <c r="G651" s="27"/>
      <c r="H651" s="27"/>
      <c r="I651" s="24"/>
      <c r="J651" s="58">
        <v>2</v>
      </c>
      <c r="K651" s="59" t="s">
        <v>1102</v>
      </c>
      <c r="L651" s="287"/>
      <c r="M651" s="290" t="str">
        <f>IFERROR(VLOOKUP(Tabel3[[#This Row],[ID-Bygningsdel]],'Data ændringslog'!A:G,7,FALSE),"P")</f>
        <v/>
      </c>
      <c r="N651" s="60"/>
      <c r="O651" s="221" t="s">
        <v>109</v>
      </c>
      <c r="P651" s="222" t="s">
        <v>109</v>
      </c>
      <c r="Q651" s="222" t="s">
        <v>109</v>
      </c>
      <c r="R651" s="222" t="s">
        <v>109</v>
      </c>
      <c r="S651" s="222" t="s">
        <v>109</v>
      </c>
      <c r="T651" s="222" t="s">
        <v>109</v>
      </c>
      <c r="U651" s="223" t="s">
        <v>109</v>
      </c>
      <c r="V651" s="78"/>
      <c r="W651" s="79"/>
      <c r="X651" s="78"/>
      <c r="Y651" s="79"/>
      <c r="Z651" s="78"/>
      <c r="AA651" s="79"/>
      <c r="AB651" s="225"/>
      <c r="AC651" s="226"/>
      <c r="AD651" s="78"/>
      <c r="AE651" s="79"/>
      <c r="AF651" s="78"/>
      <c r="AG651" s="79"/>
      <c r="AH651" s="78"/>
      <c r="AI651" s="79"/>
      <c r="AJ651" s="225"/>
      <c r="AK651" s="226"/>
      <c r="AL651" s="225"/>
      <c r="AM651" s="226"/>
      <c r="AN651" s="78"/>
      <c r="AO651" s="79"/>
      <c r="AP651" s="78"/>
      <c r="AQ651" s="79"/>
      <c r="AR651" s="78"/>
      <c r="AS651" s="79"/>
      <c r="AT651" s="225"/>
      <c r="AU651" s="226"/>
      <c r="AV651" s="78"/>
      <c r="AW651" s="79"/>
      <c r="AX651" s="78"/>
      <c r="AY651" s="79"/>
      <c r="AZ651" s="78"/>
      <c r="BA651" s="79"/>
      <c r="BB651" s="225"/>
      <c r="BC651" s="226"/>
      <c r="BD651" s="78"/>
      <c r="BE651" s="79"/>
      <c r="BF651" s="78"/>
      <c r="BG651" s="79"/>
      <c r="BH651" s="78"/>
      <c r="BI651" s="79"/>
      <c r="BJ651" s="225"/>
      <c r="BK651" s="226"/>
      <c r="BL651" s="37"/>
      <c r="BM651" s="245"/>
      <c r="BN651" s="78"/>
      <c r="BO651" s="79"/>
      <c r="BP651" s="78"/>
      <c r="BQ651" s="79"/>
      <c r="BR651" s="78"/>
      <c r="BS651" s="79"/>
      <c r="BT651" s="225"/>
      <c r="BU651" s="226"/>
      <c r="BV651" s="24"/>
      <c r="BW651" s="78"/>
      <c r="BX651" s="79"/>
      <c r="BY651" s="78"/>
      <c r="BZ651" s="79"/>
      <c r="CA651" s="97"/>
    </row>
    <row r="652" spans="1:79" outlineLevel="1" x14ac:dyDescent="0.2">
      <c r="A652" s="33"/>
      <c r="B652" s="267" t="s">
        <v>1307</v>
      </c>
      <c r="C652" s="242" t="str">
        <f>_xlfn.CONCAT(Tabel3[[#This Row],[ID]],Tabel3[[#This Row],[BYGNINGSDELE]])</f>
        <v>648Kanal tilbehør</v>
      </c>
      <c r="D652" s="23"/>
      <c r="E652" s="23"/>
      <c r="F652" s="23"/>
      <c r="G652" s="23"/>
      <c r="H652" s="23"/>
      <c r="I652" s="24"/>
      <c r="J652" s="65">
        <v>3</v>
      </c>
      <c r="K652" s="66" t="s">
        <v>1288</v>
      </c>
      <c r="L652" s="67"/>
      <c r="M652" s="65" t="str">
        <f>IFERROR(VLOOKUP(Tabel3[[#This Row],[ID-Bygningsdel]],'Data ændringslog'!A:G,7,FALSE),"P")</f>
        <v/>
      </c>
      <c r="N652" s="68" t="s">
        <v>109</v>
      </c>
      <c r="O652" s="196" t="str">
        <f>VLOOKUP(Tabel3[[#This Row],[ID-Bygningsdel]],'Data aktør'!A:H,2,FALSE)</f>
        <v/>
      </c>
      <c r="P652" s="197" t="str">
        <f>VLOOKUP(Tabel3[[#This Row],[ID-Bygningsdel]],'Data aktør'!A:H,3,FALSE)</f>
        <v/>
      </c>
      <c r="Q652" s="197" t="str">
        <f>VLOOKUP(Tabel3[[#This Row],[ID-Bygningsdel]],'Data aktør'!A:H,4,FALSE)</f>
        <v/>
      </c>
      <c r="R652" s="197" t="str">
        <f>VLOOKUP(Tabel3[[#This Row],[ID-Bygningsdel]],'Data aktør'!A:H,5,FALSE)</f>
        <v/>
      </c>
      <c r="S652" s="197" t="str">
        <f>VLOOKUP(Tabel3[[#This Row],[ID-Bygningsdel]],'Data aktør'!A:H,6,FALSE)</f>
        <v/>
      </c>
      <c r="T652" s="197" t="str">
        <f>VLOOKUP(Tabel3[[#This Row],[ID-Bygningsdel]],'Data aktør'!A:H,7,FALSE)</f>
        <v/>
      </c>
      <c r="U652" s="197" t="str">
        <f>VLOOKUP(Tabel3[[#This Row],[ID-Bygningsdel]],'Data aktør'!A:H,8,FALSE)</f>
        <v/>
      </c>
      <c r="V652" s="84"/>
      <c r="W652" s="69"/>
      <c r="X652" s="84"/>
      <c r="Y652" s="69"/>
      <c r="Z652" s="84"/>
      <c r="AA652" s="69"/>
      <c r="AB652" s="224"/>
      <c r="AC652" s="231"/>
      <c r="AD652" s="84"/>
      <c r="AE652" s="69"/>
      <c r="AF652" s="84"/>
      <c r="AG652" s="69"/>
      <c r="AH652" s="84"/>
      <c r="AI652" s="69"/>
      <c r="AJ652" s="224"/>
      <c r="AK652" s="231"/>
      <c r="AL652" s="224"/>
      <c r="AM652" s="231"/>
      <c r="AN652" s="84"/>
      <c r="AO652" s="69"/>
      <c r="AP652" s="84"/>
      <c r="AQ652" s="69"/>
      <c r="AR652" s="84"/>
      <c r="AS652" s="69"/>
      <c r="AT652" s="224"/>
      <c r="AU652" s="231"/>
      <c r="AV652" s="84"/>
      <c r="AW652" s="69"/>
      <c r="AX652" s="84"/>
      <c r="AY652" s="69"/>
      <c r="AZ652" s="84"/>
      <c r="BA652" s="69"/>
      <c r="BB652" s="224"/>
      <c r="BC652" s="231"/>
      <c r="BD652" s="84"/>
      <c r="BE652" s="69"/>
      <c r="BF652" s="84"/>
      <c r="BG652" s="69"/>
      <c r="BH652" s="84"/>
      <c r="BI652" s="69"/>
      <c r="BJ652" s="224"/>
      <c r="BK652" s="231"/>
      <c r="BL652" s="38"/>
      <c r="BM652" s="113"/>
      <c r="BN652" s="84"/>
      <c r="BO652" s="69"/>
      <c r="BP652" s="84"/>
      <c r="BQ652" s="69"/>
      <c r="BR652" s="84"/>
      <c r="BS652" s="69"/>
      <c r="BT652" s="224"/>
      <c r="BU652" s="231"/>
      <c r="BV652" s="24"/>
      <c r="BW652" s="84"/>
      <c r="BX652" s="69"/>
      <c r="BY652" s="84"/>
      <c r="BZ652" s="69"/>
      <c r="CA652" s="98"/>
    </row>
    <row r="653" spans="1:79" outlineLevel="1" x14ac:dyDescent="0.2">
      <c r="A653" s="33"/>
      <c r="B653" s="265" t="s">
        <v>1309</v>
      </c>
      <c r="C653" s="240" t="str">
        <f>_xlfn.CONCAT(Tabel3[[#This Row],[ID]],Tabel3[[#This Row],[BYGNINGSDELE]])</f>
        <v>649Lyddæmpere</v>
      </c>
      <c r="D653" s="24"/>
      <c r="E653" s="24"/>
      <c r="F653" s="24"/>
      <c r="G653" s="24"/>
      <c r="H653" s="24"/>
      <c r="I653" s="24"/>
      <c r="J653" s="61">
        <v>4</v>
      </c>
      <c r="K653" s="62" t="s">
        <v>1290</v>
      </c>
      <c r="L653" s="63" t="s">
        <v>1239</v>
      </c>
      <c r="M653" s="61" t="str">
        <f>IFERROR(VLOOKUP(Tabel3[[#This Row],[ID-Bygningsdel]],'Data ændringslog'!A:G,7,FALSE),"P")</f>
        <v/>
      </c>
      <c r="N653" s="64" t="s">
        <v>109</v>
      </c>
      <c r="O653" s="188" t="str">
        <f>VLOOKUP(Tabel3[[#This Row],[ID-Bygningsdel]],'Data aktør'!A:H,2,FALSE)</f>
        <v/>
      </c>
      <c r="P653" s="189" t="str">
        <f>VLOOKUP(Tabel3[[#This Row],[ID-Bygningsdel]],'Data aktør'!A:H,3,FALSE)</f>
        <v/>
      </c>
      <c r="Q653" s="190" t="str">
        <f>VLOOKUP(Tabel3[[#This Row],[ID-Bygningsdel]],'Data aktør'!A:H,4,FALSE)</f>
        <v/>
      </c>
      <c r="R653" s="191" t="str">
        <f>VLOOKUP(Tabel3[[#This Row],[ID-Bygningsdel]],'Data aktør'!A:H,5,FALSE)</f>
        <v/>
      </c>
      <c r="S653" s="192" t="str">
        <f>VLOOKUP(Tabel3[[#This Row],[ID-Bygningsdel]],'Data aktør'!A:H,6,FALSE)</f>
        <v>X</v>
      </c>
      <c r="T653" s="193" t="str">
        <f>VLOOKUP(Tabel3[[#This Row],[ID-Bygningsdel]],'Data aktør'!A:H,7,FALSE)</f>
        <v>X</v>
      </c>
      <c r="U653" s="194" t="str">
        <f>VLOOKUP(Tabel3[[#This Row],[ID-Bygningsdel]],'Data aktør'!A:H,8,FALSE)</f>
        <v/>
      </c>
      <c r="V653" s="76"/>
      <c r="W653" s="77"/>
      <c r="X653" s="76"/>
      <c r="Y653" s="77"/>
      <c r="Z653" s="76"/>
      <c r="AA653" s="77"/>
      <c r="AB653" s="76"/>
      <c r="AC653" s="77"/>
      <c r="AD653" s="76"/>
      <c r="AE653" s="77"/>
      <c r="AF653" s="76"/>
      <c r="AG653" s="77"/>
      <c r="AH653" s="76"/>
      <c r="AI653" s="77"/>
      <c r="AJ653" s="76"/>
      <c r="AK653" s="77"/>
      <c r="AL653" s="76"/>
      <c r="AM653" s="77"/>
      <c r="AN653" s="76"/>
      <c r="AO653" s="77"/>
      <c r="AP653" s="76"/>
      <c r="AQ653" s="77"/>
      <c r="AR653" s="76"/>
      <c r="AS653" s="77"/>
      <c r="AT653" s="76" t="s">
        <v>47</v>
      </c>
      <c r="AU653" s="77">
        <v>300</v>
      </c>
      <c r="AV653" s="76"/>
      <c r="AW653" s="77"/>
      <c r="AX653" s="76"/>
      <c r="AY653" s="77"/>
      <c r="AZ653" s="76"/>
      <c r="BA653" s="77"/>
      <c r="BB653" s="76" t="s">
        <v>48</v>
      </c>
      <c r="BC653" s="77">
        <v>325</v>
      </c>
      <c r="BD653" s="76"/>
      <c r="BE653" s="77"/>
      <c r="BF653" s="76"/>
      <c r="BG653" s="77"/>
      <c r="BH653" s="76"/>
      <c r="BI653" s="77"/>
      <c r="BJ653" s="76"/>
      <c r="BK653" s="77"/>
      <c r="BL653" s="36"/>
      <c r="BM653" s="24"/>
      <c r="BN653" s="76"/>
      <c r="BO653" s="77"/>
      <c r="BP653" s="76"/>
      <c r="BQ653" s="77"/>
      <c r="BR653" s="76"/>
      <c r="BS653" s="77"/>
      <c r="BT653" s="76"/>
      <c r="BU653" s="77"/>
      <c r="BV653" s="24"/>
      <c r="BW653" s="76"/>
      <c r="BX653" s="77"/>
      <c r="BY653" s="76"/>
      <c r="BZ653" s="77"/>
      <c r="CA653" s="96"/>
    </row>
    <row r="654" spans="1:79" outlineLevel="1" x14ac:dyDescent="0.2">
      <c r="A654" s="33"/>
      <c r="B654" s="265" t="s">
        <v>1311</v>
      </c>
      <c r="C654" s="240" t="str">
        <f>_xlfn.CONCAT(Tabel3[[#This Row],[ID]],Tabel3[[#This Row],[BYGNINGSDELE]])</f>
        <v xml:space="preserve">650Flamme- og røgspjæld </v>
      </c>
      <c r="D654" s="24"/>
      <c r="E654" s="24"/>
      <c r="F654" s="24"/>
      <c r="G654" s="24"/>
      <c r="H654" s="24"/>
      <c r="I654" s="24"/>
      <c r="J654" s="61">
        <v>4</v>
      </c>
      <c r="K654" s="62" t="s">
        <v>1292</v>
      </c>
      <c r="L654" s="63" t="s">
        <v>1239</v>
      </c>
      <c r="M654" s="61" t="str">
        <f>IFERROR(VLOOKUP(Tabel3[[#This Row],[ID-Bygningsdel]],'Data ændringslog'!A:G,7,FALSE),"P")</f>
        <v/>
      </c>
      <c r="N654" s="64" t="s">
        <v>109</v>
      </c>
      <c r="O654" s="188" t="str">
        <f>VLOOKUP(Tabel3[[#This Row],[ID-Bygningsdel]],'Data aktør'!A:H,2,FALSE)</f>
        <v/>
      </c>
      <c r="P654" s="189" t="str">
        <f>VLOOKUP(Tabel3[[#This Row],[ID-Bygningsdel]],'Data aktør'!A:H,3,FALSE)</f>
        <v/>
      </c>
      <c r="Q654" s="190" t="str">
        <f>VLOOKUP(Tabel3[[#This Row],[ID-Bygningsdel]],'Data aktør'!A:H,4,FALSE)</f>
        <v/>
      </c>
      <c r="R654" s="191" t="str">
        <f>VLOOKUP(Tabel3[[#This Row],[ID-Bygningsdel]],'Data aktør'!A:H,5,FALSE)</f>
        <v/>
      </c>
      <c r="S654" s="192" t="str">
        <f>VLOOKUP(Tabel3[[#This Row],[ID-Bygningsdel]],'Data aktør'!A:H,6,FALSE)</f>
        <v>X</v>
      </c>
      <c r="T654" s="193" t="str">
        <f>VLOOKUP(Tabel3[[#This Row],[ID-Bygningsdel]],'Data aktør'!A:H,7,FALSE)</f>
        <v>X</v>
      </c>
      <c r="U654" s="194" t="str">
        <f>VLOOKUP(Tabel3[[#This Row],[ID-Bygningsdel]],'Data aktør'!A:H,8,FALSE)</f>
        <v/>
      </c>
      <c r="V654" s="76"/>
      <c r="W654" s="77"/>
      <c r="X654" s="76"/>
      <c r="Y654" s="77"/>
      <c r="Z654" s="76"/>
      <c r="AA654" s="77"/>
      <c r="AB654" s="76"/>
      <c r="AC654" s="77"/>
      <c r="AD654" s="76"/>
      <c r="AE654" s="77"/>
      <c r="AF654" s="76"/>
      <c r="AG654" s="77"/>
      <c r="AH654" s="76"/>
      <c r="AI654" s="77"/>
      <c r="AJ654" s="76" t="s">
        <v>47</v>
      </c>
      <c r="AK654" s="77">
        <v>200</v>
      </c>
      <c r="AL654" s="76"/>
      <c r="AM654" s="77"/>
      <c r="AN654" s="76"/>
      <c r="AO654" s="77"/>
      <c r="AP654" s="76"/>
      <c r="AQ654" s="77"/>
      <c r="AR654" s="76"/>
      <c r="AS654" s="77"/>
      <c r="AT654" s="76" t="s">
        <v>47</v>
      </c>
      <c r="AU654" s="77">
        <v>300</v>
      </c>
      <c r="AV654" s="76"/>
      <c r="AW654" s="77"/>
      <c r="AX654" s="76"/>
      <c r="AY654" s="77"/>
      <c r="AZ654" s="76"/>
      <c r="BA654" s="77"/>
      <c r="BB654" s="76" t="s">
        <v>48</v>
      </c>
      <c r="BC654" s="77">
        <v>325</v>
      </c>
      <c r="BD654" s="76"/>
      <c r="BE654" s="77"/>
      <c r="BF654" s="76"/>
      <c r="BG654" s="77"/>
      <c r="BH654" s="76"/>
      <c r="BI654" s="77"/>
      <c r="BJ654" s="76"/>
      <c r="BK654" s="77"/>
      <c r="BL654" s="36"/>
      <c r="BM654" s="24"/>
      <c r="BN654" s="76"/>
      <c r="BO654" s="77"/>
      <c r="BP654" s="76"/>
      <c r="BQ654" s="77"/>
      <c r="BR654" s="76"/>
      <c r="BS654" s="77"/>
      <c r="BT654" s="76"/>
      <c r="BU654" s="77"/>
      <c r="BV654" s="24"/>
      <c r="BW654" s="76"/>
      <c r="BX654" s="77"/>
      <c r="BY654" s="76"/>
      <c r="BZ654" s="77"/>
      <c r="CA654" s="96"/>
    </row>
    <row r="655" spans="1:79" outlineLevel="1" x14ac:dyDescent="0.2">
      <c r="A655" s="33"/>
      <c r="B655" s="265" t="s">
        <v>1313</v>
      </c>
      <c r="C655" s="240" t="str">
        <f>_xlfn.CONCAT(Tabel3[[#This Row],[ID]],Tabel3[[#This Row],[BYGNINGSDELE]])</f>
        <v xml:space="preserve">651Brand- og røgspjæld </v>
      </c>
      <c r="D655" s="24"/>
      <c r="E655" s="24"/>
      <c r="F655" s="24"/>
      <c r="G655" s="24"/>
      <c r="H655" s="24"/>
      <c r="I655" s="24"/>
      <c r="J655" s="61">
        <v>4</v>
      </c>
      <c r="K655" s="62" t="s">
        <v>1294</v>
      </c>
      <c r="L655" s="63" t="s">
        <v>1239</v>
      </c>
      <c r="M655" s="61" t="str">
        <f>IFERROR(VLOOKUP(Tabel3[[#This Row],[ID-Bygningsdel]],'Data ændringslog'!A:G,7,FALSE),"P")</f>
        <v/>
      </c>
      <c r="N655" s="64" t="s">
        <v>109</v>
      </c>
      <c r="O655" s="188" t="str">
        <f>VLOOKUP(Tabel3[[#This Row],[ID-Bygningsdel]],'Data aktør'!A:H,2,FALSE)</f>
        <v/>
      </c>
      <c r="P655" s="189" t="str">
        <f>VLOOKUP(Tabel3[[#This Row],[ID-Bygningsdel]],'Data aktør'!A:H,3,FALSE)</f>
        <v/>
      </c>
      <c r="Q655" s="190" t="str">
        <f>VLOOKUP(Tabel3[[#This Row],[ID-Bygningsdel]],'Data aktør'!A:H,4,FALSE)</f>
        <v/>
      </c>
      <c r="R655" s="191" t="str">
        <f>VLOOKUP(Tabel3[[#This Row],[ID-Bygningsdel]],'Data aktør'!A:H,5,FALSE)</f>
        <v/>
      </c>
      <c r="S655" s="192" t="str">
        <f>VLOOKUP(Tabel3[[#This Row],[ID-Bygningsdel]],'Data aktør'!A:H,6,FALSE)</f>
        <v>X</v>
      </c>
      <c r="T655" s="193" t="str">
        <f>VLOOKUP(Tabel3[[#This Row],[ID-Bygningsdel]],'Data aktør'!A:H,7,FALSE)</f>
        <v>X</v>
      </c>
      <c r="U655" s="194" t="str">
        <f>VLOOKUP(Tabel3[[#This Row],[ID-Bygningsdel]],'Data aktør'!A:H,8,FALSE)</f>
        <v/>
      </c>
      <c r="V655" s="76"/>
      <c r="W655" s="77"/>
      <c r="X655" s="76"/>
      <c r="Y655" s="77"/>
      <c r="Z655" s="76"/>
      <c r="AA655" s="77"/>
      <c r="AB655" s="76"/>
      <c r="AC655" s="77"/>
      <c r="AD655" s="76"/>
      <c r="AE655" s="77"/>
      <c r="AF655" s="76"/>
      <c r="AG655" s="77"/>
      <c r="AH655" s="76"/>
      <c r="AI655" s="77"/>
      <c r="AJ655" s="76" t="s">
        <v>47</v>
      </c>
      <c r="AK655" s="77">
        <v>200</v>
      </c>
      <c r="AL655" s="76"/>
      <c r="AM655" s="77"/>
      <c r="AN655" s="76"/>
      <c r="AO655" s="77"/>
      <c r="AP655" s="76"/>
      <c r="AQ655" s="77"/>
      <c r="AR655" s="76"/>
      <c r="AS655" s="77"/>
      <c r="AT655" s="76" t="s">
        <v>47</v>
      </c>
      <c r="AU655" s="77">
        <v>300</v>
      </c>
      <c r="AV655" s="76"/>
      <c r="AW655" s="77"/>
      <c r="AX655" s="76"/>
      <c r="AY655" s="77"/>
      <c r="AZ655" s="76"/>
      <c r="BA655" s="77"/>
      <c r="BB655" s="76" t="s">
        <v>48</v>
      </c>
      <c r="BC655" s="77">
        <v>325</v>
      </c>
      <c r="BD655" s="76"/>
      <c r="BE655" s="77"/>
      <c r="BF655" s="76"/>
      <c r="BG655" s="77"/>
      <c r="BH655" s="76"/>
      <c r="BI655" s="77"/>
      <c r="BJ655" s="76"/>
      <c r="BK655" s="77"/>
      <c r="BL655" s="36"/>
      <c r="BM655" s="24"/>
      <c r="BN655" s="76"/>
      <c r="BO655" s="77"/>
      <c r="BP655" s="76"/>
      <c r="BQ655" s="77"/>
      <c r="BR655" s="76"/>
      <c r="BS655" s="77"/>
      <c r="BT655" s="76"/>
      <c r="BU655" s="77"/>
      <c r="BV655" s="24"/>
      <c r="BW655" s="76"/>
      <c r="BX655" s="77"/>
      <c r="BY655" s="76"/>
      <c r="BZ655" s="77"/>
      <c r="CA655" s="96"/>
    </row>
    <row r="656" spans="1:79" ht="24.95" customHeight="1" outlineLevel="1" x14ac:dyDescent="0.2">
      <c r="A656" s="33"/>
      <c r="B656" s="265" t="s">
        <v>1315</v>
      </c>
      <c r="C656" s="240" t="str">
        <f>_xlfn.CONCAT(Tabel3[[#This Row],[ID]],Tabel3[[#This Row],[BYGNINGSDELE]])</f>
        <v>652Overtryksspjæld</v>
      </c>
      <c r="D656" s="24"/>
      <c r="E656" s="24"/>
      <c r="F656" s="24"/>
      <c r="G656" s="24"/>
      <c r="H656" s="24"/>
      <c r="I656" s="24"/>
      <c r="J656" s="61">
        <v>4</v>
      </c>
      <c r="K656" s="62" t="s">
        <v>1296</v>
      </c>
      <c r="L656" s="63" t="s">
        <v>1239</v>
      </c>
      <c r="M656" s="61" t="str">
        <f>IFERROR(VLOOKUP(Tabel3[[#This Row],[ID-Bygningsdel]],'Data ændringslog'!A:G,7,FALSE),"P")</f>
        <v/>
      </c>
      <c r="N656" s="64" t="s">
        <v>109</v>
      </c>
      <c r="O656" s="188" t="str">
        <f>VLOOKUP(Tabel3[[#This Row],[ID-Bygningsdel]],'Data aktør'!A:H,2,FALSE)</f>
        <v/>
      </c>
      <c r="P656" s="189" t="str">
        <f>VLOOKUP(Tabel3[[#This Row],[ID-Bygningsdel]],'Data aktør'!A:H,3,FALSE)</f>
        <v/>
      </c>
      <c r="Q656" s="190" t="str">
        <f>VLOOKUP(Tabel3[[#This Row],[ID-Bygningsdel]],'Data aktør'!A:H,4,FALSE)</f>
        <v/>
      </c>
      <c r="R656" s="191" t="str">
        <f>VLOOKUP(Tabel3[[#This Row],[ID-Bygningsdel]],'Data aktør'!A:H,5,FALSE)</f>
        <v/>
      </c>
      <c r="S656" s="192" t="str">
        <f>VLOOKUP(Tabel3[[#This Row],[ID-Bygningsdel]],'Data aktør'!A:H,6,FALSE)</f>
        <v>X</v>
      </c>
      <c r="T656" s="193" t="str">
        <f>VLOOKUP(Tabel3[[#This Row],[ID-Bygningsdel]],'Data aktør'!A:H,7,FALSE)</f>
        <v>X</v>
      </c>
      <c r="U656" s="194" t="str">
        <f>VLOOKUP(Tabel3[[#This Row],[ID-Bygningsdel]],'Data aktør'!A:H,8,FALSE)</f>
        <v/>
      </c>
      <c r="V656" s="76"/>
      <c r="W656" s="77"/>
      <c r="X656" s="76"/>
      <c r="Y656" s="77"/>
      <c r="Z656" s="76"/>
      <c r="AA656" s="77"/>
      <c r="AB656" s="76"/>
      <c r="AC656" s="77"/>
      <c r="AD656" s="76"/>
      <c r="AE656" s="77"/>
      <c r="AF656" s="76"/>
      <c r="AG656" s="77"/>
      <c r="AH656" s="76"/>
      <c r="AI656" s="77"/>
      <c r="AJ656" s="76"/>
      <c r="AK656" s="77"/>
      <c r="AL656" s="76"/>
      <c r="AM656" s="77"/>
      <c r="AN656" s="76"/>
      <c r="AO656" s="77"/>
      <c r="AP656" s="76"/>
      <c r="AQ656" s="77"/>
      <c r="AR656" s="76"/>
      <c r="AS656" s="77"/>
      <c r="AT656" s="76" t="s">
        <v>47</v>
      </c>
      <c r="AU656" s="77">
        <v>300</v>
      </c>
      <c r="AV656" s="76"/>
      <c r="AW656" s="77"/>
      <c r="AX656" s="76"/>
      <c r="AY656" s="77"/>
      <c r="AZ656" s="76"/>
      <c r="BA656" s="77"/>
      <c r="BB656" s="76" t="s">
        <v>48</v>
      </c>
      <c r="BC656" s="77">
        <v>325</v>
      </c>
      <c r="BD656" s="76"/>
      <c r="BE656" s="77"/>
      <c r="BF656" s="76"/>
      <c r="BG656" s="77"/>
      <c r="BH656" s="76"/>
      <c r="BI656" s="77"/>
      <c r="BJ656" s="76"/>
      <c r="BK656" s="77"/>
      <c r="BL656" s="36"/>
      <c r="BM656" s="24"/>
      <c r="BN656" s="76"/>
      <c r="BO656" s="77"/>
      <c r="BP656" s="76"/>
      <c r="BQ656" s="77"/>
      <c r="BR656" s="76"/>
      <c r="BS656" s="77"/>
      <c r="BT656" s="76"/>
      <c r="BU656" s="77"/>
      <c r="BV656" s="24"/>
      <c r="BW656" s="76"/>
      <c r="BX656" s="77"/>
      <c r="BY656" s="76"/>
      <c r="BZ656" s="77"/>
      <c r="CA656" s="96"/>
    </row>
    <row r="657" spans="1:79" outlineLevel="1" x14ac:dyDescent="0.2">
      <c r="A657" s="33"/>
      <c r="B657" s="265" t="s">
        <v>1317</v>
      </c>
      <c r="C657" s="240" t="str">
        <f>_xlfn.CONCAT(Tabel3[[#This Row],[ID]],Tabel3[[#This Row],[BYGNINGSDELE]])</f>
        <v>653Røgspjæld</v>
      </c>
      <c r="D657" s="24"/>
      <c r="E657" s="24"/>
      <c r="F657" s="24"/>
      <c r="G657" s="24"/>
      <c r="H657" s="24"/>
      <c r="I657" s="24"/>
      <c r="J657" s="61">
        <v>4</v>
      </c>
      <c r="K657" s="62" t="s">
        <v>1298</v>
      </c>
      <c r="L657" s="63" t="s">
        <v>1239</v>
      </c>
      <c r="M657" s="61" t="str">
        <f>IFERROR(VLOOKUP(Tabel3[[#This Row],[ID-Bygningsdel]],'Data ændringslog'!A:G,7,FALSE),"P")</f>
        <v/>
      </c>
      <c r="N657" s="64" t="s">
        <v>109</v>
      </c>
      <c r="O657" s="188" t="str">
        <f>VLOOKUP(Tabel3[[#This Row],[ID-Bygningsdel]],'Data aktør'!A:H,2,FALSE)</f>
        <v/>
      </c>
      <c r="P657" s="189" t="str">
        <f>VLOOKUP(Tabel3[[#This Row],[ID-Bygningsdel]],'Data aktør'!A:H,3,FALSE)</f>
        <v/>
      </c>
      <c r="Q657" s="190" t="str">
        <f>VLOOKUP(Tabel3[[#This Row],[ID-Bygningsdel]],'Data aktør'!A:H,4,FALSE)</f>
        <v/>
      </c>
      <c r="R657" s="191" t="str">
        <f>VLOOKUP(Tabel3[[#This Row],[ID-Bygningsdel]],'Data aktør'!A:H,5,FALSE)</f>
        <v/>
      </c>
      <c r="S657" s="192" t="str">
        <f>VLOOKUP(Tabel3[[#This Row],[ID-Bygningsdel]],'Data aktør'!A:H,6,FALSE)</f>
        <v>X</v>
      </c>
      <c r="T657" s="193" t="str">
        <f>VLOOKUP(Tabel3[[#This Row],[ID-Bygningsdel]],'Data aktør'!A:H,7,FALSE)</f>
        <v>X</v>
      </c>
      <c r="U657" s="194" t="str">
        <f>VLOOKUP(Tabel3[[#This Row],[ID-Bygningsdel]],'Data aktør'!A:H,8,FALSE)</f>
        <v/>
      </c>
      <c r="V657" s="76"/>
      <c r="W657" s="77"/>
      <c r="X657" s="76"/>
      <c r="Y657" s="77"/>
      <c r="Z657" s="76"/>
      <c r="AA657" s="77"/>
      <c r="AB657" s="76"/>
      <c r="AC657" s="77"/>
      <c r="AD657" s="76"/>
      <c r="AE657" s="77"/>
      <c r="AF657" s="76"/>
      <c r="AG657" s="77"/>
      <c r="AH657" s="76"/>
      <c r="AI657" s="77"/>
      <c r="AJ657" s="76" t="s">
        <v>47</v>
      </c>
      <c r="AK657" s="77">
        <v>200</v>
      </c>
      <c r="AL657" s="76"/>
      <c r="AM657" s="77"/>
      <c r="AN657" s="76"/>
      <c r="AO657" s="77"/>
      <c r="AP657" s="76"/>
      <c r="AQ657" s="77"/>
      <c r="AR657" s="76"/>
      <c r="AS657" s="77"/>
      <c r="AT657" s="76" t="s">
        <v>47</v>
      </c>
      <c r="AU657" s="77">
        <v>300</v>
      </c>
      <c r="AV657" s="76"/>
      <c r="AW657" s="77"/>
      <c r="AX657" s="76"/>
      <c r="AY657" s="77"/>
      <c r="AZ657" s="76"/>
      <c r="BA657" s="77"/>
      <c r="BB657" s="76" t="s">
        <v>48</v>
      </c>
      <c r="BC657" s="77">
        <v>325</v>
      </c>
      <c r="BD657" s="76"/>
      <c r="BE657" s="77"/>
      <c r="BF657" s="76"/>
      <c r="BG657" s="77"/>
      <c r="BH657" s="76"/>
      <c r="BI657" s="77"/>
      <c r="BJ657" s="76"/>
      <c r="BK657" s="77"/>
      <c r="BL657" s="36"/>
      <c r="BM657" s="24"/>
      <c r="BN657" s="76"/>
      <c r="BO657" s="77"/>
      <c r="BP657" s="76"/>
      <c r="BQ657" s="77"/>
      <c r="BR657" s="76"/>
      <c r="BS657" s="77"/>
      <c r="BT657" s="76"/>
      <c r="BU657" s="77"/>
      <c r="BV657" s="24"/>
      <c r="BW657" s="76"/>
      <c r="BX657" s="77"/>
      <c r="BY657" s="76"/>
      <c r="BZ657" s="77"/>
      <c r="CA657" s="96"/>
    </row>
    <row r="658" spans="1:79" outlineLevel="1" x14ac:dyDescent="0.2">
      <c r="A658" s="33"/>
      <c r="B658" s="265" t="s">
        <v>1319</v>
      </c>
      <c r="C658" s="240" t="str">
        <f>_xlfn.CONCAT(Tabel3[[#This Row],[ID]],Tabel3[[#This Row],[BYGNINGSDELE]])</f>
        <v>654Spjæld on / off</v>
      </c>
      <c r="D658" s="24"/>
      <c r="E658" s="24"/>
      <c r="F658" s="24"/>
      <c r="G658" s="24"/>
      <c r="H658" s="24"/>
      <c r="I658" s="24"/>
      <c r="J658" s="61">
        <v>4</v>
      </c>
      <c r="K658" s="62" t="s">
        <v>1300</v>
      </c>
      <c r="L658" s="63" t="s">
        <v>1239</v>
      </c>
      <c r="M658" s="61" t="str">
        <f>IFERROR(VLOOKUP(Tabel3[[#This Row],[ID-Bygningsdel]],'Data ændringslog'!A:G,7,FALSE),"P")</f>
        <v/>
      </c>
      <c r="N658" s="64" t="s">
        <v>109</v>
      </c>
      <c r="O658" s="188" t="str">
        <f>VLOOKUP(Tabel3[[#This Row],[ID-Bygningsdel]],'Data aktør'!A:H,2,FALSE)</f>
        <v/>
      </c>
      <c r="P658" s="189" t="str">
        <f>VLOOKUP(Tabel3[[#This Row],[ID-Bygningsdel]],'Data aktør'!A:H,3,FALSE)</f>
        <v/>
      </c>
      <c r="Q658" s="190" t="str">
        <f>VLOOKUP(Tabel3[[#This Row],[ID-Bygningsdel]],'Data aktør'!A:H,4,FALSE)</f>
        <v/>
      </c>
      <c r="R658" s="191" t="str">
        <f>VLOOKUP(Tabel3[[#This Row],[ID-Bygningsdel]],'Data aktør'!A:H,5,FALSE)</f>
        <v/>
      </c>
      <c r="S658" s="192" t="str">
        <f>VLOOKUP(Tabel3[[#This Row],[ID-Bygningsdel]],'Data aktør'!A:H,6,FALSE)</f>
        <v>X</v>
      </c>
      <c r="T658" s="193" t="str">
        <f>VLOOKUP(Tabel3[[#This Row],[ID-Bygningsdel]],'Data aktør'!A:H,7,FALSE)</f>
        <v>X</v>
      </c>
      <c r="U658" s="194" t="str">
        <f>VLOOKUP(Tabel3[[#This Row],[ID-Bygningsdel]],'Data aktør'!A:H,8,FALSE)</f>
        <v/>
      </c>
      <c r="V658" s="76"/>
      <c r="W658" s="77"/>
      <c r="X658" s="76"/>
      <c r="Y658" s="77"/>
      <c r="Z658" s="76"/>
      <c r="AA658" s="77"/>
      <c r="AB658" s="76"/>
      <c r="AC658" s="77"/>
      <c r="AD658" s="76"/>
      <c r="AE658" s="77"/>
      <c r="AF658" s="76"/>
      <c r="AG658" s="77"/>
      <c r="AH658" s="76"/>
      <c r="AI658" s="77"/>
      <c r="AJ658" s="76"/>
      <c r="AK658" s="77"/>
      <c r="AL658" s="76"/>
      <c r="AM658" s="77"/>
      <c r="AN658" s="76"/>
      <c r="AO658" s="77"/>
      <c r="AP658" s="76"/>
      <c r="AQ658" s="77"/>
      <c r="AR658" s="76"/>
      <c r="AS658" s="77"/>
      <c r="AT658" s="76" t="s">
        <v>47</v>
      </c>
      <c r="AU658" s="77">
        <v>300</v>
      </c>
      <c r="AV658" s="76"/>
      <c r="AW658" s="77"/>
      <c r="AX658" s="76"/>
      <c r="AY658" s="77"/>
      <c r="AZ658" s="76"/>
      <c r="BA658" s="77"/>
      <c r="BB658" s="76" t="s">
        <v>48</v>
      </c>
      <c r="BC658" s="77">
        <v>325</v>
      </c>
      <c r="BD658" s="76"/>
      <c r="BE658" s="77"/>
      <c r="BF658" s="76"/>
      <c r="BG658" s="77"/>
      <c r="BH658" s="76"/>
      <c r="BI658" s="77"/>
      <c r="BJ658" s="76"/>
      <c r="BK658" s="77"/>
      <c r="BL658" s="36"/>
      <c r="BM658" s="24"/>
      <c r="BN658" s="76"/>
      <c r="BO658" s="77"/>
      <c r="BP658" s="76"/>
      <c r="BQ658" s="77"/>
      <c r="BR658" s="76"/>
      <c r="BS658" s="77"/>
      <c r="BT658" s="76"/>
      <c r="BU658" s="77"/>
      <c r="BV658" s="24"/>
      <c r="BW658" s="76"/>
      <c r="BX658" s="77"/>
      <c r="BY658" s="76"/>
      <c r="BZ658" s="77"/>
      <c r="CA658" s="96"/>
    </row>
    <row r="659" spans="1:79" outlineLevel="1" x14ac:dyDescent="0.2">
      <c r="A659" s="33"/>
      <c r="B659" s="265" t="s">
        <v>1321</v>
      </c>
      <c r="C659" s="240" t="str">
        <f>_xlfn.CONCAT(Tabel3[[#This Row],[ID]],Tabel3[[#This Row],[BYGNINGSDELE]])</f>
        <v>655Volumenstrømsregulatorer</v>
      </c>
      <c r="D659" s="24"/>
      <c r="E659" s="24"/>
      <c r="F659" s="24"/>
      <c r="G659" s="24"/>
      <c r="H659" s="24"/>
      <c r="I659" s="24"/>
      <c r="J659" s="61">
        <v>4</v>
      </c>
      <c r="K659" s="62" t="s">
        <v>1302</v>
      </c>
      <c r="L659" s="63" t="s">
        <v>1239</v>
      </c>
      <c r="M659" s="61" t="str">
        <f>IFERROR(VLOOKUP(Tabel3[[#This Row],[ID-Bygningsdel]],'Data ændringslog'!A:G,7,FALSE),"P")</f>
        <v/>
      </c>
      <c r="N659" s="64" t="s">
        <v>109</v>
      </c>
      <c r="O659" s="188" t="str">
        <f>VLOOKUP(Tabel3[[#This Row],[ID-Bygningsdel]],'Data aktør'!A:H,2,FALSE)</f>
        <v/>
      </c>
      <c r="P659" s="189" t="str">
        <f>VLOOKUP(Tabel3[[#This Row],[ID-Bygningsdel]],'Data aktør'!A:H,3,FALSE)</f>
        <v/>
      </c>
      <c r="Q659" s="190" t="str">
        <f>VLOOKUP(Tabel3[[#This Row],[ID-Bygningsdel]],'Data aktør'!A:H,4,FALSE)</f>
        <v/>
      </c>
      <c r="R659" s="191" t="str">
        <f>VLOOKUP(Tabel3[[#This Row],[ID-Bygningsdel]],'Data aktør'!A:H,5,FALSE)</f>
        <v/>
      </c>
      <c r="S659" s="192" t="str">
        <f>VLOOKUP(Tabel3[[#This Row],[ID-Bygningsdel]],'Data aktør'!A:H,6,FALSE)</f>
        <v>X</v>
      </c>
      <c r="T659" s="193" t="str">
        <f>VLOOKUP(Tabel3[[#This Row],[ID-Bygningsdel]],'Data aktør'!A:H,7,FALSE)</f>
        <v>X</v>
      </c>
      <c r="U659" s="194" t="str">
        <f>VLOOKUP(Tabel3[[#This Row],[ID-Bygningsdel]],'Data aktør'!A:H,8,FALSE)</f>
        <v/>
      </c>
      <c r="V659" s="76"/>
      <c r="W659" s="77"/>
      <c r="X659" s="76"/>
      <c r="Y659" s="77"/>
      <c r="Z659" s="76"/>
      <c r="AA659" s="77"/>
      <c r="AB659" s="76"/>
      <c r="AC659" s="77"/>
      <c r="AD659" s="76"/>
      <c r="AE659" s="77"/>
      <c r="AF659" s="76"/>
      <c r="AG659" s="77"/>
      <c r="AH659" s="76"/>
      <c r="AI659" s="77"/>
      <c r="AJ659" s="76"/>
      <c r="AK659" s="77"/>
      <c r="AL659" s="76"/>
      <c r="AM659" s="77"/>
      <c r="AN659" s="76"/>
      <c r="AO659" s="77"/>
      <c r="AP659" s="76"/>
      <c r="AQ659" s="77"/>
      <c r="AR659" s="76"/>
      <c r="AS659" s="77"/>
      <c r="AT659" s="76" t="s">
        <v>47</v>
      </c>
      <c r="AU659" s="77">
        <v>300</v>
      </c>
      <c r="AV659" s="76"/>
      <c r="AW659" s="77"/>
      <c r="AX659" s="76"/>
      <c r="AY659" s="77"/>
      <c r="AZ659" s="76"/>
      <c r="BA659" s="77"/>
      <c r="BB659" s="76" t="s">
        <v>48</v>
      </c>
      <c r="BC659" s="77">
        <v>325</v>
      </c>
      <c r="BD659" s="76"/>
      <c r="BE659" s="77"/>
      <c r="BF659" s="76"/>
      <c r="BG659" s="77"/>
      <c r="BH659" s="76"/>
      <c r="BI659" s="77"/>
      <c r="BJ659" s="76"/>
      <c r="BK659" s="77"/>
      <c r="BL659" s="36"/>
      <c r="BM659" s="24"/>
      <c r="BN659" s="76"/>
      <c r="BO659" s="77"/>
      <c r="BP659" s="76"/>
      <c r="BQ659" s="77"/>
      <c r="BR659" s="76"/>
      <c r="BS659" s="77"/>
      <c r="BT659" s="76"/>
      <c r="BU659" s="77"/>
      <c r="BV659" s="24"/>
      <c r="BW659" s="76"/>
      <c r="BX659" s="77"/>
      <c r="BY659" s="76"/>
      <c r="BZ659" s="77"/>
      <c r="CA659" s="96"/>
    </row>
    <row r="660" spans="1:79" outlineLevel="1" x14ac:dyDescent="0.2">
      <c r="A660" s="33"/>
      <c r="B660" s="265" t="s">
        <v>1323</v>
      </c>
      <c r="C660" s="240" t="str">
        <f>_xlfn.CONCAT(Tabel3[[#This Row],[ID]],Tabel3[[#This Row],[BYGNINGSDELE]])</f>
        <v xml:space="preserve">656Eksterne filterkasser </v>
      </c>
      <c r="D660" s="24"/>
      <c r="E660" s="24"/>
      <c r="F660" s="24"/>
      <c r="G660" s="24"/>
      <c r="H660" s="24"/>
      <c r="I660" s="24"/>
      <c r="J660" s="61">
        <v>4</v>
      </c>
      <c r="K660" s="62" t="s">
        <v>1304</v>
      </c>
      <c r="L660" s="63" t="s">
        <v>1239</v>
      </c>
      <c r="M660" s="61" t="str">
        <f>IFERROR(VLOOKUP(Tabel3[[#This Row],[ID-Bygningsdel]],'Data ændringslog'!A:G,7,FALSE),"P")</f>
        <v/>
      </c>
      <c r="N660" s="64" t="s">
        <v>109</v>
      </c>
      <c r="O660" s="188" t="str">
        <f>VLOOKUP(Tabel3[[#This Row],[ID-Bygningsdel]],'Data aktør'!A:H,2,FALSE)</f>
        <v/>
      </c>
      <c r="P660" s="189" t="str">
        <f>VLOOKUP(Tabel3[[#This Row],[ID-Bygningsdel]],'Data aktør'!A:H,3,FALSE)</f>
        <v/>
      </c>
      <c r="Q660" s="190" t="str">
        <f>VLOOKUP(Tabel3[[#This Row],[ID-Bygningsdel]],'Data aktør'!A:H,4,FALSE)</f>
        <v/>
      </c>
      <c r="R660" s="191" t="str">
        <f>VLOOKUP(Tabel3[[#This Row],[ID-Bygningsdel]],'Data aktør'!A:H,5,FALSE)</f>
        <v/>
      </c>
      <c r="S660" s="192" t="str">
        <f>VLOOKUP(Tabel3[[#This Row],[ID-Bygningsdel]],'Data aktør'!A:H,6,FALSE)</f>
        <v>X</v>
      </c>
      <c r="T660" s="193" t="str">
        <f>VLOOKUP(Tabel3[[#This Row],[ID-Bygningsdel]],'Data aktør'!A:H,7,FALSE)</f>
        <v>X</v>
      </c>
      <c r="U660" s="194" t="str">
        <f>VLOOKUP(Tabel3[[#This Row],[ID-Bygningsdel]],'Data aktør'!A:H,8,FALSE)</f>
        <v/>
      </c>
      <c r="V660" s="76"/>
      <c r="W660" s="77"/>
      <c r="X660" s="76"/>
      <c r="Y660" s="77"/>
      <c r="Z660" s="76"/>
      <c r="AA660" s="77"/>
      <c r="AB660" s="76"/>
      <c r="AC660" s="77"/>
      <c r="AD660" s="76"/>
      <c r="AE660" s="77"/>
      <c r="AF660" s="76"/>
      <c r="AG660" s="77"/>
      <c r="AH660" s="76"/>
      <c r="AI660" s="77"/>
      <c r="AJ660" s="76"/>
      <c r="AK660" s="77"/>
      <c r="AL660" s="76"/>
      <c r="AM660" s="77"/>
      <c r="AN660" s="76"/>
      <c r="AO660" s="77"/>
      <c r="AP660" s="76"/>
      <c r="AQ660" s="77"/>
      <c r="AR660" s="76"/>
      <c r="AS660" s="77"/>
      <c r="AT660" s="76" t="s">
        <v>47</v>
      </c>
      <c r="AU660" s="77">
        <v>300</v>
      </c>
      <c r="AV660" s="76"/>
      <c r="AW660" s="77"/>
      <c r="AX660" s="76"/>
      <c r="AY660" s="77"/>
      <c r="AZ660" s="76"/>
      <c r="BA660" s="77"/>
      <c r="BB660" s="76" t="s">
        <v>48</v>
      </c>
      <c r="BC660" s="77">
        <v>325</v>
      </c>
      <c r="BD660" s="76"/>
      <c r="BE660" s="77"/>
      <c r="BF660" s="76"/>
      <c r="BG660" s="77"/>
      <c r="BH660" s="76"/>
      <c r="BI660" s="77"/>
      <c r="BJ660" s="76"/>
      <c r="BK660" s="77"/>
      <c r="BL660" s="36"/>
      <c r="BM660" s="24"/>
      <c r="BN660" s="76"/>
      <c r="BO660" s="77"/>
      <c r="BP660" s="76"/>
      <c r="BQ660" s="77"/>
      <c r="BR660" s="76"/>
      <c r="BS660" s="77"/>
      <c r="BT660" s="76"/>
      <c r="BU660" s="77"/>
      <c r="BV660" s="24"/>
      <c r="BW660" s="76"/>
      <c r="BX660" s="77"/>
      <c r="BY660" s="76"/>
      <c r="BZ660" s="77"/>
      <c r="CA660" s="96"/>
    </row>
    <row r="661" spans="1:79" outlineLevel="1" x14ac:dyDescent="0.2">
      <c r="A661" s="33"/>
      <c r="B661" s="267" t="s">
        <v>1325</v>
      </c>
      <c r="C661" s="242" t="str">
        <f>_xlfn.CONCAT(Tabel3[[#This Row],[ID]],Tabel3[[#This Row],[BYGNINGSDELE]])</f>
        <v>657Ventilationsarmaturer</v>
      </c>
      <c r="D661" s="23"/>
      <c r="E661" s="23"/>
      <c r="F661" s="23"/>
      <c r="G661" s="23"/>
      <c r="H661" s="23"/>
      <c r="I661" s="24"/>
      <c r="J661" s="65">
        <v>3</v>
      </c>
      <c r="K661" s="66" t="s">
        <v>1306</v>
      </c>
      <c r="L661" s="67"/>
      <c r="M661" s="65" t="str">
        <f>IFERROR(VLOOKUP(Tabel3[[#This Row],[ID-Bygningsdel]],'Data ændringslog'!A:G,7,FALSE),"P")</f>
        <v/>
      </c>
      <c r="N661" s="68" t="s">
        <v>109</v>
      </c>
      <c r="O661" s="196" t="str">
        <f>VLOOKUP(Tabel3[[#This Row],[ID-Bygningsdel]],'Data aktør'!A:H,2,FALSE)</f>
        <v/>
      </c>
      <c r="P661" s="197" t="str">
        <f>VLOOKUP(Tabel3[[#This Row],[ID-Bygningsdel]],'Data aktør'!A:H,3,FALSE)</f>
        <v/>
      </c>
      <c r="Q661" s="197" t="str">
        <f>VLOOKUP(Tabel3[[#This Row],[ID-Bygningsdel]],'Data aktør'!A:H,4,FALSE)</f>
        <v/>
      </c>
      <c r="R661" s="197" t="str">
        <f>VLOOKUP(Tabel3[[#This Row],[ID-Bygningsdel]],'Data aktør'!A:H,5,FALSE)</f>
        <v/>
      </c>
      <c r="S661" s="197" t="str">
        <f>VLOOKUP(Tabel3[[#This Row],[ID-Bygningsdel]],'Data aktør'!A:H,6,FALSE)</f>
        <v/>
      </c>
      <c r="T661" s="197" t="str">
        <f>VLOOKUP(Tabel3[[#This Row],[ID-Bygningsdel]],'Data aktør'!A:H,7,FALSE)</f>
        <v/>
      </c>
      <c r="U661" s="197" t="str">
        <f>VLOOKUP(Tabel3[[#This Row],[ID-Bygningsdel]],'Data aktør'!A:H,8,FALSE)</f>
        <v/>
      </c>
      <c r="V661" s="84"/>
      <c r="W661" s="69"/>
      <c r="X661" s="84"/>
      <c r="Y661" s="69"/>
      <c r="Z661" s="84"/>
      <c r="AA661" s="69"/>
      <c r="AB661" s="84"/>
      <c r="AC661" s="69"/>
      <c r="AD661" s="84"/>
      <c r="AE661" s="69"/>
      <c r="AF661" s="84"/>
      <c r="AG661" s="69"/>
      <c r="AH661" s="84"/>
      <c r="AI661" s="69"/>
      <c r="AJ661" s="84"/>
      <c r="AK661" s="69"/>
      <c r="AL661" s="84"/>
      <c r="AM661" s="69"/>
      <c r="AN661" s="84"/>
      <c r="AO661" s="69"/>
      <c r="AP661" s="84"/>
      <c r="AQ661" s="69"/>
      <c r="AR661" s="84"/>
      <c r="AS661" s="69"/>
      <c r="AT661" s="84"/>
      <c r="AU661" s="69"/>
      <c r="AV661" s="84"/>
      <c r="AW661" s="69"/>
      <c r="AX661" s="84"/>
      <c r="AY661" s="69"/>
      <c r="AZ661" s="84"/>
      <c r="BA661" s="69"/>
      <c r="BB661" s="84"/>
      <c r="BC661" s="69"/>
      <c r="BD661" s="84"/>
      <c r="BE661" s="69"/>
      <c r="BF661" s="84"/>
      <c r="BG661" s="69"/>
      <c r="BH661" s="84"/>
      <c r="BI661" s="69"/>
      <c r="BJ661" s="84"/>
      <c r="BK661" s="69"/>
      <c r="BL661" s="38"/>
      <c r="BM661" s="24"/>
      <c r="BN661" s="84"/>
      <c r="BO661" s="69"/>
      <c r="BP661" s="84"/>
      <c r="BQ661" s="69"/>
      <c r="BR661" s="84"/>
      <c r="BS661" s="69"/>
      <c r="BT661" s="84"/>
      <c r="BU661" s="69"/>
      <c r="BV661" s="24"/>
      <c r="BW661" s="84"/>
      <c r="BX661" s="69"/>
      <c r="BY661" s="84"/>
      <c r="BZ661" s="69"/>
      <c r="CA661" s="98"/>
    </row>
    <row r="662" spans="1:79" outlineLevel="1" x14ac:dyDescent="0.2">
      <c r="A662" s="33"/>
      <c r="B662" s="265" t="s">
        <v>1327</v>
      </c>
      <c r="C662" s="240" t="str">
        <f>_xlfn.CONCAT(Tabel3[[#This Row],[ID]],Tabel3[[#This Row],[BYGNINGSDELE]])</f>
        <v>658Dyser</v>
      </c>
      <c r="D662" s="24"/>
      <c r="E662" s="24"/>
      <c r="F662" s="24"/>
      <c r="G662" s="24"/>
      <c r="H662" s="24"/>
      <c r="I662" s="24"/>
      <c r="J662" s="61">
        <v>4</v>
      </c>
      <c r="K662" s="62" t="s">
        <v>1308</v>
      </c>
      <c r="L662" s="63" t="s">
        <v>1239</v>
      </c>
      <c r="M662" s="61" t="str">
        <f>IFERROR(VLOOKUP(Tabel3[[#This Row],[ID-Bygningsdel]],'Data ændringslog'!A:G,7,FALSE),"P")</f>
        <v/>
      </c>
      <c r="N662" s="64" t="s">
        <v>109</v>
      </c>
      <c r="O662" s="188" t="str">
        <f>VLOOKUP(Tabel3[[#This Row],[ID-Bygningsdel]],'Data aktør'!A:H,2,FALSE)</f>
        <v/>
      </c>
      <c r="P662" s="189" t="str">
        <f>VLOOKUP(Tabel3[[#This Row],[ID-Bygningsdel]],'Data aktør'!A:H,3,FALSE)</f>
        <v/>
      </c>
      <c r="Q662" s="190" t="str">
        <f>VLOOKUP(Tabel3[[#This Row],[ID-Bygningsdel]],'Data aktør'!A:H,4,FALSE)</f>
        <v/>
      </c>
      <c r="R662" s="191" t="str">
        <f>VLOOKUP(Tabel3[[#This Row],[ID-Bygningsdel]],'Data aktør'!A:H,5,FALSE)</f>
        <v/>
      </c>
      <c r="S662" s="192" t="str">
        <f>VLOOKUP(Tabel3[[#This Row],[ID-Bygningsdel]],'Data aktør'!A:H,6,FALSE)</f>
        <v/>
      </c>
      <c r="T662" s="193" t="str">
        <f>VLOOKUP(Tabel3[[#This Row],[ID-Bygningsdel]],'Data aktør'!A:H,7,FALSE)</f>
        <v>X</v>
      </c>
      <c r="U662" s="194" t="str">
        <f>VLOOKUP(Tabel3[[#This Row],[ID-Bygningsdel]],'Data aktør'!A:H,8,FALSE)</f>
        <v/>
      </c>
      <c r="V662" s="76"/>
      <c r="W662" s="77"/>
      <c r="X662" s="76"/>
      <c r="Y662" s="77"/>
      <c r="Z662" s="76"/>
      <c r="AA662" s="77"/>
      <c r="AB662" s="76"/>
      <c r="AC662" s="77"/>
      <c r="AD662" s="76"/>
      <c r="AE662" s="77"/>
      <c r="AF662" s="76"/>
      <c r="AG662" s="77"/>
      <c r="AH662" s="76"/>
      <c r="AI662" s="77"/>
      <c r="AJ662" s="76"/>
      <c r="AK662" s="77"/>
      <c r="AL662" s="76"/>
      <c r="AM662" s="77"/>
      <c r="AN662" s="76"/>
      <c r="AO662" s="77"/>
      <c r="AP662" s="76"/>
      <c r="AQ662" s="77"/>
      <c r="AR662" s="76"/>
      <c r="AS662" s="77"/>
      <c r="AT662" s="76"/>
      <c r="AU662" s="77"/>
      <c r="AV662" s="76"/>
      <c r="AW662" s="77"/>
      <c r="AX662" s="76"/>
      <c r="AY662" s="77"/>
      <c r="AZ662" s="76"/>
      <c r="BA662" s="77"/>
      <c r="BB662" s="76" t="s">
        <v>48</v>
      </c>
      <c r="BC662" s="77">
        <v>325</v>
      </c>
      <c r="BD662" s="76"/>
      <c r="BE662" s="77"/>
      <c r="BF662" s="76"/>
      <c r="BG662" s="77"/>
      <c r="BH662" s="76"/>
      <c r="BI662" s="77"/>
      <c r="BJ662" s="76"/>
      <c r="BK662" s="77"/>
      <c r="BL662" s="36"/>
      <c r="BM662" s="24"/>
      <c r="BN662" s="76"/>
      <c r="BO662" s="77"/>
      <c r="BP662" s="76"/>
      <c r="BQ662" s="77"/>
      <c r="BR662" s="76"/>
      <c r="BS662" s="77"/>
      <c r="BT662" s="76"/>
      <c r="BU662" s="77"/>
      <c r="BV662" s="24"/>
      <c r="BW662" s="76"/>
      <c r="BX662" s="77"/>
      <c r="BY662" s="76"/>
      <c r="BZ662" s="77"/>
      <c r="CA662" s="96"/>
    </row>
    <row r="663" spans="1:79" outlineLevel="1" x14ac:dyDescent="0.2">
      <c r="A663" s="33"/>
      <c r="B663" s="265" t="s">
        <v>1329</v>
      </c>
      <c r="C663" s="240" t="str">
        <f>_xlfn.CONCAT(Tabel3[[#This Row],[ID]],Tabel3[[#This Row],[BYGNINGSDELE]])</f>
        <v xml:space="preserve">659Fortrængningsarmaturer </v>
      </c>
      <c r="D663" s="24"/>
      <c r="E663" s="24"/>
      <c r="F663" s="24"/>
      <c r="G663" s="24"/>
      <c r="H663" s="24"/>
      <c r="I663" s="24"/>
      <c r="J663" s="61">
        <v>4</v>
      </c>
      <c r="K663" s="62" t="s">
        <v>1310</v>
      </c>
      <c r="L663" s="63" t="s">
        <v>1239</v>
      </c>
      <c r="M663" s="61" t="str">
        <f>IFERROR(VLOOKUP(Tabel3[[#This Row],[ID-Bygningsdel]],'Data ændringslog'!A:G,7,FALSE),"P")</f>
        <v/>
      </c>
      <c r="N663" s="64" t="s">
        <v>109</v>
      </c>
      <c r="O663" s="188" t="str">
        <f>VLOOKUP(Tabel3[[#This Row],[ID-Bygningsdel]],'Data aktør'!A:H,2,FALSE)</f>
        <v/>
      </c>
      <c r="P663" s="189" t="str">
        <f>VLOOKUP(Tabel3[[#This Row],[ID-Bygningsdel]],'Data aktør'!A:H,3,FALSE)</f>
        <v/>
      </c>
      <c r="Q663" s="190" t="str">
        <f>VLOOKUP(Tabel3[[#This Row],[ID-Bygningsdel]],'Data aktør'!A:H,4,FALSE)</f>
        <v/>
      </c>
      <c r="R663" s="191" t="str">
        <f>VLOOKUP(Tabel3[[#This Row],[ID-Bygningsdel]],'Data aktør'!A:H,5,FALSE)</f>
        <v/>
      </c>
      <c r="S663" s="192" t="str">
        <f>VLOOKUP(Tabel3[[#This Row],[ID-Bygningsdel]],'Data aktør'!A:H,6,FALSE)</f>
        <v>X</v>
      </c>
      <c r="T663" s="193" t="str">
        <f>VLOOKUP(Tabel3[[#This Row],[ID-Bygningsdel]],'Data aktør'!A:H,7,FALSE)</f>
        <v>X</v>
      </c>
      <c r="U663" s="194" t="str">
        <f>VLOOKUP(Tabel3[[#This Row],[ID-Bygningsdel]],'Data aktør'!A:H,8,FALSE)</f>
        <v/>
      </c>
      <c r="V663" s="76"/>
      <c r="W663" s="77"/>
      <c r="X663" s="76"/>
      <c r="Y663" s="77"/>
      <c r="Z663" s="76"/>
      <c r="AA663" s="77"/>
      <c r="AB663" s="76"/>
      <c r="AC663" s="77"/>
      <c r="AD663" s="76"/>
      <c r="AE663" s="77"/>
      <c r="AF663" s="76"/>
      <c r="AG663" s="77"/>
      <c r="AH663" s="76"/>
      <c r="AI663" s="77"/>
      <c r="AJ663" s="76" t="s">
        <v>47</v>
      </c>
      <c r="AK663" s="77">
        <v>200</v>
      </c>
      <c r="AL663" s="76"/>
      <c r="AM663" s="77"/>
      <c r="AN663" s="76"/>
      <c r="AO663" s="77"/>
      <c r="AP663" s="76"/>
      <c r="AQ663" s="77"/>
      <c r="AR663" s="76"/>
      <c r="AS663" s="77"/>
      <c r="AT663" s="76" t="s">
        <v>47</v>
      </c>
      <c r="AU663" s="77">
        <v>300</v>
      </c>
      <c r="AV663" s="76"/>
      <c r="AW663" s="77"/>
      <c r="AX663" s="76"/>
      <c r="AY663" s="77"/>
      <c r="AZ663" s="76"/>
      <c r="BA663" s="77"/>
      <c r="BB663" s="76" t="s">
        <v>48</v>
      </c>
      <c r="BC663" s="77">
        <v>325</v>
      </c>
      <c r="BD663" s="76"/>
      <c r="BE663" s="77"/>
      <c r="BF663" s="76"/>
      <c r="BG663" s="77"/>
      <c r="BH663" s="76"/>
      <c r="BI663" s="77"/>
      <c r="BJ663" s="76"/>
      <c r="BK663" s="77"/>
      <c r="BL663" s="36"/>
      <c r="BM663" s="24"/>
      <c r="BN663" s="76"/>
      <c r="BO663" s="77"/>
      <c r="BP663" s="76"/>
      <c r="BQ663" s="77"/>
      <c r="BR663" s="76"/>
      <c r="BS663" s="77"/>
      <c r="BT663" s="76"/>
      <c r="BU663" s="77"/>
      <c r="BV663" s="24"/>
      <c r="BW663" s="76"/>
      <c r="BX663" s="77"/>
      <c r="BY663" s="76"/>
      <c r="BZ663" s="77"/>
      <c r="CA663" s="96"/>
    </row>
    <row r="664" spans="1:79" outlineLevel="1" x14ac:dyDescent="0.2">
      <c r="A664" s="33"/>
      <c r="B664" s="265" t="s">
        <v>1331</v>
      </c>
      <c r="C664" s="240" t="str">
        <f>_xlfn.CONCAT(Tabel3[[#This Row],[ID]],Tabel3[[#This Row],[BYGNINGSDELE]])</f>
        <v>660Loftsarmaturer</v>
      </c>
      <c r="D664" s="24"/>
      <c r="E664" s="24"/>
      <c r="F664" s="24"/>
      <c r="G664" s="24"/>
      <c r="H664" s="24"/>
      <c r="I664" s="24"/>
      <c r="J664" s="61">
        <v>4</v>
      </c>
      <c r="K664" s="62" t="s">
        <v>1312</v>
      </c>
      <c r="L664" s="63" t="s">
        <v>1239</v>
      </c>
      <c r="M664" s="61" t="str">
        <f>IFERROR(VLOOKUP(Tabel3[[#This Row],[ID-Bygningsdel]],'Data ændringslog'!A:G,7,FALSE),"P")</f>
        <v/>
      </c>
      <c r="N664" s="64" t="s">
        <v>109</v>
      </c>
      <c r="O664" s="188" t="str">
        <f>VLOOKUP(Tabel3[[#This Row],[ID-Bygningsdel]],'Data aktør'!A:H,2,FALSE)</f>
        <v/>
      </c>
      <c r="P664" s="189" t="str">
        <f>VLOOKUP(Tabel3[[#This Row],[ID-Bygningsdel]],'Data aktør'!A:H,3,FALSE)</f>
        <v/>
      </c>
      <c r="Q664" s="190" t="str">
        <f>VLOOKUP(Tabel3[[#This Row],[ID-Bygningsdel]],'Data aktør'!A:H,4,FALSE)</f>
        <v/>
      </c>
      <c r="R664" s="191" t="str">
        <f>VLOOKUP(Tabel3[[#This Row],[ID-Bygningsdel]],'Data aktør'!A:H,5,FALSE)</f>
        <v/>
      </c>
      <c r="S664" s="192" t="str">
        <f>VLOOKUP(Tabel3[[#This Row],[ID-Bygningsdel]],'Data aktør'!A:H,6,FALSE)</f>
        <v>X</v>
      </c>
      <c r="T664" s="193" t="str">
        <f>VLOOKUP(Tabel3[[#This Row],[ID-Bygningsdel]],'Data aktør'!A:H,7,FALSE)</f>
        <v>X</v>
      </c>
      <c r="U664" s="194" t="str">
        <f>VLOOKUP(Tabel3[[#This Row],[ID-Bygningsdel]],'Data aktør'!A:H,8,FALSE)</f>
        <v/>
      </c>
      <c r="V664" s="76"/>
      <c r="W664" s="77"/>
      <c r="X664" s="76"/>
      <c r="Y664" s="77"/>
      <c r="Z664" s="76"/>
      <c r="AA664" s="77"/>
      <c r="AB664" s="76"/>
      <c r="AC664" s="77"/>
      <c r="AD664" s="76"/>
      <c r="AE664" s="77"/>
      <c r="AF664" s="76"/>
      <c r="AG664" s="77"/>
      <c r="AH664" s="76"/>
      <c r="AI664" s="77"/>
      <c r="AJ664" s="76" t="s">
        <v>47</v>
      </c>
      <c r="AK664" s="77">
        <v>200</v>
      </c>
      <c r="AL664" s="76"/>
      <c r="AM664" s="77"/>
      <c r="AN664" s="76"/>
      <c r="AO664" s="77"/>
      <c r="AP664" s="76"/>
      <c r="AQ664" s="77"/>
      <c r="AR664" s="76"/>
      <c r="AS664" s="77"/>
      <c r="AT664" s="76" t="s">
        <v>47</v>
      </c>
      <c r="AU664" s="77">
        <v>300</v>
      </c>
      <c r="AV664" s="76"/>
      <c r="AW664" s="77"/>
      <c r="AX664" s="76"/>
      <c r="AY664" s="77"/>
      <c r="AZ664" s="76"/>
      <c r="BA664" s="77"/>
      <c r="BB664" s="76" t="s">
        <v>48</v>
      </c>
      <c r="BC664" s="77">
        <v>325</v>
      </c>
      <c r="BD664" s="76"/>
      <c r="BE664" s="77"/>
      <c r="BF664" s="76"/>
      <c r="BG664" s="77"/>
      <c r="BH664" s="76"/>
      <c r="BI664" s="77"/>
      <c r="BJ664" s="76"/>
      <c r="BK664" s="77"/>
      <c r="BL664" s="36"/>
      <c r="BM664" s="24"/>
      <c r="BN664" s="76"/>
      <c r="BO664" s="77"/>
      <c r="BP664" s="76"/>
      <c r="BQ664" s="77"/>
      <c r="BR664" s="76"/>
      <c r="BS664" s="77"/>
      <c r="BT664" s="76"/>
      <c r="BU664" s="77"/>
      <c r="BV664" s="24"/>
      <c r="BW664" s="76"/>
      <c r="BX664" s="77"/>
      <c r="BY664" s="76"/>
      <c r="BZ664" s="77"/>
      <c r="CA664" s="96"/>
    </row>
    <row r="665" spans="1:79" outlineLevel="1" x14ac:dyDescent="0.2">
      <c r="A665" s="33"/>
      <c r="B665" s="265" t="s">
        <v>1333</v>
      </c>
      <c r="C665" s="240" t="str">
        <f>_xlfn.CONCAT(Tabel3[[#This Row],[ID]],Tabel3[[#This Row],[BYGNINGSDELE]])</f>
        <v>661Overtryksventiler</v>
      </c>
      <c r="D665" s="24"/>
      <c r="E665" s="24"/>
      <c r="F665" s="24"/>
      <c r="G665" s="24"/>
      <c r="H665" s="24"/>
      <c r="I665" s="24"/>
      <c r="J665" s="61">
        <v>4</v>
      </c>
      <c r="K665" s="62" t="s">
        <v>1314</v>
      </c>
      <c r="L665" s="63" t="s">
        <v>1239</v>
      </c>
      <c r="M665" s="61" t="str">
        <f>IFERROR(VLOOKUP(Tabel3[[#This Row],[ID-Bygningsdel]],'Data ændringslog'!A:G,7,FALSE),"P")</f>
        <v/>
      </c>
      <c r="N665" s="64" t="s">
        <v>109</v>
      </c>
      <c r="O665" s="188" t="str">
        <f>VLOOKUP(Tabel3[[#This Row],[ID-Bygningsdel]],'Data aktør'!A:H,2,FALSE)</f>
        <v/>
      </c>
      <c r="P665" s="189" t="str">
        <f>VLOOKUP(Tabel3[[#This Row],[ID-Bygningsdel]],'Data aktør'!A:H,3,FALSE)</f>
        <v/>
      </c>
      <c r="Q665" s="190" t="str">
        <f>VLOOKUP(Tabel3[[#This Row],[ID-Bygningsdel]],'Data aktør'!A:H,4,FALSE)</f>
        <v/>
      </c>
      <c r="R665" s="191" t="str">
        <f>VLOOKUP(Tabel3[[#This Row],[ID-Bygningsdel]],'Data aktør'!A:H,5,FALSE)</f>
        <v/>
      </c>
      <c r="S665" s="192" t="str">
        <f>VLOOKUP(Tabel3[[#This Row],[ID-Bygningsdel]],'Data aktør'!A:H,6,FALSE)</f>
        <v>X</v>
      </c>
      <c r="T665" s="193" t="str">
        <f>VLOOKUP(Tabel3[[#This Row],[ID-Bygningsdel]],'Data aktør'!A:H,7,FALSE)</f>
        <v>X</v>
      </c>
      <c r="U665" s="194" t="str">
        <f>VLOOKUP(Tabel3[[#This Row],[ID-Bygningsdel]],'Data aktør'!A:H,8,FALSE)</f>
        <v/>
      </c>
      <c r="V665" s="76"/>
      <c r="W665" s="77"/>
      <c r="X665" s="76"/>
      <c r="Y665" s="77"/>
      <c r="Z665" s="76"/>
      <c r="AA665" s="77"/>
      <c r="AB665" s="76"/>
      <c r="AC665" s="77"/>
      <c r="AD665" s="76"/>
      <c r="AE665" s="77"/>
      <c r="AF665" s="76"/>
      <c r="AG665" s="77"/>
      <c r="AH665" s="76"/>
      <c r="AI665" s="77"/>
      <c r="AJ665" s="76"/>
      <c r="AK665" s="77"/>
      <c r="AL665" s="76"/>
      <c r="AM665" s="77"/>
      <c r="AN665" s="76"/>
      <c r="AO665" s="77"/>
      <c r="AP665" s="76"/>
      <c r="AQ665" s="77"/>
      <c r="AR665" s="76"/>
      <c r="AS665" s="77"/>
      <c r="AT665" s="76" t="s">
        <v>47</v>
      </c>
      <c r="AU665" s="77">
        <v>300</v>
      </c>
      <c r="AV665" s="76"/>
      <c r="AW665" s="77"/>
      <c r="AX665" s="76"/>
      <c r="AY665" s="77"/>
      <c r="AZ665" s="76"/>
      <c r="BA665" s="77"/>
      <c r="BB665" s="76" t="s">
        <v>48</v>
      </c>
      <c r="BC665" s="77">
        <v>325</v>
      </c>
      <c r="BD665" s="76"/>
      <c r="BE665" s="77"/>
      <c r="BF665" s="76"/>
      <c r="BG665" s="77"/>
      <c r="BH665" s="76"/>
      <c r="BI665" s="77"/>
      <c r="BJ665" s="76"/>
      <c r="BK665" s="77"/>
      <c r="BL665" s="36"/>
      <c r="BM665" s="24"/>
      <c r="BN665" s="76"/>
      <c r="BO665" s="77"/>
      <c r="BP665" s="76"/>
      <c r="BQ665" s="77"/>
      <c r="BR665" s="76"/>
      <c r="BS665" s="77"/>
      <c r="BT665" s="76"/>
      <c r="BU665" s="77"/>
      <c r="BV665" s="24"/>
      <c r="BW665" s="76"/>
      <c r="BX665" s="77"/>
      <c r="BY665" s="76"/>
      <c r="BZ665" s="77"/>
      <c r="CA665" s="96"/>
    </row>
    <row r="666" spans="1:79" outlineLevel="1" x14ac:dyDescent="0.2">
      <c r="A666" s="33"/>
      <c r="B666" s="265" t="s">
        <v>1335</v>
      </c>
      <c r="C666" s="240" t="str">
        <f>_xlfn.CONCAT(Tabel3[[#This Row],[ID]],Tabel3[[#This Row],[BYGNINGSDELE]])</f>
        <v xml:space="preserve">662Renrumsarmaturer </v>
      </c>
      <c r="D666" s="24"/>
      <c r="E666" s="24"/>
      <c r="F666" s="24"/>
      <c r="G666" s="24"/>
      <c r="H666" s="24"/>
      <c r="I666" s="24"/>
      <c r="J666" s="61">
        <v>4</v>
      </c>
      <c r="K666" s="62" t="s">
        <v>1316</v>
      </c>
      <c r="L666" s="63" t="s">
        <v>1239</v>
      </c>
      <c r="M666" s="61" t="str">
        <f>IFERROR(VLOOKUP(Tabel3[[#This Row],[ID-Bygningsdel]],'Data ændringslog'!A:G,7,FALSE),"P")</f>
        <v/>
      </c>
      <c r="N666" s="64" t="s">
        <v>109</v>
      </c>
      <c r="O666" s="188" t="str">
        <f>VLOOKUP(Tabel3[[#This Row],[ID-Bygningsdel]],'Data aktør'!A:H,2,FALSE)</f>
        <v/>
      </c>
      <c r="P666" s="189" t="str">
        <f>VLOOKUP(Tabel3[[#This Row],[ID-Bygningsdel]],'Data aktør'!A:H,3,FALSE)</f>
        <v/>
      </c>
      <c r="Q666" s="190" t="str">
        <f>VLOOKUP(Tabel3[[#This Row],[ID-Bygningsdel]],'Data aktør'!A:H,4,FALSE)</f>
        <v/>
      </c>
      <c r="R666" s="191" t="str">
        <f>VLOOKUP(Tabel3[[#This Row],[ID-Bygningsdel]],'Data aktør'!A:H,5,FALSE)</f>
        <v/>
      </c>
      <c r="S666" s="192" t="str">
        <f>VLOOKUP(Tabel3[[#This Row],[ID-Bygningsdel]],'Data aktør'!A:H,6,FALSE)</f>
        <v>X</v>
      </c>
      <c r="T666" s="193" t="str">
        <f>VLOOKUP(Tabel3[[#This Row],[ID-Bygningsdel]],'Data aktør'!A:H,7,FALSE)</f>
        <v>X</v>
      </c>
      <c r="U666" s="194" t="str">
        <f>VLOOKUP(Tabel3[[#This Row],[ID-Bygningsdel]],'Data aktør'!A:H,8,FALSE)</f>
        <v/>
      </c>
      <c r="V666" s="76"/>
      <c r="W666" s="77"/>
      <c r="X666" s="76"/>
      <c r="Y666" s="77"/>
      <c r="Z666" s="76"/>
      <c r="AA666" s="77"/>
      <c r="AB666" s="76"/>
      <c r="AC666" s="77"/>
      <c r="AD666" s="76"/>
      <c r="AE666" s="77"/>
      <c r="AF666" s="76"/>
      <c r="AG666" s="77"/>
      <c r="AH666" s="76"/>
      <c r="AI666" s="77"/>
      <c r="AJ666" s="76" t="s">
        <v>47</v>
      </c>
      <c r="AK666" s="77">
        <v>200</v>
      </c>
      <c r="AL666" s="76"/>
      <c r="AM666" s="77"/>
      <c r="AN666" s="76"/>
      <c r="AO666" s="77"/>
      <c r="AP666" s="76"/>
      <c r="AQ666" s="77"/>
      <c r="AR666" s="76"/>
      <c r="AS666" s="77"/>
      <c r="AT666" s="76" t="s">
        <v>47</v>
      </c>
      <c r="AU666" s="77">
        <v>300</v>
      </c>
      <c r="AV666" s="76"/>
      <c r="AW666" s="77"/>
      <c r="AX666" s="76"/>
      <c r="AY666" s="77"/>
      <c r="AZ666" s="76"/>
      <c r="BA666" s="77"/>
      <c r="BB666" s="76" t="s">
        <v>48</v>
      </c>
      <c r="BC666" s="77">
        <v>325</v>
      </c>
      <c r="BD666" s="76"/>
      <c r="BE666" s="77"/>
      <c r="BF666" s="76"/>
      <c r="BG666" s="77"/>
      <c r="BH666" s="76"/>
      <c r="BI666" s="77"/>
      <c r="BJ666" s="76"/>
      <c r="BK666" s="77"/>
      <c r="BL666" s="36"/>
      <c r="BM666" s="24"/>
      <c r="BN666" s="76"/>
      <c r="BO666" s="77"/>
      <c r="BP666" s="76"/>
      <c r="BQ666" s="77"/>
      <c r="BR666" s="76"/>
      <c r="BS666" s="77"/>
      <c r="BT666" s="76"/>
      <c r="BU666" s="77"/>
      <c r="BV666" s="24"/>
      <c r="BW666" s="76"/>
      <c r="BX666" s="77"/>
      <c r="BY666" s="76"/>
      <c r="BZ666" s="77"/>
      <c r="CA666" s="96"/>
    </row>
    <row r="667" spans="1:79" outlineLevel="1" x14ac:dyDescent="0.2">
      <c r="A667" s="33"/>
      <c r="B667" s="265" t="s">
        <v>1337</v>
      </c>
      <c r="C667" s="240" t="str">
        <f>_xlfn.CONCAT(Tabel3[[#This Row],[ID]],Tabel3[[#This Row],[BYGNINGSDELE]])</f>
        <v>663Riste / Vægarmarturer</v>
      </c>
      <c r="D667" s="24"/>
      <c r="E667" s="24"/>
      <c r="F667" s="24"/>
      <c r="G667" s="24"/>
      <c r="H667" s="24"/>
      <c r="I667" s="24"/>
      <c r="J667" s="61">
        <v>4</v>
      </c>
      <c r="K667" s="62" t="s">
        <v>1318</v>
      </c>
      <c r="L667" s="63" t="s">
        <v>1239</v>
      </c>
      <c r="M667" s="61" t="str">
        <f>IFERROR(VLOOKUP(Tabel3[[#This Row],[ID-Bygningsdel]],'Data ændringslog'!A:G,7,FALSE),"P")</f>
        <v/>
      </c>
      <c r="N667" s="64" t="s">
        <v>109</v>
      </c>
      <c r="O667" s="188" t="str">
        <f>VLOOKUP(Tabel3[[#This Row],[ID-Bygningsdel]],'Data aktør'!A:H,2,FALSE)</f>
        <v/>
      </c>
      <c r="P667" s="189" t="str">
        <f>VLOOKUP(Tabel3[[#This Row],[ID-Bygningsdel]],'Data aktør'!A:H,3,FALSE)</f>
        <v/>
      </c>
      <c r="Q667" s="190" t="str">
        <f>VLOOKUP(Tabel3[[#This Row],[ID-Bygningsdel]],'Data aktør'!A:H,4,FALSE)</f>
        <v/>
      </c>
      <c r="R667" s="191" t="str">
        <f>VLOOKUP(Tabel3[[#This Row],[ID-Bygningsdel]],'Data aktør'!A:H,5,FALSE)</f>
        <v/>
      </c>
      <c r="S667" s="192" t="str">
        <f>VLOOKUP(Tabel3[[#This Row],[ID-Bygningsdel]],'Data aktør'!A:H,6,FALSE)</f>
        <v>X</v>
      </c>
      <c r="T667" s="193" t="str">
        <f>VLOOKUP(Tabel3[[#This Row],[ID-Bygningsdel]],'Data aktør'!A:H,7,FALSE)</f>
        <v>X</v>
      </c>
      <c r="U667" s="194" t="str">
        <f>VLOOKUP(Tabel3[[#This Row],[ID-Bygningsdel]],'Data aktør'!A:H,8,FALSE)</f>
        <v/>
      </c>
      <c r="V667" s="76"/>
      <c r="W667" s="77"/>
      <c r="X667" s="76"/>
      <c r="Y667" s="77"/>
      <c r="Z667" s="76"/>
      <c r="AA667" s="77"/>
      <c r="AB667" s="76"/>
      <c r="AC667" s="77"/>
      <c r="AD667" s="76"/>
      <c r="AE667" s="77"/>
      <c r="AF667" s="76"/>
      <c r="AG667" s="77"/>
      <c r="AH667" s="76"/>
      <c r="AI667" s="77"/>
      <c r="AJ667" s="76" t="s">
        <v>47</v>
      </c>
      <c r="AK667" s="77">
        <v>200</v>
      </c>
      <c r="AL667" s="76"/>
      <c r="AM667" s="77"/>
      <c r="AN667" s="76"/>
      <c r="AO667" s="77"/>
      <c r="AP667" s="76"/>
      <c r="AQ667" s="77"/>
      <c r="AR667" s="76"/>
      <c r="AS667" s="77"/>
      <c r="AT667" s="76" t="s">
        <v>47</v>
      </c>
      <c r="AU667" s="77">
        <v>300</v>
      </c>
      <c r="AV667" s="76"/>
      <c r="AW667" s="77"/>
      <c r="AX667" s="76"/>
      <c r="AY667" s="77"/>
      <c r="AZ667" s="76"/>
      <c r="BA667" s="77"/>
      <c r="BB667" s="76" t="s">
        <v>48</v>
      </c>
      <c r="BC667" s="77">
        <v>325</v>
      </c>
      <c r="BD667" s="76"/>
      <c r="BE667" s="77"/>
      <c r="BF667" s="76"/>
      <c r="BG667" s="77"/>
      <c r="BH667" s="76"/>
      <c r="BI667" s="77"/>
      <c r="BJ667" s="76"/>
      <c r="BK667" s="77"/>
      <c r="BL667" s="36"/>
      <c r="BM667" s="24"/>
      <c r="BN667" s="76"/>
      <c r="BO667" s="77"/>
      <c r="BP667" s="76"/>
      <c r="BQ667" s="77"/>
      <c r="BR667" s="76"/>
      <c r="BS667" s="77"/>
      <c r="BT667" s="76"/>
      <c r="BU667" s="77"/>
      <c r="BV667" s="24"/>
      <c r="BW667" s="76"/>
      <c r="BX667" s="77"/>
      <c r="BY667" s="76"/>
      <c r="BZ667" s="77"/>
      <c r="CA667" s="96"/>
    </row>
    <row r="668" spans="1:79" outlineLevel="1" x14ac:dyDescent="0.2">
      <c r="A668" s="33"/>
      <c r="B668" s="265" t="s">
        <v>1339</v>
      </c>
      <c r="C668" s="240" t="str">
        <f>_xlfn.CONCAT(Tabel3[[#This Row],[ID]],Tabel3[[#This Row],[BYGNINGSDELE]])</f>
        <v xml:space="preserve">664Indblæsningsposer </v>
      </c>
      <c r="D668" s="24"/>
      <c r="E668" s="24"/>
      <c r="F668" s="24"/>
      <c r="G668" s="24"/>
      <c r="H668" s="24"/>
      <c r="I668" s="24"/>
      <c r="J668" s="61">
        <v>4</v>
      </c>
      <c r="K668" s="62" t="s">
        <v>1320</v>
      </c>
      <c r="L668" s="63" t="s">
        <v>1239</v>
      </c>
      <c r="M668" s="61" t="str">
        <f>IFERROR(VLOOKUP(Tabel3[[#This Row],[ID-Bygningsdel]],'Data ændringslog'!A:G,7,FALSE),"P")</f>
        <v/>
      </c>
      <c r="N668" s="64" t="s">
        <v>109</v>
      </c>
      <c r="O668" s="188" t="str">
        <f>VLOOKUP(Tabel3[[#This Row],[ID-Bygningsdel]],'Data aktør'!A:H,2,FALSE)</f>
        <v/>
      </c>
      <c r="P668" s="189" t="str">
        <f>VLOOKUP(Tabel3[[#This Row],[ID-Bygningsdel]],'Data aktør'!A:H,3,FALSE)</f>
        <v/>
      </c>
      <c r="Q668" s="190" t="str">
        <f>VLOOKUP(Tabel3[[#This Row],[ID-Bygningsdel]],'Data aktør'!A:H,4,FALSE)</f>
        <v/>
      </c>
      <c r="R668" s="191" t="str">
        <f>VLOOKUP(Tabel3[[#This Row],[ID-Bygningsdel]],'Data aktør'!A:H,5,FALSE)</f>
        <v/>
      </c>
      <c r="S668" s="192" t="str">
        <f>VLOOKUP(Tabel3[[#This Row],[ID-Bygningsdel]],'Data aktør'!A:H,6,FALSE)</f>
        <v>X</v>
      </c>
      <c r="T668" s="193" t="str">
        <f>VLOOKUP(Tabel3[[#This Row],[ID-Bygningsdel]],'Data aktør'!A:H,7,FALSE)</f>
        <v>X</v>
      </c>
      <c r="U668" s="194" t="str">
        <f>VLOOKUP(Tabel3[[#This Row],[ID-Bygningsdel]],'Data aktør'!A:H,8,FALSE)</f>
        <v/>
      </c>
      <c r="V668" s="76"/>
      <c r="W668" s="77"/>
      <c r="X668" s="76"/>
      <c r="Y668" s="77"/>
      <c r="Z668" s="76"/>
      <c r="AA668" s="77"/>
      <c r="AB668" s="76"/>
      <c r="AC668" s="77"/>
      <c r="AD668" s="76"/>
      <c r="AE668" s="77"/>
      <c r="AF668" s="76"/>
      <c r="AG668" s="77"/>
      <c r="AH668" s="76"/>
      <c r="AI668" s="77"/>
      <c r="AJ668" s="76" t="s">
        <v>47</v>
      </c>
      <c r="AK668" s="77">
        <v>200</v>
      </c>
      <c r="AL668" s="76"/>
      <c r="AM668" s="77"/>
      <c r="AN668" s="76"/>
      <c r="AO668" s="77"/>
      <c r="AP668" s="76"/>
      <c r="AQ668" s="77"/>
      <c r="AR668" s="76"/>
      <c r="AS668" s="77"/>
      <c r="AT668" s="76" t="s">
        <v>47</v>
      </c>
      <c r="AU668" s="77">
        <v>300</v>
      </c>
      <c r="AV668" s="76"/>
      <c r="AW668" s="77"/>
      <c r="AX668" s="76"/>
      <c r="AY668" s="77"/>
      <c r="AZ668" s="76"/>
      <c r="BA668" s="77"/>
      <c r="BB668" s="76" t="s">
        <v>48</v>
      </c>
      <c r="BC668" s="77">
        <v>325</v>
      </c>
      <c r="BD668" s="76"/>
      <c r="BE668" s="77"/>
      <c r="BF668" s="76"/>
      <c r="BG668" s="77"/>
      <c r="BH668" s="76"/>
      <c r="BI668" s="77"/>
      <c r="BJ668" s="76"/>
      <c r="BK668" s="77"/>
      <c r="BL668" s="36"/>
      <c r="BM668" s="24"/>
      <c r="BN668" s="76"/>
      <c r="BO668" s="77"/>
      <c r="BP668" s="76"/>
      <c r="BQ668" s="77"/>
      <c r="BR668" s="76"/>
      <c r="BS668" s="77"/>
      <c r="BT668" s="76"/>
      <c r="BU668" s="77"/>
      <c r="BV668" s="24"/>
      <c r="BW668" s="76"/>
      <c r="BX668" s="77"/>
      <c r="BY668" s="76"/>
      <c r="BZ668" s="77"/>
      <c r="CA668" s="96"/>
    </row>
    <row r="669" spans="1:79" outlineLevel="1" x14ac:dyDescent="0.2">
      <c r="A669" s="33"/>
      <c r="B669" s="265" t="s">
        <v>1341</v>
      </c>
      <c r="C669" s="240" t="str">
        <f>_xlfn.CONCAT(Tabel3[[#This Row],[ID]],Tabel3[[#This Row],[BYGNINGSDELE]])</f>
        <v xml:space="preserve">665Kontrolventiler </v>
      </c>
      <c r="D669" s="24"/>
      <c r="E669" s="24"/>
      <c r="F669" s="24"/>
      <c r="G669" s="24"/>
      <c r="H669" s="24"/>
      <c r="I669" s="24"/>
      <c r="J669" s="61">
        <v>4</v>
      </c>
      <c r="K669" s="62" t="s">
        <v>1322</v>
      </c>
      <c r="L669" s="63" t="s">
        <v>1239</v>
      </c>
      <c r="M669" s="61" t="str">
        <f>IFERROR(VLOOKUP(Tabel3[[#This Row],[ID-Bygningsdel]],'Data ændringslog'!A:G,7,FALSE),"P")</f>
        <v/>
      </c>
      <c r="N669" s="64" t="s">
        <v>109</v>
      </c>
      <c r="O669" s="188" t="str">
        <f>VLOOKUP(Tabel3[[#This Row],[ID-Bygningsdel]],'Data aktør'!A:H,2,FALSE)</f>
        <v/>
      </c>
      <c r="P669" s="189" t="str">
        <f>VLOOKUP(Tabel3[[#This Row],[ID-Bygningsdel]],'Data aktør'!A:H,3,FALSE)</f>
        <v/>
      </c>
      <c r="Q669" s="190" t="str">
        <f>VLOOKUP(Tabel3[[#This Row],[ID-Bygningsdel]],'Data aktør'!A:H,4,FALSE)</f>
        <v/>
      </c>
      <c r="R669" s="191" t="str">
        <f>VLOOKUP(Tabel3[[#This Row],[ID-Bygningsdel]],'Data aktør'!A:H,5,FALSE)</f>
        <v/>
      </c>
      <c r="S669" s="192" t="str">
        <f>VLOOKUP(Tabel3[[#This Row],[ID-Bygningsdel]],'Data aktør'!A:H,6,FALSE)</f>
        <v>X</v>
      </c>
      <c r="T669" s="193" t="str">
        <f>VLOOKUP(Tabel3[[#This Row],[ID-Bygningsdel]],'Data aktør'!A:H,7,FALSE)</f>
        <v>X</v>
      </c>
      <c r="U669" s="194" t="str">
        <f>VLOOKUP(Tabel3[[#This Row],[ID-Bygningsdel]],'Data aktør'!A:H,8,FALSE)</f>
        <v/>
      </c>
      <c r="V669" s="76"/>
      <c r="W669" s="77"/>
      <c r="X669" s="76"/>
      <c r="Y669" s="77"/>
      <c r="Z669" s="76"/>
      <c r="AA669" s="77"/>
      <c r="AB669" s="76"/>
      <c r="AC669" s="77"/>
      <c r="AD669" s="76"/>
      <c r="AE669" s="77"/>
      <c r="AF669" s="76"/>
      <c r="AG669" s="77"/>
      <c r="AH669" s="76"/>
      <c r="AI669" s="77"/>
      <c r="AJ669" s="76"/>
      <c r="AK669" s="77"/>
      <c r="AL669" s="76"/>
      <c r="AM669" s="77"/>
      <c r="AN669" s="76"/>
      <c r="AO669" s="77"/>
      <c r="AP669" s="76"/>
      <c r="AQ669" s="77"/>
      <c r="AR669" s="76"/>
      <c r="AS669" s="77"/>
      <c r="AT669" s="76" t="s">
        <v>47</v>
      </c>
      <c r="AU669" s="77">
        <v>300</v>
      </c>
      <c r="AV669" s="76"/>
      <c r="AW669" s="77"/>
      <c r="AX669" s="76"/>
      <c r="AY669" s="77"/>
      <c r="AZ669" s="76"/>
      <c r="BA669" s="77"/>
      <c r="BB669" s="76" t="s">
        <v>48</v>
      </c>
      <c r="BC669" s="77">
        <v>325</v>
      </c>
      <c r="BD669" s="76"/>
      <c r="BE669" s="77"/>
      <c r="BF669" s="76"/>
      <c r="BG669" s="77"/>
      <c r="BH669" s="76"/>
      <c r="BI669" s="77"/>
      <c r="BJ669" s="76"/>
      <c r="BK669" s="77"/>
      <c r="BL669" s="36"/>
      <c r="BM669" s="24"/>
      <c r="BN669" s="76"/>
      <c r="BO669" s="77"/>
      <c r="BP669" s="76"/>
      <c r="BQ669" s="77"/>
      <c r="BR669" s="76"/>
      <c r="BS669" s="77"/>
      <c r="BT669" s="76"/>
      <c r="BU669" s="77"/>
      <c r="BV669" s="24"/>
      <c r="BW669" s="76"/>
      <c r="BX669" s="77"/>
      <c r="BY669" s="76"/>
      <c r="BZ669" s="77"/>
      <c r="CA669" s="96"/>
    </row>
    <row r="670" spans="1:79" outlineLevel="1" x14ac:dyDescent="0.2">
      <c r="A670" s="33"/>
      <c r="B670" s="267" t="s">
        <v>1343</v>
      </c>
      <c r="C670" s="242" t="str">
        <f>_xlfn.CONCAT(Tabel3[[#This Row],[ID]],Tabel3[[#This Row],[BYGNINGSDELE]])</f>
        <v>666Tilslutninger til udstyr</v>
      </c>
      <c r="D670" s="23"/>
      <c r="E670" s="23"/>
      <c r="F670" s="23"/>
      <c r="G670" s="23"/>
      <c r="H670" s="23"/>
      <c r="I670" s="24"/>
      <c r="J670" s="65">
        <v>3</v>
      </c>
      <c r="K670" s="66" t="s">
        <v>1324</v>
      </c>
      <c r="L670" s="67"/>
      <c r="M670" s="65" t="str">
        <f>IFERROR(VLOOKUP(Tabel3[[#This Row],[ID-Bygningsdel]],'Data ændringslog'!A:G,7,FALSE),"P")</f>
        <v/>
      </c>
      <c r="N670" s="68" t="s">
        <v>109</v>
      </c>
      <c r="O670" s="196" t="str">
        <f>VLOOKUP(Tabel3[[#This Row],[ID-Bygningsdel]],'Data aktør'!A:H,2,FALSE)</f>
        <v/>
      </c>
      <c r="P670" s="197" t="str">
        <f>VLOOKUP(Tabel3[[#This Row],[ID-Bygningsdel]],'Data aktør'!A:H,3,FALSE)</f>
        <v/>
      </c>
      <c r="Q670" s="197" t="str">
        <f>VLOOKUP(Tabel3[[#This Row],[ID-Bygningsdel]],'Data aktør'!A:H,4,FALSE)</f>
        <v/>
      </c>
      <c r="R670" s="197" t="str">
        <f>VLOOKUP(Tabel3[[#This Row],[ID-Bygningsdel]],'Data aktør'!A:H,5,FALSE)</f>
        <v/>
      </c>
      <c r="S670" s="197" t="str">
        <f>VLOOKUP(Tabel3[[#This Row],[ID-Bygningsdel]],'Data aktør'!A:H,6,FALSE)</f>
        <v/>
      </c>
      <c r="T670" s="197" t="str">
        <f>VLOOKUP(Tabel3[[#This Row],[ID-Bygningsdel]],'Data aktør'!A:H,7,FALSE)</f>
        <v/>
      </c>
      <c r="U670" s="197" t="str">
        <f>VLOOKUP(Tabel3[[#This Row],[ID-Bygningsdel]],'Data aktør'!A:H,8,FALSE)</f>
        <v/>
      </c>
      <c r="V670" s="84"/>
      <c r="W670" s="69"/>
      <c r="X670" s="84"/>
      <c r="Y670" s="69"/>
      <c r="Z670" s="84"/>
      <c r="AA670" s="69"/>
      <c r="AB670" s="84"/>
      <c r="AC670" s="69"/>
      <c r="AD670" s="84"/>
      <c r="AE670" s="69"/>
      <c r="AF670" s="84"/>
      <c r="AG670" s="69"/>
      <c r="AH670" s="84"/>
      <c r="AI670" s="69"/>
      <c r="AJ670" s="84"/>
      <c r="AK670" s="69"/>
      <c r="AL670" s="84"/>
      <c r="AM670" s="69"/>
      <c r="AN670" s="84"/>
      <c r="AO670" s="69"/>
      <c r="AP670" s="84"/>
      <c r="AQ670" s="69"/>
      <c r="AR670" s="84"/>
      <c r="AS670" s="69"/>
      <c r="AT670" s="84"/>
      <c r="AU670" s="69"/>
      <c r="AV670" s="84"/>
      <c r="AW670" s="69"/>
      <c r="AX670" s="84"/>
      <c r="AY670" s="69"/>
      <c r="AZ670" s="84"/>
      <c r="BA670" s="69"/>
      <c r="BB670" s="84"/>
      <c r="BC670" s="69"/>
      <c r="BD670" s="84"/>
      <c r="BE670" s="69"/>
      <c r="BF670" s="84"/>
      <c r="BG670" s="69"/>
      <c r="BH670" s="84"/>
      <c r="BI670" s="69"/>
      <c r="BJ670" s="84"/>
      <c r="BK670" s="69"/>
      <c r="BL670" s="38"/>
      <c r="BM670" s="24"/>
      <c r="BN670" s="84"/>
      <c r="BO670" s="69"/>
      <c r="BP670" s="84"/>
      <c r="BQ670" s="69"/>
      <c r="BR670" s="84"/>
      <c r="BS670" s="69"/>
      <c r="BT670" s="84"/>
      <c r="BU670" s="69"/>
      <c r="BV670" s="24"/>
      <c r="BW670" s="84"/>
      <c r="BX670" s="69"/>
      <c r="BY670" s="84"/>
      <c r="BZ670" s="69"/>
      <c r="CA670" s="98"/>
    </row>
    <row r="671" spans="1:79" outlineLevel="1" x14ac:dyDescent="0.2">
      <c r="A671" s="33"/>
      <c r="B671" s="265" t="s">
        <v>1345</v>
      </c>
      <c r="C671" s="240" t="str">
        <f>_xlfn.CONCAT(Tabel3[[#This Row],[ID]],Tabel3[[#This Row],[BYGNINGSDELE]])</f>
        <v>667Emhætter</v>
      </c>
      <c r="D671" s="24"/>
      <c r="E671" s="24"/>
      <c r="F671" s="24"/>
      <c r="G671" s="24"/>
      <c r="H671" s="24"/>
      <c r="I671" s="24"/>
      <c r="J671" s="61">
        <v>4</v>
      </c>
      <c r="K671" s="62" t="s">
        <v>1326</v>
      </c>
      <c r="L671" s="63" t="s">
        <v>1239</v>
      </c>
      <c r="M671" s="61" t="str">
        <f>IFERROR(VLOOKUP(Tabel3[[#This Row],[ID-Bygningsdel]],'Data ændringslog'!A:G,7,FALSE),"P")</f>
        <v/>
      </c>
      <c r="N671" s="64" t="s">
        <v>109</v>
      </c>
      <c r="O671" s="188" t="str">
        <f>VLOOKUP(Tabel3[[#This Row],[ID-Bygningsdel]],'Data aktør'!A:H,2,FALSE)</f>
        <v/>
      </c>
      <c r="P671" s="189" t="str">
        <f>VLOOKUP(Tabel3[[#This Row],[ID-Bygningsdel]],'Data aktør'!A:H,3,FALSE)</f>
        <v/>
      </c>
      <c r="Q671" s="190" t="str">
        <f>VLOOKUP(Tabel3[[#This Row],[ID-Bygningsdel]],'Data aktør'!A:H,4,FALSE)</f>
        <v/>
      </c>
      <c r="R671" s="191" t="str">
        <f>VLOOKUP(Tabel3[[#This Row],[ID-Bygningsdel]],'Data aktør'!A:H,5,FALSE)</f>
        <v/>
      </c>
      <c r="S671" s="192" t="str">
        <f>VLOOKUP(Tabel3[[#This Row],[ID-Bygningsdel]],'Data aktør'!A:H,6,FALSE)</f>
        <v>X</v>
      </c>
      <c r="T671" s="193" t="str">
        <f>VLOOKUP(Tabel3[[#This Row],[ID-Bygningsdel]],'Data aktør'!A:H,7,FALSE)</f>
        <v>X</v>
      </c>
      <c r="U671" s="194" t="str">
        <f>VLOOKUP(Tabel3[[#This Row],[ID-Bygningsdel]],'Data aktør'!A:H,8,FALSE)</f>
        <v/>
      </c>
      <c r="V671" s="76"/>
      <c r="W671" s="77"/>
      <c r="X671" s="76"/>
      <c r="Y671" s="77"/>
      <c r="Z671" s="76"/>
      <c r="AA671" s="77"/>
      <c r="AB671" s="76"/>
      <c r="AC671" s="77"/>
      <c r="AD671" s="76"/>
      <c r="AE671" s="77"/>
      <c r="AF671" s="76"/>
      <c r="AG671" s="77"/>
      <c r="AH671" s="76"/>
      <c r="AI671" s="77"/>
      <c r="AJ671" s="76"/>
      <c r="AK671" s="77"/>
      <c r="AL671" s="76"/>
      <c r="AM671" s="77"/>
      <c r="AN671" s="76"/>
      <c r="AO671" s="77"/>
      <c r="AP671" s="76"/>
      <c r="AQ671" s="77"/>
      <c r="AR671" s="76"/>
      <c r="AS671" s="77"/>
      <c r="AT671" s="76" t="s">
        <v>47</v>
      </c>
      <c r="AU671" s="77">
        <v>300</v>
      </c>
      <c r="AV671" s="76"/>
      <c r="AW671" s="77"/>
      <c r="AX671" s="76"/>
      <c r="AY671" s="77"/>
      <c r="AZ671" s="76"/>
      <c r="BA671" s="77"/>
      <c r="BB671" s="76" t="s">
        <v>48</v>
      </c>
      <c r="BC671" s="77">
        <v>325</v>
      </c>
      <c r="BD671" s="76"/>
      <c r="BE671" s="77"/>
      <c r="BF671" s="76"/>
      <c r="BG671" s="77"/>
      <c r="BH671" s="76"/>
      <c r="BI671" s="77"/>
      <c r="BJ671" s="76"/>
      <c r="BK671" s="77"/>
      <c r="BL671" s="36"/>
      <c r="BM671" s="24"/>
      <c r="BN671" s="76"/>
      <c r="BO671" s="77"/>
      <c r="BP671" s="76"/>
      <c r="BQ671" s="77"/>
      <c r="BR671" s="76"/>
      <c r="BS671" s="77"/>
      <c r="BT671" s="76"/>
      <c r="BU671" s="77"/>
      <c r="BV671" s="24"/>
      <c r="BW671" s="76"/>
      <c r="BX671" s="77"/>
      <c r="BY671" s="76"/>
      <c r="BZ671" s="77"/>
      <c r="CA671" s="96"/>
    </row>
    <row r="672" spans="1:79" outlineLevel="1" x14ac:dyDescent="0.2">
      <c r="A672" s="33"/>
      <c r="B672" s="265" t="s">
        <v>1347</v>
      </c>
      <c r="C672" s="240" t="str">
        <f>_xlfn.CONCAT(Tabel3[[#This Row],[ID]],Tabel3[[#This Row],[BYGNINGSDELE]])</f>
        <v>668Punktsug</v>
      </c>
      <c r="D672" s="24"/>
      <c r="E672" s="24"/>
      <c r="F672" s="24"/>
      <c r="G672" s="24"/>
      <c r="H672" s="24"/>
      <c r="I672" s="24"/>
      <c r="J672" s="61">
        <v>4</v>
      </c>
      <c r="K672" s="62" t="s">
        <v>1328</v>
      </c>
      <c r="L672" s="63" t="s">
        <v>1239</v>
      </c>
      <c r="M672" s="61" t="str">
        <f>IFERROR(VLOOKUP(Tabel3[[#This Row],[ID-Bygningsdel]],'Data ændringslog'!A:G,7,FALSE),"P")</f>
        <v/>
      </c>
      <c r="N672" s="64" t="s">
        <v>109</v>
      </c>
      <c r="O672" s="188" t="str">
        <f>VLOOKUP(Tabel3[[#This Row],[ID-Bygningsdel]],'Data aktør'!A:H,2,FALSE)</f>
        <v/>
      </c>
      <c r="P672" s="189" t="str">
        <f>VLOOKUP(Tabel3[[#This Row],[ID-Bygningsdel]],'Data aktør'!A:H,3,FALSE)</f>
        <v/>
      </c>
      <c r="Q672" s="190" t="str">
        <f>VLOOKUP(Tabel3[[#This Row],[ID-Bygningsdel]],'Data aktør'!A:H,4,FALSE)</f>
        <v/>
      </c>
      <c r="R672" s="191" t="str">
        <f>VLOOKUP(Tabel3[[#This Row],[ID-Bygningsdel]],'Data aktør'!A:H,5,FALSE)</f>
        <v/>
      </c>
      <c r="S672" s="192" t="str">
        <f>VLOOKUP(Tabel3[[#This Row],[ID-Bygningsdel]],'Data aktør'!A:H,6,FALSE)</f>
        <v>X</v>
      </c>
      <c r="T672" s="193" t="str">
        <f>VLOOKUP(Tabel3[[#This Row],[ID-Bygningsdel]],'Data aktør'!A:H,7,FALSE)</f>
        <v>X</v>
      </c>
      <c r="U672" s="194" t="str">
        <f>VLOOKUP(Tabel3[[#This Row],[ID-Bygningsdel]],'Data aktør'!A:H,8,FALSE)</f>
        <v/>
      </c>
      <c r="V672" s="76"/>
      <c r="W672" s="77"/>
      <c r="X672" s="76"/>
      <c r="Y672" s="77"/>
      <c r="Z672" s="76"/>
      <c r="AA672" s="77"/>
      <c r="AB672" s="76"/>
      <c r="AC672" s="77"/>
      <c r="AD672" s="76"/>
      <c r="AE672" s="77"/>
      <c r="AF672" s="76"/>
      <c r="AG672" s="77"/>
      <c r="AH672" s="76"/>
      <c r="AI672" s="77"/>
      <c r="AJ672" s="76"/>
      <c r="AK672" s="77"/>
      <c r="AL672" s="76"/>
      <c r="AM672" s="77"/>
      <c r="AN672" s="76"/>
      <c r="AO672" s="77"/>
      <c r="AP672" s="76"/>
      <c r="AQ672" s="77"/>
      <c r="AR672" s="76"/>
      <c r="AS672" s="77"/>
      <c r="AT672" s="76" t="s">
        <v>47</v>
      </c>
      <c r="AU672" s="77">
        <v>300</v>
      </c>
      <c r="AV672" s="76"/>
      <c r="AW672" s="77"/>
      <c r="AX672" s="76"/>
      <c r="AY672" s="77"/>
      <c r="AZ672" s="76"/>
      <c r="BA672" s="77"/>
      <c r="BB672" s="76" t="s">
        <v>48</v>
      </c>
      <c r="BC672" s="77">
        <v>325</v>
      </c>
      <c r="BD672" s="76"/>
      <c r="BE672" s="77"/>
      <c r="BF672" s="76"/>
      <c r="BG672" s="77"/>
      <c r="BH672" s="76"/>
      <c r="BI672" s="77"/>
      <c r="BJ672" s="76"/>
      <c r="BK672" s="77"/>
      <c r="BL672" s="36"/>
      <c r="BM672" s="24"/>
      <c r="BN672" s="76"/>
      <c r="BO672" s="77"/>
      <c r="BP672" s="76"/>
      <c r="BQ672" s="77"/>
      <c r="BR672" s="76"/>
      <c r="BS672" s="77"/>
      <c r="BT672" s="76"/>
      <c r="BU672" s="77"/>
      <c r="BV672" s="24"/>
      <c r="BW672" s="76"/>
      <c r="BX672" s="77"/>
      <c r="BY672" s="76"/>
      <c r="BZ672" s="77"/>
      <c r="CA672" s="96"/>
    </row>
    <row r="673" spans="1:79" outlineLevel="1" x14ac:dyDescent="0.2">
      <c r="A673" s="33"/>
      <c r="B673" s="265" t="s">
        <v>1349</v>
      </c>
      <c r="C673" s="240" t="str">
        <f>_xlfn.CONCAT(Tabel3[[#This Row],[ID]],Tabel3[[#This Row],[BYGNINGSDELE]])</f>
        <v xml:space="preserve">669Kemikalieskabe </v>
      </c>
      <c r="D673" s="24"/>
      <c r="E673" s="24"/>
      <c r="F673" s="24"/>
      <c r="G673" s="24"/>
      <c r="H673" s="24"/>
      <c r="I673" s="24"/>
      <c r="J673" s="61">
        <v>4</v>
      </c>
      <c r="K673" s="62" t="s">
        <v>1330</v>
      </c>
      <c r="L673" s="63" t="s">
        <v>1239</v>
      </c>
      <c r="M673" s="61" t="str">
        <f>IFERROR(VLOOKUP(Tabel3[[#This Row],[ID-Bygningsdel]],'Data ændringslog'!A:G,7,FALSE),"P")</f>
        <v/>
      </c>
      <c r="N673" s="64" t="s">
        <v>109</v>
      </c>
      <c r="O673" s="188" t="str">
        <f>VLOOKUP(Tabel3[[#This Row],[ID-Bygningsdel]],'Data aktør'!A:H,2,FALSE)</f>
        <v/>
      </c>
      <c r="P673" s="189" t="str">
        <f>VLOOKUP(Tabel3[[#This Row],[ID-Bygningsdel]],'Data aktør'!A:H,3,FALSE)</f>
        <v/>
      </c>
      <c r="Q673" s="190" t="str">
        <f>VLOOKUP(Tabel3[[#This Row],[ID-Bygningsdel]],'Data aktør'!A:H,4,FALSE)</f>
        <v/>
      </c>
      <c r="R673" s="191" t="str">
        <f>VLOOKUP(Tabel3[[#This Row],[ID-Bygningsdel]],'Data aktør'!A:H,5,FALSE)</f>
        <v/>
      </c>
      <c r="S673" s="192" t="str">
        <f>VLOOKUP(Tabel3[[#This Row],[ID-Bygningsdel]],'Data aktør'!A:H,6,FALSE)</f>
        <v>X</v>
      </c>
      <c r="T673" s="193" t="str">
        <f>VLOOKUP(Tabel3[[#This Row],[ID-Bygningsdel]],'Data aktør'!A:H,7,FALSE)</f>
        <v>X</v>
      </c>
      <c r="U673" s="194" t="str">
        <f>VLOOKUP(Tabel3[[#This Row],[ID-Bygningsdel]],'Data aktør'!A:H,8,FALSE)</f>
        <v/>
      </c>
      <c r="V673" s="76"/>
      <c r="W673" s="77"/>
      <c r="X673" s="76"/>
      <c r="Y673" s="77"/>
      <c r="Z673" s="76"/>
      <c r="AA673" s="77"/>
      <c r="AB673" s="76"/>
      <c r="AC673" s="77"/>
      <c r="AD673" s="76"/>
      <c r="AE673" s="77"/>
      <c r="AF673" s="76"/>
      <c r="AG673" s="77"/>
      <c r="AH673" s="76"/>
      <c r="AI673" s="77"/>
      <c r="AJ673" s="76"/>
      <c r="AK673" s="77"/>
      <c r="AL673" s="76"/>
      <c r="AM673" s="77"/>
      <c r="AN673" s="76"/>
      <c r="AO673" s="77"/>
      <c r="AP673" s="76"/>
      <c r="AQ673" s="77"/>
      <c r="AR673" s="76"/>
      <c r="AS673" s="77"/>
      <c r="AT673" s="76" t="s">
        <v>47</v>
      </c>
      <c r="AU673" s="77">
        <v>300</v>
      </c>
      <c r="AV673" s="76"/>
      <c r="AW673" s="77"/>
      <c r="AX673" s="76"/>
      <c r="AY673" s="77"/>
      <c r="AZ673" s="76"/>
      <c r="BA673" s="77"/>
      <c r="BB673" s="76" t="s">
        <v>48</v>
      </c>
      <c r="BC673" s="77">
        <v>325</v>
      </c>
      <c r="BD673" s="76"/>
      <c r="BE673" s="77"/>
      <c r="BF673" s="76"/>
      <c r="BG673" s="77"/>
      <c r="BH673" s="76"/>
      <c r="BI673" s="77"/>
      <c r="BJ673" s="76"/>
      <c r="BK673" s="77"/>
      <c r="BL673" s="36"/>
      <c r="BM673" s="24"/>
      <c r="BN673" s="76"/>
      <c r="BO673" s="77"/>
      <c r="BP673" s="76"/>
      <c r="BQ673" s="77"/>
      <c r="BR673" s="76"/>
      <c r="BS673" s="77"/>
      <c r="BT673" s="76"/>
      <c r="BU673" s="77"/>
      <c r="BV673" s="24"/>
      <c r="BW673" s="76"/>
      <c r="BX673" s="77"/>
      <c r="BY673" s="76"/>
      <c r="BZ673" s="77"/>
      <c r="CA673" s="96"/>
    </row>
    <row r="674" spans="1:79" outlineLevel="1" x14ac:dyDescent="0.2">
      <c r="A674" s="33"/>
      <c r="B674" s="265" t="s">
        <v>1351</v>
      </c>
      <c r="C674" s="240" t="str">
        <f>_xlfn.CONCAT(Tabel3[[#This Row],[ID]],Tabel3[[#This Row],[BYGNINGSDELE]])</f>
        <v>670Stinkskabe</v>
      </c>
      <c r="D674" s="24"/>
      <c r="E674" s="24"/>
      <c r="F674" s="24"/>
      <c r="G674" s="24"/>
      <c r="H674" s="24"/>
      <c r="I674" s="24"/>
      <c r="J674" s="61">
        <v>4</v>
      </c>
      <c r="K674" s="62" t="s">
        <v>1332</v>
      </c>
      <c r="L674" s="63" t="s">
        <v>1239</v>
      </c>
      <c r="M674" s="61" t="str">
        <f>IFERROR(VLOOKUP(Tabel3[[#This Row],[ID-Bygningsdel]],'Data ændringslog'!A:G,7,FALSE),"P")</f>
        <v/>
      </c>
      <c r="N674" s="64" t="s">
        <v>109</v>
      </c>
      <c r="O674" s="188" t="str">
        <f>VLOOKUP(Tabel3[[#This Row],[ID-Bygningsdel]],'Data aktør'!A:H,2,FALSE)</f>
        <v/>
      </c>
      <c r="P674" s="189" t="str">
        <f>VLOOKUP(Tabel3[[#This Row],[ID-Bygningsdel]],'Data aktør'!A:H,3,FALSE)</f>
        <v/>
      </c>
      <c r="Q674" s="190" t="str">
        <f>VLOOKUP(Tabel3[[#This Row],[ID-Bygningsdel]],'Data aktør'!A:H,4,FALSE)</f>
        <v/>
      </c>
      <c r="R674" s="191" t="str">
        <f>VLOOKUP(Tabel3[[#This Row],[ID-Bygningsdel]],'Data aktør'!A:H,5,FALSE)</f>
        <v/>
      </c>
      <c r="S674" s="192" t="str">
        <f>VLOOKUP(Tabel3[[#This Row],[ID-Bygningsdel]],'Data aktør'!A:H,6,FALSE)</f>
        <v>X</v>
      </c>
      <c r="T674" s="193" t="str">
        <f>VLOOKUP(Tabel3[[#This Row],[ID-Bygningsdel]],'Data aktør'!A:H,7,FALSE)</f>
        <v>X</v>
      </c>
      <c r="U674" s="194" t="str">
        <f>VLOOKUP(Tabel3[[#This Row],[ID-Bygningsdel]],'Data aktør'!A:H,8,FALSE)</f>
        <v/>
      </c>
      <c r="V674" s="76"/>
      <c r="W674" s="77"/>
      <c r="X674" s="76"/>
      <c r="Y674" s="77"/>
      <c r="Z674" s="76"/>
      <c r="AA674" s="77"/>
      <c r="AB674" s="76"/>
      <c r="AC674" s="77"/>
      <c r="AD674" s="76"/>
      <c r="AE674" s="77"/>
      <c r="AF674" s="76"/>
      <c r="AG674" s="77"/>
      <c r="AH674" s="76"/>
      <c r="AI674" s="77"/>
      <c r="AJ674" s="76"/>
      <c r="AK674" s="77"/>
      <c r="AL674" s="76"/>
      <c r="AM674" s="77"/>
      <c r="AN674" s="76"/>
      <c r="AO674" s="77"/>
      <c r="AP674" s="76"/>
      <c r="AQ674" s="77"/>
      <c r="AR674" s="76"/>
      <c r="AS674" s="77"/>
      <c r="AT674" s="76" t="s">
        <v>47</v>
      </c>
      <c r="AU674" s="77">
        <v>300</v>
      </c>
      <c r="AV674" s="76"/>
      <c r="AW674" s="77"/>
      <c r="AX674" s="76"/>
      <c r="AY674" s="77"/>
      <c r="AZ674" s="76"/>
      <c r="BA674" s="77"/>
      <c r="BB674" s="76" t="s">
        <v>48</v>
      </c>
      <c r="BC674" s="77">
        <v>325</v>
      </c>
      <c r="BD674" s="76"/>
      <c r="BE674" s="77"/>
      <c r="BF674" s="76"/>
      <c r="BG674" s="77"/>
      <c r="BH674" s="76"/>
      <c r="BI674" s="77"/>
      <c r="BJ674" s="76"/>
      <c r="BK674" s="77"/>
      <c r="BL674" s="36"/>
      <c r="BM674" s="24"/>
      <c r="BN674" s="76"/>
      <c r="BO674" s="77"/>
      <c r="BP674" s="76"/>
      <c r="BQ674" s="77"/>
      <c r="BR674" s="76"/>
      <c r="BS674" s="77"/>
      <c r="BT674" s="76"/>
      <c r="BU674" s="77"/>
      <c r="BV674" s="24"/>
      <c r="BW674" s="76"/>
      <c r="BX674" s="77"/>
      <c r="BY674" s="76"/>
      <c r="BZ674" s="77"/>
      <c r="CA674" s="96"/>
    </row>
    <row r="675" spans="1:79" outlineLevel="1" x14ac:dyDescent="0.2">
      <c r="A675" s="33"/>
      <c r="B675" s="265" t="s">
        <v>1353</v>
      </c>
      <c r="C675" s="240" t="str">
        <f>_xlfn.CONCAT(Tabel3[[#This Row],[ID]],Tabel3[[#This Row],[BYGNINGSDELE]])</f>
        <v>671Lafbænke</v>
      </c>
      <c r="D675" s="24"/>
      <c r="E675" s="24"/>
      <c r="F675" s="24"/>
      <c r="G675" s="24"/>
      <c r="H675" s="24"/>
      <c r="I675" s="24"/>
      <c r="J675" s="61">
        <v>4</v>
      </c>
      <c r="K675" s="62" t="s">
        <v>1334</v>
      </c>
      <c r="L675" s="63" t="s">
        <v>1239</v>
      </c>
      <c r="M675" s="61" t="str">
        <f>IFERROR(VLOOKUP(Tabel3[[#This Row],[ID-Bygningsdel]],'Data ændringslog'!A:G,7,FALSE),"P")</f>
        <v/>
      </c>
      <c r="N675" s="64" t="s">
        <v>109</v>
      </c>
      <c r="O675" s="188" t="str">
        <f>VLOOKUP(Tabel3[[#This Row],[ID-Bygningsdel]],'Data aktør'!A:H,2,FALSE)</f>
        <v/>
      </c>
      <c r="P675" s="189" t="str">
        <f>VLOOKUP(Tabel3[[#This Row],[ID-Bygningsdel]],'Data aktør'!A:H,3,FALSE)</f>
        <v/>
      </c>
      <c r="Q675" s="190" t="str">
        <f>VLOOKUP(Tabel3[[#This Row],[ID-Bygningsdel]],'Data aktør'!A:H,4,FALSE)</f>
        <v/>
      </c>
      <c r="R675" s="191" t="str">
        <f>VLOOKUP(Tabel3[[#This Row],[ID-Bygningsdel]],'Data aktør'!A:H,5,FALSE)</f>
        <v/>
      </c>
      <c r="S675" s="192" t="str">
        <f>VLOOKUP(Tabel3[[#This Row],[ID-Bygningsdel]],'Data aktør'!A:H,6,FALSE)</f>
        <v>X</v>
      </c>
      <c r="T675" s="193" t="str">
        <f>VLOOKUP(Tabel3[[#This Row],[ID-Bygningsdel]],'Data aktør'!A:H,7,FALSE)</f>
        <v>X</v>
      </c>
      <c r="U675" s="194" t="str">
        <f>VLOOKUP(Tabel3[[#This Row],[ID-Bygningsdel]],'Data aktør'!A:H,8,FALSE)</f>
        <v/>
      </c>
      <c r="V675" s="76"/>
      <c r="W675" s="77"/>
      <c r="X675" s="76"/>
      <c r="Y675" s="77"/>
      <c r="Z675" s="76"/>
      <c r="AA675" s="77"/>
      <c r="AB675" s="76"/>
      <c r="AC675" s="77"/>
      <c r="AD675" s="76"/>
      <c r="AE675" s="77"/>
      <c r="AF675" s="76"/>
      <c r="AG675" s="77"/>
      <c r="AH675" s="76"/>
      <c r="AI675" s="77"/>
      <c r="AJ675" s="76"/>
      <c r="AK675" s="77"/>
      <c r="AL675" s="76"/>
      <c r="AM675" s="77"/>
      <c r="AN675" s="76"/>
      <c r="AO675" s="77"/>
      <c r="AP675" s="76"/>
      <c r="AQ675" s="77"/>
      <c r="AR675" s="76"/>
      <c r="AS675" s="77"/>
      <c r="AT675" s="76" t="s">
        <v>47</v>
      </c>
      <c r="AU675" s="77">
        <v>300</v>
      </c>
      <c r="AV675" s="76"/>
      <c r="AW675" s="77"/>
      <c r="AX675" s="76"/>
      <c r="AY675" s="77"/>
      <c r="AZ675" s="76"/>
      <c r="BA675" s="77"/>
      <c r="BB675" s="76" t="s">
        <v>48</v>
      </c>
      <c r="BC675" s="77">
        <v>325</v>
      </c>
      <c r="BD675" s="76"/>
      <c r="BE675" s="77"/>
      <c r="BF675" s="76"/>
      <c r="BG675" s="77"/>
      <c r="BH675" s="76"/>
      <c r="BI675" s="77"/>
      <c r="BJ675" s="76"/>
      <c r="BK675" s="77"/>
      <c r="BL675" s="36"/>
      <c r="BM675" s="24"/>
      <c r="BN675" s="76"/>
      <c r="BO675" s="77"/>
      <c r="BP675" s="76"/>
      <c r="BQ675" s="77"/>
      <c r="BR675" s="76"/>
      <c r="BS675" s="77"/>
      <c r="BT675" s="76"/>
      <c r="BU675" s="77"/>
      <c r="BV675" s="24"/>
      <c r="BW675" s="76"/>
      <c r="BX675" s="77"/>
      <c r="BY675" s="76"/>
      <c r="BZ675" s="77"/>
      <c r="CA675" s="96"/>
    </row>
    <row r="676" spans="1:79" outlineLevel="1" x14ac:dyDescent="0.2">
      <c r="A676" s="33"/>
      <c r="B676" s="265" t="s">
        <v>1355</v>
      </c>
      <c r="C676" s="240" t="str">
        <f>_xlfn.CONCAT(Tabel3[[#This Row],[ID]],Tabel3[[#This Row],[BYGNINGSDELE]])</f>
        <v>672Sluser</v>
      </c>
      <c r="D676" s="24"/>
      <c r="E676" s="24"/>
      <c r="F676" s="24"/>
      <c r="G676" s="24"/>
      <c r="H676" s="24"/>
      <c r="I676" s="24"/>
      <c r="J676" s="61">
        <v>4</v>
      </c>
      <c r="K676" s="62" t="s">
        <v>1336</v>
      </c>
      <c r="L676" s="63" t="s">
        <v>1239</v>
      </c>
      <c r="M676" s="61" t="str">
        <f>IFERROR(VLOOKUP(Tabel3[[#This Row],[ID-Bygningsdel]],'Data ændringslog'!A:G,7,FALSE),"P")</f>
        <v/>
      </c>
      <c r="N676" s="64" t="s">
        <v>109</v>
      </c>
      <c r="O676" s="188" t="str">
        <f>VLOOKUP(Tabel3[[#This Row],[ID-Bygningsdel]],'Data aktør'!A:H,2,FALSE)</f>
        <v/>
      </c>
      <c r="P676" s="189" t="str">
        <f>VLOOKUP(Tabel3[[#This Row],[ID-Bygningsdel]],'Data aktør'!A:H,3,FALSE)</f>
        <v/>
      </c>
      <c r="Q676" s="190" t="str">
        <f>VLOOKUP(Tabel3[[#This Row],[ID-Bygningsdel]],'Data aktør'!A:H,4,FALSE)</f>
        <v/>
      </c>
      <c r="R676" s="191" t="str">
        <f>VLOOKUP(Tabel3[[#This Row],[ID-Bygningsdel]],'Data aktør'!A:H,5,FALSE)</f>
        <v/>
      </c>
      <c r="S676" s="192" t="str">
        <f>VLOOKUP(Tabel3[[#This Row],[ID-Bygningsdel]],'Data aktør'!A:H,6,FALSE)</f>
        <v>X</v>
      </c>
      <c r="T676" s="193" t="str">
        <f>VLOOKUP(Tabel3[[#This Row],[ID-Bygningsdel]],'Data aktør'!A:H,7,FALSE)</f>
        <v>X</v>
      </c>
      <c r="U676" s="194" t="str">
        <f>VLOOKUP(Tabel3[[#This Row],[ID-Bygningsdel]],'Data aktør'!A:H,8,FALSE)</f>
        <v/>
      </c>
      <c r="V676" s="76"/>
      <c r="W676" s="77"/>
      <c r="X676" s="76"/>
      <c r="Y676" s="77"/>
      <c r="Z676" s="76"/>
      <c r="AA676" s="77"/>
      <c r="AB676" s="76"/>
      <c r="AC676" s="77"/>
      <c r="AD676" s="76"/>
      <c r="AE676" s="77"/>
      <c r="AF676" s="76"/>
      <c r="AG676" s="77"/>
      <c r="AH676" s="76"/>
      <c r="AI676" s="77"/>
      <c r="AJ676" s="76"/>
      <c r="AK676" s="77"/>
      <c r="AL676" s="76"/>
      <c r="AM676" s="77"/>
      <c r="AN676" s="76"/>
      <c r="AO676" s="77"/>
      <c r="AP676" s="76"/>
      <c r="AQ676" s="77"/>
      <c r="AR676" s="76"/>
      <c r="AS676" s="77"/>
      <c r="AT676" s="76" t="s">
        <v>47</v>
      </c>
      <c r="AU676" s="77">
        <v>300</v>
      </c>
      <c r="AV676" s="76"/>
      <c r="AW676" s="77"/>
      <c r="AX676" s="76"/>
      <c r="AY676" s="77"/>
      <c r="AZ676" s="76"/>
      <c r="BA676" s="77"/>
      <c r="BB676" s="76" t="s">
        <v>48</v>
      </c>
      <c r="BC676" s="77">
        <v>325</v>
      </c>
      <c r="BD676" s="76"/>
      <c r="BE676" s="77"/>
      <c r="BF676" s="76"/>
      <c r="BG676" s="77"/>
      <c r="BH676" s="76"/>
      <c r="BI676" s="77"/>
      <c r="BJ676" s="76"/>
      <c r="BK676" s="77"/>
      <c r="BL676" s="36"/>
      <c r="BM676" s="24"/>
      <c r="BN676" s="76"/>
      <c r="BO676" s="77"/>
      <c r="BP676" s="76"/>
      <c r="BQ676" s="77"/>
      <c r="BR676" s="76"/>
      <c r="BS676" s="77"/>
      <c r="BT676" s="76"/>
      <c r="BU676" s="77"/>
      <c r="BV676" s="24"/>
      <c r="BW676" s="76"/>
      <c r="BX676" s="77"/>
      <c r="BY676" s="76"/>
      <c r="BZ676" s="77"/>
      <c r="CA676" s="96"/>
    </row>
    <row r="677" spans="1:79" outlineLevel="1" x14ac:dyDescent="0.2">
      <c r="A677" s="33"/>
      <c r="B677" s="265" t="s">
        <v>1357</v>
      </c>
      <c r="C677" s="240" t="str">
        <f>_xlfn.CONCAT(Tabel3[[#This Row],[ID]],Tabel3[[#This Row],[BYGNINGSDELE]])</f>
        <v xml:space="preserve">673Aftrækskasser </v>
      </c>
      <c r="D677" s="24"/>
      <c r="E677" s="24"/>
      <c r="F677" s="24"/>
      <c r="G677" s="24"/>
      <c r="H677" s="24"/>
      <c r="I677" s="24"/>
      <c r="J677" s="61">
        <v>4</v>
      </c>
      <c r="K677" s="62" t="s">
        <v>1338</v>
      </c>
      <c r="L677" s="63" t="s">
        <v>1239</v>
      </c>
      <c r="M677" s="61" t="str">
        <f>IFERROR(VLOOKUP(Tabel3[[#This Row],[ID-Bygningsdel]],'Data ændringslog'!A:G,7,FALSE),"P")</f>
        <v/>
      </c>
      <c r="N677" s="64" t="s">
        <v>109</v>
      </c>
      <c r="O677" s="188" t="str">
        <f>VLOOKUP(Tabel3[[#This Row],[ID-Bygningsdel]],'Data aktør'!A:H,2,FALSE)</f>
        <v/>
      </c>
      <c r="P677" s="189" t="str">
        <f>VLOOKUP(Tabel3[[#This Row],[ID-Bygningsdel]],'Data aktør'!A:H,3,FALSE)</f>
        <v/>
      </c>
      <c r="Q677" s="190" t="str">
        <f>VLOOKUP(Tabel3[[#This Row],[ID-Bygningsdel]],'Data aktør'!A:H,4,FALSE)</f>
        <v/>
      </c>
      <c r="R677" s="191" t="str">
        <f>VLOOKUP(Tabel3[[#This Row],[ID-Bygningsdel]],'Data aktør'!A:H,5,FALSE)</f>
        <v/>
      </c>
      <c r="S677" s="192" t="str">
        <f>VLOOKUP(Tabel3[[#This Row],[ID-Bygningsdel]],'Data aktør'!A:H,6,FALSE)</f>
        <v>X</v>
      </c>
      <c r="T677" s="193" t="str">
        <f>VLOOKUP(Tabel3[[#This Row],[ID-Bygningsdel]],'Data aktør'!A:H,7,FALSE)</f>
        <v>X</v>
      </c>
      <c r="U677" s="194" t="str">
        <f>VLOOKUP(Tabel3[[#This Row],[ID-Bygningsdel]],'Data aktør'!A:H,8,FALSE)</f>
        <v/>
      </c>
      <c r="V677" s="76"/>
      <c r="W677" s="77"/>
      <c r="X677" s="76"/>
      <c r="Y677" s="77"/>
      <c r="Z677" s="76"/>
      <c r="AA677" s="77"/>
      <c r="AB677" s="76"/>
      <c r="AC677" s="77"/>
      <c r="AD677" s="76"/>
      <c r="AE677" s="77"/>
      <c r="AF677" s="76"/>
      <c r="AG677" s="77"/>
      <c r="AH677" s="76"/>
      <c r="AI677" s="77"/>
      <c r="AJ677" s="76"/>
      <c r="AK677" s="77"/>
      <c r="AL677" s="76"/>
      <c r="AM677" s="77"/>
      <c r="AN677" s="76"/>
      <c r="AO677" s="77"/>
      <c r="AP677" s="76"/>
      <c r="AQ677" s="77"/>
      <c r="AR677" s="76"/>
      <c r="AS677" s="77"/>
      <c r="AT677" s="76" t="s">
        <v>47</v>
      </c>
      <c r="AU677" s="77">
        <v>300</v>
      </c>
      <c r="AV677" s="76"/>
      <c r="AW677" s="77"/>
      <c r="AX677" s="76"/>
      <c r="AY677" s="77"/>
      <c r="AZ677" s="76"/>
      <c r="BA677" s="77"/>
      <c r="BB677" s="76" t="s">
        <v>48</v>
      </c>
      <c r="BC677" s="77">
        <v>325</v>
      </c>
      <c r="BD677" s="76"/>
      <c r="BE677" s="77"/>
      <c r="BF677" s="76"/>
      <c r="BG677" s="77"/>
      <c r="BH677" s="76"/>
      <c r="BI677" s="77"/>
      <c r="BJ677" s="76"/>
      <c r="BK677" s="77"/>
      <c r="BL677" s="36"/>
      <c r="BM677" s="24"/>
      <c r="BN677" s="76"/>
      <c r="BO677" s="77"/>
      <c r="BP677" s="76"/>
      <c r="BQ677" s="77"/>
      <c r="BR677" s="76"/>
      <c r="BS677" s="77"/>
      <c r="BT677" s="76"/>
      <c r="BU677" s="77"/>
      <c r="BV677" s="24"/>
      <c r="BW677" s="76"/>
      <c r="BX677" s="77"/>
      <c r="BY677" s="76"/>
      <c r="BZ677" s="77"/>
      <c r="CA677" s="96"/>
    </row>
    <row r="678" spans="1:79" outlineLevel="1" x14ac:dyDescent="0.2">
      <c r="A678" s="33"/>
      <c r="B678" s="265" t="s">
        <v>1359</v>
      </c>
      <c r="C678" s="240" t="str">
        <f>_xlfn.CONCAT(Tabel3[[#This Row],[ID]],Tabel3[[#This Row],[BYGNINGSDELE]])</f>
        <v>674Dekontaminatorer</v>
      </c>
      <c r="D678" s="24"/>
      <c r="E678" s="24"/>
      <c r="F678" s="24"/>
      <c r="G678" s="24"/>
      <c r="H678" s="24"/>
      <c r="I678" s="24"/>
      <c r="J678" s="61">
        <v>4</v>
      </c>
      <c r="K678" s="62" t="s">
        <v>1340</v>
      </c>
      <c r="L678" s="63" t="s">
        <v>1239</v>
      </c>
      <c r="M678" s="61" t="str">
        <f>IFERROR(VLOOKUP(Tabel3[[#This Row],[ID-Bygningsdel]],'Data ændringslog'!A:G,7,FALSE),"P")</f>
        <v/>
      </c>
      <c r="N678" s="64" t="s">
        <v>109</v>
      </c>
      <c r="O678" s="188" t="str">
        <f>VLOOKUP(Tabel3[[#This Row],[ID-Bygningsdel]],'Data aktør'!A:H,2,FALSE)</f>
        <v/>
      </c>
      <c r="P678" s="189" t="str">
        <f>VLOOKUP(Tabel3[[#This Row],[ID-Bygningsdel]],'Data aktør'!A:H,3,FALSE)</f>
        <v/>
      </c>
      <c r="Q678" s="190" t="str">
        <f>VLOOKUP(Tabel3[[#This Row],[ID-Bygningsdel]],'Data aktør'!A:H,4,FALSE)</f>
        <v/>
      </c>
      <c r="R678" s="191" t="str">
        <f>VLOOKUP(Tabel3[[#This Row],[ID-Bygningsdel]],'Data aktør'!A:H,5,FALSE)</f>
        <v/>
      </c>
      <c r="S678" s="192" t="str">
        <f>VLOOKUP(Tabel3[[#This Row],[ID-Bygningsdel]],'Data aktør'!A:H,6,FALSE)</f>
        <v>X</v>
      </c>
      <c r="T678" s="193" t="str">
        <f>VLOOKUP(Tabel3[[#This Row],[ID-Bygningsdel]],'Data aktør'!A:H,7,FALSE)</f>
        <v>X</v>
      </c>
      <c r="U678" s="194" t="str">
        <f>VLOOKUP(Tabel3[[#This Row],[ID-Bygningsdel]],'Data aktør'!A:H,8,FALSE)</f>
        <v/>
      </c>
      <c r="V678" s="76"/>
      <c r="W678" s="77"/>
      <c r="X678" s="76"/>
      <c r="Y678" s="77"/>
      <c r="Z678" s="76"/>
      <c r="AA678" s="77"/>
      <c r="AB678" s="76"/>
      <c r="AC678" s="77"/>
      <c r="AD678" s="76"/>
      <c r="AE678" s="77"/>
      <c r="AF678" s="76"/>
      <c r="AG678" s="77"/>
      <c r="AH678" s="76"/>
      <c r="AI678" s="77"/>
      <c r="AJ678" s="76"/>
      <c r="AK678" s="77"/>
      <c r="AL678" s="76"/>
      <c r="AM678" s="77"/>
      <c r="AN678" s="76"/>
      <c r="AO678" s="77"/>
      <c r="AP678" s="76"/>
      <c r="AQ678" s="77"/>
      <c r="AR678" s="76"/>
      <c r="AS678" s="77"/>
      <c r="AT678" s="76" t="s">
        <v>47</v>
      </c>
      <c r="AU678" s="77">
        <v>300</v>
      </c>
      <c r="AV678" s="76"/>
      <c r="AW678" s="77"/>
      <c r="AX678" s="76"/>
      <c r="AY678" s="77"/>
      <c r="AZ678" s="76"/>
      <c r="BA678" s="77"/>
      <c r="BB678" s="76" t="s">
        <v>48</v>
      </c>
      <c r="BC678" s="77">
        <v>325</v>
      </c>
      <c r="BD678" s="76"/>
      <c r="BE678" s="77"/>
      <c r="BF678" s="76"/>
      <c r="BG678" s="77"/>
      <c r="BH678" s="76"/>
      <c r="BI678" s="77"/>
      <c r="BJ678" s="76"/>
      <c r="BK678" s="77"/>
      <c r="BL678" s="36"/>
      <c r="BM678" s="24"/>
      <c r="BN678" s="76"/>
      <c r="BO678" s="77"/>
      <c r="BP678" s="76"/>
      <c r="BQ678" s="77"/>
      <c r="BR678" s="76"/>
      <c r="BS678" s="77"/>
      <c r="BT678" s="76"/>
      <c r="BU678" s="77"/>
      <c r="BV678" s="24"/>
      <c r="BW678" s="76"/>
      <c r="BX678" s="77"/>
      <c r="BY678" s="76"/>
      <c r="BZ678" s="77"/>
      <c r="CA678" s="96"/>
    </row>
    <row r="679" spans="1:79" outlineLevel="1" x14ac:dyDescent="0.2">
      <c r="A679" s="33"/>
      <c r="B679" s="267" t="s">
        <v>1360</v>
      </c>
      <c r="C679" s="242" t="str">
        <f>_xlfn.CONCAT(Tabel3[[#This Row],[ID]],Tabel3[[#This Row],[BYGNINGSDELE]])</f>
        <v>675Taghætter/gennemføringer</v>
      </c>
      <c r="D679" s="23"/>
      <c r="E679" s="23"/>
      <c r="F679" s="23"/>
      <c r="G679" s="23"/>
      <c r="H679" s="23"/>
      <c r="I679" s="24"/>
      <c r="J679" s="65">
        <v>3</v>
      </c>
      <c r="K679" s="66" t="s">
        <v>1342</v>
      </c>
      <c r="L679" s="67"/>
      <c r="M679" s="65" t="str">
        <f>IFERROR(VLOOKUP(Tabel3[[#This Row],[ID-Bygningsdel]],'Data ændringslog'!A:G,7,FALSE),"P")</f>
        <v/>
      </c>
      <c r="N679" s="68" t="s">
        <v>109</v>
      </c>
      <c r="O679" s="196" t="str">
        <f>VLOOKUP(Tabel3[[#This Row],[ID-Bygningsdel]],'Data aktør'!A:H,2,FALSE)</f>
        <v/>
      </c>
      <c r="P679" s="197" t="str">
        <f>VLOOKUP(Tabel3[[#This Row],[ID-Bygningsdel]],'Data aktør'!A:H,3,FALSE)</f>
        <v/>
      </c>
      <c r="Q679" s="197" t="str">
        <f>VLOOKUP(Tabel3[[#This Row],[ID-Bygningsdel]],'Data aktør'!A:H,4,FALSE)</f>
        <v/>
      </c>
      <c r="R679" s="197" t="str">
        <f>VLOOKUP(Tabel3[[#This Row],[ID-Bygningsdel]],'Data aktør'!A:H,5,FALSE)</f>
        <v/>
      </c>
      <c r="S679" s="197" t="str">
        <f>VLOOKUP(Tabel3[[#This Row],[ID-Bygningsdel]],'Data aktør'!A:H,6,FALSE)</f>
        <v/>
      </c>
      <c r="T679" s="197" t="str">
        <f>VLOOKUP(Tabel3[[#This Row],[ID-Bygningsdel]],'Data aktør'!A:H,7,FALSE)</f>
        <v/>
      </c>
      <c r="U679" s="197" t="str">
        <f>VLOOKUP(Tabel3[[#This Row],[ID-Bygningsdel]],'Data aktør'!A:H,8,FALSE)</f>
        <v/>
      </c>
      <c r="V679" s="84"/>
      <c r="W679" s="69"/>
      <c r="X679" s="84"/>
      <c r="Y679" s="69"/>
      <c r="Z679" s="84"/>
      <c r="AA679" s="69"/>
      <c r="AB679" s="84"/>
      <c r="AC679" s="69"/>
      <c r="AD679" s="84"/>
      <c r="AE679" s="69"/>
      <c r="AF679" s="84"/>
      <c r="AG679" s="69"/>
      <c r="AH679" s="84"/>
      <c r="AI679" s="69"/>
      <c r="AJ679" s="84"/>
      <c r="AK679" s="69"/>
      <c r="AL679" s="84"/>
      <c r="AM679" s="69"/>
      <c r="AN679" s="84"/>
      <c r="AO679" s="69"/>
      <c r="AP679" s="84"/>
      <c r="AQ679" s="69"/>
      <c r="AR679" s="84"/>
      <c r="AS679" s="69"/>
      <c r="AT679" s="84"/>
      <c r="AU679" s="69"/>
      <c r="AV679" s="84"/>
      <c r="AW679" s="69"/>
      <c r="AX679" s="84"/>
      <c r="AY679" s="69"/>
      <c r="AZ679" s="84"/>
      <c r="BA679" s="69"/>
      <c r="BB679" s="84"/>
      <c r="BC679" s="69"/>
      <c r="BD679" s="84"/>
      <c r="BE679" s="69"/>
      <c r="BF679" s="84"/>
      <c r="BG679" s="69"/>
      <c r="BH679" s="84"/>
      <c r="BI679" s="69"/>
      <c r="BJ679" s="84"/>
      <c r="BK679" s="69"/>
      <c r="BL679" s="38"/>
      <c r="BM679" s="24"/>
      <c r="BN679" s="84"/>
      <c r="BO679" s="69"/>
      <c r="BP679" s="84"/>
      <c r="BQ679" s="69"/>
      <c r="BR679" s="84"/>
      <c r="BS679" s="69"/>
      <c r="BT679" s="84"/>
      <c r="BU679" s="69"/>
      <c r="BV679" s="24"/>
      <c r="BW679" s="84"/>
      <c r="BX679" s="69"/>
      <c r="BY679" s="84"/>
      <c r="BZ679" s="69"/>
      <c r="CA679" s="98"/>
    </row>
    <row r="680" spans="1:79" outlineLevel="1" x14ac:dyDescent="0.2">
      <c r="A680" s="33"/>
      <c r="B680" s="265" t="s">
        <v>1361</v>
      </c>
      <c r="C680" s="240" t="str">
        <f>_xlfn.CONCAT(Tabel3[[#This Row],[ID]],Tabel3[[#This Row],[BYGNINGSDELE]])</f>
        <v>676Afkasthætter</v>
      </c>
      <c r="D680" s="24"/>
      <c r="E680" s="24"/>
      <c r="F680" s="24"/>
      <c r="G680" s="24"/>
      <c r="H680" s="24"/>
      <c r="I680" s="24"/>
      <c r="J680" s="61">
        <v>4</v>
      </c>
      <c r="K680" s="62" t="s">
        <v>1344</v>
      </c>
      <c r="L680" s="63" t="s">
        <v>1239</v>
      </c>
      <c r="M680" s="61" t="str">
        <f>IFERROR(VLOOKUP(Tabel3[[#This Row],[ID-Bygningsdel]],'Data ændringslog'!A:G,7,FALSE),"P")</f>
        <v/>
      </c>
      <c r="N680" s="64" t="s">
        <v>109</v>
      </c>
      <c r="O680" s="188" t="str">
        <f>VLOOKUP(Tabel3[[#This Row],[ID-Bygningsdel]],'Data aktør'!A:H,2,FALSE)</f>
        <v/>
      </c>
      <c r="P680" s="189" t="str">
        <f>VLOOKUP(Tabel3[[#This Row],[ID-Bygningsdel]],'Data aktør'!A:H,3,FALSE)</f>
        <v/>
      </c>
      <c r="Q680" s="190" t="str">
        <f>VLOOKUP(Tabel3[[#This Row],[ID-Bygningsdel]],'Data aktør'!A:H,4,FALSE)</f>
        <v/>
      </c>
      <c r="R680" s="191" t="str">
        <f>VLOOKUP(Tabel3[[#This Row],[ID-Bygningsdel]],'Data aktør'!A:H,5,FALSE)</f>
        <v/>
      </c>
      <c r="S680" s="192" t="str">
        <f>VLOOKUP(Tabel3[[#This Row],[ID-Bygningsdel]],'Data aktør'!A:H,6,FALSE)</f>
        <v>X</v>
      </c>
      <c r="T680" s="193" t="str">
        <f>VLOOKUP(Tabel3[[#This Row],[ID-Bygningsdel]],'Data aktør'!A:H,7,FALSE)</f>
        <v>X</v>
      </c>
      <c r="U680" s="194" t="str">
        <f>VLOOKUP(Tabel3[[#This Row],[ID-Bygningsdel]],'Data aktør'!A:H,8,FALSE)</f>
        <v/>
      </c>
      <c r="V680" s="76"/>
      <c r="W680" s="77"/>
      <c r="X680" s="76"/>
      <c r="Y680" s="77"/>
      <c r="Z680" s="76"/>
      <c r="AA680" s="77"/>
      <c r="AB680" s="76"/>
      <c r="AC680" s="77"/>
      <c r="AD680" s="76"/>
      <c r="AE680" s="77"/>
      <c r="AF680" s="76"/>
      <c r="AG680" s="77"/>
      <c r="AH680" s="76"/>
      <c r="AI680" s="77"/>
      <c r="AJ680" s="76" t="s">
        <v>47</v>
      </c>
      <c r="AK680" s="77">
        <v>200</v>
      </c>
      <c r="AL680" s="76"/>
      <c r="AM680" s="77"/>
      <c r="AN680" s="76"/>
      <c r="AO680" s="77"/>
      <c r="AP680" s="76"/>
      <c r="AQ680" s="77"/>
      <c r="AR680" s="76"/>
      <c r="AS680" s="77"/>
      <c r="AT680" s="76" t="s">
        <v>47</v>
      </c>
      <c r="AU680" s="77">
        <v>300</v>
      </c>
      <c r="AV680" s="76"/>
      <c r="AW680" s="77"/>
      <c r="AX680" s="76"/>
      <c r="AY680" s="77"/>
      <c r="AZ680" s="76"/>
      <c r="BA680" s="77"/>
      <c r="BB680" s="76" t="s">
        <v>48</v>
      </c>
      <c r="BC680" s="77">
        <v>325</v>
      </c>
      <c r="BD680" s="76"/>
      <c r="BE680" s="77"/>
      <c r="BF680" s="76"/>
      <c r="BG680" s="77"/>
      <c r="BH680" s="76"/>
      <c r="BI680" s="77"/>
      <c r="BJ680" s="76"/>
      <c r="BK680" s="77"/>
      <c r="BL680" s="36"/>
      <c r="BM680" s="24"/>
      <c r="BN680" s="76"/>
      <c r="BO680" s="77"/>
      <c r="BP680" s="76"/>
      <c r="BQ680" s="77"/>
      <c r="BR680" s="76"/>
      <c r="BS680" s="77"/>
      <c r="BT680" s="76"/>
      <c r="BU680" s="77"/>
      <c r="BV680" s="24"/>
      <c r="BW680" s="76"/>
      <c r="BX680" s="77"/>
      <c r="BY680" s="76"/>
      <c r="BZ680" s="77"/>
      <c r="CA680" s="96"/>
    </row>
    <row r="681" spans="1:79" outlineLevel="1" x14ac:dyDescent="0.2">
      <c r="A681" s="33"/>
      <c r="B681" s="265" t="s">
        <v>1362</v>
      </c>
      <c r="C681" s="240" t="str">
        <f>_xlfn.CONCAT(Tabel3[[#This Row],[ID]],Tabel3[[#This Row],[BYGNINGSDELE]])</f>
        <v>677Indtagshætter</v>
      </c>
      <c r="D681" s="24"/>
      <c r="E681" s="24"/>
      <c r="F681" s="24"/>
      <c r="G681" s="24"/>
      <c r="H681" s="24"/>
      <c r="I681" s="24"/>
      <c r="J681" s="61">
        <v>4</v>
      </c>
      <c r="K681" s="62" t="s">
        <v>1346</v>
      </c>
      <c r="L681" s="63" t="s">
        <v>1239</v>
      </c>
      <c r="M681" s="61" t="str">
        <f>IFERROR(VLOOKUP(Tabel3[[#This Row],[ID-Bygningsdel]],'Data ændringslog'!A:G,7,FALSE),"P")</f>
        <v/>
      </c>
      <c r="N681" s="64" t="s">
        <v>109</v>
      </c>
      <c r="O681" s="188" t="str">
        <f>VLOOKUP(Tabel3[[#This Row],[ID-Bygningsdel]],'Data aktør'!A:H,2,FALSE)</f>
        <v/>
      </c>
      <c r="P681" s="189" t="str">
        <f>VLOOKUP(Tabel3[[#This Row],[ID-Bygningsdel]],'Data aktør'!A:H,3,FALSE)</f>
        <v/>
      </c>
      <c r="Q681" s="190" t="str">
        <f>VLOOKUP(Tabel3[[#This Row],[ID-Bygningsdel]],'Data aktør'!A:H,4,FALSE)</f>
        <v/>
      </c>
      <c r="R681" s="191" t="str">
        <f>VLOOKUP(Tabel3[[#This Row],[ID-Bygningsdel]],'Data aktør'!A:H,5,FALSE)</f>
        <v/>
      </c>
      <c r="S681" s="192" t="str">
        <f>VLOOKUP(Tabel3[[#This Row],[ID-Bygningsdel]],'Data aktør'!A:H,6,FALSE)</f>
        <v>X</v>
      </c>
      <c r="T681" s="193" t="str">
        <f>VLOOKUP(Tabel3[[#This Row],[ID-Bygningsdel]],'Data aktør'!A:H,7,FALSE)</f>
        <v>X</v>
      </c>
      <c r="U681" s="194" t="str">
        <f>VLOOKUP(Tabel3[[#This Row],[ID-Bygningsdel]],'Data aktør'!A:H,8,FALSE)</f>
        <v/>
      </c>
      <c r="V681" s="76"/>
      <c r="W681" s="77"/>
      <c r="X681" s="76"/>
      <c r="Y681" s="77"/>
      <c r="Z681" s="76"/>
      <c r="AA681" s="77"/>
      <c r="AB681" s="76"/>
      <c r="AC681" s="77"/>
      <c r="AD681" s="76"/>
      <c r="AE681" s="77"/>
      <c r="AF681" s="76"/>
      <c r="AG681" s="77"/>
      <c r="AH681" s="76"/>
      <c r="AI681" s="77"/>
      <c r="AJ681" s="76" t="s">
        <v>47</v>
      </c>
      <c r="AK681" s="77">
        <v>200</v>
      </c>
      <c r="AL681" s="76"/>
      <c r="AM681" s="77"/>
      <c r="AN681" s="76"/>
      <c r="AO681" s="77"/>
      <c r="AP681" s="76"/>
      <c r="AQ681" s="77"/>
      <c r="AR681" s="76"/>
      <c r="AS681" s="77"/>
      <c r="AT681" s="76" t="s">
        <v>47</v>
      </c>
      <c r="AU681" s="77">
        <v>300</v>
      </c>
      <c r="AV681" s="76"/>
      <c r="AW681" s="77"/>
      <c r="AX681" s="76"/>
      <c r="AY681" s="77"/>
      <c r="AZ681" s="76"/>
      <c r="BA681" s="77"/>
      <c r="BB681" s="76" t="s">
        <v>48</v>
      </c>
      <c r="BC681" s="77">
        <v>325</v>
      </c>
      <c r="BD681" s="76"/>
      <c r="BE681" s="77"/>
      <c r="BF681" s="76"/>
      <c r="BG681" s="77"/>
      <c r="BH681" s="76"/>
      <c r="BI681" s="77"/>
      <c r="BJ681" s="76"/>
      <c r="BK681" s="77"/>
      <c r="BL681" s="36"/>
      <c r="BM681" s="24"/>
      <c r="BN681" s="76"/>
      <c r="BO681" s="77"/>
      <c r="BP681" s="76"/>
      <c r="BQ681" s="77"/>
      <c r="BR681" s="76"/>
      <c r="BS681" s="77"/>
      <c r="BT681" s="76"/>
      <c r="BU681" s="77"/>
      <c r="BV681" s="24"/>
      <c r="BW681" s="76"/>
      <c r="BX681" s="77"/>
      <c r="BY681" s="76"/>
      <c r="BZ681" s="77"/>
      <c r="CA681" s="96"/>
    </row>
    <row r="682" spans="1:79" outlineLevel="1" x14ac:dyDescent="0.2">
      <c r="A682" s="33"/>
      <c r="B682" s="265" t="s">
        <v>1363</v>
      </c>
      <c r="C682" s="240" t="str">
        <f>_xlfn.CONCAT(Tabel3[[#This Row],[ID]],Tabel3[[#This Row],[BYGNINGSDELE]])</f>
        <v>678Afkastsskorstene</v>
      </c>
      <c r="D682" s="24"/>
      <c r="E682" s="24"/>
      <c r="F682" s="24"/>
      <c r="G682" s="24"/>
      <c r="H682" s="24"/>
      <c r="I682" s="24"/>
      <c r="J682" s="61">
        <v>4</v>
      </c>
      <c r="K682" s="62" t="s">
        <v>1348</v>
      </c>
      <c r="L682" s="63" t="s">
        <v>1239</v>
      </c>
      <c r="M682" s="61" t="str">
        <f>IFERROR(VLOOKUP(Tabel3[[#This Row],[ID-Bygningsdel]],'Data ændringslog'!A:G,7,FALSE),"P")</f>
        <v/>
      </c>
      <c r="N682" s="64" t="s">
        <v>109</v>
      </c>
      <c r="O682" s="188" t="str">
        <f>VLOOKUP(Tabel3[[#This Row],[ID-Bygningsdel]],'Data aktør'!A:H,2,FALSE)</f>
        <v/>
      </c>
      <c r="P682" s="189" t="str">
        <f>VLOOKUP(Tabel3[[#This Row],[ID-Bygningsdel]],'Data aktør'!A:H,3,FALSE)</f>
        <v/>
      </c>
      <c r="Q682" s="190" t="str">
        <f>VLOOKUP(Tabel3[[#This Row],[ID-Bygningsdel]],'Data aktør'!A:H,4,FALSE)</f>
        <v/>
      </c>
      <c r="R682" s="191" t="str">
        <f>VLOOKUP(Tabel3[[#This Row],[ID-Bygningsdel]],'Data aktør'!A:H,5,FALSE)</f>
        <v/>
      </c>
      <c r="S682" s="192" t="str">
        <f>VLOOKUP(Tabel3[[#This Row],[ID-Bygningsdel]],'Data aktør'!A:H,6,FALSE)</f>
        <v>X</v>
      </c>
      <c r="T682" s="193" t="str">
        <f>VLOOKUP(Tabel3[[#This Row],[ID-Bygningsdel]],'Data aktør'!A:H,7,FALSE)</f>
        <v>X</v>
      </c>
      <c r="U682" s="194" t="str">
        <f>VLOOKUP(Tabel3[[#This Row],[ID-Bygningsdel]],'Data aktør'!A:H,8,FALSE)</f>
        <v/>
      </c>
      <c r="V682" s="76"/>
      <c r="W682" s="77"/>
      <c r="X682" s="76"/>
      <c r="Y682" s="77"/>
      <c r="Z682" s="76"/>
      <c r="AA682" s="77"/>
      <c r="AB682" s="76"/>
      <c r="AC682" s="77"/>
      <c r="AD682" s="76"/>
      <c r="AE682" s="77"/>
      <c r="AF682" s="76"/>
      <c r="AG682" s="77"/>
      <c r="AH682" s="76"/>
      <c r="AI682" s="77"/>
      <c r="AJ682" s="76" t="s">
        <v>47</v>
      </c>
      <c r="AK682" s="77">
        <v>200</v>
      </c>
      <c r="AL682" s="76"/>
      <c r="AM682" s="77"/>
      <c r="AN682" s="76"/>
      <c r="AO682" s="77"/>
      <c r="AP682" s="76"/>
      <c r="AQ682" s="77"/>
      <c r="AR682" s="76"/>
      <c r="AS682" s="77"/>
      <c r="AT682" s="76" t="s">
        <v>47</v>
      </c>
      <c r="AU682" s="77">
        <v>300</v>
      </c>
      <c r="AV682" s="76"/>
      <c r="AW682" s="77"/>
      <c r="AX682" s="76"/>
      <c r="AY682" s="77"/>
      <c r="AZ682" s="76"/>
      <c r="BA682" s="77"/>
      <c r="BB682" s="76" t="s">
        <v>48</v>
      </c>
      <c r="BC682" s="77">
        <v>325</v>
      </c>
      <c r="BD682" s="76"/>
      <c r="BE682" s="77"/>
      <c r="BF682" s="76"/>
      <c r="BG682" s="77"/>
      <c r="BH682" s="76"/>
      <c r="BI682" s="77"/>
      <c r="BJ682" s="76"/>
      <c r="BK682" s="77"/>
      <c r="BL682" s="36"/>
      <c r="BM682" s="24"/>
      <c r="BN682" s="76"/>
      <c r="BO682" s="77"/>
      <c r="BP682" s="76"/>
      <c r="BQ682" s="77"/>
      <c r="BR682" s="76"/>
      <c r="BS682" s="77"/>
      <c r="BT682" s="76"/>
      <c r="BU682" s="77"/>
      <c r="BV682" s="24"/>
      <c r="BW682" s="76"/>
      <c r="BX682" s="77"/>
      <c r="BY682" s="76"/>
      <c r="BZ682" s="77"/>
      <c r="CA682" s="96"/>
    </row>
    <row r="683" spans="1:79" outlineLevel="1" x14ac:dyDescent="0.2">
      <c r="A683" s="33"/>
      <c r="B683" s="265" t="s">
        <v>1364</v>
      </c>
      <c r="C683" s="240" t="str">
        <f>_xlfn.CONCAT(Tabel3[[#This Row],[ID]],Tabel3[[#This Row],[BYGNINGSDELE]])</f>
        <v>679Indtagsskorstene</v>
      </c>
      <c r="D683" s="24"/>
      <c r="E683" s="24"/>
      <c r="F683" s="24"/>
      <c r="G683" s="24"/>
      <c r="H683" s="24"/>
      <c r="I683" s="24"/>
      <c r="J683" s="61">
        <v>4</v>
      </c>
      <c r="K683" s="62" t="s">
        <v>1350</v>
      </c>
      <c r="L683" s="63" t="s">
        <v>1239</v>
      </c>
      <c r="M683" s="61" t="str">
        <f>IFERROR(VLOOKUP(Tabel3[[#This Row],[ID-Bygningsdel]],'Data ændringslog'!A:G,7,FALSE),"P")</f>
        <v/>
      </c>
      <c r="N683" s="64" t="s">
        <v>109</v>
      </c>
      <c r="O683" s="188" t="str">
        <f>VLOOKUP(Tabel3[[#This Row],[ID-Bygningsdel]],'Data aktør'!A:H,2,FALSE)</f>
        <v/>
      </c>
      <c r="P683" s="189" t="str">
        <f>VLOOKUP(Tabel3[[#This Row],[ID-Bygningsdel]],'Data aktør'!A:H,3,FALSE)</f>
        <v/>
      </c>
      <c r="Q683" s="190" t="str">
        <f>VLOOKUP(Tabel3[[#This Row],[ID-Bygningsdel]],'Data aktør'!A:H,4,FALSE)</f>
        <v/>
      </c>
      <c r="R683" s="191" t="str">
        <f>VLOOKUP(Tabel3[[#This Row],[ID-Bygningsdel]],'Data aktør'!A:H,5,FALSE)</f>
        <v/>
      </c>
      <c r="S683" s="192" t="str">
        <f>VLOOKUP(Tabel3[[#This Row],[ID-Bygningsdel]],'Data aktør'!A:H,6,FALSE)</f>
        <v>X</v>
      </c>
      <c r="T683" s="193" t="str">
        <f>VLOOKUP(Tabel3[[#This Row],[ID-Bygningsdel]],'Data aktør'!A:H,7,FALSE)</f>
        <v>X</v>
      </c>
      <c r="U683" s="194" t="str">
        <f>VLOOKUP(Tabel3[[#This Row],[ID-Bygningsdel]],'Data aktør'!A:H,8,FALSE)</f>
        <v/>
      </c>
      <c r="V683" s="76"/>
      <c r="W683" s="77"/>
      <c r="X683" s="76"/>
      <c r="Y683" s="77"/>
      <c r="Z683" s="76"/>
      <c r="AA683" s="77"/>
      <c r="AB683" s="76"/>
      <c r="AC683" s="77"/>
      <c r="AD683" s="76"/>
      <c r="AE683" s="77"/>
      <c r="AF683" s="76"/>
      <c r="AG683" s="77"/>
      <c r="AH683" s="76"/>
      <c r="AI683" s="77"/>
      <c r="AJ683" s="76" t="s">
        <v>47</v>
      </c>
      <c r="AK683" s="77">
        <v>200</v>
      </c>
      <c r="AL683" s="76"/>
      <c r="AM683" s="77"/>
      <c r="AN683" s="76"/>
      <c r="AO683" s="77"/>
      <c r="AP683" s="76"/>
      <c r="AQ683" s="77"/>
      <c r="AR683" s="76"/>
      <c r="AS683" s="77"/>
      <c r="AT683" s="76" t="s">
        <v>47</v>
      </c>
      <c r="AU683" s="77">
        <v>300</v>
      </c>
      <c r="AV683" s="76"/>
      <c r="AW683" s="77"/>
      <c r="AX683" s="76"/>
      <c r="AY683" s="77"/>
      <c r="AZ683" s="76"/>
      <c r="BA683" s="77"/>
      <c r="BB683" s="76" t="s">
        <v>48</v>
      </c>
      <c r="BC683" s="77">
        <v>325</v>
      </c>
      <c r="BD683" s="76"/>
      <c r="BE683" s="77"/>
      <c r="BF683" s="76"/>
      <c r="BG683" s="77"/>
      <c r="BH683" s="76"/>
      <c r="BI683" s="77"/>
      <c r="BJ683" s="76"/>
      <c r="BK683" s="77"/>
      <c r="BL683" s="36"/>
      <c r="BM683" s="24"/>
      <c r="BN683" s="76"/>
      <c r="BO683" s="77"/>
      <c r="BP683" s="76"/>
      <c r="BQ683" s="77"/>
      <c r="BR683" s="76"/>
      <c r="BS683" s="77"/>
      <c r="BT683" s="76"/>
      <c r="BU683" s="77"/>
      <c r="BV683" s="24"/>
      <c r="BW683" s="76"/>
      <c r="BX683" s="77"/>
      <c r="BY683" s="76"/>
      <c r="BZ683" s="77"/>
      <c r="CA683" s="96"/>
    </row>
    <row r="684" spans="1:79" outlineLevel="1" x14ac:dyDescent="0.2">
      <c r="A684" s="33"/>
      <c r="B684" s="265" t="s">
        <v>1365</v>
      </c>
      <c r="C684" s="240" t="str">
        <f>_xlfn.CONCAT(Tabel3[[#This Row],[ID]],Tabel3[[#This Row],[BYGNINGSDELE]])</f>
        <v>680Indtagsriste i vægge</v>
      </c>
      <c r="D684" s="24"/>
      <c r="E684" s="24"/>
      <c r="F684" s="24"/>
      <c r="G684" s="24"/>
      <c r="H684" s="24"/>
      <c r="I684" s="24"/>
      <c r="J684" s="61">
        <v>4</v>
      </c>
      <c r="K684" s="62" t="s">
        <v>1352</v>
      </c>
      <c r="L684" s="63" t="s">
        <v>1239</v>
      </c>
      <c r="M684" s="61" t="str">
        <f>IFERROR(VLOOKUP(Tabel3[[#This Row],[ID-Bygningsdel]],'Data ændringslog'!A:G,7,FALSE),"P")</f>
        <v/>
      </c>
      <c r="N684" s="64" t="s">
        <v>109</v>
      </c>
      <c r="O684" s="188" t="str">
        <f>VLOOKUP(Tabel3[[#This Row],[ID-Bygningsdel]],'Data aktør'!A:H,2,FALSE)</f>
        <v/>
      </c>
      <c r="P684" s="189" t="str">
        <f>VLOOKUP(Tabel3[[#This Row],[ID-Bygningsdel]],'Data aktør'!A:H,3,FALSE)</f>
        <v/>
      </c>
      <c r="Q684" s="190" t="str">
        <f>VLOOKUP(Tabel3[[#This Row],[ID-Bygningsdel]],'Data aktør'!A:H,4,FALSE)</f>
        <v/>
      </c>
      <c r="R684" s="191" t="str">
        <f>VLOOKUP(Tabel3[[#This Row],[ID-Bygningsdel]],'Data aktør'!A:H,5,FALSE)</f>
        <v/>
      </c>
      <c r="S684" s="192" t="str">
        <f>VLOOKUP(Tabel3[[#This Row],[ID-Bygningsdel]],'Data aktør'!A:H,6,FALSE)</f>
        <v>X</v>
      </c>
      <c r="T684" s="193" t="str">
        <f>VLOOKUP(Tabel3[[#This Row],[ID-Bygningsdel]],'Data aktør'!A:H,7,FALSE)</f>
        <v>X</v>
      </c>
      <c r="U684" s="194" t="str">
        <f>VLOOKUP(Tabel3[[#This Row],[ID-Bygningsdel]],'Data aktør'!A:H,8,FALSE)</f>
        <v/>
      </c>
      <c r="V684" s="76"/>
      <c r="W684" s="77"/>
      <c r="X684" s="76"/>
      <c r="Y684" s="77"/>
      <c r="Z684" s="76"/>
      <c r="AA684" s="77"/>
      <c r="AB684" s="76"/>
      <c r="AC684" s="77"/>
      <c r="AD684" s="76"/>
      <c r="AE684" s="77"/>
      <c r="AF684" s="76"/>
      <c r="AG684" s="77"/>
      <c r="AH684" s="76"/>
      <c r="AI684" s="77"/>
      <c r="AJ684" s="76" t="s">
        <v>47</v>
      </c>
      <c r="AK684" s="77">
        <v>200</v>
      </c>
      <c r="AL684" s="76"/>
      <c r="AM684" s="77"/>
      <c r="AN684" s="76"/>
      <c r="AO684" s="77"/>
      <c r="AP684" s="76"/>
      <c r="AQ684" s="77"/>
      <c r="AR684" s="76"/>
      <c r="AS684" s="77"/>
      <c r="AT684" s="76" t="s">
        <v>47</v>
      </c>
      <c r="AU684" s="77">
        <v>300</v>
      </c>
      <c r="AV684" s="76"/>
      <c r="AW684" s="77"/>
      <c r="AX684" s="76"/>
      <c r="AY684" s="77"/>
      <c r="AZ684" s="76"/>
      <c r="BA684" s="77"/>
      <c r="BB684" s="76" t="s">
        <v>48</v>
      </c>
      <c r="BC684" s="77">
        <v>325</v>
      </c>
      <c r="BD684" s="76"/>
      <c r="BE684" s="77"/>
      <c r="BF684" s="76"/>
      <c r="BG684" s="77"/>
      <c r="BH684" s="76"/>
      <c r="BI684" s="77"/>
      <c r="BJ684" s="76"/>
      <c r="BK684" s="77"/>
      <c r="BL684" s="36"/>
      <c r="BM684" s="24"/>
      <c r="BN684" s="76"/>
      <c r="BO684" s="77"/>
      <c r="BP684" s="76"/>
      <c r="BQ684" s="77"/>
      <c r="BR684" s="76"/>
      <c r="BS684" s="77"/>
      <c r="BT684" s="76"/>
      <c r="BU684" s="77"/>
      <c r="BV684" s="24"/>
      <c r="BW684" s="76"/>
      <c r="BX684" s="77"/>
      <c r="BY684" s="76"/>
      <c r="BZ684" s="77"/>
      <c r="CA684" s="96"/>
    </row>
    <row r="685" spans="1:79" outlineLevel="1" x14ac:dyDescent="0.2">
      <c r="A685" s="33"/>
      <c r="B685" s="265" t="s">
        <v>1366</v>
      </c>
      <c r="C685" s="240" t="str">
        <f>_xlfn.CONCAT(Tabel3[[#This Row],[ID]],Tabel3[[#This Row],[BYGNINGSDELE]])</f>
        <v>681Taggennemføringer</v>
      </c>
      <c r="D685" s="24"/>
      <c r="E685" s="24"/>
      <c r="F685" s="24"/>
      <c r="G685" s="24"/>
      <c r="H685" s="24"/>
      <c r="I685" s="24"/>
      <c r="J685" s="61">
        <v>4</v>
      </c>
      <c r="K685" s="62" t="s">
        <v>1354</v>
      </c>
      <c r="L685" s="63" t="s">
        <v>1239</v>
      </c>
      <c r="M685" s="61" t="str">
        <f>IFERROR(VLOOKUP(Tabel3[[#This Row],[ID-Bygningsdel]],'Data ændringslog'!A:G,7,FALSE),"P")</f>
        <v/>
      </c>
      <c r="N685" s="64" t="s">
        <v>113</v>
      </c>
      <c r="O685" s="188" t="str">
        <f>VLOOKUP(Tabel3[[#This Row],[ID-Bygningsdel]],'Data aktør'!A:H,2,FALSE)</f>
        <v/>
      </c>
      <c r="P685" s="189" t="str">
        <f>VLOOKUP(Tabel3[[#This Row],[ID-Bygningsdel]],'Data aktør'!A:H,3,FALSE)</f>
        <v/>
      </c>
      <c r="Q685" s="190" t="str">
        <f>VLOOKUP(Tabel3[[#This Row],[ID-Bygningsdel]],'Data aktør'!A:H,4,FALSE)</f>
        <v/>
      </c>
      <c r="R685" s="191" t="str">
        <f>VLOOKUP(Tabel3[[#This Row],[ID-Bygningsdel]],'Data aktør'!A:H,5,FALSE)</f>
        <v/>
      </c>
      <c r="S685" s="192" t="str">
        <f>VLOOKUP(Tabel3[[#This Row],[ID-Bygningsdel]],'Data aktør'!A:H,6,FALSE)</f>
        <v/>
      </c>
      <c r="T685" s="193" t="str">
        <f>VLOOKUP(Tabel3[[#This Row],[ID-Bygningsdel]],'Data aktør'!A:H,7,FALSE)</f>
        <v/>
      </c>
      <c r="U685" s="194" t="str">
        <f>VLOOKUP(Tabel3[[#This Row],[ID-Bygningsdel]],'Data aktør'!A:H,8,FALSE)</f>
        <v/>
      </c>
      <c r="V685" s="76"/>
      <c r="W685" s="77"/>
      <c r="X685" s="76"/>
      <c r="Y685" s="77"/>
      <c r="Z685" s="76"/>
      <c r="AA685" s="77"/>
      <c r="AB685" s="76"/>
      <c r="AC685" s="77"/>
      <c r="AD685" s="76"/>
      <c r="AE685" s="77"/>
      <c r="AF685" s="76"/>
      <c r="AG685" s="77"/>
      <c r="AH685" s="76"/>
      <c r="AI685" s="77"/>
      <c r="AJ685" s="76"/>
      <c r="AK685" s="77"/>
      <c r="AL685" s="76"/>
      <c r="AM685" s="77"/>
      <c r="AN685" s="76"/>
      <c r="AO685" s="77"/>
      <c r="AP685" s="76"/>
      <c r="AQ685" s="77"/>
      <c r="AR685" s="76"/>
      <c r="AS685" s="77"/>
      <c r="AT685" s="76"/>
      <c r="AU685" s="77"/>
      <c r="AV685" s="76"/>
      <c r="AW685" s="77"/>
      <c r="AX685" s="76"/>
      <c r="AY685" s="77"/>
      <c r="AZ685" s="76"/>
      <c r="BA685" s="77"/>
      <c r="BB685" s="76"/>
      <c r="BC685" s="77"/>
      <c r="BD685" s="76"/>
      <c r="BE685" s="77"/>
      <c r="BF685" s="76"/>
      <c r="BG685" s="77"/>
      <c r="BH685" s="76"/>
      <c r="BI685" s="77"/>
      <c r="BJ685" s="76"/>
      <c r="BK685" s="77"/>
      <c r="BL685" s="36"/>
      <c r="BM685" s="24"/>
      <c r="BN685" s="76"/>
      <c r="BO685" s="77"/>
      <c r="BP685" s="76"/>
      <c r="BQ685" s="77"/>
      <c r="BR685" s="76"/>
      <c r="BS685" s="77"/>
      <c r="BT685" s="76"/>
      <c r="BU685" s="77"/>
      <c r="BV685" s="24"/>
      <c r="BW685" s="76"/>
      <c r="BX685" s="77"/>
      <c r="BY685" s="76"/>
      <c r="BZ685" s="77"/>
      <c r="CA685" s="96"/>
    </row>
    <row r="686" spans="1:79" outlineLevel="1" x14ac:dyDescent="0.2">
      <c r="A686" s="33"/>
      <c r="B686" s="265" t="s">
        <v>1367</v>
      </c>
      <c r="C686" s="240" t="str">
        <f>_xlfn.CONCAT(Tabel3[[#This Row],[ID]],Tabel3[[#This Row],[BYGNINGSDELE]])</f>
        <v>682Membrangennemføringer</v>
      </c>
      <c r="D686" s="24"/>
      <c r="E686" s="24"/>
      <c r="F686" s="24"/>
      <c r="G686" s="24"/>
      <c r="H686" s="24"/>
      <c r="I686" s="24"/>
      <c r="J686" s="61">
        <v>4</v>
      </c>
      <c r="K686" s="62" t="s">
        <v>1356</v>
      </c>
      <c r="L686" s="63" t="s">
        <v>1239</v>
      </c>
      <c r="M686" s="61" t="str">
        <f>IFERROR(VLOOKUP(Tabel3[[#This Row],[ID-Bygningsdel]],'Data ændringslog'!A:G,7,FALSE),"P")</f>
        <v/>
      </c>
      <c r="N686" s="64" t="s">
        <v>113</v>
      </c>
      <c r="O686" s="202" t="str">
        <f>VLOOKUP(Tabel3[[#This Row],[ID-Bygningsdel]],'Data aktør'!A:H,2,FALSE)</f>
        <v/>
      </c>
      <c r="P686" s="203" t="str">
        <f>VLOOKUP(Tabel3[[#This Row],[ID-Bygningsdel]],'Data aktør'!A:H,3,FALSE)</f>
        <v/>
      </c>
      <c r="Q686" s="204" t="str">
        <f>VLOOKUP(Tabel3[[#This Row],[ID-Bygningsdel]],'Data aktør'!A:H,4,FALSE)</f>
        <v/>
      </c>
      <c r="R686" s="205" t="str">
        <f>VLOOKUP(Tabel3[[#This Row],[ID-Bygningsdel]],'Data aktør'!A:H,5,FALSE)</f>
        <v/>
      </c>
      <c r="S686" s="206" t="str">
        <f>VLOOKUP(Tabel3[[#This Row],[ID-Bygningsdel]],'Data aktør'!A:H,6,FALSE)</f>
        <v/>
      </c>
      <c r="T686" s="207" t="str">
        <f>VLOOKUP(Tabel3[[#This Row],[ID-Bygningsdel]],'Data aktør'!A:H,7,FALSE)</f>
        <v/>
      </c>
      <c r="U686" s="208" t="str">
        <f>VLOOKUP(Tabel3[[#This Row],[ID-Bygningsdel]],'Data aktør'!A:H,8,FALSE)</f>
        <v/>
      </c>
      <c r="V686" s="76"/>
      <c r="W686" s="77"/>
      <c r="X686" s="76"/>
      <c r="Y686" s="77"/>
      <c r="Z686" s="76"/>
      <c r="AA686" s="77"/>
      <c r="AB686" s="76"/>
      <c r="AC686" s="77"/>
      <c r="AD686" s="76"/>
      <c r="AE686" s="77"/>
      <c r="AF686" s="76"/>
      <c r="AG686" s="77"/>
      <c r="AH686" s="76"/>
      <c r="AI686" s="77"/>
      <c r="AJ686" s="76"/>
      <c r="AK686" s="77"/>
      <c r="AL686" s="76"/>
      <c r="AM686" s="77"/>
      <c r="AN686" s="76"/>
      <c r="AO686" s="77"/>
      <c r="AP686" s="76"/>
      <c r="AQ686" s="77"/>
      <c r="AR686" s="76"/>
      <c r="AS686" s="77"/>
      <c r="AT686" s="76"/>
      <c r="AU686" s="77"/>
      <c r="AV686" s="76"/>
      <c r="AW686" s="77"/>
      <c r="AX686" s="76"/>
      <c r="AY686" s="77"/>
      <c r="AZ686" s="76"/>
      <c r="BA686" s="77"/>
      <c r="BB686" s="76"/>
      <c r="BC686" s="77"/>
      <c r="BD686" s="76"/>
      <c r="BE686" s="77"/>
      <c r="BF686" s="76"/>
      <c r="BG686" s="77"/>
      <c r="BH686" s="76"/>
      <c r="BI686" s="77"/>
      <c r="BJ686" s="76"/>
      <c r="BK686" s="77"/>
      <c r="BL686" s="36"/>
      <c r="BM686" s="24"/>
      <c r="BN686" s="76"/>
      <c r="BO686" s="77"/>
      <c r="BP686" s="76"/>
      <c r="BQ686" s="77"/>
      <c r="BR686" s="76"/>
      <c r="BS686" s="77"/>
      <c r="BT686" s="76"/>
      <c r="BU686" s="77"/>
      <c r="BV686" s="24"/>
      <c r="BW686" s="76"/>
      <c r="BX686" s="77"/>
      <c r="BY686" s="76"/>
      <c r="BZ686" s="77"/>
      <c r="CA686" s="96"/>
    </row>
    <row r="687" spans="1:79" ht="15.75" outlineLevel="1" x14ac:dyDescent="0.2">
      <c r="A687" s="33"/>
      <c r="B687" s="266" t="s">
        <v>1369</v>
      </c>
      <c r="C687" s="241" t="str">
        <f>_xlfn.CONCAT(Tabel3[[#This Row],[ID]],Tabel3[[#This Row],[BYGNINGSDELE]])</f>
        <v>683Inventar</v>
      </c>
      <c r="D687" s="103"/>
      <c r="E687" s="103"/>
      <c r="F687" s="103"/>
      <c r="G687" s="103"/>
      <c r="H687" s="103"/>
      <c r="I687" s="33"/>
      <c r="J687" s="55">
        <v>1</v>
      </c>
      <c r="K687" s="56" t="s">
        <v>1358</v>
      </c>
      <c r="L687" s="286"/>
      <c r="M687" s="104" t="str">
        <f>IFERROR(VLOOKUP(Tabel3[[#This Row],[ID-Bygningsdel]],'Data ændringslog'!A:G,7,FALSE),"P")</f>
        <v/>
      </c>
      <c r="N687" s="57"/>
      <c r="O687" s="218" t="s">
        <v>109</v>
      </c>
      <c r="P687" s="219" t="s">
        <v>109</v>
      </c>
      <c r="Q687" s="219" t="s">
        <v>109</v>
      </c>
      <c r="R687" s="219" t="s">
        <v>109</v>
      </c>
      <c r="S687" s="219" t="s">
        <v>109</v>
      </c>
      <c r="T687" s="219" t="s">
        <v>109</v>
      </c>
      <c r="U687" s="220" t="s">
        <v>109</v>
      </c>
      <c r="V687" s="82"/>
      <c r="W687" s="83"/>
      <c r="X687" s="82"/>
      <c r="Y687" s="83"/>
      <c r="Z687" s="82"/>
      <c r="AA687" s="83"/>
      <c r="AB687" s="82"/>
      <c r="AC687" s="105"/>
      <c r="AD687" s="82"/>
      <c r="AE687" s="83"/>
      <c r="AF687" s="82"/>
      <c r="AG687" s="83"/>
      <c r="AH687" s="82"/>
      <c r="AI687" s="83"/>
      <c r="AJ687" s="82"/>
      <c r="AK687" s="105"/>
      <c r="AL687" s="82"/>
      <c r="AM687" s="105"/>
      <c r="AN687" s="82"/>
      <c r="AO687" s="83"/>
      <c r="AP687" s="82"/>
      <c r="AQ687" s="83"/>
      <c r="AR687" s="82"/>
      <c r="AS687" s="83"/>
      <c r="AT687" s="82"/>
      <c r="AU687" s="105"/>
      <c r="AV687" s="82"/>
      <c r="AW687" s="83"/>
      <c r="AX687" s="82"/>
      <c r="AY687" s="83"/>
      <c r="AZ687" s="82"/>
      <c r="BA687" s="83"/>
      <c r="BB687" s="82"/>
      <c r="BC687" s="105"/>
      <c r="BD687" s="82"/>
      <c r="BE687" s="83"/>
      <c r="BF687" s="82"/>
      <c r="BG687" s="83"/>
      <c r="BH687" s="82"/>
      <c r="BI687" s="83"/>
      <c r="BJ687" s="82"/>
      <c r="BK687" s="105"/>
      <c r="BL687" s="106"/>
      <c r="BM687" s="257"/>
      <c r="BN687" s="82"/>
      <c r="BO687" s="83"/>
      <c r="BP687" s="82"/>
      <c r="BQ687" s="83"/>
      <c r="BR687" s="82"/>
      <c r="BS687" s="83"/>
      <c r="BT687" s="82"/>
      <c r="BU687" s="105"/>
      <c r="BV687" s="33"/>
      <c r="BW687" s="82"/>
      <c r="BX687" s="83"/>
      <c r="BY687" s="82"/>
      <c r="BZ687" s="83"/>
      <c r="CA687" s="107"/>
    </row>
    <row r="688" spans="1:79" ht="14.25" outlineLevel="1" x14ac:dyDescent="0.2">
      <c r="A688" s="33"/>
      <c r="B688" s="264" t="s">
        <v>1371</v>
      </c>
      <c r="C688" s="239" t="str">
        <f>_xlfn.CONCAT(Tabel3[[#This Row],[ID]],Tabel3[[#This Row],[BYGNINGSDELE]])</f>
        <v>684Inventar, fast</v>
      </c>
      <c r="D688" s="27"/>
      <c r="E688" s="27"/>
      <c r="F688" s="27"/>
      <c r="G688" s="27"/>
      <c r="H688" s="27"/>
      <c r="I688" s="24"/>
      <c r="J688" s="58">
        <v>2</v>
      </c>
      <c r="K688" s="59" t="s">
        <v>1368</v>
      </c>
      <c r="L688" s="287"/>
      <c r="M688" s="290" t="str">
        <f>IFERROR(VLOOKUP(Tabel3[[#This Row],[ID-Bygningsdel]],'Data ændringslog'!A:G,7,FALSE),"P")</f>
        <v/>
      </c>
      <c r="N688" s="60"/>
      <c r="O688" s="221" t="s">
        <v>109</v>
      </c>
      <c r="P688" s="222" t="s">
        <v>109</v>
      </c>
      <c r="Q688" s="222" t="s">
        <v>109</v>
      </c>
      <c r="R688" s="222" t="s">
        <v>109</v>
      </c>
      <c r="S688" s="222" t="s">
        <v>109</v>
      </c>
      <c r="T688" s="222" t="s">
        <v>109</v>
      </c>
      <c r="U688" s="223" t="s">
        <v>109</v>
      </c>
      <c r="V688" s="78"/>
      <c r="W688" s="79"/>
      <c r="X688" s="78"/>
      <c r="Y688" s="79"/>
      <c r="Z688" s="78"/>
      <c r="AA688" s="79"/>
      <c r="AB688" s="225"/>
      <c r="AC688" s="226"/>
      <c r="AD688" s="78"/>
      <c r="AE688" s="79"/>
      <c r="AF688" s="78"/>
      <c r="AG688" s="79"/>
      <c r="AH688" s="78"/>
      <c r="AI688" s="79"/>
      <c r="AJ688" s="225"/>
      <c r="AK688" s="226"/>
      <c r="AL688" s="225"/>
      <c r="AM688" s="226"/>
      <c r="AN688" s="78"/>
      <c r="AO688" s="79"/>
      <c r="AP688" s="78"/>
      <c r="AQ688" s="79"/>
      <c r="AR688" s="78"/>
      <c r="AS688" s="79"/>
      <c r="AT688" s="225"/>
      <c r="AU688" s="226"/>
      <c r="AV688" s="78"/>
      <c r="AW688" s="79"/>
      <c r="AX688" s="78"/>
      <c r="AY688" s="79"/>
      <c r="AZ688" s="78"/>
      <c r="BA688" s="79"/>
      <c r="BB688" s="225"/>
      <c r="BC688" s="226"/>
      <c r="BD688" s="78"/>
      <c r="BE688" s="79"/>
      <c r="BF688" s="78"/>
      <c r="BG688" s="79"/>
      <c r="BH688" s="78"/>
      <c r="BI688" s="79"/>
      <c r="BJ688" s="225"/>
      <c r="BK688" s="226"/>
      <c r="BL688" s="37"/>
      <c r="BM688" s="245"/>
      <c r="BN688" s="78"/>
      <c r="BO688" s="79"/>
      <c r="BP688" s="78"/>
      <c r="BQ688" s="79"/>
      <c r="BR688" s="78"/>
      <c r="BS688" s="79"/>
      <c r="BT688" s="225"/>
      <c r="BU688" s="226"/>
      <c r="BV688" s="24"/>
      <c r="BW688" s="78"/>
      <c r="BX688" s="79"/>
      <c r="BY688" s="78"/>
      <c r="BZ688" s="79"/>
      <c r="CA688" s="97"/>
    </row>
    <row r="689" spans="1:79" outlineLevel="1" x14ac:dyDescent="0.2">
      <c r="A689" s="33"/>
      <c r="B689" s="265" t="s">
        <v>1373</v>
      </c>
      <c r="C689" s="240" t="str">
        <f>_xlfn.CONCAT(Tabel3[[#This Row],[ID]],Tabel3[[#This Row],[BYGNINGSDELE]])</f>
        <v>685Skabe, skuffer</v>
      </c>
      <c r="D689" s="24"/>
      <c r="E689" s="24"/>
      <c r="F689" s="24"/>
      <c r="G689" s="24"/>
      <c r="H689" s="24"/>
      <c r="I689" s="24"/>
      <c r="J689" s="61">
        <v>3</v>
      </c>
      <c r="K689" s="62" t="s">
        <v>1370</v>
      </c>
      <c r="L689" s="63" t="s">
        <v>847</v>
      </c>
      <c r="M689" s="61" t="str">
        <f>IFERROR(VLOOKUP(Tabel3[[#This Row],[ID-Bygningsdel]],'Data ændringslog'!A:G,7,FALSE),"P")</f>
        <v/>
      </c>
      <c r="N689" s="64" t="s">
        <v>109</v>
      </c>
      <c r="O689" s="188" t="str">
        <f>VLOOKUP(Tabel3[[#This Row],[ID-Bygningsdel]],'Data aktør'!A:H,2,FALSE)</f>
        <v>X</v>
      </c>
      <c r="P689" s="189" t="str">
        <f>VLOOKUP(Tabel3[[#This Row],[ID-Bygningsdel]],'Data aktør'!A:H,3,FALSE)</f>
        <v/>
      </c>
      <c r="Q689" s="190" t="str">
        <f>VLOOKUP(Tabel3[[#This Row],[ID-Bygningsdel]],'Data aktør'!A:H,4,FALSE)</f>
        <v/>
      </c>
      <c r="R689" s="191" t="str">
        <f>VLOOKUP(Tabel3[[#This Row],[ID-Bygningsdel]],'Data aktør'!A:H,5,FALSE)</f>
        <v/>
      </c>
      <c r="S689" s="192" t="str">
        <f>VLOOKUP(Tabel3[[#This Row],[ID-Bygningsdel]],'Data aktør'!A:H,6,FALSE)</f>
        <v/>
      </c>
      <c r="T689" s="193" t="str">
        <f>VLOOKUP(Tabel3[[#This Row],[ID-Bygningsdel]],'Data aktør'!A:H,7,FALSE)</f>
        <v/>
      </c>
      <c r="U689" s="194" t="str">
        <f>VLOOKUP(Tabel3[[#This Row],[ID-Bygningsdel]],'Data aktør'!A:H,8,FALSE)</f>
        <v/>
      </c>
      <c r="V689" s="76"/>
      <c r="W689" s="77"/>
      <c r="X689" s="76"/>
      <c r="Y689" s="77"/>
      <c r="Z689" s="76"/>
      <c r="AA689" s="77"/>
      <c r="AB689" s="80"/>
      <c r="AC689" s="81"/>
      <c r="AD689" s="76"/>
      <c r="AE689" s="77"/>
      <c r="AF689" s="76"/>
      <c r="AG689" s="77"/>
      <c r="AH689" s="76"/>
      <c r="AI689" s="77"/>
      <c r="AJ689" s="80" t="s">
        <v>43</v>
      </c>
      <c r="AK689" s="81">
        <v>300</v>
      </c>
      <c r="AL689" s="80"/>
      <c r="AM689" s="81"/>
      <c r="AN689" s="76"/>
      <c r="AO689" s="77"/>
      <c r="AP689" s="76"/>
      <c r="AQ689" s="77"/>
      <c r="AR689" s="76"/>
      <c r="AS689" s="77"/>
      <c r="AT689" s="80" t="s">
        <v>43</v>
      </c>
      <c r="AU689" s="81">
        <v>325</v>
      </c>
      <c r="AV689" s="76"/>
      <c r="AW689" s="77"/>
      <c r="AX689" s="76"/>
      <c r="AY689" s="77"/>
      <c r="AZ689" s="76"/>
      <c r="BA689" s="77"/>
      <c r="BB689" s="80" t="s">
        <v>43</v>
      </c>
      <c r="BC689" s="81">
        <v>325</v>
      </c>
      <c r="BD689" s="76"/>
      <c r="BE689" s="77"/>
      <c r="BF689" s="76"/>
      <c r="BG689" s="77"/>
      <c r="BH689" s="76"/>
      <c r="BI689" s="77"/>
      <c r="BJ689" s="80"/>
      <c r="BK689" s="81"/>
      <c r="BL689" s="36"/>
      <c r="BM689" s="113"/>
      <c r="BN689" s="76"/>
      <c r="BO689" s="77"/>
      <c r="BP689" s="76"/>
      <c r="BQ689" s="77"/>
      <c r="BR689" s="76"/>
      <c r="BS689" s="77"/>
      <c r="BT689" s="80"/>
      <c r="BU689" s="81"/>
      <c r="BV689" s="24"/>
      <c r="BW689" s="76"/>
      <c r="BX689" s="77"/>
      <c r="BY689" s="76"/>
      <c r="BZ689" s="77"/>
      <c r="CA689" s="96"/>
    </row>
    <row r="690" spans="1:79" outlineLevel="1" x14ac:dyDescent="0.2">
      <c r="A690" s="33"/>
      <c r="B690" s="265" t="s">
        <v>1375</v>
      </c>
      <c r="C690" s="240" t="str">
        <f>_xlfn.CONCAT(Tabel3[[#This Row],[ID]],Tabel3[[#This Row],[BYGNINGSDELE]])</f>
        <v>686Reoler, hylder</v>
      </c>
      <c r="D690" s="24"/>
      <c r="E690" s="24"/>
      <c r="F690" s="24"/>
      <c r="G690" s="24"/>
      <c r="H690" s="24"/>
      <c r="I690" s="24"/>
      <c r="J690" s="61">
        <v>3</v>
      </c>
      <c r="K690" s="62" t="s">
        <v>1372</v>
      </c>
      <c r="L690" s="63" t="s">
        <v>847</v>
      </c>
      <c r="M690" s="61" t="str">
        <f>IFERROR(VLOOKUP(Tabel3[[#This Row],[ID-Bygningsdel]],'Data ændringslog'!A:G,7,FALSE),"P")</f>
        <v/>
      </c>
      <c r="N690" s="64" t="s">
        <v>109</v>
      </c>
      <c r="O690" s="188" t="str">
        <f>VLOOKUP(Tabel3[[#This Row],[ID-Bygningsdel]],'Data aktør'!A:H,2,FALSE)</f>
        <v>X</v>
      </c>
      <c r="P690" s="189" t="str">
        <f>VLOOKUP(Tabel3[[#This Row],[ID-Bygningsdel]],'Data aktør'!A:H,3,FALSE)</f>
        <v/>
      </c>
      <c r="Q690" s="190" t="str">
        <f>VLOOKUP(Tabel3[[#This Row],[ID-Bygningsdel]],'Data aktør'!A:H,4,FALSE)</f>
        <v/>
      </c>
      <c r="R690" s="191" t="str">
        <f>VLOOKUP(Tabel3[[#This Row],[ID-Bygningsdel]],'Data aktør'!A:H,5,FALSE)</f>
        <v/>
      </c>
      <c r="S690" s="192" t="str">
        <f>VLOOKUP(Tabel3[[#This Row],[ID-Bygningsdel]],'Data aktør'!A:H,6,FALSE)</f>
        <v/>
      </c>
      <c r="T690" s="193" t="str">
        <f>VLOOKUP(Tabel3[[#This Row],[ID-Bygningsdel]],'Data aktør'!A:H,7,FALSE)</f>
        <v/>
      </c>
      <c r="U690" s="194" t="str">
        <f>VLOOKUP(Tabel3[[#This Row],[ID-Bygningsdel]],'Data aktør'!A:H,8,FALSE)</f>
        <v/>
      </c>
      <c r="V690" s="76"/>
      <c r="W690" s="77"/>
      <c r="X690" s="76"/>
      <c r="Y690" s="77"/>
      <c r="Z690" s="76"/>
      <c r="AA690" s="77"/>
      <c r="AB690" s="76"/>
      <c r="AC690" s="77"/>
      <c r="AD690" s="76"/>
      <c r="AE690" s="77"/>
      <c r="AF690" s="76"/>
      <c r="AG690" s="77"/>
      <c r="AH690" s="76"/>
      <c r="AI690" s="77"/>
      <c r="AJ690" s="76" t="s">
        <v>43</v>
      </c>
      <c r="AK690" s="77">
        <v>300</v>
      </c>
      <c r="AL690" s="76"/>
      <c r="AM690" s="77"/>
      <c r="AN690" s="76"/>
      <c r="AO690" s="77"/>
      <c r="AP690" s="76"/>
      <c r="AQ690" s="77"/>
      <c r="AR690" s="76"/>
      <c r="AS690" s="77"/>
      <c r="AT690" s="76" t="s">
        <v>43</v>
      </c>
      <c r="AU690" s="77">
        <v>325</v>
      </c>
      <c r="AV690" s="76"/>
      <c r="AW690" s="77"/>
      <c r="AX690" s="76"/>
      <c r="AY690" s="77"/>
      <c r="AZ690" s="76"/>
      <c r="BA690" s="77"/>
      <c r="BB690" s="76" t="s">
        <v>43</v>
      </c>
      <c r="BC690" s="77">
        <v>325</v>
      </c>
      <c r="BD690" s="76"/>
      <c r="BE690" s="77"/>
      <c r="BF690" s="76"/>
      <c r="BG690" s="77"/>
      <c r="BH690" s="76"/>
      <c r="BI690" s="77"/>
      <c r="BJ690" s="76"/>
      <c r="BK690" s="77"/>
      <c r="BL690" s="36"/>
      <c r="BM690" s="24"/>
      <c r="BN690" s="76"/>
      <c r="BO690" s="77"/>
      <c r="BP690" s="76"/>
      <c r="BQ690" s="77"/>
      <c r="BR690" s="76"/>
      <c r="BS690" s="77"/>
      <c r="BT690" s="76"/>
      <c r="BU690" s="77"/>
      <c r="BV690" s="24"/>
      <c r="BW690" s="76"/>
      <c r="BX690" s="77"/>
      <c r="BY690" s="76"/>
      <c r="BZ690" s="77"/>
      <c r="CA690" s="96"/>
    </row>
    <row r="691" spans="1:79" outlineLevel="1" x14ac:dyDescent="0.2">
      <c r="A691" s="33"/>
      <c r="B691" s="265" t="s">
        <v>1377</v>
      </c>
      <c r="C691" s="240" t="str">
        <f>_xlfn.CONCAT(Tabel3[[#This Row],[ID]],Tabel3[[#This Row],[BYGNINGSDELE]])</f>
        <v>687Siddemøbler, liggemøbler</v>
      </c>
      <c r="D691" s="24"/>
      <c r="E691" s="24"/>
      <c r="F691" s="24"/>
      <c r="G691" s="24"/>
      <c r="H691" s="24"/>
      <c r="I691" s="24"/>
      <c r="J691" s="61">
        <v>3</v>
      </c>
      <c r="K691" s="62" t="s">
        <v>1374</v>
      </c>
      <c r="L691" s="63" t="s">
        <v>847</v>
      </c>
      <c r="M691" s="61" t="str">
        <f>IFERROR(VLOOKUP(Tabel3[[#This Row],[ID-Bygningsdel]],'Data ændringslog'!A:G,7,FALSE),"P")</f>
        <v/>
      </c>
      <c r="N691" s="64" t="s">
        <v>109</v>
      </c>
      <c r="O691" s="188" t="str">
        <f>VLOOKUP(Tabel3[[#This Row],[ID-Bygningsdel]],'Data aktør'!A:H,2,FALSE)</f>
        <v>X</v>
      </c>
      <c r="P691" s="189" t="str">
        <f>VLOOKUP(Tabel3[[#This Row],[ID-Bygningsdel]],'Data aktør'!A:H,3,FALSE)</f>
        <v/>
      </c>
      <c r="Q691" s="190" t="str">
        <f>VLOOKUP(Tabel3[[#This Row],[ID-Bygningsdel]],'Data aktør'!A:H,4,FALSE)</f>
        <v/>
      </c>
      <c r="R691" s="191" t="str">
        <f>VLOOKUP(Tabel3[[#This Row],[ID-Bygningsdel]],'Data aktør'!A:H,5,FALSE)</f>
        <v/>
      </c>
      <c r="S691" s="192" t="str">
        <f>VLOOKUP(Tabel3[[#This Row],[ID-Bygningsdel]],'Data aktør'!A:H,6,FALSE)</f>
        <v/>
      </c>
      <c r="T691" s="193" t="str">
        <f>VLOOKUP(Tabel3[[#This Row],[ID-Bygningsdel]],'Data aktør'!A:H,7,FALSE)</f>
        <v/>
      </c>
      <c r="U691" s="194" t="str">
        <f>VLOOKUP(Tabel3[[#This Row],[ID-Bygningsdel]],'Data aktør'!A:H,8,FALSE)</f>
        <v/>
      </c>
      <c r="V691" s="76"/>
      <c r="W691" s="77"/>
      <c r="X691" s="76"/>
      <c r="Y691" s="77"/>
      <c r="Z691" s="76"/>
      <c r="AA691" s="77"/>
      <c r="AB691" s="76"/>
      <c r="AC691" s="77"/>
      <c r="AD691" s="76"/>
      <c r="AE691" s="77"/>
      <c r="AF691" s="76"/>
      <c r="AG691" s="77"/>
      <c r="AH691" s="76"/>
      <c r="AI691" s="77"/>
      <c r="AJ691" s="76" t="s">
        <v>43</v>
      </c>
      <c r="AK691" s="77">
        <v>300</v>
      </c>
      <c r="AL691" s="76"/>
      <c r="AM691" s="77"/>
      <c r="AN691" s="76"/>
      <c r="AO691" s="77"/>
      <c r="AP691" s="76"/>
      <c r="AQ691" s="77"/>
      <c r="AR691" s="76"/>
      <c r="AS691" s="77"/>
      <c r="AT691" s="76" t="s">
        <v>43</v>
      </c>
      <c r="AU691" s="77">
        <v>325</v>
      </c>
      <c r="AV691" s="76"/>
      <c r="AW691" s="77"/>
      <c r="AX691" s="76"/>
      <c r="AY691" s="77"/>
      <c r="AZ691" s="76"/>
      <c r="BA691" s="77"/>
      <c r="BB691" s="76" t="s">
        <v>43</v>
      </c>
      <c r="BC691" s="77">
        <v>325</v>
      </c>
      <c r="BD691" s="76"/>
      <c r="BE691" s="77"/>
      <c r="BF691" s="76"/>
      <c r="BG691" s="77"/>
      <c r="BH691" s="76"/>
      <c r="BI691" s="77"/>
      <c r="BJ691" s="76"/>
      <c r="BK691" s="77"/>
      <c r="BL691" s="36"/>
      <c r="BM691" s="24"/>
      <c r="BN691" s="76"/>
      <c r="BO691" s="77"/>
      <c r="BP691" s="76"/>
      <c r="BQ691" s="77"/>
      <c r="BR691" s="76"/>
      <c r="BS691" s="77"/>
      <c r="BT691" s="76"/>
      <c r="BU691" s="77"/>
      <c r="BV691" s="24"/>
      <c r="BW691" s="76"/>
      <c r="BX691" s="77"/>
      <c r="BY691" s="76"/>
      <c r="BZ691" s="77"/>
      <c r="CA691" s="96"/>
    </row>
    <row r="692" spans="1:79" s="108" customFormat="1" ht="27.95" customHeight="1" x14ac:dyDescent="0.2">
      <c r="A692" s="33"/>
      <c r="B692" s="265" t="s">
        <v>1379</v>
      </c>
      <c r="C692" s="240" t="str">
        <f>_xlfn.CONCAT(Tabel3[[#This Row],[ID]],Tabel3[[#This Row],[BYGNINGSDELE]])</f>
        <v>688Gardiner, persienner, skærmvægge, forhæng</v>
      </c>
      <c r="D692" s="24"/>
      <c r="E692" s="24"/>
      <c r="F692" s="24"/>
      <c r="G692" s="24"/>
      <c r="H692" s="24"/>
      <c r="I692" s="24"/>
      <c r="J692" s="61">
        <v>3</v>
      </c>
      <c r="K692" s="62" t="s">
        <v>1376</v>
      </c>
      <c r="L692" s="63" t="s">
        <v>847</v>
      </c>
      <c r="M692" s="61" t="str">
        <f>IFERROR(VLOOKUP(Tabel3[[#This Row],[ID-Bygningsdel]],'Data ændringslog'!A:G,7,FALSE),"P")</f>
        <v/>
      </c>
      <c r="N692" s="64" t="s">
        <v>109</v>
      </c>
      <c r="O692" s="188" t="str">
        <f>VLOOKUP(Tabel3[[#This Row],[ID-Bygningsdel]],'Data aktør'!A:H,2,FALSE)</f>
        <v/>
      </c>
      <c r="P692" s="189" t="str">
        <f>VLOOKUP(Tabel3[[#This Row],[ID-Bygningsdel]],'Data aktør'!A:H,3,FALSE)</f>
        <v/>
      </c>
      <c r="Q692" s="190" t="str">
        <f>VLOOKUP(Tabel3[[#This Row],[ID-Bygningsdel]],'Data aktør'!A:H,4,FALSE)</f>
        <v/>
      </c>
      <c r="R692" s="191" t="str">
        <f>VLOOKUP(Tabel3[[#This Row],[ID-Bygningsdel]],'Data aktør'!A:H,5,FALSE)</f>
        <v/>
      </c>
      <c r="S692" s="192" t="str">
        <f>VLOOKUP(Tabel3[[#This Row],[ID-Bygningsdel]],'Data aktør'!A:H,6,FALSE)</f>
        <v/>
      </c>
      <c r="T692" s="193" t="str">
        <f>VLOOKUP(Tabel3[[#This Row],[ID-Bygningsdel]],'Data aktør'!A:H,7,FALSE)</f>
        <v/>
      </c>
      <c r="U692" s="194" t="str">
        <f>VLOOKUP(Tabel3[[#This Row],[ID-Bygningsdel]],'Data aktør'!A:H,8,FALSE)</f>
        <v/>
      </c>
      <c r="V692" s="76"/>
      <c r="W692" s="77"/>
      <c r="X692" s="76"/>
      <c r="Y692" s="77"/>
      <c r="Z692" s="76"/>
      <c r="AA692" s="77"/>
      <c r="AB692" s="76"/>
      <c r="AC692" s="77"/>
      <c r="AD692" s="76"/>
      <c r="AE692" s="77"/>
      <c r="AF692" s="76"/>
      <c r="AG692" s="77"/>
      <c r="AH692" s="76"/>
      <c r="AI692" s="77"/>
      <c r="AJ692" s="76"/>
      <c r="AK692" s="77"/>
      <c r="AL692" s="76"/>
      <c r="AM692" s="77"/>
      <c r="AN692" s="76"/>
      <c r="AO692" s="77"/>
      <c r="AP692" s="76"/>
      <c r="AQ692" s="77"/>
      <c r="AR692" s="76"/>
      <c r="AS692" s="77"/>
      <c r="AT692" s="76"/>
      <c r="AU692" s="77"/>
      <c r="AV692" s="76"/>
      <c r="AW692" s="77"/>
      <c r="AX692" s="76"/>
      <c r="AY692" s="77"/>
      <c r="AZ692" s="76"/>
      <c r="BA692" s="77"/>
      <c r="BB692" s="76"/>
      <c r="BC692" s="77"/>
      <c r="BD692" s="76"/>
      <c r="BE692" s="77"/>
      <c r="BF692" s="76"/>
      <c r="BG692" s="77"/>
      <c r="BH692" s="76"/>
      <c r="BI692" s="77"/>
      <c r="BJ692" s="76"/>
      <c r="BK692" s="77"/>
      <c r="BL692" s="36"/>
      <c r="BM692" s="24"/>
      <c r="BN692" s="76"/>
      <c r="BO692" s="77"/>
      <c r="BP692" s="76"/>
      <c r="BQ692" s="77"/>
      <c r="BR692" s="76"/>
      <c r="BS692" s="77"/>
      <c r="BT692" s="76"/>
      <c r="BU692" s="77"/>
      <c r="BV692" s="24"/>
      <c r="BW692" s="76"/>
      <c r="BX692" s="77"/>
      <c r="BY692" s="76"/>
      <c r="BZ692" s="77"/>
      <c r="CA692" s="96"/>
    </row>
    <row r="693" spans="1:79" ht="24.95" customHeight="1" outlineLevel="1" x14ac:dyDescent="0.2">
      <c r="A693" s="33"/>
      <c r="B693" s="265" t="s">
        <v>1381</v>
      </c>
      <c r="C693" s="240" t="str">
        <f>_xlfn.CONCAT(Tabel3[[#This Row],[ID]],Tabel3[[#This Row],[BYGNINGSDELE]])</f>
        <v>689Borde, bordplader</v>
      </c>
      <c r="D693" s="24"/>
      <c r="E693" s="24"/>
      <c r="F693" s="24"/>
      <c r="G693" s="24"/>
      <c r="H693" s="24"/>
      <c r="I693" s="24"/>
      <c r="J693" s="61">
        <v>3</v>
      </c>
      <c r="K693" s="62" t="s">
        <v>1378</v>
      </c>
      <c r="L693" s="63" t="s">
        <v>847</v>
      </c>
      <c r="M693" s="61" t="str">
        <f>IFERROR(VLOOKUP(Tabel3[[#This Row],[ID-Bygningsdel]],'Data ændringslog'!A:G,7,FALSE),"P")</f>
        <v/>
      </c>
      <c r="N693" s="64" t="s">
        <v>109</v>
      </c>
      <c r="O693" s="188" t="str">
        <f>VLOOKUP(Tabel3[[#This Row],[ID-Bygningsdel]],'Data aktør'!A:H,2,FALSE)</f>
        <v>X</v>
      </c>
      <c r="P693" s="189" t="str">
        <f>VLOOKUP(Tabel3[[#This Row],[ID-Bygningsdel]],'Data aktør'!A:H,3,FALSE)</f>
        <v/>
      </c>
      <c r="Q693" s="190" t="str">
        <f>VLOOKUP(Tabel3[[#This Row],[ID-Bygningsdel]],'Data aktør'!A:H,4,FALSE)</f>
        <v/>
      </c>
      <c r="R693" s="191" t="str">
        <f>VLOOKUP(Tabel3[[#This Row],[ID-Bygningsdel]],'Data aktør'!A:H,5,FALSE)</f>
        <v/>
      </c>
      <c r="S693" s="192" t="str">
        <f>VLOOKUP(Tabel3[[#This Row],[ID-Bygningsdel]],'Data aktør'!A:H,6,FALSE)</f>
        <v/>
      </c>
      <c r="T693" s="193" t="str">
        <f>VLOOKUP(Tabel3[[#This Row],[ID-Bygningsdel]],'Data aktør'!A:H,7,FALSE)</f>
        <v/>
      </c>
      <c r="U693" s="194" t="str">
        <f>VLOOKUP(Tabel3[[#This Row],[ID-Bygningsdel]],'Data aktør'!A:H,8,FALSE)</f>
        <v/>
      </c>
      <c r="V693" s="76"/>
      <c r="W693" s="77"/>
      <c r="X693" s="76"/>
      <c r="Y693" s="77"/>
      <c r="Z693" s="76"/>
      <c r="AA693" s="77"/>
      <c r="AB693" s="76"/>
      <c r="AC693" s="77"/>
      <c r="AD693" s="76"/>
      <c r="AE693" s="77"/>
      <c r="AF693" s="76"/>
      <c r="AG693" s="77"/>
      <c r="AH693" s="76"/>
      <c r="AI693" s="77"/>
      <c r="AJ693" s="76" t="s">
        <v>43</v>
      </c>
      <c r="AK693" s="77">
        <v>300</v>
      </c>
      <c r="AL693" s="76"/>
      <c r="AM693" s="77"/>
      <c r="AN693" s="76"/>
      <c r="AO693" s="77"/>
      <c r="AP693" s="76"/>
      <c r="AQ693" s="77"/>
      <c r="AR693" s="76"/>
      <c r="AS693" s="77"/>
      <c r="AT693" s="76" t="s">
        <v>43</v>
      </c>
      <c r="AU693" s="77">
        <v>325</v>
      </c>
      <c r="AV693" s="76"/>
      <c r="AW693" s="77"/>
      <c r="AX693" s="76"/>
      <c r="AY693" s="77"/>
      <c r="AZ693" s="76"/>
      <c r="BA693" s="77"/>
      <c r="BB693" s="76" t="s">
        <v>43</v>
      </c>
      <c r="BC693" s="77">
        <v>325</v>
      </c>
      <c r="BD693" s="76"/>
      <c r="BE693" s="77"/>
      <c r="BF693" s="76"/>
      <c r="BG693" s="77"/>
      <c r="BH693" s="76"/>
      <c r="BI693" s="77"/>
      <c r="BJ693" s="76"/>
      <c r="BK693" s="77"/>
      <c r="BL693" s="36"/>
      <c r="BM693" s="24"/>
      <c r="BN693" s="76"/>
      <c r="BO693" s="77"/>
      <c r="BP693" s="76"/>
      <c r="BQ693" s="77"/>
      <c r="BR693" s="76"/>
      <c r="BS693" s="77"/>
      <c r="BT693" s="76"/>
      <c r="BU693" s="77"/>
      <c r="BV693" s="24"/>
      <c r="BW693" s="76"/>
      <c r="BX693" s="77"/>
      <c r="BY693" s="76"/>
      <c r="BZ693" s="77"/>
      <c r="CA693" s="96"/>
    </row>
    <row r="694" spans="1:79" outlineLevel="1" x14ac:dyDescent="0.2">
      <c r="A694" s="33"/>
      <c r="B694" s="265" t="s">
        <v>1383</v>
      </c>
      <c r="C694" s="240" t="str">
        <f>_xlfn.CONCAT(Tabel3[[#This Row],[ID]],Tabel3[[#This Row],[BYGNINGSDELE]])</f>
        <v>690Skilte, tavler</v>
      </c>
      <c r="D694" s="24"/>
      <c r="E694" s="24"/>
      <c r="F694" s="24"/>
      <c r="G694" s="24"/>
      <c r="H694" s="24"/>
      <c r="I694" s="24"/>
      <c r="J694" s="61">
        <v>3</v>
      </c>
      <c r="K694" s="62" t="s">
        <v>1380</v>
      </c>
      <c r="L694" s="63" t="s">
        <v>847</v>
      </c>
      <c r="M694" s="61" t="str">
        <f>IFERROR(VLOOKUP(Tabel3[[#This Row],[ID-Bygningsdel]],'Data ændringslog'!A:G,7,FALSE),"P")</f>
        <v/>
      </c>
      <c r="N694" s="64" t="s">
        <v>109</v>
      </c>
      <c r="O694" s="188" t="str">
        <f>VLOOKUP(Tabel3[[#This Row],[ID-Bygningsdel]],'Data aktør'!A:H,2,FALSE)</f>
        <v>X</v>
      </c>
      <c r="P694" s="189" t="str">
        <f>VLOOKUP(Tabel3[[#This Row],[ID-Bygningsdel]],'Data aktør'!A:H,3,FALSE)</f>
        <v/>
      </c>
      <c r="Q694" s="190" t="str">
        <f>VLOOKUP(Tabel3[[#This Row],[ID-Bygningsdel]],'Data aktør'!A:H,4,FALSE)</f>
        <v/>
      </c>
      <c r="R694" s="191" t="str">
        <f>VLOOKUP(Tabel3[[#This Row],[ID-Bygningsdel]],'Data aktør'!A:H,5,FALSE)</f>
        <v/>
      </c>
      <c r="S694" s="192" t="str">
        <f>VLOOKUP(Tabel3[[#This Row],[ID-Bygningsdel]],'Data aktør'!A:H,6,FALSE)</f>
        <v/>
      </c>
      <c r="T694" s="193" t="str">
        <f>VLOOKUP(Tabel3[[#This Row],[ID-Bygningsdel]],'Data aktør'!A:H,7,FALSE)</f>
        <v/>
      </c>
      <c r="U694" s="194" t="str">
        <f>VLOOKUP(Tabel3[[#This Row],[ID-Bygningsdel]],'Data aktør'!A:H,8,FALSE)</f>
        <v/>
      </c>
      <c r="V694" s="76"/>
      <c r="W694" s="77"/>
      <c r="X694" s="76"/>
      <c r="Y694" s="77"/>
      <c r="Z694" s="76"/>
      <c r="AA694" s="77"/>
      <c r="AB694" s="76"/>
      <c r="AC694" s="77"/>
      <c r="AD694" s="76"/>
      <c r="AE694" s="77"/>
      <c r="AF694" s="76"/>
      <c r="AG694" s="77"/>
      <c r="AH694" s="76"/>
      <c r="AI694" s="77"/>
      <c r="AJ694" s="76" t="s">
        <v>43</v>
      </c>
      <c r="AK694" s="77">
        <v>300</v>
      </c>
      <c r="AL694" s="76"/>
      <c r="AM694" s="77"/>
      <c r="AN694" s="76"/>
      <c r="AO694" s="77"/>
      <c r="AP694" s="76"/>
      <c r="AQ694" s="77"/>
      <c r="AR694" s="76"/>
      <c r="AS694" s="77"/>
      <c r="AT694" s="76" t="s">
        <v>43</v>
      </c>
      <c r="AU694" s="77">
        <v>325</v>
      </c>
      <c r="AV694" s="76"/>
      <c r="AW694" s="77"/>
      <c r="AX694" s="76"/>
      <c r="AY694" s="77"/>
      <c r="AZ694" s="76"/>
      <c r="BA694" s="77"/>
      <c r="BB694" s="76" t="s">
        <v>43</v>
      </c>
      <c r="BC694" s="77">
        <v>325</v>
      </c>
      <c r="BD694" s="76"/>
      <c r="BE694" s="77"/>
      <c r="BF694" s="76"/>
      <c r="BG694" s="77"/>
      <c r="BH694" s="76"/>
      <c r="BI694" s="77"/>
      <c r="BJ694" s="76"/>
      <c r="BK694" s="77"/>
      <c r="BL694" s="36"/>
      <c r="BM694" s="24"/>
      <c r="BN694" s="76"/>
      <c r="BO694" s="77"/>
      <c r="BP694" s="76"/>
      <c r="BQ694" s="77"/>
      <c r="BR694" s="76"/>
      <c r="BS694" s="77"/>
      <c r="BT694" s="76"/>
      <c r="BU694" s="77"/>
      <c r="BV694" s="24"/>
      <c r="BW694" s="76"/>
      <c r="BX694" s="77"/>
      <c r="BY694" s="76"/>
      <c r="BZ694" s="77"/>
      <c r="CA694" s="96"/>
    </row>
    <row r="695" spans="1:79" outlineLevel="1" x14ac:dyDescent="0.2">
      <c r="A695" s="33"/>
      <c r="B695" s="265" t="s">
        <v>1385</v>
      </c>
      <c r="C695" s="240" t="str">
        <f>_xlfn.CONCAT(Tabel3[[#This Row],[ID]],Tabel3[[#This Row],[BYGNINGSDELE]])</f>
        <v>691Garniture</v>
      </c>
      <c r="D695" s="24"/>
      <c r="E695" s="24"/>
      <c r="F695" s="24"/>
      <c r="G695" s="24"/>
      <c r="H695" s="24"/>
      <c r="I695" s="24"/>
      <c r="J695" s="61">
        <v>3</v>
      </c>
      <c r="K695" s="62" t="s">
        <v>1382</v>
      </c>
      <c r="L695" s="63" t="s">
        <v>847</v>
      </c>
      <c r="M695" s="61" t="str">
        <f>IFERROR(VLOOKUP(Tabel3[[#This Row],[ID-Bygningsdel]],'Data ændringslog'!A:G,7,FALSE),"P")</f>
        <v/>
      </c>
      <c r="N695" s="64" t="s">
        <v>109</v>
      </c>
      <c r="O695" s="188" t="str">
        <f>VLOOKUP(Tabel3[[#This Row],[ID-Bygningsdel]],'Data aktør'!A:H,2,FALSE)</f>
        <v>X</v>
      </c>
      <c r="P695" s="189" t="str">
        <f>VLOOKUP(Tabel3[[#This Row],[ID-Bygningsdel]],'Data aktør'!A:H,3,FALSE)</f>
        <v/>
      </c>
      <c r="Q695" s="190" t="str">
        <f>VLOOKUP(Tabel3[[#This Row],[ID-Bygningsdel]],'Data aktør'!A:H,4,FALSE)</f>
        <v/>
      </c>
      <c r="R695" s="191" t="str">
        <f>VLOOKUP(Tabel3[[#This Row],[ID-Bygningsdel]],'Data aktør'!A:H,5,FALSE)</f>
        <v/>
      </c>
      <c r="S695" s="192" t="str">
        <f>VLOOKUP(Tabel3[[#This Row],[ID-Bygningsdel]],'Data aktør'!A:H,6,FALSE)</f>
        <v/>
      </c>
      <c r="T695" s="193" t="str">
        <f>VLOOKUP(Tabel3[[#This Row],[ID-Bygningsdel]],'Data aktør'!A:H,7,FALSE)</f>
        <v/>
      </c>
      <c r="U695" s="194" t="str">
        <f>VLOOKUP(Tabel3[[#This Row],[ID-Bygningsdel]],'Data aktør'!A:H,8,FALSE)</f>
        <v/>
      </c>
      <c r="V695" s="76"/>
      <c r="W695" s="77"/>
      <c r="X695" s="76"/>
      <c r="Y695" s="77"/>
      <c r="Z695" s="76"/>
      <c r="AA695" s="77"/>
      <c r="AB695" s="76"/>
      <c r="AC695" s="77"/>
      <c r="AD695" s="76"/>
      <c r="AE695" s="77"/>
      <c r="AF695" s="76"/>
      <c r="AG695" s="77"/>
      <c r="AH695" s="76"/>
      <c r="AI695" s="77"/>
      <c r="AJ695" s="76" t="s">
        <v>43</v>
      </c>
      <c r="AK695" s="77">
        <v>300</v>
      </c>
      <c r="AL695" s="76"/>
      <c r="AM695" s="77"/>
      <c r="AN695" s="76"/>
      <c r="AO695" s="77"/>
      <c r="AP695" s="76"/>
      <c r="AQ695" s="77"/>
      <c r="AR695" s="76"/>
      <c r="AS695" s="77"/>
      <c r="AT695" s="76" t="s">
        <v>43</v>
      </c>
      <c r="AU695" s="77">
        <v>325</v>
      </c>
      <c r="AV695" s="76"/>
      <c r="AW695" s="77"/>
      <c r="AX695" s="76"/>
      <c r="AY695" s="77"/>
      <c r="AZ695" s="76"/>
      <c r="BA695" s="77"/>
      <c r="BB695" s="76" t="s">
        <v>43</v>
      </c>
      <c r="BC695" s="77">
        <v>325</v>
      </c>
      <c r="BD695" s="76"/>
      <c r="BE695" s="77"/>
      <c r="BF695" s="76"/>
      <c r="BG695" s="77"/>
      <c r="BH695" s="76"/>
      <c r="BI695" s="77"/>
      <c r="BJ695" s="76"/>
      <c r="BK695" s="77"/>
      <c r="BL695" s="36"/>
      <c r="BM695" s="24"/>
      <c r="BN695" s="76"/>
      <c r="BO695" s="77"/>
      <c r="BP695" s="76"/>
      <c r="BQ695" s="77"/>
      <c r="BR695" s="76"/>
      <c r="BS695" s="77"/>
      <c r="BT695" s="76"/>
      <c r="BU695" s="77"/>
      <c r="BV695" s="24"/>
      <c r="BW695" s="76"/>
      <c r="BX695" s="77"/>
      <c r="BY695" s="76"/>
      <c r="BZ695" s="77"/>
      <c r="CA695" s="96"/>
    </row>
    <row r="696" spans="1:79" ht="14.25" outlineLevel="1" x14ac:dyDescent="0.2">
      <c r="A696" s="33"/>
      <c r="B696" s="264" t="s">
        <v>1386</v>
      </c>
      <c r="C696" s="239" t="str">
        <f>_xlfn.CONCAT(Tabel3[[#This Row],[ID]],Tabel3[[#This Row],[BYGNINGSDELE]])</f>
        <v>692Inventar, løst</v>
      </c>
      <c r="D696" s="27"/>
      <c r="E696" s="27"/>
      <c r="F696" s="27"/>
      <c r="G696" s="27"/>
      <c r="H696" s="27"/>
      <c r="I696" s="24"/>
      <c r="J696" s="58">
        <v>2</v>
      </c>
      <c r="K696" s="59" t="s">
        <v>1384</v>
      </c>
      <c r="L696" s="287"/>
      <c r="M696" s="290" t="str">
        <f>IFERROR(VLOOKUP(Tabel3[[#This Row],[ID-Bygningsdel]],'Data ændringslog'!A:G,7,FALSE),"P")</f>
        <v/>
      </c>
      <c r="N696" s="60"/>
      <c r="O696" s="221" t="s">
        <v>109</v>
      </c>
      <c r="P696" s="222" t="s">
        <v>109</v>
      </c>
      <c r="Q696" s="222" t="s">
        <v>109</v>
      </c>
      <c r="R696" s="222" t="s">
        <v>109</v>
      </c>
      <c r="S696" s="222" t="s">
        <v>109</v>
      </c>
      <c r="T696" s="222" t="s">
        <v>109</v>
      </c>
      <c r="U696" s="223" t="s">
        <v>109</v>
      </c>
      <c r="V696" s="78"/>
      <c r="W696" s="79"/>
      <c r="X696" s="78"/>
      <c r="Y696" s="79"/>
      <c r="Z696" s="78"/>
      <c r="AA696" s="79"/>
      <c r="AB696" s="78"/>
      <c r="AC696" s="88"/>
      <c r="AD696" s="78"/>
      <c r="AE696" s="79"/>
      <c r="AF696" s="78"/>
      <c r="AG696" s="79"/>
      <c r="AH696" s="78"/>
      <c r="AI696" s="79"/>
      <c r="AJ696" s="78"/>
      <c r="AK696" s="88"/>
      <c r="AL696" s="78"/>
      <c r="AM696" s="88"/>
      <c r="AN696" s="78"/>
      <c r="AO696" s="79"/>
      <c r="AP696" s="78"/>
      <c r="AQ696" s="79"/>
      <c r="AR696" s="78"/>
      <c r="AS696" s="79"/>
      <c r="AT696" s="78"/>
      <c r="AU696" s="88"/>
      <c r="AV696" s="78"/>
      <c r="AW696" s="79"/>
      <c r="AX696" s="78"/>
      <c r="AY696" s="79"/>
      <c r="AZ696" s="78"/>
      <c r="BA696" s="79"/>
      <c r="BB696" s="78"/>
      <c r="BC696" s="88"/>
      <c r="BD696" s="78"/>
      <c r="BE696" s="79"/>
      <c r="BF696" s="78"/>
      <c r="BG696" s="79"/>
      <c r="BH696" s="78"/>
      <c r="BI696" s="79"/>
      <c r="BJ696" s="78"/>
      <c r="BK696" s="88"/>
      <c r="BL696" s="37"/>
      <c r="BM696" s="245"/>
      <c r="BN696" s="78"/>
      <c r="BO696" s="79"/>
      <c r="BP696" s="78"/>
      <c r="BQ696" s="79"/>
      <c r="BR696" s="78"/>
      <c r="BS696" s="79"/>
      <c r="BT696" s="78"/>
      <c r="BU696" s="88"/>
      <c r="BV696" s="24"/>
      <c r="BW696" s="78"/>
      <c r="BX696" s="79"/>
      <c r="BY696" s="78"/>
      <c r="BZ696" s="79"/>
      <c r="CA696" s="97"/>
    </row>
    <row r="697" spans="1:79" outlineLevel="1" x14ac:dyDescent="0.2">
      <c r="A697" s="33"/>
      <c r="B697" s="265" t="s">
        <v>1388</v>
      </c>
      <c r="C697" s="240" t="str">
        <f>_xlfn.CONCAT(Tabel3[[#This Row],[ID]],Tabel3[[#This Row],[BYGNINGSDELE]])</f>
        <v>693Skabe, skuffer</v>
      </c>
      <c r="D697" s="24"/>
      <c r="E697" s="24"/>
      <c r="F697" s="24"/>
      <c r="G697" s="24"/>
      <c r="H697" s="24"/>
      <c r="I697" s="24"/>
      <c r="J697" s="61">
        <v>3</v>
      </c>
      <c r="K697" s="62" t="s">
        <v>1370</v>
      </c>
      <c r="L697" s="63" t="s">
        <v>847</v>
      </c>
      <c r="M697" s="61" t="str">
        <f>IFERROR(VLOOKUP(Tabel3[[#This Row],[ID-Bygningsdel]],'Data ændringslog'!A:G,7,FALSE),"P")</f>
        <v/>
      </c>
      <c r="N697" s="64" t="s">
        <v>109</v>
      </c>
      <c r="O697" s="188" t="str">
        <f>VLOOKUP(Tabel3[[#This Row],[ID-Bygningsdel]],'Data aktør'!A:H,2,FALSE)</f>
        <v>X</v>
      </c>
      <c r="P697" s="189" t="str">
        <f>VLOOKUP(Tabel3[[#This Row],[ID-Bygningsdel]],'Data aktør'!A:H,3,FALSE)</f>
        <v/>
      </c>
      <c r="Q697" s="190" t="str">
        <f>VLOOKUP(Tabel3[[#This Row],[ID-Bygningsdel]],'Data aktør'!A:H,4,FALSE)</f>
        <v/>
      </c>
      <c r="R697" s="191" t="str">
        <f>VLOOKUP(Tabel3[[#This Row],[ID-Bygningsdel]],'Data aktør'!A:H,5,FALSE)</f>
        <v/>
      </c>
      <c r="S697" s="192" t="str">
        <f>VLOOKUP(Tabel3[[#This Row],[ID-Bygningsdel]],'Data aktør'!A:H,6,FALSE)</f>
        <v/>
      </c>
      <c r="T697" s="193" t="str">
        <f>VLOOKUP(Tabel3[[#This Row],[ID-Bygningsdel]],'Data aktør'!A:H,7,FALSE)</f>
        <v/>
      </c>
      <c r="U697" s="194" t="str">
        <f>VLOOKUP(Tabel3[[#This Row],[ID-Bygningsdel]],'Data aktør'!A:H,8,FALSE)</f>
        <v/>
      </c>
      <c r="V697" s="76"/>
      <c r="W697" s="77"/>
      <c r="X697" s="76"/>
      <c r="Y697" s="77"/>
      <c r="Z697" s="76"/>
      <c r="AA697" s="77"/>
      <c r="AB697" s="76"/>
      <c r="AC697" s="77"/>
      <c r="AD697" s="76"/>
      <c r="AE697" s="77"/>
      <c r="AF697" s="76"/>
      <c r="AG697" s="77"/>
      <c r="AH697" s="76"/>
      <c r="AI697" s="77"/>
      <c r="AJ697" s="76" t="s">
        <v>43</v>
      </c>
      <c r="AK697" s="77">
        <v>200</v>
      </c>
      <c r="AL697" s="76"/>
      <c r="AM697" s="77"/>
      <c r="AN697" s="76"/>
      <c r="AO697" s="77"/>
      <c r="AP697" s="76"/>
      <c r="AQ697" s="77"/>
      <c r="AR697" s="76"/>
      <c r="AS697" s="77"/>
      <c r="AT697" s="76"/>
      <c r="AU697" s="77"/>
      <c r="AV697" s="76"/>
      <c r="AW697" s="77"/>
      <c r="AX697" s="76"/>
      <c r="AY697" s="77"/>
      <c r="AZ697" s="76"/>
      <c r="BA697" s="77"/>
      <c r="BB697" s="76"/>
      <c r="BC697" s="77"/>
      <c r="BD697" s="76"/>
      <c r="BE697" s="77"/>
      <c r="BF697" s="76"/>
      <c r="BG697" s="77"/>
      <c r="BH697" s="76"/>
      <c r="BI697" s="77"/>
      <c r="BJ697" s="76"/>
      <c r="BK697" s="77"/>
      <c r="BL697" s="36"/>
      <c r="BM697" s="24"/>
      <c r="BN697" s="76"/>
      <c r="BO697" s="77"/>
      <c r="BP697" s="76"/>
      <c r="BQ697" s="77"/>
      <c r="BR697" s="76"/>
      <c r="BS697" s="77"/>
      <c r="BT697" s="76"/>
      <c r="BU697" s="77"/>
      <c r="BV697" s="24"/>
      <c r="BW697" s="76"/>
      <c r="BX697" s="77"/>
      <c r="BY697" s="76"/>
      <c r="BZ697" s="77"/>
      <c r="CA697" s="96"/>
    </row>
    <row r="698" spans="1:79" outlineLevel="1" x14ac:dyDescent="0.2">
      <c r="A698" s="33"/>
      <c r="B698" s="265" t="s">
        <v>1389</v>
      </c>
      <c r="C698" s="240" t="str">
        <f>_xlfn.CONCAT(Tabel3[[#This Row],[ID]],Tabel3[[#This Row],[BYGNINGSDELE]])</f>
        <v>694Reoler</v>
      </c>
      <c r="D698" s="24"/>
      <c r="E698" s="24"/>
      <c r="F698" s="24"/>
      <c r="G698" s="24"/>
      <c r="H698" s="24"/>
      <c r="I698" s="24"/>
      <c r="J698" s="61">
        <v>3</v>
      </c>
      <c r="K698" s="62" t="s">
        <v>1387</v>
      </c>
      <c r="L698" s="63" t="s">
        <v>847</v>
      </c>
      <c r="M698" s="61" t="str">
        <f>IFERROR(VLOOKUP(Tabel3[[#This Row],[ID-Bygningsdel]],'Data ændringslog'!A:G,7,FALSE),"P")</f>
        <v/>
      </c>
      <c r="N698" s="64" t="s">
        <v>109</v>
      </c>
      <c r="O698" s="188" t="str">
        <f>VLOOKUP(Tabel3[[#This Row],[ID-Bygningsdel]],'Data aktør'!A:H,2,FALSE)</f>
        <v>X</v>
      </c>
      <c r="P698" s="189" t="str">
        <f>VLOOKUP(Tabel3[[#This Row],[ID-Bygningsdel]],'Data aktør'!A:H,3,FALSE)</f>
        <v/>
      </c>
      <c r="Q698" s="190" t="str">
        <f>VLOOKUP(Tabel3[[#This Row],[ID-Bygningsdel]],'Data aktør'!A:H,4,FALSE)</f>
        <v/>
      </c>
      <c r="R698" s="191" t="str">
        <f>VLOOKUP(Tabel3[[#This Row],[ID-Bygningsdel]],'Data aktør'!A:H,5,FALSE)</f>
        <v/>
      </c>
      <c r="S698" s="192" t="str">
        <f>VLOOKUP(Tabel3[[#This Row],[ID-Bygningsdel]],'Data aktør'!A:H,6,FALSE)</f>
        <v/>
      </c>
      <c r="T698" s="193" t="str">
        <f>VLOOKUP(Tabel3[[#This Row],[ID-Bygningsdel]],'Data aktør'!A:H,7,FALSE)</f>
        <v/>
      </c>
      <c r="U698" s="194" t="str">
        <f>VLOOKUP(Tabel3[[#This Row],[ID-Bygningsdel]],'Data aktør'!A:H,8,FALSE)</f>
        <v/>
      </c>
      <c r="V698" s="76"/>
      <c r="W698" s="77"/>
      <c r="X698" s="76"/>
      <c r="Y698" s="77"/>
      <c r="Z698" s="76"/>
      <c r="AA698" s="77"/>
      <c r="AB698" s="76"/>
      <c r="AC698" s="77"/>
      <c r="AD698" s="76"/>
      <c r="AE698" s="77"/>
      <c r="AF698" s="76"/>
      <c r="AG698" s="77"/>
      <c r="AH698" s="76"/>
      <c r="AI698" s="77"/>
      <c r="AJ698" s="76" t="s">
        <v>43</v>
      </c>
      <c r="AK698" s="77">
        <v>200</v>
      </c>
      <c r="AL698" s="76"/>
      <c r="AM698" s="77"/>
      <c r="AN698" s="76"/>
      <c r="AO698" s="77"/>
      <c r="AP698" s="76"/>
      <c r="AQ698" s="77"/>
      <c r="AR698" s="76"/>
      <c r="AS698" s="77"/>
      <c r="AT698" s="76"/>
      <c r="AU698" s="77"/>
      <c r="AV698" s="76"/>
      <c r="AW698" s="77"/>
      <c r="AX698" s="76"/>
      <c r="AY698" s="77"/>
      <c r="AZ698" s="76"/>
      <c r="BA698" s="77"/>
      <c r="BB698" s="76"/>
      <c r="BC698" s="77"/>
      <c r="BD698" s="76"/>
      <c r="BE698" s="77"/>
      <c r="BF698" s="76"/>
      <c r="BG698" s="77"/>
      <c r="BH698" s="76"/>
      <c r="BI698" s="77"/>
      <c r="BJ698" s="76"/>
      <c r="BK698" s="77"/>
      <c r="BL698" s="36"/>
      <c r="BM698" s="24"/>
      <c r="BN698" s="76"/>
      <c r="BO698" s="77"/>
      <c r="BP698" s="76"/>
      <c r="BQ698" s="77"/>
      <c r="BR698" s="76"/>
      <c r="BS698" s="77"/>
      <c r="BT698" s="76"/>
      <c r="BU698" s="77"/>
      <c r="BV698" s="24"/>
      <c r="BW698" s="76"/>
      <c r="BX698" s="77"/>
      <c r="BY698" s="76"/>
      <c r="BZ698" s="77"/>
      <c r="CA698" s="96"/>
    </row>
    <row r="699" spans="1:79" outlineLevel="1" x14ac:dyDescent="0.2">
      <c r="A699" s="33"/>
      <c r="B699" s="265" t="s">
        <v>1391</v>
      </c>
      <c r="C699" s="240" t="str">
        <f>_xlfn.CONCAT(Tabel3[[#This Row],[ID]],Tabel3[[#This Row],[BYGNINGSDELE]])</f>
        <v>695Siddemøbler, liggemøbler</v>
      </c>
      <c r="D699" s="24"/>
      <c r="E699" s="24"/>
      <c r="F699" s="24"/>
      <c r="G699" s="24"/>
      <c r="H699" s="24"/>
      <c r="I699" s="24"/>
      <c r="J699" s="61">
        <v>3</v>
      </c>
      <c r="K699" s="62" t="s">
        <v>1374</v>
      </c>
      <c r="L699" s="63" t="s">
        <v>847</v>
      </c>
      <c r="M699" s="61" t="str">
        <f>IFERROR(VLOOKUP(Tabel3[[#This Row],[ID-Bygningsdel]],'Data ændringslog'!A:G,7,FALSE),"P")</f>
        <v/>
      </c>
      <c r="N699" s="64" t="s">
        <v>109</v>
      </c>
      <c r="O699" s="188" t="str">
        <f>VLOOKUP(Tabel3[[#This Row],[ID-Bygningsdel]],'Data aktør'!A:H,2,FALSE)</f>
        <v>X</v>
      </c>
      <c r="P699" s="189" t="str">
        <f>VLOOKUP(Tabel3[[#This Row],[ID-Bygningsdel]],'Data aktør'!A:H,3,FALSE)</f>
        <v/>
      </c>
      <c r="Q699" s="190" t="str">
        <f>VLOOKUP(Tabel3[[#This Row],[ID-Bygningsdel]],'Data aktør'!A:H,4,FALSE)</f>
        <v/>
      </c>
      <c r="R699" s="191" t="str">
        <f>VLOOKUP(Tabel3[[#This Row],[ID-Bygningsdel]],'Data aktør'!A:H,5,FALSE)</f>
        <v/>
      </c>
      <c r="S699" s="192" t="str">
        <f>VLOOKUP(Tabel3[[#This Row],[ID-Bygningsdel]],'Data aktør'!A:H,6,FALSE)</f>
        <v/>
      </c>
      <c r="T699" s="193" t="str">
        <f>VLOOKUP(Tabel3[[#This Row],[ID-Bygningsdel]],'Data aktør'!A:H,7,FALSE)</f>
        <v/>
      </c>
      <c r="U699" s="194" t="str">
        <f>VLOOKUP(Tabel3[[#This Row],[ID-Bygningsdel]],'Data aktør'!A:H,8,FALSE)</f>
        <v/>
      </c>
      <c r="V699" s="76"/>
      <c r="W699" s="77"/>
      <c r="X699" s="76"/>
      <c r="Y699" s="77"/>
      <c r="Z699" s="76"/>
      <c r="AA699" s="77"/>
      <c r="AB699" s="76"/>
      <c r="AC699" s="77"/>
      <c r="AD699" s="76"/>
      <c r="AE699" s="77"/>
      <c r="AF699" s="76"/>
      <c r="AG699" s="77"/>
      <c r="AH699" s="76"/>
      <c r="AI699" s="77"/>
      <c r="AJ699" s="76" t="s">
        <v>43</v>
      </c>
      <c r="AK699" s="77">
        <v>200</v>
      </c>
      <c r="AL699" s="76"/>
      <c r="AM699" s="77"/>
      <c r="AN699" s="76"/>
      <c r="AO699" s="77"/>
      <c r="AP699" s="76"/>
      <c r="AQ699" s="77"/>
      <c r="AR699" s="76"/>
      <c r="AS699" s="77"/>
      <c r="AT699" s="76"/>
      <c r="AU699" s="77"/>
      <c r="AV699" s="76"/>
      <c r="AW699" s="77"/>
      <c r="AX699" s="76"/>
      <c r="AY699" s="77"/>
      <c r="AZ699" s="76"/>
      <c r="BA699" s="77"/>
      <c r="BB699" s="76"/>
      <c r="BC699" s="77"/>
      <c r="BD699" s="76"/>
      <c r="BE699" s="77"/>
      <c r="BF699" s="76"/>
      <c r="BG699" s="77"/>
      <c r="BH699" s="76"/>
      <c r="BI699" s="77"/>
      <c r="BJ699" s="76"/>
      <c r="BK699" s="77"/>
      <c r="BL699" s="36"/>
      <c r="BM699" s="24"/>
      <c r="BN699" s="76"/>
      <c r="BO699" s="77"/>
      <c r="BP699" s="76"/>
      <c r="BQ699" s="77"/>
      <c r="BR699" s="76"/>
      <c r="BS699" s="77"/>
      <c r="BT699" s="76"/>
      <c r="BU699" s="77"/>
      <c r="BV699" s="24"/>
      <c r="BW699" s="76"/>
      <c r="BX699" s="77"/>
      <c r="BY699" s="76"/>
      <c r="BZ699" s="77"/>
      <c r="CA699" s="96"/>
    </row>
    <row r="700" spans="1:79" outlineLevel="1" x14ac:dyDescent="0.2">
      <c r="A700" s="33"/>
      <c r="B700" s="265" t="s">
        <v>1393</v>
      </c>
      <c r="C700" s="240" t="str">
        <f>_xlfn.CONCAT(Tabel3[[#This Row],[ID]],Tabel3[[#This Row],[BYGNINGSDELE]])</f>
        <v>696Skærmvægge, forhæng</v>
      </c>
      <c r="D700" s="24"/>
      <c r="E700" s="24"/>
      <c r="F700" s="24"/>
      <c r="G700" s="24"/>
      <c r="H700" s="24"/>
      <c r="I700" s="24"/>
      <c r="J700" s="61">
        <v>3</v>
      </c>
      <c r="K700" s="62" t="s">
        <v>1390</v>
      </c>
      <c r="L700" s="63" t="s">
        <v>847</v>
      </c>
      <c r="M700" s="61" t="str">
        <f>IFERROR(VLOOKUP(Tabel3[[#This Row],[ID-Bygningsdel]],'Data ændringslog'!A:G,7,FALSE),"P")</f>
        <v/>
      </c>
      <c r="N700" s="64" t="s">
        <v>109</v>
      </c>
      <c r="O700" s="188" t="str">
        <f>VLOOKUP(Tabel3[[#This Row],[ID-Bygningsdel]],'Data aktør'!A:H,2,FALSE)</f>
        <v>X</v>
      </c>
      <c r="P700" s="189" t="str">
        <f>VLOOKUP(Tabel3[[#This Row],[ID-Bygningsdel]],'Data aktør'!A:H,3,FALSE)</f>
        <v/>
      </c>
      <c r="Q700" s="190" t="str">
        <f>VLOOKUP(Tabel3[[#This Row],[ID-Bygningsdel]],'Data aktør'!A:H,4,FALSE)</f>
        <v/>
      </c>
      <c r="R700" s="191" t="str">
        <f>VLOOKUP(Tabel3[[#This Row],[ID-Bygningsdel]],'Data aktør'!A:H,5,FALSE)</f>
        <v/>
      </c>
      <c r="S700" s="192" t="str">
        <f>VLOOKUP(Tabel3[[#This Row],[ID-Bygningsdel]],'Data aktør'!A:H,6,FALSE)</f>
        <v/>
      </c>
      <c r="T700" s="193" t="str">
        <f>VLOOKUP(Tabel3[[#This Row],[ID-Bygningsdel]],'Data aktør'!A:H,7,FALSE)</f>
        <v/>
      </c>
      <c r="U700" s="194" t="str">
        <f>VLOOKUP(Tabel3[[#This Row],[ID-Bygningsdel]],'Data aktør'!A:H,8,FALSE)</f>
        <v/>
      </c>
      <c r="V700" s="76"/>
      <c r="W700" s="77"/>
      <c r="X700" s="76"/>
      <c r="Y700" s="77"/>
      <c r="Z700" s="76"/>
      <c r="AA700" s="77"/>
      <c r="AB700" s="76"/>
      <c r="AC700" s="77"/>
      <c r="AD700" s="76"/>
      <c r="AE700" s="77"/>
      <c r="AF700" s="76"/>
      <c r="AG700" s="77"/>
      <c r="AH700" s="76"/>
      <c r="AI700" s="77"/>
      <c r="AJ700" s="76" t="s">
        <v>43</v>
      </c>
      <c r="AK700" s="77">
        <v>200</v>
      </c>
      <c r="AL700" s="76"/>
      <c r="AM700" s="77"/>
      <c r="AN700" s="76"/>
      <c r="AO700" s="77"/>
      <c r="AP700" s="76"/>
      <c r="AQ700" s="77"/>
      <c r="AR700" s="76"/>
      <c r="AS700" s="77"/>
      <c r="AT700" s="76"/>
      <c r="AU700" s="77"/>
      <c r="AV700" s="76"/>
      <c r="AW700" s="77"/>
      <c r="AX700" s="76"/>
      <c r="AY700" s="77"/>
      <c r="AZ700" s="76"/>
      <c r="BA700" s="77"/>
      <c r="BB700" s="76"/>
      <c r="BC700" s="77"/>
      <c r="BD700" s="76"/>
      <c r="BE700" s="77"/>
      <c r="BF700" s="76"/>
      <c r="BG700" s="77"/>
      <c r="BH700" s="76"/>
      <c r="BI700" s="77"/>
      <c r="BJ700" s="76"/>
      <c r="BK700" s="77"/>
      <c r="BL700" s="36"/>
      <c r="BM700" s="24"/>
      <c r="BN700" s="76"/>
      <c r="BO700" s="77"/>
      <c r="BP700" s="76"/>
      <c r="BQ700" s="77"/>
      <c r="BR700" s="76"/>
      <c r="BS700" s="77"/>
      <c r="BT700" s="76"/>
      <c r="BU700" s="77"/>
      <c r="BV700" s="24"/>
      <c r="BW700" s="76"/>
      <c r="BX700" s="77"/>
      <c r="BY700" s="76"/>
      <c r="BZ700" s="77"/>
      <c r="CA700" s="96"/>
    </row>
    <row r="701" spans="1:79" ht="24.95" customHeight="1" outlineLevel="1" x14ac:dyDescent="0.2">
      <c r="A701" s="33"/>
      <c r="B701" s="265" t="s">
        <v>1395</v>
      </c>
      <c r="C701" s="240" t="str">
        <f>_xlfn.CONCAT(Tabel3[[#This Row],[ID]],Tabel3[[#This Row],[BYGNINGSDELE]])</f>
        <v>697Borde</v>
      </c>
      <c r="D701" s="24"/>
      <c r="E701" s="24"/>
      <c r="F701" s="24"/>
      <c r="G701" s="24"/>
      <c r="H701" s="24"/>
      <c r="I701" s="24"/>
      <c r="J701" s="61">
        <v>3</v>
      </c>
      <c r="K701" s="62" t="s">
        <v>1392</v>
      </c>
      <c r="L701" s="63" t="s">
        <v>847</v>
      </c>
      <c r="M701" s="61" t="str">
        <f>IFERROR(VLOOKUP(Tabel3[[#This Row],[ID-Bygningsdel]],'Data ændringslog'!A:G,7,FALSE),"P")</f>
        <v/>
      </c>
      <c r="N701" s="64" t="s">
        <v>109</v>
      </c>
      <c r="O701" s="188" t="str">
        <f>VLOOKUP(Tabel3[[#This Row],[ID-Bygningsdel]],'Data aktør'!A:H,2,FALSE)</f>
        <v>X</v>
      </c>
      <c r="P701" s="189" t="str">
        <f>VLOOKUP(Tabel3[[#This Row],[ID-Bygningsdel]],'Data aktør'!A:H,3,FALSE)</f>
        <v/>
      </c>
      <c r="Q701" s="190" t="str">
        <f>VLOOKUP(Tabel3[[#This Row],[ID-Bygningsdel]],'Data aktør'!A:H,4,FALSE)</f>
        <v/>
      </c>
      <c r="R701" s="191" t="str">
        <f>VLOOKUP(Tabel3[[#This Row],[ID-Bygningsdel]],'Data aktør'!A:H,5,FALSE)</f>
        <v/>
      </c>
      <c r="S701" s="192" t="str">
        <f>VLOOKUP(Tabel3[[#This Row],[ID-Bygningsdel]],'Data aktør'!A:H,6,FALSE)</f>
        <v/>
      </c>
      <c r="T701" s="193" t="str">
        <f>VLOOKUP(Tabel3[[#This Row],[ID-Bygningsdel]],'Data aktør'!A:H,7,FALSE)</f>
        <v/>
      </c>
      <c r="U701" s="194" t="str">
        <f>VLOOKUP(Tabel3[[#This Row],[ID-Bygningsdel]],'Data aktør'!A:H,8,FALSE)</f>
        <v/>
      </c>
      <c r="V701" s="76"/>
      <c r="W701" s="77"/>
      <c r="X701" s="76"/>
      <c r="Y701" s="77"/>
      <c r="Z701" s="76"/>
      <c r="AA701" s="77"/>
      <c r="AB701" s="76"/>
      <c r="AC701" s="77"/>
      <c r="AD701" s="76"/>
      <c r="AE701" s="77"/>
      <c r="AF701" s="76"/>
      <c r="AG701" s="77"/>
      <c r="AH701" s="76"/>
      <c r="AI701" s="77"/>
      <c r="AJ701" s="76" t="s">
        <v>43</v>
      </c>
      <c r="AK701" s="77">
        <v>200</v>
      </c>
      <c r="AL701" s="76"/>
      <c r="AM701" s="77"/>
      <c r="AN701" s="76"/>
      <c r="AO701" s="77"/>
      <c r="AP701" s="76"/>
      <c r="AQ701" s="77"/>
      <c r="AR701" s="76"/>
      <c r="AS701" s="77"/>
      <c r="AT701" s="76"/>
      <c r="AU701" s="77"/>
      <c r="AV701" s="76"/>
      <c r="AW701" s="77"/>
      <c r="AX701" s="76"/>
      <c r="AY701" s="77"/>
      <c r="AZ701" s="76"/>
      <c r="BA701" s="77"/>
      <c r="BB701" s="76"/>
      <c r="BC701" s="77"/>
      <c r="BD701" s="76"/>
      <c r="BE701" s="77"/>
      <c r="BF701" s="76"/>
      <c r="BG701" s="77"/>
      <c r="BH701" s="76"/>
      <c r="BI701" s="77"/>
      <c r="BJ701" s="76"/>
      <c r="BK701" s="77"/>
      <c r="BL701" s="36"/>
      <c r="BM701" s="24"/>
      <c r="BN701" s="76"/>
      <c r="BO701" s="77"/>
      <c r="BP701" s="76"/>
      <c r="BQ701" s="77"/>
      <c r="BR701" s="76"/>
      <c r="BS701" s="77"/>
      <c r="BT701" s="76"/>
      <c r="BU701" s="77"/>
      <c r="BV701" s="24"/>
      <c r="BW701" s="76"/>
      <c r="BX701" s="77"/>
      <c r="BY701" s="76"/>
      <c r="BZ701" s="77"/>
      <c r="CA701" s="96"/>
    </row>
    <row r="702" spans="1:79" outlineLevel="1" x14ac:dyDescent="0.2">
      <c r="A702" s="33"/>
      <c r="B702" s="265" t="s">
        <v>1397</v>
      </c>
      <c r="C702" s="240" t="str">
        <f>_xlfn.CONCAT(Tabel3[[#This Row],[ID]],Tabel3[[#This Row],[BYGNINGSDELE]])</f>
        <v>698Stativer, hylder</v>
      </c>
      <c r="D702" s="24"/>
      <c r="E702" s="24"/>
      <c r="F702" s="24"/>
      <c r="G702" s="24"/>
      <c r="H702" s="24"/>
      <c r="I702" s="24"/>
      <c r="J702" s="61">
        <v>3</v>
      </c>
      <c r="K702" s="62" t="s">
        <v>1394</v>
      </c>
      <c r="L702" s="63" t="s">
        <v>847</v>
      </c>
      <c r="M702" s="61" t="str">
        <f>IFERROR(VLOOKUP(Tabel3[[#This Row],[ID-Bygningsdel]],'Data ændringslog'!A:G,7,FALSE),"P")</f>
        <v/>
      </c>
      <c r="N702" s="64" t="s">
        <v>109</v>
      </c>
      <c r="O702" s="188" t="str">
        <f>VLOOKUP(Tabel3[[#This Row],[ID-Bygningsdel]],'Data aktør'!A:H,2,FALSE)</f>
        <v>X</v>
      </c>
      <c r="P702" s="189" t="str">
        <f>VLOOKUP(Tabel3[[#This Row],[ID-Bygningsdel]],'Data aktør'!A:H,3,FALSE)</f>
        <v/>
      </c>
      <c r="Q702" s="190" t="str">
        <f>VLOOKUP(Tabel3[[#This Row],[ID-Bygningsdel]],'Data aktør'!A:H,4,FALSE)</f>
        <v/>
      </c>
      <c r="R702" s="191" t="str">
        <f>VLOOKUP(Tabel3[[#This Row],[ID-Bygningsdel]],'Data aktør'!A:H,5,FALSE)</f>
        <v/>
      </c>
      <c r="S702" s="192" t="str">
        <f>VLOOKUP(Tabel3[[#This Row],[ID-Bygningsdel]],'Data aktør'!A:H,6,FALSE)</f>
        <v/>
      </c>
      <c r="T702" s="193" t="str">
        <f>VLOOKUP(Tabel3[[#This Row],[ID-Bygningsdel]],'Data aktør'!A:H,7,FALSE)</f>
        <v/>
      </c>
      <c r="U702" s="194" t="str">
        <f>VLOOKUP(Tabel3[[#This Row],[ID-Bygningsdel]],'Data aktør'!A:H,8,FALSE)</f>
        <v/>
      </c>
      <c r="V702" s="76"/>
      <c r="W702" s="77"/>
      <c r="X702" s="76"/>
      <c r="Y702" s="77"/>
      <c r="Z702" s="76"/>
      <c r="AA702" s="77"/>
      <c r="AB702" s="76"/>
      <c r="AC702" s="77"/>
      <c r="AD702" s="76"/>
      <c r="AE702" s="77"/>
      <c r="AF702" s="76"/>
      <c r="AG702" s="77"/>
      <c r="AH702" s="76"/>
      <c r="AI702" s="77"/>
      <c r="AJ702" s="76" t="s">
        <v>43</v>
      </c>
      <c r="AK702" s="77">
        <v>200</v>
      </c>
      <c r="AL702" s="76"/>
      <c r="AM702" s="77"/>
      <c r="AN702" s="76"/>
      <c r="AO702" s="77"/>
      <c r="AP702" s="76"/>
      <c r="AQ702" s="77"/>
      <c r="AR702" s="76"/>
      <c r="AS702" s="77"/>
      <c r="AT702" s="76"/>
      <c r="AU702" s="77"/>
      <c r="AV702" s="76"/>
      <c r="AW702" s="77"/>
      <c r="AX702" s="76"/>
      <c r="AY702" s="77"/>
      <c r="AZ702" s="76"/>
      <c r="BA702" s="77"/>
      <c r="BB702" s="76"/>
      <c r="BC702" s="77"/>
      <c r="BD702" s="76"/>
      <c r="BE702" s="77"/>
      <c r="BF702" s="76"/>
      <c r="BG702" s="77"/>
      <c r="BH702" s="76"/>
      <c r="BI702" s="77"/>
      <c r="BJ702" s="76"/>
      <c r="BK702" s="77"/>
      <c r="BL702" s="36"/>
      <c r="BM702" s="24"/>
      <c r="BN702" s="76"/>
      <c r="BO702" s="77"/>
      <c r="BP702" s="76"/>
      <c r="BQ702" s="77"/>
      <c r="BR702" s="76"/>
      <c r="BS702" s="77"/>
      <c r="BT702" s="76"/>
      <c r="BU702" s="77"/>
      <c r="BV702" s="24"/>
      <c r="BW702" s="76"/>
      <c r="BX702" s="77"/>
      <c r="BY702" s="76"/>
      <c r="BZ702" s="77"/>
      <c r="CA702" s="96"/>
    </row>
    <row r="703" spans="1:79" outlineLevel="1" x14ac:dyDescent="0.2">
      <c r="A703" s="33"/>
      <c r="B703" s="265" t="s">
        <v>1399</v>
      </c>
      <c r="C703" s="240" t="str">
        <f>_xlfn.CONCAT(Tabel3[[#This Row],[ID]],Tabel3[[#This Row],[BYGNINGSDELE]])</f>
        <v>699Måtter, tæpper, løbere</v>
      </c>
      <c r="D703" s="24"/>
      <c r="E703" s="24"/>
      <c r="F703" s="24"/>
      <c r="G703" s="24"/>
      <c r="H703" s="24"/>
      <c r="I703" s="24"/>
      <c r="J703" s="61">
        <v>3</v>
      </c>
      <c r="K703" s="62" t="s">
        <v>1396</v>
      </c>
      <c r="L703" s="63" t="s">
        <v>847</v>
      </c>
      <c r="M703" s="61" t="str">
        <f>IFERROR(VLOOKUP(Tabel3[[#This Row],[ID-Bygningsdel]],'Data ændringslog'!A:G,7,FALSE),"P")</f>
        <v/>
      </c>
      <c r="N703" s="64" t="s">
        <v>109</v>
      </c>
      <c r="O703" s="202" t="str">
        <f>VLOOKUP(Tabel3[[#This Row],[ID-Bygningsdel]],'Data aktør'!A:H,2,FALSE)</f>
        <v>X</v>
      </c>
      <c r="P703" s="203" t="str">
        <f>VLOOKUP(Tabel3[[#This Row],[ID-Bygningsdel]],'Data aktør'!A:H,3,FALSE)</f>
        <v/>
      </c>
      <c r="Q703" s="204" t="str">
        <f>VLOOKUP(Tabel3[[#This Row],[ID-Bygningsdel]],'Data aktør'!A:H,4,FALSE)</f>
        <v/>
      </c>
      <c r="R703" s="205" t="str">
        <f>VLOOKUP(Tabel3[[#This Row],[ID-Bygningsdel]],'Data aktør'!A:H,5,FALSE)</f>
        <v/>
      </c>
      <c r="S703" s="206" t="str">
        <f>VLOOKUP(Tabel3[[#This Row],[ID-Bygningsdel]],'Data aktør'!A:H,6,FALSE)</f>
        <v/>
      </c>
      <c r="T703" s="207" t="str">
        <f>VLOOKUP(Tabel3[[#This Row],[ID-Bygningsdel]],'Data aktør'!A:H,7,FALSE)</f>
        <v/>
      </c>
      <c r="U703" s="208" t="str">
        <f>VLOOKUP(Tabel3[[#This Row],[ID-Bygningsdel]],'Data aktør'!A:H,8,FALSE)</f>
        <v/>
      </c>
      <c r="V703" s="76"/>
      <c r="W703" s="77"/>
      <c r="X703" s="76"/>
      <c r="Y703" s="77"/>
      <c r="Z703" s="76"/>
      <c r="AA703" s="77"/>
      <c r="AB703" s="76"/>
      <c r="AC703" s="77"/>
      <c r="AD703" s="76"/>
      <c r="AE703" s="77"/>
      <c r="AF703" s="76"/>
      <c r="AG703" s="77"/>
      <c r="AH703" s="76"/>
      <c r="AI703" s="77"/>
      <c r="AJ703" s="76" t="s">
        <v>43</v>
      </c>
      <c r="AK703" s="77">
        <v>200</v>
      </c>
      <c r="AL703" s="76"/>
      <c r="AM703" s="77"/>
      <c r="AN703" s="76"/>
      <c r="AO703" s="77"/>
      <c r="AP703" s="76"/>
      <c r="AQ703" s="77"/>
      <c r="AR703" s="76"/>
      <c r="AS703" s="77"/>
      <c r="AT703" s="76"/>
      <c r="AU703" s="77"/>
      <c r="AV703" s="76"/>
      <c r="AW703" s="77"/>
      <c r="AX703" s="76"/>
      <c r="AY703" s="77"/>
      <c r="AZ703" s="76"/>
      <c r="BA703" s="77"/>
      <c r="BB703" s="76"/>
      <c r="BC703" s="77"/>
      <c r="BD703" s="76"/>
      <c r="BE703" s="77"/>
      <c r="BF703" s="76"/>
      <c r="BG703" s="77"/>
      <c r="BH703" s="76"/>
      <c r="BI703" s="77"/>
      <c r="BJ703" s="76"/>
      <c r="BK703" s="77"/>
      <c r="BL703" s="36"/>
      <c r="BM703" s="24"/>
      <c r="BN703" s="76"/>
      <c r="BO703" s="77"/>
      <c r="BP703" s="76"/>
      <c r="BQ703" s="77"/>
      <c r="BR703" s="76"/>
      <c r="BS703" s="77"/>
      <c r="BT703" s="76"/>
      <c r="BU703" s="77"/>
      <c r="BV703" s="24"/>
      <c r="BW703" s="76"/>
      <c r="BX703" s="77"/>
      <c r="BY703" s="76"/>
      <c r="BZ703" s="77"/>
      <c r="CA703" s="96"/>
    </row>
    <row r="704" spans="1:79" ht="15.75" outlineLevel="1" x14ac:dyDescent="0.2">
      <c r="A704" s="33"/>
      <c r="B704" s="266" t="s">
        <v>1401</v>
      </c>
      <c r="C704" s="241" t="str">
        <f>_xlfn.CONCAT(Tabel3[[#This Row],[ID]],Tabel3[[#This Row],[BYGNINGSDELE]])</f>
        <v>700Øvrige</v>
      </c>
      <c r="D704" s="103"/>
      <c r="E704" s="103"/>
      <c r="F704" s="103"/>
      <c r="G704" s="103"/>
      <c r="H704" s="103"/>
      <c r="I704" s="33"/>
      <c r="J704" s="55">
        <v>1</v>
      </c>
      <c r="K704" s="56" t="s">
        <v>1398</v>
      </c>
      <c r="L704" s="286"/>
      <c r="M704" s="104" t="str">
        <f>IFERROR(VLOOKUP(Tabel3[[#This Row],[ID-Bygningsdel]],'Data ændringslog'!A:G,7,FALSE),"P")</f>
        <v/>
      </c>
      <c r="N704" s="57"/>
      <c r="O704" s="218" t="s">
        <v>109</v>
      </c>
      <c r="P704" s="219" t="s">
        <v>109</v>
      </c>
      <c r="Q704" s="219" t="s">
        <v>109</v>
      </c>
      <c r="R704" s="219" t="s">
        <v>109</v>
      </c>
      <c r="S704" s="219" t="s">
        <v>109</v>
      </c>
      <c r="T704" s="219" t="s">
        <v>109</v>
      </c>
      <c r="U704" s="220" t="s">
        <v>109</v>
      </c>
      <c r="V704" s="82"/>
      <c r="W704" s="83"/>
      <c r="X704" s="82"/>
      <c r="Y704" s="83"/>
      <c r="Z704" s="82"/>
      <c r="AA704" s="83"/>
      <c r="AB704" s="82"/>
      <c r="AC704" s="232"/>
      <c r="AD704" s="82"/>
      <c r="AE704" s="83"/>
      <c r="AF704" s="82"/>
      <c r="AG704" s="83"/>
      <c r="AH704" s="82"/>
      <c r="AI704" s="83"/>
      <c r="AJ704" s="82"/>
      <c r="AK704" s="232"/>
      <c r="AL704" s="82"/>
      <c r="AM704" s="232"/>
      <c r="AN704" s="82"/>
      <c r="AO704" s="83"/>
      <c r="AP704" s="82"/>
      <c r="AQ704" s="83"/>
      <c r="AR704" s="82"/>
      <c r="AS704" s="83"/>
      <c r="AT704" s="82"/>
      <c r="AU704" s="232"/>
      <c r="AV704" s="82"/>
      <c r="AW704" s="83"/>
      <c r="AX704" s="82"/>
      <c r="AY704" s="83"/>
      <c r="AZ704" s="82"/>
      <c r="BA704" s="83"/>
      <c r="BB704" s="82"/>
      <c r="BC704" s="232"/>
      <c r="BD704" s="82"/>
      <c r="BE704" s="83"/>
      <c r="BF704" s="82"/>
      <c r="BG704" s="83"/>
      <c r="BH704" s="82"/>
      <c r="BI704" s="83"/>
      <c r="BJ704" s="82"/>
      <c r="BK704" s="232"/>
      <c r="BL704" s="106"/>
      <c r="BM704" s="257"/>
      <c r="BN704" s="82"/>
      <c r="BO704" s="83"/>
      <c r="BP704" s="82"/>
      <c r="BQ704" s="83"/>
      <c r="BR704" s="82"/>
      <c r="BS704" s="83"/>
      <c r="BT704" s="82"/>
      <c r="BU704" s="232"/>
      <c r="BV704" s="33"/>
      <c r="BW704" s="82"/>
      <c r="BX704" s="83"/>
      <c r="BY704" s="82"/>
      <c r="BZ704" s="83"/>
      <c r="CA704" s="107"/>
    </row>
    <row r="705" spans="1:79" ht="14.25" outlineLevel="1" x14ac:dyDescent="0.2">
      <c r="A705" s="33"/>
      <c r="B705" s="264" t="s">
        <v>1403</v>
      </c>
      <c r="C705" s="239" t="str">
        <f>_xlfn.CONCAT(Tabel3[[#This Row],[ID]],Tabel3[[#This Row],[BYGNINGSDELE]])</f>
        <v>701Rum &amp; Arealer</v>
      </c>
      <c r="D705" s="27"/>
      <c r="E705" s="27"/>
      <c r="F705" s="27"/>
      <c r="G705" s="27"/>
      <c r="H705" s="27"/>
      <c r="I705" s="24"/>
      <c r="J705" s="58">
        <v>2</v>
      </c>
      <c r="K705" s="59" t="s">
        <v>1400</v>
      </c>
      <c r="L705" s="287"/>
      <c r="M705" s="290" t="str">
        <f>IFERROR(VLOOKUP(Tabel3[[#This Row],[ID-Bygningsdel]],'Data ændringslog'!A:G,7,FALSE),"P")</f>
        <v/>
      </c>
      <c r="N705" s="60"/>
      <c r="O705" s="221" t="s">
        <v>109</v>
      </c>
      <c r="P705" s="222" t="s">
        <v>109</v>
      </c>
      <c r="Q705" s="222" t="s">
        <v>109</v>
      </c>
      <c r="R705" s="222" t="s">
        <v>109</v>
      </c>
      <c r="S705" s="222" t="s">
        <v>109</v>
      </c>
      <c r="T705" s="222" t="s">
        <v>109</v>
      </c>
      <c r="U705" s="223" t="s">
        <v>109</v>
      </c>
      <c r="V705" s="78"/>
      <c r="W705" s="79"/>
      <c r="X705" s="78"/>
      <c r="Y705" s="79"/>
      <c r="Z705" s="78"/>
      <c r="AA705" s="79"/>
      <c r="AB705" s="225"/>
      <c r="AC705" s="226"/>
      <c r="AD705" s="78"/>
      <c r="AE705" s="79"/>
      <c r="AF705" s="78"/>
      <c r="AG705" s="79"/>
      <c r="AH705" s="78"/>
      <c r="AI705" s="79"/>
      <c r="AJ705" s="225"/>
      <c r="AK705" s="226"/>
      <c r="AL705" s="225"/>
      <c r="AM705" s="226"/>
      <c r="AN705" s="78"/>
      <c r="AO705" s="79"/>
      <c r="AP705" s="78"/>
      <c r="AQ705" s="79"/>
      <c r="AR705" s="78"/>
      <c r="AS705" s="79"/>
      <c r="AT705" s="225"/>
      <c r="AU705" s="226"/>
      <c r="AV705" s="78"/>
      <c r="AW705" s="79"/>
      <c r="AX705" s="78"/>
      <c r="AY705" s="79"/>
      <c r="AZ705" s="78"/>
      <c r="BA705" s="79"/>
      <c r="BB705" s="225"/>
      <c r="BC705" s="226"/>
      <c r="BD705" s="78"/>
      <c r="BE705" s="79"/>
      <c r="BF705" s="78"/>
      <c r="BG705" s="79"/>
      <c r="BH705" s="78"/>
      <c r="BI705" s="79"/>
      <c r="BJ705" s="225"/>
      <c r="BK705" s="226"/>
      <c r="BL705" s="37"/>
      <c r="BM705" s="245"/>
      <c r="BN705" s="78"/>
      <c r="BO705" s="79"/>
      <c r="BP705" s="78"/>
      <c r="BQ705" s="79"/>
      <c r="BR705" s="78"/>
      <c r="BS705" s="79"/>
      <c r="BT705" s="225"/>
      <c r="BU705" s="226"/>
      <c r="BV705" s="24"/>
      <c r="BW705" s="78"/>
      <c r="BX705" s="79"/>
      <c r="BY705" s="78"/>
      <c r="BZ705" s="79"/>
      <c r="CA705" s="97"/>
    </row>
    <row r="706" spans="1:79" outlineLevel="1" x14ac:dyDescent="0.2">
      <c r="A706" s="33"/>
      <c r="B706" s="265" t="s">
        <v>1406</v>
      </c>
      <c r="C706" s="240" t="str">
        <f>_xlfn.CONCAT(Tabel3[[#This Row],[ID]],Tabel3[[#This Row],[BYGNINGSDELE]])</f>
        <v>702Bygværkets Bruttoarealer</v>
      </c>
      <c r="D706" s="24"/>
      <c r="E706" s="24"/>
      <c r="F706" s="24"/>
      <c r="G706" s="24"/>
      <c r="H706" s="24"/>
      <c r="I706" s="24"/>
      <c r="J706" s="61">
        <v>3</v>
      </c>
      <c r="K706" s="62" t="s">
        <v>1402</v>
      </c>
      <c r="L706" s="63" t="s">
        <v>113</v>
      </c>
      <c r="M706" s="61" t="str">
        <f>IFERROR(VLOOKUP(Tabel3[[#This Row],[ID-Bygningsdel]],'Data ændringslog'!A:G,7,FALSE),"P")</f>
        <v/>
      </c>
      <c r="N706" s="64" t="s">
        <v>109</v>
      </c>
      <c r="O706" s="188" t="str">
        <f>VLOOKUP(Tabel3[[#This Row],[ID-Bygningsdel]],'Data aktør'!A:H,2,FALSE)</f>
        <v>X</v>
      </c>
      <c r="P706" s="189" t="str">
        <f>VLOOKUP(Tabel3[[#This Row],[ID-Bygningsdel]],'Data aktør'!A:H,3,FALSE)</f>
        <v/>
      </c>
      <c r="Q706" s="190" t="str">
        <f>VLOOKUP(Tabel3[[#This Row],[ID-Bygningsdel]],'Data aktør'!A:H,4,FALSE)</f>
        <v/>
      </c>
      <c r="R706" s="191" t="str">
        <f>VLOOKUP(Tabel3[[#This Row],[ID-Bygningsdel]],'Data aktør'!A:H,5,FALSE)</f>
        <v/>
      </c>
      <c r="S706" s="192" t="str">
        <f>VLOOKUP(Tabel3[[#This Row],[ID-Bygningsdel]],'Data aktør'!A:H,6,FALSE)</f>
        <v/>
      </c>
      <c r="T706" s="193" t="str">
        <f>VLOOKUP(Tabel3[[#This Row],[ID-Bygningsdel]],'Data aktør'!A:H,7,FALSE)</f>
        <v/>
      </c>
      <c r="U706" s="194" t="str">
        <f>VLOOKUP(Tabel3[[#This Row],[ID-Bygningsdel]],'Data aktør'!A:H,8,FALSE)</f>
        <v/>
      </c>
      <c r="V706" s="76"/>
      <c r="W706" s="77"/>
      <c r="X706" s="76"/>
      <c r="Y706" s="77"/>
      <c r="Z706" s="76"/>
      <c r="AA706" s="77"/>
      <c r="AB706" s="80" t="s">
        <v>43</v>
      </c>
      <c r="AC706" s="81">
        <v>200</v>
      </c>
      <c r="AD706" s="76"/>
      <c r="AE706" s="77"/>
      <c r="AF706" s="76"/>
      <c r="AG706" s="77"/>
      <c r="AH706" s="76"/>
      <c r="AI706" s="77"/>
      <c r="AJ706" s="80" t="s">
        <v>43</v>
      </c>
      <c r="AK706" s="81">
        <v>300</v>
      </c>
      <c r="AL706" s="80"/>
      <c r="AM706" s="81"/>
      <c r="AN706" s="76"/>
      <c r="AO706" s="77"/>
      <c r="AP706" s="76"/>
      <c r="AQ706" s="77"/>
      <c r="AR706" s="76"/>
      <c r="AS706" s="77"/>
      <c r="AT706" s="80" t="s">
        <v>43</v>
      </c>
      <c r="AU706" s="81">
        <v>325</v>
      </c>
      <c r="AV706" s="76"/>
      <c r="AW706" s="77"/>
      <c r="AX706" s="76"/>
      <c r="AY706" s="77"/>
      <c r="AZ706" s="76"/>
      <c r="BA706" s="77"/>
      <c r="BB706" s="80" t="s">
        <v>43</v>
      </c>
      <c r="BC706" s="81">
        <v>325</v>
      </c>
      <c r="BD706" s="76"/>
      <c r="BE706" s="77"/>
      <c r="BF706" s="76"/>
      <c r="BG706" s="77"/>
      <c r="BH706" s="76"/>
      <c r="BI706" s="77"/>
      <c r="BJ706" s="80"/>
      <c r="BK706" s="81"/>
      <c r="BL706" s="36"/>
      <c r="BM706" s="113"/>
      <c r="BN706" s="76"/>
      <c r="BO706" s="77"/>
      <c r="BP706" s="76"/>
      <c r="BQ706" s="77"/>
      <c r="BR706" s="76"/>
      <c r="BS706" s="77"/>
      <c r="BT706" s="80"/>
      <c r="BU706" s="81"/>
      <c r="BV706" s="24"/>
      <c r="BW706" s="76"/>
      <c r="BX706" s="77"/>
      <c r="BY706" s="76"/>
      <c r="BZ706" s="77"/>
      <c r="CA706" s="96"/>
    </row>
    <row r="707" spans="1:79" outlineLevel="1" x14ac:dyDescent="0.2">
      <c r="A707" s="33"/>
      <c r="B707" s="265" t="s">
        <v>1408</v>
      </c>
      <c r="C707" s="240" t="str">
        <f>_xlfn.CONCAT(Tabel3[[#This Row],[ID]],Tabel3[[#This Row],[BYGNINGSDELE]])</f>
        <v>703Rum Nettoarealer</v>
      </c>
      <c r="D707" s="24"/>
      <c r="E707" s="24"/>
      <c r="F707" s="24"/>
      <c r="G707" s="24"/>
      <c r="H707" s="24"/>
      <c r="I707" s="24"/>
      <c r="J707" s="61">
        <v>3</v>
      </c>
      <c r="K707" s="62" t="s">
        <v>1404</v>
      </c>
      <c r="L707" s="63" t="s">
        <v>1405</v>
      </c>
      <c r="M707" s="61" t="str">
        <f>IFERROR(VLOOKUP(Tabel3[[#This Row],[ID-Bygningsdel]],'Data ændringslog'!A:G,7,FALSE),"P")</f>
        <v/>
      </c>
      <c r="N707" s="64" t="s">
        <v>109</v>
      </c>
      <c r="O707" s="188" t="str">
        <f>VLOOKUP(Tabel3[[#This Row],[ID-Bygningsdel]],'Data aktør'!A:H,2,FALSE)</f>
        <v>X</v>
      </c>
      <c r="P707" s="189" t="str">
        <f>VLOOKUP(Tabel3[[#This Row],[ID-Bygningsdel]],'Data aktør'!A:H,3,FALSE)</f>
        <v/>
      </c>
      <c r="Q707" s="190" t="str">
        <f>VLOOKUP(Tabel3[[#This Row],[ID-Bygningsdel]],'Data aktør'!A:H,4,FALSE)</f>
        <v/>
      </c>
      <c r="R707" s="191" t="str">
        <f>VLOOKUP(Tabel3[[#This Row],[ID-Bygningsdel]],'Data aktør'!A:H,5,FALSE)</f>
        <v/>
      </c>
      <c r="S707" s="192" t="str">
        <f>VLOOKUP(Tabel3[[#This Row],[ID-Bygningsdel]],'Data aktør'!A:H,6,FALSE)</f>
        <v/>
      </c>
      <c r="T707" s="193" t="str">
        <f>VLOOKUP(Tabel3[[#This Row],[ID-Bygningsdel]],'Data aktør'!A:H,7,FALSE)</f>
        <v/>
      </c>
      <c r="U707" s="194" t="str">
        <f>VLOOKUP(Tabel3[[#This Row],[ID-Bygningsdel]],'Data aktør'!A:H,8,FALSE)</f>
        <v/>
      </c>
      <c r="V707" s="91"/>
      <c r="W707" s="92"/>
      <c r="X707" s="91"/>
      <c r="Y707" s="92"/>
      <c r="Z707" s="91"/>
      <c r="AA707" s="92"/>
      <c r="AB707" s="91" t="s">
        <v>43</v>
      </c>
      <c r="AC707" s="92">
        <v>200</v>
      </c>
      <c r="AD707" s="91"/>
      <c r="AE707" s="92"/>
      <c r="AF707" s="91"/>
      <c r="AG707" s="92"/>
      <c r="AH707" s="91"/>
      <c r="AI707" s="92"/>
      <c r="AJ707" s="91" t="s">
        <v>43</v>
      </c>
      <c r="AK707" s="92">
        <v>300</v>
      </c>
      <c r="AL707" s="91"/>
      <c r="AM707" s="92"/>
      <c r="AN707" s="91"/>
      <c r="AO707" s="92"/>
      <c r="AP707" s="91"/>
      <c r="AQ707" s="92"/>
      <c r="AR707" s="91"/>
      <c r="AS707" s="92"/>
      <c r="AT707" s="91" t="s">
        <v>43</v>
      </c>
      <c r="AU707" s="92">
        <v>325</v>
      </c>
      <c r="AV707" s="91"/>
      <c r="AW707" s="92"/>
      <c r="AX707" s="91"/>
      <c r="AY707" s="92"/>
      <c r="AZ707" s="91"/>
      <c r="BA707" s="92"/>
      <c r="BB707" s="91" t="s">
        <v>43</v>
      </c>
      <c r="BC707" s="92">
        <v>325</v>
      </c>
      <c r="BD707" s="91"/>
      <c r="BE707" s="92"/>
      <c r="BF707" s="91"/>
      <c r="BG707" s="92"/>
      <c r="BH707" s="91"/>
      <c r="BI707" s="92"/>
      <c r="BJ707" s="91"/>
      <c r="BK707" s="92"/>
      <c r="BL707" s="36"/>
      <c r="BM707" s="258"/>
      <c r="BN707" s="91"/>
      <c r="BO707" s="92"/>
      <c r="BP707" s="91"/>
      <c r="BQ707" s="92"/>
      <c r="BR707" s="91"/>
      <c r="BS707" s="92"/>
      <c r="BT707" s="91"/>
      <c r="BU707" s="92"/>
      <c r="BV707" s="24"/>
      <c r="BW707" s="91"/>
      <c r="BX707" s="92"/>
      <c r="BY707" s="91"/>
      <c r="BZ707" s="92"/>
      <c r="CA707" s="99"/>
    </row>
    <row r="708" spans="1:79" ht="15.75" outlineLevel="1" x14ac:dyDescent="0.2">
      <c r="A708" s="33"/>
      <c r="B708" s="266" t="s">
        <v>1409</v>
      </c>
      <c r="C708" s="241" t="str">
        <f>_xlfn.CONCAT(Tabel3[[#This Row],[ID]],Tabel3[[#This Row],[BYGNINGSDELE]])</f>
        <v>704Projektspecifikke</v>
      </c>
      <c r="D708" s="103"/>
      <c r="E708" s="103"/>
      <c r="F708" s="103"/>
      <c r="G708" s="103"/>
      <c r="H708" s="103"/>
      <c r="I708" s="33"/>
      <c r="J708" s="55">
        <v>1</v>
      </c>
      <c r="K708" s="56" t="s">
        <v>1407</v>
      </c>
      <c r="L708" s="286"/>
      <c r="M708" s="104" t="str">
        <f>IFERROR(VLOOKUP(Tabel3[[#This Row],[ID-Bygningsdel]],'Data ændringslog'!A:G,7,FALSE),"P")</f>
        <v/>
      </c>
      <c r="N708" s="57"/>
      <c r="O708" s="218" t="s">
        <v>109</v>
      </c>
      <c r="P708" s="219" t="s">
        <v>109</v>
      </c>
      <c r="Q708" s="219" t="s">
        <v>109</v>
      </c>
      <c r="R708" s="219" t="s">
        <v>109</v>
      </c>
      <c r="S708" s="219" t="s">
        <v>109</v>
      </c>
      <c r="T708" s="219" t="s">
        <v>109</v>
      </c>
      <c r="U708" s="220" t="s">
        <v>109</v>
      </c>
      <c r="V708" s="82"/>
      <c r="W708" s="83"/>
      <c r="X708" s="82"/>
      <c r="Y708" s="83"/>
      <c r="Z708" s="82"/>
      <c r="AA708" s="83"/>
      <c r="AB708" s="82"/>
      <c r="AC708" s="232"/>
      <c r="AD708" s="82"/>
      <c r="AE708" s="83"/>
      <c r="AF708" s="82"/>
      <c r="AG708" s="83"/>
      <c r="AH708" s="82"/>
      <c r="AI708" s="83"/>
      <c r="AJ708" s="82"/>
      <c r="AK708" s="232"/>
      <c r="AL708" s="82"/>
      <c r="AM708" s="232"/>
      <c r="AN708" s="82"/>
      <c r="AO708" s="83"/>
      <c r="AP708" s="82"/>
      <c r="AQ708" s="83"/>
      <c r="AR708" s="82"/>
      <c r="AS708" s="83"/>
      <c r="AT708" s="82"/>
      <c r="AU708" s="232"/>
      <c r="AV708" s="82"/>
      <c r="AW708" s="83"/>
      <c r="AX708" s="82"/>
      <c r="AY708" s="83"/>
      <c r="AZ708" s="82"/>
      <c r="BA708" s="83"/>
      <c r="BB708" s="82"/>
      <c r="BC708" s="232"/>
      <c r="BD708" s="82"/>
      <c r="BE708" s="83"/>
      <c r="BF708" s="82"/>
      <c r="BG708" s="83"/>
      <c r="BH708" s="82"/>
      <c r="BI708" s="83"/>
      <c r="BJ708" s="82"/>
      <c r="BK708" s="232"/>
      <c r="BL708" s="106"/>
      <c r="BM708" s="257"/>
      <c r="BN708" s="82"/>
      <c r="BO708" s="83"/>
      <c r="BP708" s="82"/>
      <c r="BQ708" s="83"/>
      <c r="BR708" s="82"/>
      <c r="BS708" s="83"/>
      <c r="BT708" s="82"/>
      <c r="BU708" s="232"/>
      <c r="BV708" s="33"/>
      <c r="BW708" s="82"/>
      <c r="BX708" s="83"/>
      <c r="BY708" s="82"/>
      <c r="BZ708" s="83"/>
      <c r="CA708" s="107"/>
    </row>
    <row r="709" spans="1:79" ht="24.95" customHeight="1" outlineLevel="1" x14ac:dyDescent="0.2">
      <c r="A709" s="33"/>
      <c r="B709" s="265" t="s">
        <v>1410</v>
      </c>
      <c r="C709" s="240" t="str">
        <f>_xlfn.CONCAT(Tabel3[[#This Row],[ID]],Tabel3[[#This Row],[BYGNINGSDELE]])</f>
        <v>705-</v>
      </c>
      <c r="D709" s="16"/>
      <c r="E709" s="16"/>
      <c r="F709" s="16"/>
      <c r="G709" s="16"/>
      <c r="H709" s="16"/>
      <c r="I709" s="16"/>
      <c r="J709" s="61" t="s">
        <v>113</v>
      </c>
      <c r="K709" s="62" t="s">
        <v>113</v>
      </c>
      <c r="L709" s="63"/>
      <c r="M709" s="61" t="str">
        <f>IFERROR(VLOOKUP(Tabel3[[#This Row],[ID-Bygningsdel]],'Data ændringslog'!A:G,7,FALSE),"P")</f>
        <v/>
      </c>
      <c r="N709" s="64" t="s">
        <v>113</v>
      </c>
      <c r="O709" s="188" t="str">
        <f>VLOOKUP(Tabel3[[#This Row],[ID-Bygningsdel]],'Data aktør'!A:H,2,FALSE)</f>
        <v/>
      </c>
      <c r="P709" s="189" t="str">
        <f>VLOOKUP(Tabel3[[#This Row],[ID-Bygningsdel]],'Data aktør'!A:H,3,FALSE)</f>
        <v/>
      </c>
      <c r="Q709" s="190" t="str">
        <f>VLOOKUP(Tabel3[[#This Row],[ID-Bygningsdel]],'Data aktør'!A:H,4,FALSE)</f>
        <v/>
      </c>
      <c r="R709" s="191" t="str">
        <f>VLOOKUP(Tabel3[[#This Row],[ID-Bygningsdel]],'Data aktør'!A:H,5,FALSE)</f>
        <v/>
      </c>
      <c r="S709" s="192" t="str">
        <f>VLOOKUP(Tabel3[[#This Row],[ID-Bygningsdel]],'Data aktør'!A:H,6,FALSE)</f>
        <v/>
      </c>
      <c r="T709" s="193" t="str">
        <f>VLOOKUP(Tabel3[[#This Row],[ID-Bygningsdel]],'Data aktør'!A:H,7,FALSE)</f>
        <v/>
      </c>
      <c r="U709" s="194" t="str">
        <f>VLOOKUP(Tabel3[[#This Row],[ID-Bygningsdel]],'Data aktør'!A:H,8,FALSE)</f>
        <v/>
      </c>
      <c r="V709" s="91"/>
      <c r="W709" s="92"/>
      <c r="X709" s="91"/>
      <c r="Y709" s="92"/>
      <c r="Z709" s="91"/>
      <c r="AA709" s="92"/>
      <c r="AB709" s="91"/>
      <c r="AC709" s="92"/>
      <c r="AD709" s="91"/>
      <c r="AE709" s="92"/>
      <c r="AF709" s="91"/>
      <c r="AG709" s="92"/>
      <c r="AH709" s="91"/>
      <c r="AI709" s="92"/>
      <c r="AJ709" s="91"/>
      <c r="AK709" s="92"/>
      <c r="AL709" s="91"/>
      <c r="AM709" s="92"/>
      <c r="AN709" s="91"/>
      <c r="AO709" s="92"/>
      <c r="AP709" s="91"/>
      <c r="AQ709" s="92"/>
      <c r="AR709" s="91"/>
      <c r="AS709" s="92"/>
      <c r="AT709" s="91"/>
      <c r="AU709" s="92"/>
      <c r="AV709" s="91"/>
      <c r="AW709" s="92"/>
      <c r="AX709" s="91"/>
      <c r="AY709" s="92"/>
      <c r="AZ709" s="91"/>
      <c r="BA709" s="92"/>
      <c r="BB709" s="91"/>
      <c r="BC709" s="92"/>
      <c r="BD709" s="91"/>
      <c r="BE709" s="92"/>
      <c r="BF709" s="91"/>
      <c r="BG709" s="92"/>
      <c r="BH709" s="91"/>
      <c r="BI709" s="92"/>
      <c r="BJ709" s="91"/>
      <c r="BK709" s="92"/>
      <c r="BL709" s="36"/>
      <c r="BM709" s="258"/>
      <c r="BN709" s="91"/>
      <c r="BO709" s="92"/>
      <c r="BP709" s="91"/>
      <c r="BQ709" s="92"/>
      <c r="BR709" s="91"/>
      <c r="BS709" s="92"/>
      <c r="BT709" s="91"/>
      <c r="BU709" s="92"/>
      <c r="BV709" s="24"/>
      <c r="BW709" s="91"/>
      <c r="BX709" s="92"/>
      <c r="BY709" s="91"/>
      <c r="BZ709" s="92"/>
      <c r="CA709" s="99"/>
    </row>
    <row r="710" spans="1:79" outlineLevel="1" x14ac:dyDescent="0.2">
      <c r="A710" s="33"/>
      <c r="B710" s="265" t="s">
        <v>1411</v>
      </c>
      <c r="C710" s="240" t="str">
        <f>_xlfn.CONCAT(Tabel3[[#This Row],[ID]],Tabel3[[#This Row],[BYGNINGSDELE]])</f>
        <v>706-</v>
      </c>
      <c r="D710" s="16"/>
      <c r="E710" s="16"/>
      <c r="F710" s="16"/>
      <c r="G710" s="16"/>
      <c r="H710" s="16"/>
      <c r="I710" s="16"/>
      <c r="J710" s="61" t="s">
        <v>113</v>
      </c>
      <c r="K710" s="62" t="s">
        <v>113</v>
      </c>
      <c r="L710" s="63"/>
      <c r="M710" s="61" t="str">
        <f>IFERROR(VLOOKUP(Tabel3[[#This Row],[ID-Bygningsdel]],'Data ændringslog'!A:G,7,FALSE),"P")</f>
        <v/>
      </c>
      <c r="N710" s="64" t="s">
        <v>113</v>
      </c>
      <c r="O710" s="188" t="str">
        <f>VLOOKUP(Tabel3[[#This Row],[ID-Bygningsdel]],'Data aktør'!A:H,2,FALSE)</f>
        <v/>
      </c>
      <c r="P710" s="189" t="str">
        <f>VLOOKUP(Tabel3[[#This Row],[ID-Bygningsdel]],'Data aktør'!A:H,3,FALSE)</f>
        <v/>
      </c>
      <c r="Q710" s="190" t="str">
        <f>VLOOKUP(Tabel3[[#This Row],[ID-Bygningsdel]],'Data aktør'!A:H,4,FALSE)</f>
        <v/>
      </c>
      <c r="R710" s="191" t="str">
        <f>VLOOKUP(Tabel3[[#This Row],[ID-Bygningsdel]],'Data aktør'!A:H,5,FALSE)</f>
        <v/>
      </c>
      <c r="S710" s="192" t="str">
        <f>VLOOKUP(Tabel3[[#This Row],[ID-Bygningsdel]],'Data aktør'!A:H,6,FALSE)</f>
        <v/>
      </c>
      <c r="T710" s="193" t="str">
        <f>VLOOKUP(Tabel3[[#This Row],[ID-Bygningsdel]],'Data aktør'!A:H,7,FALSE)</f>
        <v/>
      </c>
      <c r="U710" s="194" t="str">
        <f>VLOOKUP(Tabel3[[#This Row],[ID-Bygningsdel]],'Data aktør'!A:H,8,FALSE)</f>
        <v/>
      </c>
      <c r="V710" s="91"/>
      <c r="W710" s="92"/>
      <c r="X710" s="91"/>
      <c r="Y710" s="92"/>
      <c r="Z710" s="91"/>
      <c r="AA710" s="92"/>
      <c r="AB710" s="91"/>
      <c r="AC710" s="92"/>
      <c r="AD710" s="91"/>
      <c r="AE710" s="92"/>
      <c r="AF710" s="91"/>
      <c r="AG710" s="92"/>
      <c r="AH710" s="91"/>
      <c r="AI710" s="92"/>
      <c r="AJ710" s="91"/>
      <c r="AK710" s="92"/>
      <c r="AL710" s="91"/>
      <c r="AM710" s="92"/>
      <c r="AN710" s="91"/>
      <c r="AO710" s="92"/>
      <c r="AP710" s="91"/>
      <c r="AQ710" s="92"/>
      <c r="AR710" s="91"/>
      <c r="AS710" s="92"/>
      <c r="AT710" s="91"/>
      <c r="AU710" s="92"/>
      <c r="AV710" s="91"/>
      <c r="AW710" s="92"/>
      <c r="AX710" s="91"/>
      <c r="AY710" s="92"/>
      <c r="AZ710" s="91"/>
      <c r="BA710" s="92"/>
      <c r="BB710" s="91"/>
      <c r="BC710" s="92"/>
      <c r="BD710" s="91"/>
      <c r="BE710" s="92"/>
      <c r="BF710" s="91"/>
      <c r="BG710" s="92"/>
      <c r="BH710" s="91"/>
      <c r="BI710" s="92"/>
      <c r="BJ710" s="91"/>
      <c r="BK710" s="92"/>
      <c r="BL710" s="36"/>
      <c r="BM710" s="258"/>
      <c r="BN710" s="91"/>
      <c r="BO710" s="92"/>
      <c r="BP710" s="91"/>
      <c r="BQ710" s="92"/>
      <c r="BR710" s="91"/>
      <c r="BS710" s="92"/>
      <c r="BT710" s="91"/>
      <c r="BU710" s="92"/>
      <c r="BV710" s="24"/>
      <c r="BW710" s="91"/>
      <c r="BX710" s="92"/>
      <c r="BY710" s="91"/>
      <c r="BZ710" s="92"/>
      <c r="CA710" s="99"/>
    </row>
    <row r="711" spans="1:79" outlineLevel="1" x14ac:dyDescent="0.2">
      <c r="A711" s="33"/>
      <c r="B711" s="265" t="s">
        <v>1412</v>
      </c>
      <c r="C711" s="240" t="str">
        <f>_xlfn.CONCAT(Tabel3[[#This Row],[ID]],Tabel3[[#This Row],[BYGNINGSDELE]])</f>
        <v>707-</v>
      </c>
      <c r="D711" s="16"/>
      <c r="E711" s="16"/>
      <c r="F711" s="16"/>
      <c r="G711" s="16"/>
      <c r="H711" s="16"/>
      <c r="I711" s="16"/>
      <c r="J711" s="61" t="s">
        <v>113</v>
      </c>
      <c r="K711" s="62" t="s">
        <v>113</v>
      </c>
      <c r="L711" s="63"/>
      <c r="M711" s="61" t="str">
        <f>IFERROR(VLOOKUP(Tabel3[[#This Row],[ID-Bygningsdel]],'Data ændringslog'!A:G,7,FALSE),"P")</f>
        <v/>
      </c>
      <c r="N711" s="64" t="s">
        <v>113</v>
      </c>
      <c r="O711" s="188" t="str">
        <f>VLOOKUP(Tabel3[[#This Row],[ID-Bygningsdel]],'Data aktør'!A:H,2,FALSE)</f>
        <v/>
      </c>
      <c r="P711" s="189" t="str">
        <f>VLOOKUP(Tabel3[[#This Row],[ID-Bygningsdel]],'Data aktør'!A:H,3,FALSE)</f>
        <v/>
      </c>
      <c r="Q711" s="190" t="str">
        <f>VLOOKUP(Tabel3[[#This Row],[ID-Bygningsdel]],'Data aktør'!A:H,4,FALSE)</f>
        <v/>
      </c>
      <c r="R711" s="191" t="str">
        <f>VLOOKUP(Tabel3[[#This Row],[ID-Bygningsdel]],'Data aktør'!A:H,5,FALSE)</f>
        <v/>
      </c>
      <c r="S711" s="192" t="str">
        <f>VLOOKUP(Tabel3[[#This Row],[ID-Bygningsdel]],'Data aktør'!A:H,6,FALSE)</f>
        <v/>
      </c>
      <c r="T711" s="193" t="str">
        <f>VLOOKUP(Tabel3[[#This Row],[ID-Bygningsdel]],'Data aktør'!A:H,7,FALSE)</f>
        <v/>
      </c>
      <c r="U711" s="194" t="str">
        <f>VLOOKUP(Tabel3[[#This Row],[ID-Bygningsdel]],'Data aktør'!A:H,8,FALSE)</f>
        <v/>
      </c>
      <c r="V711" s="91"/>
      <c r="W711" s="92"/>
      <c r="X711" s="91"/>
      <c r="Y711" s="92"/>
      <c r="Z711" s="91"/>
      <c r="AA711" s="92"/>
      <c r="AB711" s="91"/>
      <c r="AC711" s="92"/>
      <c r="AD711" s="91"/>
      <c r="AE711" s="92"/>
      <c r="AF711" s="91"/>
      <c r="AG711" s="92"/>
      <c r="AH711" s="91"/>
      <c r="AI711" s="92"/>
      <c r="AJ711" s="91"/>
      <c r="AK711" s="92"/>
      <c r="AL711" s="91"/>
      <c r="AM711" s="92"/>
      <c r="AN711" s="91"/>
      <c r="AO711" s="92"/>
      <c r="AP711" s="91"/>
      <c r="AQ711" s="92"/>
      <c r="AR711" s="91"/>
      <c r="AS711" s="92"/>
      <c r="AT711" s="91"/>
      <c r="AU711" s="92"/>
      <c r="AV711" s="91"/>
      <c r="AW711" s="92"/>
      <c r="AX711" s="91"/>
      <c r="AY711" s="92"/>
      <c r="AZ711" s="91"/>
      <c r="BA711" s="92"/>
      <c r="BB711" s="91"/>
      <c r="BC711" s="92"/>
      <c r="BD711" s="91"/>
      <c r="BE711" s="92"/>
      <c r="BF711" s="91"/>
      <c r="BG711" s="92"/>
      <c r="BH711" s="91"/>
      <c r="BI711" s="92"/>
      <c r="BJ711" s="91"/>
      <c r="BK711" s="92"/>
      <c r="BL711" s="36"/>
      <c r="BM711" s="258"/>
      <c r="BN711" s="91"/>
      <c r="BO711" s="92"/>
      <c r="BP711" s="91"/>
      <c r="BQ711" s="92"/>
      <c r="BR711" s="91"/>
      <c r="BS711" s="92"/>
      <c r="BT711" s="91"/>
      <c r="BU711" s="92"/>
      <c r="BV711" s="24"/>
      <c r="BW711" s="91"/>
      <c r="BX711" s="92"/>
      <c r="BY711" s="91"/>
      <c r="BZ711" s="92"/>
      <c r="CA711" s="99"/>
    </row>
    <row r="712" spans="1:79" outlineLevel="1" x14ac:dyDescent="0.2">
      <c r="A712" s="33"/>
      <c r="B712" s="265" t="s">
        <v>1413</v>
      </c>
      <c r="C712" s="240" t="str">
        <f>_xlfn.CONCAT(Tabel3[[#This Row],[ID]],Tabel3[[#This Row],[BYGNINGSDELE]])</f>
        <v>708-</v>
      </c>
      <c r="D712" s="16"/>
      <c r="E712" s="16"/>
      <c r="F712" s="16"/>
      <c r="G712" s="16"/>
      <c r="H712" s="16"/>
      <c r="I712" s="16"/>
      <c r="J712" s="61" t="s">
        <v>113</v>
      </c>
      <c r="K712" s="62" t="s">
        <v>113</v>
      </c>
      <c r="L712" s="63"/>
      <c r="M712" s="61" t="str">
        <f>IFERROR(VLOOKUP(Tabel3[[#This Row],[ID-Bygningsdel]],'Data ændringslog'!A:G,7,FALSE),"P")</f>
        <v/>
      </c>
      <c r="N712" s="64" t="s">
        <v>113</v>
      </c>
      <c r="O712" s="188" t="str">
        <f>VLOOKUP(Tabel3[[#This Row],[ID-Bygningsdel]],'Data aktør'!A:H,2,FALSE)</f>
        <v/>
      </c>
      <c r="P712" s="189" t="str">
        <f>VLOOKUP(Tabel3[[#This Row],[ID-Bygningsdel]],'Data aktør'!A:H,3,FALSE)</f>
        <v/>
      </c>
      <c r="Q712" s="190" t="str">
        <f>VLOOKUP(Tabel3[[#This Row],[ID-Bygningsdel]],'Data aktør'!A:H,4,FALSE)</f>
        <v/>
      </c>
      <c r="R712" s="191" t="str">
        <f>VLOOKUP(Tabel3[[#This Row],[ID-Bygningsdel]],'Data aktør'!A:H,5,FALSE)</f>
        <v/>
      </c>
      <c r="S712" s="192" t="str">
        <f>VLOOKUP(Tabel3[[#This Row],[ID-Bygningsdel]],'Data aktør'!A:H,6,FALSE)</f>
        <v/>
      </c>
      <c r="T712" s="193" t="str">
        <f>VLOOKUP(Tabel3[[#This Row],[ID-Bygningsdel]],'Data aktør'!A:H,7,FALSE)</f>
        <v/>
      </c>
      <c r="U712" s="194" t="str">
        <f>VLOOKUP(Tabel3[[#This Row],[ID-Bygningsdel]],'Data aktør'!A:H,8,FALSE)</f>
        <v/>
      </c>
      <c r="V712" s="91"/>
      <c r="W712" s="92"/>
      <c r="X712" s="91"/>
      <c r="Y712" s="92"/>
      <c r="Z712" s="91"/>
      <c r="AA712" s="92"/>
      <c r="AB712" s="91"/>
      <c r="AC712" s="92"/>
      <c r="AD712" s="91"/>
      <c r="AE712" s="92"/>
      <c r="AF712" s="91"/>
      <c r="AG712" s="92"/>
      <c r="AH712" s="91"/>
      <c r="AI712" s="92"/>
      <c r="AJ712" s="91"/>
      <c r="AK712" s="92"/>
      <c r="AL712" s="91"/>
      <c r="AM712" s="92"/>
      <c r="AN712" s="91"/>
      <c r="AO712" s="92"/>
      <c r="AP712" s="91"/>
      <c r="AQ712" s="92"/>
      <c r="AR712" s="91"/>
      <c r="AS712" s="92"/>
      <c r="AT712" s="91"/>
      <c r="AU712" s="92"/>
      <c r="AV712" s="91"/>
      <c r="AW712" s="92"/>
      <c r="AX712" s="91"/>
      <c r="AY712" s="92"/>
      <c r="AZ712" s="91"/>
      <c r="BA712" s="92"/>
      <c r="BB712" s="91"/>
      <c r="BC712" s="92"/>
      <c r="BD712" s="91"/>
      <c r="BE712" s="92"/>
      <c r="BF712" s="91"/>
      <c r="BG712" s="92"/>
      <c r="BH712" s="91"/>
      <c r="BI712" s="92"/>
      <c r="BJ712" s="91"/>
      <c r="BK712" s="92"/>
      <c r="BL712" s="36"/>
      <c r="BM712" s="258"/>
      <c r="BN712" s="91"/>
      <c r="BO712" s="92"/>
      <c r="BP712" s="91"/>
      <c r="BQ712" s="92"/>
      <c r="BR712" s="91"/>
      <c r="BS712" s="92"/>
      <c r="BT712" s="91"/>
      <c r="BU712" s="92"/>
      <c r="BV712" s="24"/>
      <c r="BW712" s="91"/>
      <c r="BX712" s="92"/>
      <c r="BY712" s="91"/>
      <c r="BZ712" s="92"/>
      <c r="CA712" s="99"/>
    </row>
    <row r="713" spans="1:79" outlineLevel="1" x14ac:dyDescent="0.2">
      <c r="A713" s="33"/>
      <c r="B713" s="265" t="s">
        <v>1414</v>
      </c>
      <c r="C713" s="240" t="str">
        <f>_xlfn.CONCAT(Tabel3[[#This Row],[ID]],Tabel3[[#This Row],[BYGNINGSDELE]])</f>
        <v>709-</v>
      </c>
      <c r="D713" s="16"/>
      <c r="E713" s="16"/>
      <c r="F713" s="16"/>
      <c r="G713" s="16"/>
      <c r="H713" s="16"/>
      <c r="I713" s="16"/>
      <c r="J713" s="61" t="s">
        <v>113</v>
      </c>
      <c r="K713" s="62" t="s">
        <v>113</v>
      </c>
      <c r="L713" s="63"/>
      <c r="M713" s="61" t="str">
        <f>IFERROR(VLOOKUP(Tabel3[[#This Row],[ID-Bygningsdel]],'Data ændringslog'!A:G,7,FALSE),"P")</f>
        <v/>
      </c>
      <c r="N713" s="64" t="s">
        <v>113</v>
      </c>
      <c r="O713" s="188" t="str">
        <f>VLOOKUP(Tabel3[[#This Row],[ID-Bygningsdel]],'Data aktør'!A:H,2,FALSE)</f>
        <v/>
      </c>
      <c r="P713" s="189" t="str">
        <f>VLOOKUP(Tabel3[[#This Row],[ID-Bygningsdel]],'Data aktør'!A:H,3,FALSE)</f>
        <v/>
      </c>
      <c r="Q713" s="190" t="str">
        <f>VLOOKUP(Tabel3[[#This Row],[ID-Bygningsdel]],'Data aktør'!A:H,4,FALSE)</f>
        <v/>
      </c>
      <c r="R713" s="191" t="str">
        <f>VLOOKUP(Tabel3[[#This Row],[ID-Bygningsdel]],'Data aktør'!A:H,5,FALSE)</f>
        <v/>
      </c>
      <c r="S713" s="192" t="str">
        <f>VLOOKUP(Tabel3[[#This Row],[ID-Bygningsdel]],'Data aktør'!A:H,6,FALSE)</f>
        <v/>
      </c>
      <c r="T713" s="193" t="str">
        <f>VLOOKUP(Tabel3[[#This Row],[ID-Bygningsdel]],'Data aktør'!A:H,7,FALSE)</f>
        <v/>
      </c>
      <c r="U713" s="194" t="str">
        <f>VLOOKUP(Tabel3[[#This Row],[ID-Bygningsdel]],'Data aktør'!A:H,8,FALSE)</f>
        <v/>
      </c>
      <c r="V713" s="91"/>
      <c r="W713" s="92"/>
      <c r="X713" s="91"/>
      <c r="Y713" s="92"/>
      <c r="Z713" s="91"/>
      <c r="AA713" s="92"/>
      <c r="AB713" s="91"/>
      <c r="AC713" s="92"/>
      <c r="AD713" s="91"/>
      <c r="AE713" s="92"/>
      <c r="AF713" s="91"/>
      <c r="AG713" s="92"/>
      <c r="AH713" s="91"/>
      <c r="AI713" s="92"/>
      <c r="AJ713" s="91"/>
      <c r="AK713" s="92"/>
      <c r="AL713" s="91"/>
      <c r="AM713" s="92"/>
      <c r="AN713" s="91"/>
      <c r="AO713" s="92"/>
      <c r="AP713" s="91"/>
      <c r="AQ713" s="92"/>
      <c r="AR713" s="91"/>
      <c r="AS713" s="92"/>
      <c r="AT713" s="91"/>
      <c r="AU713" s="92"/>
      <c r="AV713" s="91"/>
      <c r="AW713" s="92"/>
      <c r="AX713" s="91"/>
      <c r="AY713" s="92"/>
      <c r="AZ713" s="91"/>
      <c r="BA713" s="92"/>
      <c r="BB713" s="91"/>
      <c r="BC713" s="92"/>
      <c r="BD713" s="91"/>
      <c r="BE713" s="92"/>
      <c r="BF713" s="91"/>
      <c r="BG713" s="92"/>
      <c r="BH713" s="91"/>
      <c r="BI713" s="92"/>
      <c r="BJ713" s="91"/>
      <c r="BK713" s="92"/>
      <c r="BL713" s="36"/>
      <c r="BM713" s="258"/>
      <c r="BN713" s="91"/>
      <c r="BO713" s="92"/>
      <c r="BP713" s="91"/>
      <c r="BQ713" s="92"/>
      <c r="BR713" s="91"/>
      <c r="BS713" s="92"/>
      <c r="BT713" s="91"/>
      <c r="BU713" s="92"/>
      <c r="BV713" s="24"/>
      <c r="BW713" s="91"/>
      <c r="BX713" s="92"/>
      <c r="BY713" s="91"/>
      <c r="BZ713" s="92"/>
      <c r="CA713" s="99"/>
    </row>
    <row r="714" spans="1:79" outlineLevel="1" x14ac:dyDescent="0.2">
      <c r="A714" s="33"/>
      <c r="B714" s="265" t="s">
        <v>1415</v>
      </c>
      <c r="C714" s="240" t="str">
        <f>_xlfn.CONCAT(Tabel3[[#This Row],[ID]],Tabel3[[#This Row],[BYGNINGSDELE]])</f>
        <v>710-</v>
      </c>
      <c r="D714" s="16"/>
      <c r="E714" s="16"/>
      <c r="F714" s="16"/>
      <c r="G714" s="16"/>
      <c r="H714" s="16"/>
      <c r="I714" s="16"/>
      <c r="J714" s="61" t="s">
        <v>113</v>
      </c>
      <c r="K714" s="62" t="s">
        <v>113</v>
      </c>
      <c r="L714" s="63"/>
      <c r="M714" s="61" t="str">
        <f>IFERROR(VLOOKUP(Tabel3[[#This Row],[ID-Bygningsdel]],'Data ændringslog'!A:G,7,FALSE),"P")</f>
        <v/>
      </c>
      <c r="N714" s="64" t="s">
        <v>113</v>
      </c>
      <c r="O714" s="188" t="str">
        <f>VLOOKUP(Tabel3[[#This Row],[ID-Bygningsdel]],'Data aktør'!A:H,2,FALSE)</f>
        <v/>
      </c>
      <c r="P714" s="189" t="str">
        <f>VLOOKUP(Tabel3[[#This Row],[ID-Bygningsdel]],'Data aktør'!A:H,3,FALSE)</f>
        <v/>
      </c>
      <c r="Q714" s="190" t="str">
        <f>VLOOKUP(Tabel3[[#This Row],[ID-Bygningsdel]],'Data aktør'!A:H,4,FALSE)</f>
        <v/>
      </c>
      <c r="R714" s="191" t="str">
        <f>VLOOKUP(Tabel3[[#This Row],[ID-Bygningsdel]],'Data aktør'!A:H,5,FALSE)</f>
        <v/>
      </c>
      <c r="S714" s="192" t="str">
        <f>VLOOKUP(Tabel3[[#This Row],[ID-Bygningsdel]],'Data aktør'!A:H,6,FALSE)</f>
        <v/>
      </c>
      <c r="T714" s="193" t="str">
        <f>VLOOKUP(Tabel3[[#This Row],[ID-Bygningsdel]],'Data aktør'!A:H,7,FALSE)</f>
        <v/>
      </c>
      <c r="U714" s="194" t="str">
        <f>VLOOKUP(Tabel3[[#This Row],[ID-Bygningsdel]],'Data aktør'!A:H,8,FALSE)</f>
        <v/>
      </c>
      <c r="V714" s="91"/>
      <c r="W714" s="92"/>
      <c r="X714" s="91"/>
      <c r="Y714" s="92"/>
      <c r="Z714" s="91"/>
      <c r="AA714" s="92"/>
      <c r="AB714" s="91"/>
      <c r="AC714" s="92"/>
      <c r="AD714" s="91"/>
      <c r="AE714" s="92"/>
      <c r="AF714" s="91"/>
      <c r="AG714" s="92"/>
      <c r="AH714" s="91"/>
      <c r="AI714" s="92"/>
      <c r="AJ714" s="91"/>
      <c r="AK714" s="92"/>
      <c r="AL714" s="91"/>
      <c r="AM714" s="92"/>
      <c r="AN714" s="91"/>
      <c r="AO714" s="92"/>
      <c r="AP714" s="91"/>
      <c r="AQ714" s="92"/>
      <c r="AR714" s="91"/>
      <c r="AS714" s="92"/>
      <c r="AT714" s="91"/>
      <c r="AU714" s="92"/>
      <c r="AV714" s="91"/>
      <c r="AW714" s="92"/>
      <c r="AX714" s="91"/>
      <c r="AY714" s="92"/>
      <c r="AZ714" s="91"/>
      <c r="BA714" s="92"/>
      <c r="BB714" s="91"/>
      <c r="BC714" s="92"/>
      <c r="BD714" s="91"/>
      <c r="BE714" s="92"/>
      <c r="BF714" s="91"/>
      <c r="BG714" s="92"/>
      <c r="BH714" s="91"/>
      <c r="BI714" s="92"/>
      <c r="BJ714" s="91"/>
      <c r="BK714" s="92"/>
      <c r="BL714" s="36"/>
      <c r="BM714" s="258"/>
      <c r="BN714" s="91"/>
      <c r="BO714" s="92"/>
      <c r="BP714" s="91"/>
      <c r="BQ714" s="92"/>
      <c r="BR714" s="91"/>
      <c r="BS714" s="92"/>
      <c r="BT714" s="91"/>
      <c r="BU714" s="92"/>
      <c r="BV714" s="24"/>
      <c r="BW714" s="91"/>
      <c r="BX714" s="92"/>
      <c r="BY714" s="91"/>
      <c r="BZ714" s="92"/>
      <c r="CA714" s="99"/>
    </row>
    <row r="715" spans="1:79" outlineLevel="1" x14ac:dyDescent="0.2">
      <c r="A715" s="33"/>
      <c r="B715" s="265" t="s">
        <v>1416</v>
      </c>
      <c r="C715" s="240" t="str">
        <f>_xlfn.CONCAT(Tabel3[[#This Row],[ID]],Tabel3[[#This Row],[BYGNINGSDELE]])</f>
        <v>711-</v>
      </c>
      <c r="D715" s="16"/>
      <c r="E715" s="16"/>
      <c r="F715" s="16"/>
      <c r="G715" s="16"/>
      <c r="H715" s="16"/>
      <c r="I715" s="16"/>
      <c r="J715" s="61" t="s">
        <v>113</v>
      </c>
      <c r="K715" s="62" t="s">
        <v>113</v>
      </c>
      <c r="L715" s="63"/>
      <c r="M715" s="61" t="str">
        <f>IFERROR(VLOOKUP(Tabel3[[#This Row],[ID-Bygningsdel]],'Data ændringslog'!A:G,7,FALSE),"P")</f>
        <v/>
      </c>
      <c r="N715" s="64" t="s">
        <v>113</v>
      </c>
      <c r="O715" s="188" t="str">
        <f>VLOOKUP(Tabel3[[#This Row],[ID-Bygningsdel]],'Data aktør'!A:H,2,FALSE)</f>
        <v/>
      </c>
      <c r="P715" s="189" t="str">
        <f>VLOOKUP(Tabel3[[#This Row],[ID-Bygningsdel]],'Data aktør'!A:H,3,FALSE)</f>
        <v/>
      </c>
      <c r="Q715" s="190" t="str">
        <f>VLOOKUP(Tabel3[[#This Row],[ID-Bygningsdel]],'Data aktør'!A:H,4,FALSE)</f>
        <v/>
      </c>
      <c r="R715" s="191" t="str">
        <f>VLOOKUP(Tabel3[[#This Row],[ID-Bygningsdel]],'Data aktør'!A:H,5,FALSE)</f>
        <v/>
      </c>
      <c r="S715" s="192" t="str">
        <f>VLOOKUP(Tabel3[[#This Row],[ID-Bygningsdel]],'Data aktør'!A:H,6,FALSE)</f>
        <v/>
      </c>
      <c r="T715" s="193" t="str">
        <f>VLOOKUP(Tabel3[[#This Row],[ID-Bygningsdel]],'Data aktør'!A:H,7,FALSE)</f>
        <v/>
      </c>
      <c r="U715" s="194" t="str">
        <f>VLOOKUP(Tabel3[[#This Row],[ID-Bygningsdel]],'Data aktør'!A:H,8,FALSE)</f>
        <v/>
      </c>
      <c r="V715" s="91"/>
      <c r="W715" s="92"/>
      <c r="X715" s="91"/>
      <c r="Y715" s="92"/>
      <c r="Z715" s="91"/>
      <c r="AA715" s="92"/>
      <c r="AB715" s="91"/>
      <c r="AC715" s="92"/>
      <c r="AD715" s="91"/>
      <c r="AE715" s="92"/>
      <c r="AF715" s="91"/>
      <c r="AG715" s="92"/>
      <c r="AH715" s="91"/>
      <c r="AI715" s="92"/>
      <c r="AJ715" s="91"/>
      <c r="AK715" s="92"/>
      <c r="AL715" s="91"/>
      <c r="AM715" s="92"/>
      <c r="AN715" s="91"/>
      <c r="AO715" s="92"/>
      <c r="AP715" s="91"/>
      <c r="AQ715" s="92"/>
      <c r="AR715" s="91"/>
      <c r="AS715" s="92"/>
      <c r="AT715" s="91"/>
      <c r="AU715" s="92"/>
      <c r="AV715" s="91"/>
      <c r="AW715" s="92"/>
      <c r="AX715" s="91"/>
      <c r="AY715" s="92"/>
      <c r="AZ715" s="91"/>
      <c r="BA715" s="92"/>
      <c r="BB715" s="91"/>
      <c r="BC715" s="92"/>
      <c r="BD715" s="91"/>
      <c r="BE715" s="92"/>
      <c r="BF715" s="91"/>
      <c r="BG715" s="92"/>
      <c r="BH715" s="91"/>
      <c r="BI715" s="92"/>
      <c r="BJ715" s="91"/>
      <c r="BK715" s="92"/>
      <c r="BL715" s="36"/>
      <c r="BM715" s="258"/>
      <c r="BN715" s="91"/>
      <c r="BO715" s="92"/>
      <c r="BP715" s="91"/>
      <c r="BQ715" s="92"/>
      <c r="BR715" s="91"/>
      <c r="BS715" s="92"/>
      <c r="BT715" s="91"/>
      <c r="BU715" s="92"/>
      <c r="BV715" s="24"/>
      <c r="BW715" s="91"/>
      <c r="BX715" s="92"/>
      <c r="BY715" s="91"/>
      <c r="BZ715" s="92"/>
      <c r="CA715" s="99"/>
    </row>
    <row r="716" spans="1:79" outlineLevel="1" x14ac:dyDescent="0.2">
      <c r="A716" s="33"/>
      <c r="B716" s="265" t="s">
        <v>1417</v>
      </c>
      <c r="C716" s="240" t="str">
        <f>_xlfn.CONCAT(Tabel3[[#This Row],[ID]],Tabel3[[#This Row],[BYGNINGSDELE]])</f>
        <v>712-</v>
      </c>
      <c r="D716" s="16"/>
      <c r="E716" s="16"/>
      <c r="F716" s="16"/>
      <c r="G716" s="16"/>
      <c r="H716" s="16"/>
      <c r="I716" s="16"/>
      <c r="J716" s="61" t="s">
        <v>113</v>
      </c>
      <c r="K716" s="62" t="s">
        <v>113</v>
      </c>
      <c r="L716" s="63"/>
      <c r="M716" s="61" t="str">
        <f>IFERROR(VLOOKUP(Tabel3[[#This Row],[ID-Bygningsdel]],'Data ændringslog'!A:G,7,FALSE),"P")</f>
        <v/>
      </c>
      <c r="N716" s="64" t="s">
        <v>113</v>
      </c>
      <c r="O716" s="188" t="str">
        <f>VLOOKUP(Tabel3[[#This Row],[ID-Bygningsdel]],'Data aktør'!A:H,2,FALSE)</f>
        <v/>
      </c>
      <c r="P716" s="189" t="str">
        <f>VLOOKUP(Tabel3[[#This Row],[ID-Bygningsdel]],'Data aktør'!A:H,3,FALSE)</f>
        <v/>
      </c>
      <c r="Q716" s="190" t="str">
        <f>VLOOKUP(Tabel3[[#This Row],[ID-Bygningsdel]],'Data aktør'!A:H,4,FALSE)</f>
        <v/>
      </c>
      <c r="R716" s="191" t="str">
        <f>VLOOKUP(Tabel3[[#This Row],[ID-Bygningsdel]],'Data aktør'!A:H,5,FALSE)</f>
        <v/>
      </c>
      <c r="S716" s="192" t="str">
        <f>VLOOKUP(Tabel3[[#This Row],[ID-Bygningsdel]],'Data aktør'!A:H,6,FALSE)</f>
        <v/>
      </c>
      <c r="T716" s="193" t="str">
        <f>VLOOKUP(Tabel3[[#This Row],[ID-Bygningsdel]],'Data aktør'!A:H,7,FALSE)</f>
        <v/>
      </c>
      <c r="U716" s="194" t="str">
        <f>VLOOKUP(Tabel3[[#This Row],[ID-Bygningsdel]],'Data aktør'!A:H,8,FALSE)</f>
        <v/>
      </c>
      <c r="V716" s="91"/>
      <c r="W716" s="92"/>
      <c r="X716" s="91"/>
      <c r="Y716" s="92"/>
      <c r="Z716" s="91"/>
      <c r="AA716" s="92"/>
      <c r="AB716" s="91"/>
      <c r="AC716" s="92"/>
      <c r="AD716" s="91"/>
      <c r="AE716" s="92"/>
      <c r="AF716" s="91"/>
      <c r="AG716" s="92"/>
      <c r="AH716" s="91"/>
      <c r="AI716" s="92"/>
      <c r="AJ716" s="91"/>
      <c r="AK716" s="92"/>
      <c r="AL716" s="91"/>
      <c r="AM716" s="92"/>
      <c r="AN716" s="91"/>
      <c r="AO716" s="92"/>
      <c r="AP716" s="91"/>
      <c r="AQ716" s="92"/>
      <c r="AR716" s="91"/>
      <c r="AS716" s="92"/>
      <c r="AT716" s="91"/>
      <c r="AU716" s="92"/>
      <c r="AV716" s="91"/>
      <c r="AW716" s="92"/>
      <c r="AX716" s="91"/>
      <c r="AY716" s="92"/>
      <c r="AZ716" s="91"/>
      <c r="BA716" s="92"/>
      <c r="BB716" s="91"/>
      <c r="BC716" s="92"/>
      <c r="BD716" s="91"/>
      <c r="BE716" s="92"/>
      <c r="BF716" s="91"/>
      <c r="BG716" s="92"/>
      <c r="BH716" s="91"/>
      <c r="BI716" s="92"/>
      <c r="BJ716" s="91"/>
      <c r="BK716" s="92"/>
      <c r="BL716" s="36"/>
      <c r="BM716" s="258"/>
      <c r="BN716" s="91"/>
      <c r="BO716" s="92"/>
      <c r="BP716" s="91"/>
      <c r="BQ716" s="92"/>
      <c r="BR716" s="91"/>
      <c r="BS716" s="92"/>
      <c r="BT716" s="91"/>
      <c r="BU716" s="92"/>
      <c r="BV716" s="24"/>
      <c r="BW716" s="91"/>
      <c r="BX716" s="92"/>
      <c r="BY716" s="91"/>
      <c r="BZ716" s="92"/>
      <c r="CA716" s="99"/>
    </row>
    <row r="717" spans="1:79" ht="24.95" customHeight="1" outlineLevel="1" x14ac:dyDescent="0.2">
      <c r="A717" s="33"/>
      <c r="B717" s="265" t="s">
        <v>1418</v>
      </c>
      <c r="C717" s="240" t="str">
        <f>_xlfn.CONCAT(Tabel3[[#This Row],[ID]],Tabel3[[#This Row],[BYGNINGSDELE]])</f>
        <v>713-</v>
      </c>
      <c r="D717" s="16"/>
      <c r="E717" s="16"/>
      <c r="F717" s="16"/>
      <c r="G717" s="16"/>
      <c r="H717" s="16"/>
      <c r="I717" s="16"/>
      <c r="J717" s="61" t="s">
        <v>113</v>
      </c>
      <c r="K717" s="62" t="s">
        <v>113</v>
      </c>
      <c r="L717" s="63"/>
      <c r="M717" s="61" t="str">
        <f>IFERROR(VLOOKUP(Tabel3[[#This Row],[ID-Bygningsdel]],'Data ændringslog'!A:G,7,FALSE),"P")</f>
        <v/>
      </c>
      <c r="N717" s="64" t="s">
        <v>113</v>
      </c>
      <c r="O717" s="188" t="str">
        <f>VLOOKUP(Tabel3[[#This Row],[ID-Bygningsdel]],'Data aktør'!A:H,2,FALSE)</f>
        <v/>
      </c>
      <c r="P717" s="189" t="str">
        <f>VLOOKUP(Tabel3[[#This Row],[ID-Bygningsdel]],'Data aktør'!A:H,3,FALSE)</f>
        <v/>
      </c>
      <c r="Q717" s="190" t="str">
        <f>VLOOKUP(Tabel3[[#This Row],[ID-Bygningsdel]],'Data aktør'!A:H,4,FALSE)</f>
        <v/>
      </c>
      <c r="R717" s="191" t="str">
        <f>VLOOKUP(Tabel3[[#This Row],[ID-Bygningsdel]],'Data aktør'!A:H,5,FALSE)</f>
        <v/>
      </c>
      <c r="S717" s="192" t="str">
        <f>VLOOKUP(Tabel3[[#This Row],[ID-Bygningsdel]],'Data aktør'!A:H,6,FALSE)</f>
        <v/>
      </c>
      <c r="T717" s="193" t="str">
        <f>VLOOKUP(Tabel3[[#This Row],[ID-Bygningsdel]],'Data aktør'!A:H,7,FALSE)</f>
        <v/>
      </c>
      <c r="U717" s="194" t="str">
        <f>VLOOKUP(Tabel3[[#This Row],[ID-Bygningsdel]],'Data aktør'!A:H,8,FALSE)</f>
        <v/>
      </c>
      <c r="V717" s="91"/>
      <c r="W717" s="92"/>
      <c r="X717" s="91"/>
      <c r="Y717" s="92"/>
      <c r="Z717" s="91"/>
      <c r="AA717" s="92"/>
      <c r="AB717" s="91"/>
      <c r="AC717" s="92"/>
      <c r="AD717" s="91"/>
      <c r="AE717" s="92"/>
      <c r="AF717" s="91"/>
      <c r="AG717" s="92"/>
      <c r="AH717" s="91"/>
      <c r="AI717" s="92"/>
      <c r="AJ717" s="91"/>
      <c r="AK717" s="92"/>
      <c r="AL717" s="91"/>
      <c r="AM717" s="92"/>
      <c r="AN717" s="91"/>
      <c r="AO717" s="92"/>
      <c r="AP717" s="91"/>
      <c r="AQ717" s="92"/>
      <c r="AR717" s="91"/>
      <c r="AS717" s="92"/>
      <c r="AT717" s="91"/>
      <c r="AU717" s="92"/>
      <c r="AV717" s="91"/>
      <c r="AW717" s="92"/>
      <c r="AX717" s="91"/>
      <c r="AY717" s="92"/>
      <c r="AZ717" s="91"/>
      <c r="BA717" s="92"/>
      <c r="BB717" s="91"/>
      <c r="BC717" s="92"/>
      <c r="BD717" s="91"/>
      <c r="BE717" s="92"/>
      <c r="BF717" s="91"/>
      <c r="BG717" s="92"/>
      <c r="BH717" s="91"/>
      <c r="BI717" s="92"/>
      <c r="BJ717" s="91"/>
      <c r="BK717" s="92"/>
      <c r="BL717" s="36"/>
      <c r="BM717" s="258"/>
      <c r="BN717" s="91"/>
      <c r="BO717" s="92"/>
      <c r="BP717" s="91"/>
      <c r="BQ717" s="92"/>
      <c r="BR717" s="91"/>
      <c r="BS717" s="92"/>
      <c r="BT717" s="91"/>
      <c r="BU717" s="92"/>
      <c r="BV717" s="24"/>
      <c r="BW717" s="91"/>
      <c r="BX717" s="92"/>
      <c r="BY717" s="91"/>
      <c r="BZ717" s="92"/>
      <c r="CA717" s="99"/>
    </row>
    <row r="718" spans="1:79" s="108" customFormat="1" ht="27.95" customHeight="1" x14ac:dyDescent="0.2">
      <c r="A718" s="33"/>
      <c r="B718" s="265" t="s">
        <v>1419</v>
      </c>
      <c r="C718" s="240" t="str">
        <f>_xlfn.CONCAT(Tabel3[[#This Row],[ID]],Tabel3[[#This Row],[BYGNINGSDELE]])</f>
        <v>714-</v>
      </c>
      <c r="D718" s="16"/>
      <c r="E718" s="16"/>
      <c r="F718" s="16"/>
      <c r="G718" s="16"/>
      <c r="H718" s="16"/>
      <c r="I718" s="16"/>
      <c r="J718" s="61" t="s">
        <v>113</v>
      </c>
      <c r="K718" s="62" t="s">
        <v>113</v>
      </c>
      <c r="L718" s="63"/>
      <c r="M718" s="61" t="str">
        <f>IFERROR(VLOOKUP(Tabel3[[#This Row],[ID-Bygningsdel]],'Data ændringslog'!A:G,7,FALSE),"P")</f>
        <v/>
      </c>
      <c r="N718" s="64" t="s">
        <v>113</v>
      </c>
      <c r="O718" s="188" t="str">
        <f>VLOOKUP(Tabel3[[#This Row],[ID-Bygningsdel]],'Data aktør'!A:H,2,FALSE)</f>
        <v/>
      </c>
      <c r="P718" s="189" t="str">
        <f>VLOOKUP(Tabel3[[#This Row],[ID-Bygningsdel]],'Data aktør'!A:H,3,FALSE)</f>
        <v/>
      </c>
      <c r="Q718" s="190" t="str">
        <f>VLOOKUP(Tabel3[[#This Row],[ID-Bygningsdel]],'Data aktør'!A:H,4,FALSE)</f>
        <v/>
      </c>
      <c r="R718" s="191" t="str">
        <f>VLOOKUP(Tabel3[[#This Row],[ID-Bygningsdel]],'Data aktør'!A:H,5,FALSE)</f>
        <v/>
      </c>
      <c r="S718" s="192" t="str">
        <f>VLOOKUP(Tabel3[[#This Row],[ID-Bygningsdel]],'Data aktør'!A:H,6,FALSE)</f>
        <v/>
      </c>
      <c r="T718" s="193" t="str">
        <f>VLOOKUP(Tabel3[[#This Row],[ID-Bygningsdel]],'Data aktør'!A:H,7,FALSE)</f>
        <v/>
      </c>
      <c r="U718" s="194" t="str">
        <f>VLOOKUP(Tabel3[[#This Row],[ID-Bygningsdel]],'Data aktør'!A:H,8,FALSE)</f>
        <v/>
      </c>
      <c r="V718" s="91"/>
      <c r="W718" s="92"/>
      <c r="X718" s="91"/>
      <c r="Y718" s="92"/>
      <c r="Z718" s="91"/>
      <c r="AA718" s="92"/>
      <c r="AB718" s="91"/>
      <c r="AC718" s="92"/>
      <c r="AD718" s="91"/>
      <c r="AE718" s="92"/>
      <c r="AF718" s="91"/>
      <c r="AG718" s="92"/>
      <c r="AH718" s="91"/>
      <c r="AI718" s="92"/>
      <c r="AJ718" s="91"/>
      <c r="AK718" s="92"/>
      <c r="AL718" s="91"/>
      <c r="AM718" s="92"/>
      <c r="AN718" s="91"/>
      <c r="AO718" s="92"/>
      <c r="AP718" s="91"/>
      <c r="AQ718" s="92"/>
      <c r="AR718" s="91"/>
      <c r="AS718" s="92"/>
      <c r="AT718" s="91"/>
      <c r="AU718" s="92"/>
      <c r="AV718" s="91"/>
      <c r="AW718" s="92"/>
      <c r="AX718" s="91"/>
      <c r="AY718" s="92"/>
      <c r="AZ718" s="91"/>
      <c r="BA718" s="92"/>
      <c r="BB718" s="91"/>
      <c r="BC718" s="92"/>
      <c r="BD718" s="91"/>
      <c r="BE718" s="92"/>
      <c r="BF718" s="91"/>
      <c r="BG718" s="92"/>
      <c r="BH718" s="91"/>
      <c r="BI718" s="92"/>
      <c r="BJ718" s="91"/>
      <c r="BK718" s="92"/>
      <c r="BL718" s="36"/>
      <c r="BM718" s="258"/>
      <c r="BN718" s="91"/>
      <c r="BO718" s="92"/>
      <c r="BP718" s="91"/>
      <c r="BQ718" s="92"/>
      <c r="BR718" s="91"/>
      <c r="BS718" s="92"/>
      <c r="BT718" s="91"/>
      <c r="BU718" s="92"/>
      <c r="BV718" s="24"/>
      <c r="BW718" s="91"/>
      <c r="BX718" s="92"/>
      <c r="BY718" s="91"/>
      <c r="BZ718" s="92"/>
      <c r="CA718" s="99"/>
    </row>
    <row r="719" spans="1:79" ht="24.95" customHeight="1" outlineLevel="1" x14ac:dyDescent="0.2">
      <c r="A719" s="33"/>
      <c r="B719" s="265" t="s">
        <v>1420</v>
      </c>
      <c r="C719" s="240" t="str">
        <f>_xlfn.CONCAT(Tabel3[[#This Row],[ID]],Tabel3[[#This Row],[BYGNINGSDELE]])</f>
        <v>715-</v>
      </c>
      <c r="D719" s="16"/>
      <c r="E719" s="16"/>
      <c r="F719" s="16"/>
      <c r="G719" s="16"/>
      <c r="H719" s="16"/>
      <c r="I719" s="16"/>
      <c r="J719" s="61" t="s">
        <v>113</v>
      </c>
      <c r="K719" s="62" t="s">
        <v>113</v>
      </c>
      <c r="L719" s="63"/>
      <c r="M719" s="61" t="str">
        <f>IFERROR(VLOOKUP(Tabel3[[#This Row],[ID-Bygningsdel]],'Data ændringslog'!A:G,7,FALSE),"P")</f>
        <v/>
      </c>
      <c r="N719" s="64" t="s">
        <v>113</v>
      </c>
      <c r="O719" s="188" t="str">
        <f>VLOOKUP(Tabel3[[#This Row],[ID-Bygningsdel]],'Data aktør'!A:H,2,FALSE)</f>
        <v/>
      </c>
      <c r="P719" s="189" t="str">
        <f>VLOOKUP(Tabel3[[#This Row],[ID-Bygningsdel]],'Data aktør'!A:H,3,FALSE)</f>
        <v/>
      </c>
      <c r="Q719" s="190" t="str">
        <f>VLOOKUP(Tabel3[[#This Row],[ID-Bygningsdel]],'Data aktør'!A:H,4,FALSE)</f>
        <v/>
      </c>
      <c r="R719" s="191" t="str">
        <f>VLOOKUP(Tabel3[[#This Row],[ID-Bygningsdel]],'Data aktør'!A:H,5,FALSE)</f>
        <v/>
      </c>
      <c r="S719" s="192" t="str">
        <f>VLOOKUP(Tabel3[[#This Row],[ID-Bygningsdel]],'Data aktør'!A:H,6,FALSE)</f>
        <v/>
      </c>
      <c r="T719" s="193" t="str">
        <f>VLOOKUP(Tabel3[[#This Row],[ID-Bygningsdel]],'Data aktør'!A:H,7,FALSE)</f>
        <v/>
      </c>
      <c r="U719" s="194" t="str">
        <f>VLOOKUP(Tabel3[[#This Row],[ID-Bygningsdel]],'Data aktør'!A:H,8,FALSE)</f>
        <v/>
      </c>
      <c r="V719" s="91"/>
      <c r="W719" s="92"/>
      <c r="X719" s="91"/>
      <c r="Y719" s="92"/>
      <c r="Z719" s="91"/>
      <c r="AA719" s="92"/>
      <c r="AB719" s="91"/>
      <c r="AC719" s="92"/>
      <c r="AD719" s="91"/>
      <c r="AE719" s="92"/>
      <c r="AF719" s="91"/>
      <c r="AG719" s="92"/>
      <c r="AH719" s="91"/>
      <c r="AI719" s="92"/>
      <c r="AJ719" s="91"/>
      <c r="AK719" s="92"/>
      <c r="AL719" s="91"/>
      <c r="AM719" s="92"/>
      <c r="AN719" s="91"/>
      <c r="AO719" s="92"/>
      <c r="AP719" s="91"/>
      <c r="AQ719" s="92"/>
      <c r="AR719" s="91"/>
      <c r="AS719" s="92"/>
      <c r="AT719" s="91"/>
      <c r="AU719" s="92"/>
      <c r="AV719" s="91"/>
      <c r="AW719" s="92"/>
      <c r="AX719" s="91"/>
      <c r="AY719" s="92"/>
      <c r="AZ719" s="91"/>
      <c r="BA719" s="92"/>
      <c r="BB719" s="91"/>
      <c r="BC719" s="92"/>
      <c r="BD719" s="91"/>
      <c r="BE719" s="92"/>
      <c r="BF719" s="91"/>
      <c r="BG719" s="92"/>
      <c r="BH719" s="91"/>
      <c r="BI719" s="92"/>
      <c r="BJ719" s="91"/>
      <c r="BK719" s="92"/>
      <c r="BL719" s="36"/>
      <c r="BM719" s="258"/>
      <c r="BN719" s="91"/>
      <c r="BO719" s="92"/>
      <c r="BP719" s="91"/>
      <c r="BQ719" s="92"/>
      <c r="BR719" s="91"/>
      <c r="BS719" s="92"/>
      <c r="BT719" s="91"/>
      <c r="BU719" s="92"/>
      <c r="BV719" s="24"/>
      <c r="BW719" s="91"/>
      <c r="BX719" s="92"/>
      <c r="BY719" s="91"/>
      <c r="BZ719" s="92"/>
      <c r="CA719" s="99"/>
    </row>
    <row r="720" spans="1:79" outlineLevel="1" x14ac:dyDescent="0.2">
      <c r="A720" s="33"/>
      <c r="B720" s="265" t="s">
        <v>1421</v>
      </c>
      <c r="C720" s="240" t="str">
        <f>_xlfn.CONCAT(Tabel3[[#This Row],[ID]],Tabel3[[#This Row],[BYGNINGSDELE]])</f>
        <v>716-</v>
      </c>
      <c r="D720" s="16"/>
      <c r="E720" s="16"/>
      <c r="F720" s="16"/>
      <c r="G720" s="16"/>
      <c r="H720" s="16"/>
      <c r="I720" s="16"/>
      <c r="J720" s="61" t="s">
        <v>113</v>
      </c>
      <c r="K720" s="62" t="s">
        <v>113</v>
      </c>
      <c r="L720" s="63"/>
      <c r="M720" s="61" t="str">
        <f>IFERROR(VLOOKUP(Tabel3[[#This Row],[ID-Bygningsdel]],'Data ændringslog'!A:G,7,FALSE),"P")</f>
        <v/>
      </c>
      <c r="N720" s="64" t="s">
        <v>113</v>
      </c>
      <c r="O720" s="188" t="str">
        <f>VLOOKUP(Tabel3[[#This Row],[ID-Bygningsdel]],'Data aktør'!A:H,2,FALSE)</f>
        <v/>
      </c>
      <c r="P720" s="189" t="str">
        <f>VLOOKUP(Tabel3[[#This Row],[ID-Bygningsdel]],'Data aktør'!A:H,3,FALSE)</f>
        <v/>
      </c>
      <c r="Q720" s="190" t="str">
        <f>VLOOKUP(Tabel3[[#This Row],[ID-Bygningsdel]],'Data aktør'!A:H,4,FALSE)</f>
        <v/>
      </c>
      <c r="R720" s="191" t="str">
        <f>VLOOKUP(Tabel3[[#This Row],[ID-Bygningsdel]],'Data aktør'!A:H,5,FALSE)</f>
        <v/>
      </c>
      <c r="S720" s="192" t="str">
        <f>VLOOKUP(Tabel3[[#This Row],[ID-Bygningsdel]],'Data aktør'!A:H,6,FALSE)</f>
        <v/>
      </c>
      <c r="T720" s="193" t="str">
        <f>VLOOKUP(Tabel3[[#This Row],[ID-Bygningsdel]],'Data aktør'!A:H,7,FALSE)</f>
        <v/>
      </c>
      <c r="U720" s="194" t="str">
        <f>VLOOKUP(Tabel3[[#This Row],[ID-Bygningsdel]],'Data aktør'!A:H,8,FALSE)</f>
        <v/>
      </c>
      <c r="V720" s="91"/>
      <c r="W720" s="92"/>
      <c r="X720" s="91"/>
      <c r="Y720" s="92"/>
      <c r="Z720" s="91"/>
      <c r="AA720" s="92"/>
      <c r="AB720" s="91"/>
      <c r="AC720" s="92"/>
      <c r="AD720" s="91"/>
      <c r="AE720" s="92"/>
      <c r="AF720" s="91"/>
      <c r="AG720" s="92"/>
      <c r="AH720" s="91"/>
      <c r="AI720" s="92"/>
      <c r="AJ720" s="91"/>
      <c r="AK720" s="92"/>
      <c r="AL720" s="91"/>
      <c r="AM720" s="92"/>
      <c r="AN720" s="91"/>
      <c r="AO720" s="92"/>
      <c r="AP720" s="91"/>
      <c r="AQ720" s="92"/>
      <c r="AR720" s="91"/>
      <c r="AS720" s="92"/>
      <c r="AT720" s="91"/>
      <c r="AU720" s="92"/>
      <c r="AV720" s="91"/>
      <c r="AW720" s="92"/>
      <c r="AX720" s="91"/>
      <c r="AY720" s="92"/>
      <c r="AZ720" s="91"/>
      <c r="BA720" s="92"/>
      <c r="BB720" s="91"/>
      <c r="BC720" s="92"/>
      <c r="BD720" s="91"/>
      <c r="BE720" s="92"/>
      <c r="BF720" s="91"/>
      <c r="BG720" s="92"/>
      <c r="BH720" s="91"/>
      <c r="BI720" s="92"/>
      <c r="BJ720" s="91"/>
      <c r="BK720" s="92"/>
      <c r="BL720" s="36"/>
      <c r="BM720" s="258"/>
      <c r="BN720" s="91"/>
      <c r="BO720" s="92"/>
      <c r="BP720" s="91"/>
      <c r="BQ720" s="92"/>
      <c r="BR720" s="91"/>
      <c r="BS720" s="92"/>
      <c r="BT720" s="91"/>
      <c r="BU720" s="92"/>
      <c r="BV720" s="24"/>
      <c r="BW720" s="91"/>
      <c r="BX720" s="92"/>
      <c r="BY720" s="91"/>
      <c r="BZ720" s="92"/>
      <c r="CA720" s="99"/>
    </row>
    <row r="721" spans="1:79" outlineLevel="1" x14ac:dyDescent="0.2">
      <c r="A721" s="33"/>
      <c r="B721" s="265" t="s">
        <v>1422</v>
      </c>
      <c r="C721" s="240" t="str">
        <f>_xlfn.CONCAT(Tabel3[[#This Row],[ID]],Tabel3[[#This Row],[BYGNINGSDELE]])</f>
        <v>717-</v>
      </c>
      <c r="D721" s="16"/>
      <c r="E721" s="16"/>
      <c r="F721" s="16"/>
      <c r="G721" s="16"/>
      <c r="H721" s="16"/>
      <c r="I721" s="16"/>
      <c r="J721" s="61" t="s">
        <v>113</v>
      </c>
      <c r="K721" s="62" t="s">
        <v>113</v>
      </c>
      <c r="L721" s="63"/>
      <c r="M721" s="61" t="str">
        <f>IFERROR(VLOOKUP(Tabel3[[#This Row],[ID-Bygningsdel]],'Data ændringslog'!A:G,7,FALSE),"P")</f>
        <v/>
      </c>
      <c r="N721" s="64" t="s">
        <v>113</v>
      </c>
      <c r="O721" s="188" t="str">
        <f>VLOOKUP(Tabel3[[#This Row],[ID-Bygningsdel]],'Data aktør'!A:H,2,FALSE)</f>
        <v/>
      </c>
      <c r="P721" s="189" t="str">
        <f>VLOOKUP(Tabel3[[#This Row],[ID-Bygningsdel]],'Data aktør'!A:H,3,FALSE)</f>
        <v/>
      </c>
      <c r="Q721" s="190" t="str">
        <f>VLOOKUP(Tabel3[[#This Row],[ID-Bygningsdel]],'Data aktør'!A:H,4,FALSE)</f>
        <v/>
      </c>
      <c r="R721" s="191" t="str">
        <f>VLOOKUP(Tabel3[[#This Row],[ID-Bygningsdel]],'Data aktør'!A:H,5,FALSE)</f>
        <v/>
      </c>
      <c r="S721" s="192" t="str">
        <f>VLOOKUP(Tabel3[[#This Row],[ID-Bygningsdel]],'Data aktør'!A:H,6,FALSE)</f>
        <v/>
      </c>
      <c r="T721" s="193" t="str">
        <f>VLOOKUP(Tabel3[[#This Row],[ID-Bygningsdel]],'Data aktør'!A:H,7,FALSE)</f>
        <v/>
      </c>
      <c r="U721" s="194" t="str">
        <f>VLOOKUP(Tabel3[[#This Row],[ID-Bygningsdel]],'Data aktør'!A:H,8,FALSE)</f>
        <v/>
      </c>
      <c r="V721" s="91"/>
      <c r="W721" s="92"/>
      <c r="X721" s="91"/>
      <c r="Y721" s="92"/>
      <c r="Z721" s="91"/>
      <c r="AA721" s="92"/>
      <c r="AB721" s="91"/>
      <c r="AC721" s="92"/>
      <c r="AD721" s="91"/>
      <c r="AE721" s="92"/>
      <c r="AF721" s="91"/>
      <c r="AG721" s="92"/>
      <c r="AH721" s="91"/>
      <c r="AI721" s="92"/>
      <c r="AJ721" s="91"/>
      <c r="AK721" s="92"/>
      <c r="AL721" s="91"/>
      <c r="AM721" s="92"/>
      <c r="AN721" s="91"/>
      <c r="AO721" s="92"/>
      <c r="AP721" s="91"/>
      <c r="AQ721" s="92"/>
      <c r="AR721" s="91"/>
      <c r="AS721" s="92"/>
      <c r="AT721" s="91"/>
      <c r="AU721" s="92"/>
      <c r="AV721" s="91"/>
      <c r="AW721" s="92"/>
      <c r="AX721" s="91"/>
      <c r="AY721" s="92"/>
      <c r="AZ721" s="91"/>
      <c r="BA721" s="92"/>
      <c r="BB721" s="91"/>
      <c r="BC721" s="92"/>
      <c r="BD721" s="91"/>
      <c r="BE721" s="92"/>
      <c r="BF721" s="91"/>
      <c r="BG721" s="92"/>
      <c r="BH721" s="91"/>
      <c r="BI721" s="92"/>
      <c r="BJ721" s="91"/>
      <c r="BK721" s="92"/>
      <c r="BL721" s="36"/>
      <c r="BM721" s="258"/>
      <c r="BN721" s="91"/>
      <c r="BO721" s="92"/>
      <c r="BP721" s="91"/>
      <c r="BQ721" s="92"/>
      <c r="BR721" s="91"/>
      <c r="BS721" s="92"/>
      <c r="BT721" s="91"/>
      <c r="BU721" s="92"/>
      <c r="BV721" s="24"/>
      <c r="BW721" s="91"/>
      <c r="BX721" s="92"/>
      <c r="BY721" s="91"/>
      <c r="BZ721" s="92"/>
      <c r="CA721" s="99"/>
    </row>
    <row r="722" spans="1:79" x14ac:dyDescent="0.2">
      <c r="A722" s="32"/>
      <c r="B722" s="265" t="s">
        <v>1423</v>
      </c>
      <c r="C722" s="240" t="str">
        <f>_xlfn.CONCAT(Tabel3[[#This Row],[ID]],Tabel3[[#This Row],[BYGNINGSDELE]])</f>
        <v>718-</v>
      </c>
      <c r="D722" s="16"/>
      <c r="E722" s="16"/>
      <c r="F722" s="16"/>
      <c r="G722" s="16"/>
      <c r="H722" s="16"/>
      <c r="I722" s="16"/>
      <c r="J722" s="61" t="s">
        <v>113</v>
      </c>
      <c r="K722" s="62" t="s">
        <v>113</v>
      </c>
      <c r="L722" s="63"/>
      <c r="M722" s="61" t="str">
        <f>IFERROR(VLOOKUP(Tabel3[[#This Row],[ID-Bygningsdel]],'Data ændringslog'!A:G,7,FALSE),"P")</f>
        <v/>
      </c>
      <c r="N722" s="64" t="s">
        <v>113</v>
      </c>
      <c r="O722" s="188" t="str">
        <f>VLOOKUP(Tabel3[[#This Row],[ID-Bygningsdel]],'Data aktør'!A:H,2,FALSE)</f>
        <v/>
      </c>
      <c r="P722" s="189" t="str">
        <f>VLOOKUP(Tabel3[[#This Row],[ID-Bygningsdel]],'Data aktør'!A:H,3,FALSE)</f>
        <v/>
      </c>
      <c r="Q722" s="190" t="str">
        <f>VLOOKUP(Tabel3[[#This Row],[ID-Bygningsdel]],'Data aktør'!A:H,4,FALSE)</f>
        <v/>
      </c>
      <c r="R722" s="191" t="str">
        <f>VLOOKUP(Tabel3[[#This Row],[ID-Bygningsdel]],'Data aktør'!A:H,5,FALSE)</f>
        <v/>
      </c>
      <c r="S722" s="192" t="str">
        <f>VLOOKUP(Tabel3[[#This Row],[ID-Bygningsdel]],'Data aktør'!A:H,6,FALSE)</f>
        <v/>
      </c>
      <c r="T722" s="193" t="str">
        <f>VLOOKUP(Tabel3[[#This Row],[ID-Bygningsdel]],'Data aktør'!A:H,7,FALSE)</f>
        <v/>
      </c>
      <c r="U722" s="194" t="str">
        <f>VLOOKUP(Tabel3[[#This Row],[ID-Bygningsdel]],'Data aktør'!A:H,8,FALSE)</f>
        <v/>
      </c>
      <c r="V722" s="91"/>
      <c r="W722" s="92"/>
      <c r="X722" s="91"/>
      <c r="Y722" s="92"/>
      <c r="Z722" s="91"/>
      <c r="AA722" s="92"/>
      <c r="AB722" s="91"/>
      <c r="AC722" s="92"/>
      <c r="AD722" s="91"/>
      <c r="AE722" s="92"/>
      <c r="AF722" s="91"/>
      <c r="AG722" s="92"/>
      <c r="AH722" s="91"/>
      <c r="AI722" s="92"/>
      <c r="AJ722" s="91"/>
      <c r="AK722" s="92"/>
      <c r="AL722" s="91"/>
      <c r="AM722" s="92"/>
      <c r="AN722" s="91"/>
      <c r="AO722" s="92"/>
      <c r="AP722" s="91"/>
      <c r="AQ722" s="92"/>
      <c r="AR722" s="91"/>
      <c r="AS722" s="92"/>
      <c r="AT722" s="91"/>
      <c r="AU722" s="92"/>
      <c r="AV722" s="91"/>
      <c r="AW722" s="92"/>
      <c r="AX722" s="91"/>
      <c r="AY722" s="92"/>
      <c r="AZ722" s="91"/>
      <c r="BA722" s="92"/>
      <c r="BB722" s="91"/>
      <c r="BC722" s="92"/>
      <c r="BD722" s="91"/>
      <c r="BE722" s="92"/>
      <c r="BF722" s="91"/>
      <c r="BG722" s="92"/>
      <c r="BH722" s="91"/>
      <c r="BI722" s="92"/>
      <c r="BJ722" s="91"/>
      <c r="BK722" s="92"/>
      <c r="BL722" s="36"/>
      <c r="BM722" s="258"/>
      <c r="BN722" s="91"/>
      <c r="BO722" s="92"/>
      <c r="BP722" s="91"/>
      <c r="BQ722" s="92"/>
      <c r="BR722" s="91"/>
      <c r="BS722" s="92"/>
      <c r="BT722" s="91"/>
      <c r="BU722" s="92"/>
      <c r="BV722" s="24"/>
      <c r="BW722" s="91"/>
      <c r="BX722" s="92"/>
      <c r="BY722" s="91"/>
      <c r="BZ722" s="92"/>
      <c r="CA722" s="99"/>
    </row>
    <row r="723" spans="1:79" x14ac:dyDescent="0.2">
      <c r="A723" s="32"/>
      <c r="B723" s="265" t="s">
        <v>1424</v>
      </c>
      <c r="C723" s="240" t="str">
        <f>_xlfn.CONCAT(Tabel3[[#This Row],[ID]],Tabel3[[#This Row],[BYGNINGSDELE]])</f>
        <v>719-</v>
      </c>
      <c r="D723" s="16"/>
      <c r="E723" s="16"/>
      <c r="F723" s="16"/>
      <c r="G723" s="16"/>
      <c r="H723" s="16"/>
      <c r="I723" s="16"/>
      <c r="J723" s="61" t="s">
        <v>113</v>
      </c>
      <c r="K723" s="62" t="s">
        <v>113</v>
      </c>
      <c r="L723" s="63"/>
      <c r="M723" s="61" t="str">
        <f>IFERROR(VLOOKUP(Tabel3[[#This Row],[ID-Bygningsdel]],'Data ændringslog'!A:G,7,FALSE),"P")</f>
        <v/>
      </c>
      <c r="N723" s="64" t="s">
        <v>113</v>
      </c>
      <c r="O723" s="188" t="str">
        <f>VLOOKUP(Tabel3[[#This Row],[ID-Bygningsdel]],'Data aktør'!A:H,2,FALSE)</f>
        <v/>
      </c>
      <c r="P723" s="189" t="str">
        <f>VLOOKUP(Tabel3[[#This Row],[ID-Bygningsdel]],'Data aktør'!A:H,3,FALSE)</f>
        <v/>
      </c>
      <c r="Q723" s="190" t="str">
        <f>VLOOKUP(Tabel3[[#This Row],[ID-Bygningsdel]],'Data aktør'!A:H,4,FALSE)</f>
        <v/>
      </c>
      <c r="R723" s="191" t="str">
        <f>VLOOKUP(Tabel3[[#This Row],[ID-Bygningsdel]],'Data aktør'!A:H,5,FALSE)</f>
        <v/>
      </c>
      <c r="S723" s="192" t="str">
        <f>VLOOKUP(Tabel3[[#This Row],[ID-Bygningsdel]],'Data aktør'!A:H,6,FALSE)</f>
        <v/>
      </c>
      <c r="T723" s="193" t="str">
        <f>VLOOKUP(Tabel3[[#This Row],[ID-Bygningsdel]],'Data aktør'!A:H,7,FALSE)</f>
        <v/>
      </c>
      <c r="U723" s="194" t="str">
        <f>VLOOKUP(Tabel3[[#This Row],[ID-Bygningsdel]],'Data aktør'!A:H,8,FALSE)</f>
        <v/>
      </c>
      <c r="V723" s="91"/>
      <c r="W723" s="92"/>
      <c r="X723" s="91"/>
      <c r="Y723" s="92"/>
      <c r="Z723" s="91"/>
      <c r="AA723" s="92"/>
      <c r="AB723" s="91"/>
      <c r="AC723" s="92"/>
      <c r="AD723" s="91"/>
      <c r="AE723" s="92"/>
      <c r="AF723" s="91"/>
      <c r="AG723" s="92"/>
      <c r="AH723" s="91"/>
      <c r="AI723" s="92"/>
      <c r="AJ723" s="91"/>
      <c r="AK723" s="92"/>
      <c r="AL723" s="91"/>
      <c r="AM723" s="92"/>
      <c r="AN723" s="91"/>
      <c r="AO723" s="92"/>
      <c r="AP723" s="91"/>
      <c r="AQ723" s="92"/>
      <c r="AR723" s="91"/>
      <c r="AS723" s="92"/>
      <c r="AT723" s="91"/>
      <c r="AU723" s="92"/>
      <c r="AV723" s="91"/>
      <c r="AW723" s="92"/>
      <c r="AX723" s="91"/>
      <c r="AY723" s="92"/>
      <c r="AZ723" s="91"/>
      <c r="BA723" s="92"/>
      <c r="BB723" s="91"/>
      <c r="BC723" s="92"/>
      <c r="BD723" s="91"/>
      <c r="BE723" s="92"/>
      <c r="BF723" s="91"/>
      <c r="BG723" s="92"/>
      <c r="BH723" s="91"/>
      <c r="BI723" s="92"/>
      <c r="BJ723" s="91"/>
      <c r="BK723" s="92"/>
      <c r="BL723" s="36"/>
      <c r="BM723" s="258"/>
      <c r="BN723" s="91"/>
      <c r="BO723" s="92"/>
      <c r="BP723" s="91"/>
      <c r="BQ723" s="92"/>
      <c r="BR723" s="91"/>
      <c r="BS723" s="92"/>
      <c r="BT723" s="91"/>
      <c r="BU723" s="92"/>
      <c r="BV723" s="24"/>
      <c r="BW723" s="91"/>
      <c r="BX723" s="92"/>
      <c r="BY723" s="91"/>
      <c r="BZ723" s="92"/>
      <c r="CA723" s="99"/>
    </row>
    <row r="724" spans="1:79" x14ac:dyDescent="0.2">
      <c r="A724" s="32"/>
      <c r="B724" s="265" t="s">
        <v>1425</v>
      </c>
      <c r="C724" s="240" t="str">
        <f>_xlfn.CONCAT(Tabel3[[#This Row],[ID]],Tabel3[[#This Row],[BYGNINGSDELE]])</f>
        <v>720-</v>
      </c>
      <c r="D724" s="16"/>
      <c r="E724" s="16"/>
      <c r="F724" s="16"/>
      <c r="G724" s="16"/>
      <c r="H724" s="16"/>
      <c r="I724" s="16"/>
      <c r="J724" s="61" t="s">
        <v>113</v>
      </c>
      <c r="K724" s="62" t="s">
        <v>113</v>
      </c>
      <c r="L724" s="63"/>
      <c r="M724" s="61" t="str">
        <f>IFERROR(VLOOKUP(Tabel3[[#This Row],[ID-Bygningsdel]],'Data ændringslog'!A:G,7,FALSE),"P")</f>
        <v/>
      </c>
      <c r="N724" s="64" t="s">
        <v>113</v>
      </c>
      <c r="O724" s="188" t="str">
        <f>VLOOKUP(Tabel3[[#This Row],[ID-Bygningsdel]],'Data aktør'!A:H,2,FALSE)</f>
        <v/>
      </c>
      <c r="P724" s="189" t="str">
        <f>VLOOKUP(Tabel3[[#This Row],[ID-Bygningsdel]],'Data aktør'!A:H,3,FALSE)</f>
        <v/>
      </c>
      <c r="Q724" s="190" t="str">
        <f>VLOOKUP(Tabel3[[#This Row],[ID-Bygningsdel]],'Data aktør'!A:H,4,FALSE)</f>
        <v/>
      </c>
      <c r="R724" s="191" t="str">
        <f>VLOOKUP(Tabel3[[#This Row],[ID-Bygningsdel]],'Data aktør'!A:H,5,FALSE)</f>
        <v/>
      </c>
      <c r="S724" s="192" t="str">
        <f>VLOOKUP(Tabel3[[#This Row],[ID-Bygningsdel]],'Data aktør'!A:H,6,FALSE)</f>
        <v/>
      </c>
      <c r="T724" s="193" t="str">
        <f>VLOOKUP(Tabel3[[#This Row],[ID-Bygningsdel]],'Data aktør'!A:H,7,FALSE)</f>
        <v/>
      </c>
      <c r="U724" s="194" t="str">
        <f>VLOOKUP(Tabel3[[#This Row],[ID-Bygningsdel]],'Data aktør'!A:H,8,FALSE)</f>
        <v/>
      </c>
      <c r="V724" s="91"/>
      <c r="W724" s="92"/>
      <c r="X724" s="91"/>
      <c r="Y724" s="92"/>
      <c r="Z724" s="91"/>
      <c r="AA724" s="92"/>
      <c r="AB724" s="91"/>
      <c r="AC724" s="92"/>
      <c r="AD724" s="91"/>
      <c r="AE724" s="92"/>
      <c r="AF724" s="91"/>
      <c r="AG724" s="92"/>
      <c r="AH724" s="91"/>
      <c r="AI724" s="92"/>
      <c r="AJ724" s="91"/>
      <c r="AK724" s="92"/>
      <c r="AL724" s="91"/>
      <c r="AM724" s="92"/>
      <c r="AN724" s="91"/>
      <c r="AO724" s="92"/>
      <c r="AP724" s="91"/>
      <c r="AQ724" s="92"/>
      <c r="AR724" s="91"/>
      <c r="AS724" s="92"/>
      <c r="AT724" s="91"/>
      <c r="AU724" s="92"/>
      <c r="AV724" s="91"/>
      <c r="AW724" s="92"/>
      <c r="AX724" s="91"/>
      <c r="AY724" s="92"/>
      <c r="AZ724" s="91"/>
      <c r="BA724" s="92"/>
      <c r="BB724" s="91"/>
      <c r="BC724" s="92"/>
      <c r="BD724" s="91"/>
      <c r="BE724" s="92"/>
      <c r="BF724" s="91"/>
      <c r="BG724" s="92"/>
      <c r="BH724" s="91"/>
      <c r="BI724" s="92"/>
      <c r="BJ724" s="91"/>
      <c r="BK724" s="92"/>
      <c r="BL724" s="36"/>
      <c r="BM724" s="258"/>
      <c r="BN724" s="91"/>
      <c r="BO724" s="92"/>
      <c r="BP724" s="91"/>
      <c r="BQ724" s="92"/>
      <c r="BR724" s="91"/>
      <c r="BS724" s="92"/>
      <c r="BT724" s="91"/>
      <c r="BU724" s="92"/>
      <c r="BV724" s="24"/>
      <c r="BW724" s="91"/>
      <c r="BX724" s="92"/>
      <c r="BY724" s="91"/>
      <c r="BZ724" s="92"/>
      <c r="CA724" s="99"/>
    </row>
    <row r="725" spans="1:79" x14ac:dyDescent="0.2">
      <c r="A725" s="32"/>
      <c r="B725" s="265" t="s">
        <v>1426</v>
      </c>
      <c r="C725" s="240" t="str">
        <f>_xlfn.CONCAT(Tabel3[[#This Row],[ID]],Tabel3[[#This Row],[BYGNINGSDELE]])</f>
        <v>721-</v>
      </c>
      <c r="D725" s="16"/>
      <c r="E725" s="16"/>
      <c r="F725" s="16"/>
      <c r="G725" s="16"/>
      <c r="H725" s="16"/>
      <c r="I725" s="16"/>
      <c r="J725" s="61" t="s">
        <v>113</v>
      </c>
      <c r="K725" s="62" t="s">
        <v>113</v>
      </c>
      <c r="L725" s="63"/>
      <c r="M725" s="61" t="str">
        <f>IFERROR(VLOOKUP(Tabel3[[#This Row],[ID-Bygningsdel]],'Data ændringslog'!A:G,7,FALSE),"P")</f>
        <v/>
      </c>
      <c r="N725" s="64" t="s">
        <v>113</v>
      </c>
      <c r="O725" s="188" t="str">
        <f>VLOOKUP(Tabel3[[#This Row],[ID-Bygningsdel]],'Data aktør'!A:H,2,FALSE)</f>
        <v/>
      </c>
      <c r="P725" s="189" t="str">
        <f>VLOOKUP(Tabel3[[#This Row],[ID-Bygningsdel]],'Data aktør'!A:H,3,FALSE)</f>
        <v/>
      </c>
      <c r="Q725" s="190" t="str">
        <f>VLOOKUP(Tabel3[[#This Row],[ID-Bygningsdel]],'Data aktør'!A:H,4,FALSE)</f>
        <v/>
      </c>
      <c r="R725" s="191" t="str">
        <f>VLOOKUP(Tabel3[[#This Row],[ID-Bygningsdel]],'Data aktør'!A:H,5,FALSE)</f>
        <v/>
      </c>
      <c r="S725" s="192" t="str">
        <f>VLOOKUP(Tabel3[[#This Row],[ID-Bygningsdel]],'Data aktør'!A:H,6,FALSE)</f>
        <v/>
      </c>
      <c r="T725" s="193" t="str">
        <f>VLOOKUP(Tabel3[[#This Row],[ID-Bygningsdel]],'Data aktør'!A:H,7,FALSE)</f>
        <v/>
      </c>
      <c r="U725" s="194" t="str">
        <f>VLOOKUP(Tabel3[[#This Row],[ID-Bygningsdel]],'Data aktør'!A:H,8,FALSE)</f>
        <v/>
      </c>
      <c r="V725" s="91"/>
      <c r="W725" s="92"/>
      <c r="X725" s="91"/>
      <c r="Y725" s="92"/>
      <c r="Z725" s="91"/>
      <c r="AA725" s="92"/>
      <c r="AB725" s="91"/>
      <c r="AC725" s="92"/>
      <c r="AD725" s="91"/>
      <c r="AE725" s="92"/>
      <c r="AF725" s="91"/>
      <c r="AG725" s="92"/>
      <c r="AH725" s="91"/>
      <c r="AI725" s="92"/>
      <c r="AJ725" s="91"/>
      <c r="AK725" s="92"/>
      <c r="AL725" s="91"/>
      <c r="AM725" s="92"/>
      <c r="AN725" s="91"/>
      <c r="AO725" s="92"/>
      <c r="AP725" s="91"/>
      <c r="AQ725" s="92"/>
      <c r="AR725" s="91"/>
      <c r="AS725" s="92"/>
      <c r="AT725" s="91"/>
      <c r="AU725" s="92"/>
      <c r="AV725" s="91"/>
      <c r="AW725" s="92"/>
      <c r="AX725" s="91"/>
      <c r="AY725" s="92"/>
      <c r="AZ725" s="91"/>
      <c r="BA725" s="92"/>
      <c r="BB725" s="91"/>
      <c r="BC725" s="92"/>
      <c r="BD725" s="91"/>
      <c r="BE725" s="92"/>
      <c r="BF725" s="91"/>
      <c r="BG725" s="92"/>
      <c r="BH725" s="91"/>
      <c r="BI725" s="92"/>
      <c r="BJ725" s="91"/>
      <c r="BK725" s="92"/>
      <c r="BL725" s="36"/>
      <c r="BM725" s="258"/>
      <c r="BN725" s="91"/>
      <c r="BO725" s="92"/>
      <c r="BP725" s="91"/>
      <c r="BQ725" s="92"/>
      <c r="BR725" s="91"/>
      <c r="BS725" s="92"/>
      <c r="BT725" s="91"/>
      <c r="BU725" s="92"/>
      <c r="BV725" s="24"/>
      <c r="BW725" s="91"/>
      <c r="BX725" s="92"/>
      <c r="BY725" s="91"/>
      <c r="BZ725" s="92"/>
      <c r="CA725" s="99"/>
    </row>
    <row r="726" spans="1:79" x14ac:dyDescent="0.2">
      <c r="A726" s="32"/>
      <c r="B726" s="265" t="s">
        <v>1427</v>
      </c>
      <c r="C726" s="240" t="str">
        <f>_xlfn.CONCAT(Tabel3[[#This Row],[ID]],Tabel3[[#This Row],[BYGNINGSDELE]])</f>
        <v>722-</v>
      </c>
      <c r="D726" s="16"/>
      <c r="E726" s="16"/>
      <c r="F726" s="16"/>
      <c r="G726" s="16"/>
      <c r="H726" s="16"/>
      <c r="I726" s="16"/>
      <c r="J726" s="61" t="s">
        <v>113</v>
      </c>
      <c r="K726" s="62" t="s">
        <v>113</v>
      </c>
      <c r="L726" s="63"/>
      <c r="M726" s="61" t="str">
        <f>IFERROR(VLOOKUP(Tabel3[[#This Row],[ID-Bygningsdel]],'Data ændringslog'!A:G,7,FALSE),"P")</f>
        <v/>
      </c>
      <c r="N726" s="64" t="s">
        <v>113</v>
      </c>
      <c r="O726" s="188" t="str">
        <f>VLOOKUP(Tabel3[[#This Row],[ID-Bygningsdel]],'Data aktør'!A:H,2,FALSE)</f>
        <v/>
      </c>
      <c r="P726" s="189" t="str">
        <f>VLOOKUP(Tabel3[[#This Row],[ID-Bygningsdel]],'Data aktør'!A:H,3,FALSE)</f>
        <v/>
      </c>
      <c r="Q726" s="190" t="str">
        <f>VLOOKUP(Tabel3[[#This Row],[ID-Bygningsdel]],'Data aktør'!A:H,4,FALSE)</f>
        <v/>
      </c>
      <c r="R726" s="191" t="str">
        <f>VLOOKUP(Tabel3[[#This Row],[ID-Bygningsdel]],'Data aktør'!A:H,5,FALSE)</f>
        <v/>
      </c>
      <c r="S726" s="192" t="str">
        <f>VLOOKUP(Tabel3[[#This Row],[ID-Bygningsdel]],'Data aktør'!A:H,6,FALSE)</f>
        <v/>
      </c>
      <c r="T726" s="193" t="str">
        <f>VLOOKUP(Tabel3[[#This Row],[ID-Bygningsdel]],'Data aktør'!A:H,7,FALSE)</f>
        <v/>
      </c>
      <c r="U726" s="194" t="str">
        <f>VLOOKUP(Tabel3[[#This Row],[ID-Bygningsdel]],'Data aktør'!A:H,8,FALSE)</f>
        <v/>
      </c>
      <c r="V726" s="91"/>
      <c r="W726" s="92"/>
      <c r="X726" s="91"/>
      <c r="Y726" s="92"/>
      <c r="Z726" s="91"/>
      <c r="AA726" s="92"/>
      <c r="AB726" s="91"/>
      <c r="AC726" s="92"/>
      <c r="AD726" s="91"/>
      <c r="AE726" s="92"/>
      <c r="AF726" s="91"/>
      <c r="AG726" s="92"/>
      <c r="AH726" s="91"/>
      <c r="AI726" s="92"/>
      <c r="AJ726" s="91"/>
      <c r="AK726" s="92"/>
      <c r="AL726" s="91"/>
      <c r="AM726" s="92"/>
      <c r="AN726" s="91"/>
      <c r="AO726" s="92"/>
      <c r="AP726" s="91"/>
      <c r="AQ726" s="92"/>
      <c r="AR726" s="91"/>
      <c r="AS726" s="92"/>
      <c r="AT726" s="91"/>
      <c r="AU726" s="92"/>
      <c r="AV726" s="91"/>
      <c r="AW726" s="92"/>
      <c r="AX726" s="91"/>
      <c r="AY726" s="92"/>
      <c r="AZ726" s="91"/>
      <c r="BA726" s="92"/>
      <c r="BB726" s="91"/>
      <c r="BC726" s="92"/>
      <c r="BD726" s="91"/>
      <c r="BE726" s="92"/>
      <c r="BF726" s="91"/>
      <c r="BG726" s="92"/>
      <c r="BH726" s="91"/>
      <c r="BI726" s="92"/>
      <c r="BJ726" s="91"/>
      <c r="BK726" s="92"/>
      <c r="BL726" s="36"/>
      <c r="BM726" s="258"/>
      <c r="BN726" s="91"/>
      <c r="BO726" s="92"/>
      <c r="BP726" s="91"/>
      <c r="BQ726" s="92"/>
      <c r="BR726" s="91"/>
      <c r="BS726" s="92"/>
      <c r="BT726" s="91"/>
      <c r="BU726" s="92"/>
      <c r="BV726" s="24"/>
      <c r="BW726" s="91"/>
      <c r="BX726" s="92"/>
      <c r="BY726" s="91"/>
      <c r="BZ726" s="92"/>
      <c r="CA726" s="99"/>
    </row>
    <row r="727" spans="1:79" x14ac:dyDescent="0.2">
      <c r="A727" s="32"/>
      <c r="B727" s="265" t="s">
        <v>1428</v>
      </c>
      <c r="C727" s="240" t="str">
        <f>_xlfn.CONCAT(Tabel3[[#This Row],[ID]],Tabel3[[#This Row],[BYGNINGSDELE]])</f>
        <v>723-</v>
      </c>
      <c r="D727" s="16"/>
      <c r="E727" s="16"/>
      <c r="F727" s="16"/>
      <c r="G727" s="16"/>
      <c r="H727" s="16"/>
      <c r="I727" s="16"/>
      <c r="J727" s="61" t="s">
        <v>113</v>
      </c>
      <c r="K727" s="62" t="s">
        <v>113</v>
      </c>
      <c r="L727" s="63"/>
      <c r="M727" s="61" t="str">
        <f>IFERROR(VLOOKUP(Tabel3[[#This Row],[ID-Bygningsdel]],'Data ændringslog'!A:G,7,FALSE),"P")</f>
        <v/>
      </c>
      <c r="N727" s="64" t="s">
        <v>113</v>
      </c>
      <c r="O727" s="188" t="str">
        <f>VLOOKUP(Tabel3[[#This Row],[ID-Bygningsdel]],'Data aktør'!A:H,2,FALSE)</f>
        <v/>
      </c>
      <c r="P727" s="189" t="str">
        <f>VLOOKUP(Tabel3[[#This Row],[ID-Bygningsdel]],'Data aktør'!A:H,3,FALSE)</f>
        <v/>
      </c>
      <c r="Q727" s="190" t="str">
        <f>VLOOKUP(Tabel3[[#This Row],[ID-Bygningsdel]],'Data aktør'!A:H,4,FALSE)</f>
        <v/>
      </c>
      <c r="R727" s="191" t="str">
        <f>VLOOKUP(Tabel3[[#This Row],[ID-Bygningsdel]],'Data aktør'!A:H,5,FALSE)</f>
        <v/>
      </c>
      <c r="S727" s="192" t="str">
        <f>VLOOKUP(Tabel3[[#This Row],[ID-Bygningsdel]],'Data aktør'!A:H,6,FALSE)</f>
        <v/>
      </c>
      <c r="T727" s="193" t="str">
        <f>VLOOKUP(Tabel3[[#This Row],[ID-Bygningsdel]],'Data aktør'!A:H,7,FALSE)</f>
        <v/>
      </c>
      <c r="U727" s="194" t="str">
        <f>VLOOKUP(Tabel3[[#This Row],[ID-Bygningsdel]],'Data aktør'!A:H,8,FALSE)</f>
        <v/>
      </c>
      <c r="V727" s="91"/>
      <c r="W727" s="92"/>
      <c r="X727" s="91"/>
      <c r="Y727" s="92"/>
      <c r="Z727" s="91"/>
      <c r="AA727" s="92"/>
      <c r="AB727" s="91"/>
      <c r="AC727" s="92"/>
      <c r="AD727" s="91"/>
      <c r="AE727" s="92"/>
      <c r="AF727" s="91"/>
      <c r="AG727" s="92"/>
      <c r="AH727" s="91"/>
      <c r="AI727" s="92"/>
      <c r="AJ727" s="91"/>
      <c r="AK727" s="92"/>
      <c r="AL727" s="91"/>
      <c r="AM727" s="92"/>
      <c r="AN727" s="91"/>
      <c r="AO727" s="92"/>
      <c r="AP727" s="91"/>
      <c r="AQ727" s="92"/>
      <c r="AR727" s="91"/>
      <c r="AS727" s="92"/>
      <c r="AT727" s="91"/>
      <c r="AU727" s="92"/>
      <c r="AV727" s="91"/>
      <c r="AW727" s="92"/>
      <c r="AX727" s="91"/>
      <c r="AY727" s="92"/>
      <c r="AZ727" s="91"/>
      <c r="BA727" s="92"/>
      <c r="BB727" s="91"/>
      <c r="BC727" s="92"/>
      <c r="BD727" s="91"/>
      <c r="BE727" s="92"/>
      <c r="BF727" s="91"/>
      <c r="BG727" s="92"/>
      <c r="BH727" s="91"/>
      <c r="BI727" s="92"/>
      <c r="BJ727" s="91"/>
      <c r="BK727" s="92"/>
      <c r="BL727" s="36"/>
      <c r="BM727" s="258"/>
      <c r="BN727" s="91"/>
      <c r="BO727" s="92"/>
      <c r="BP727" s="91"/>
      <c r="BQ727" s="92"/>
      <c r="BR727" s="91"/>
      <c r="BS727" s="92"/>
      <c r="BT727" s="91"/>
      <c r="BU727" s="92"/>
      <c r="BV727" s="24"/>
      <c r="BW727" s="91"/>
      <c r="BX727" s="92"/>
      <c r="BY727" s="91"/>
      <c r="BZ727" s="92"/>
      <c r="CA727" s="99"/>
    </row>
    <row r="728" spans="1:79" x14ac:dyDescent="0.2">
      <c r="A728" s="32"/>
      <c r="B728" s="265" t="s">
        <v>1429</v>
      </c>
      <c r="C728" s="240" t="str">
        <f>_xlfn.CONCAT(Tabel3[[#This Row],[ID]],Tabel3[[#This Row],[BYGNINGSDELE]])</f>
        <v>724-</v>
      </c>
      <c r="D728" s="16"/>
      <c r="E728" s="16"/>
      <c r="F728" s="16"/>
      <c r="G728" s="16"/>
      <c r="H728" s="16"/>
      <c r="I728" s="16"/>
      <c r="J728" s="61" t="s">
        <v>113</v>
      </c>
      <c r="K728" s="62" t="s">
        <v>113</v>
      </c>
      <c r="L728" s="63"/>
      <c r="M728" s="61" t="str">
        <f>IFERROR(VLOOKUP(Tabel3[[#This Row],[ID-Bygningsdel]],'Data ændringslog'!A:G,7,FALSE),"P")</f>
        <v/>
      </c>
      <c r="N728" s="64" t="s">
        <v>113</v>
      </c>
      <c r="O728" s="188" t="str">
        <f>VLOOKUP(Tabel3[[#This Row],[ID-Bygningsdel]],'Data aktør'!A:H,2,FALSE)</f>
        <v/>
      </c>
      <c r="P728" s="189" t="str">
        <f>VLOOKUP(Tabel3[[#This Row],[ID-Bygningsdel]],'Data aktør'!A:H,3,FALSE)</f>
        <v/>
      </c>
      <c r="Q728" s="190" t="str">
        <f>VLOOKUP(Tabel3[[#This Row],[ID-Bygningsdel]],'Data aktør'!A:H,4,FALSE)</f>
        <v/>
      </c>
      <c r="R728" s="191" t="str">
        <f>VLOOKUP(Tabel3[[#This Row],[ID-Bygningsdel]],'Data aktør'!A:H,5,FALSE)</f>
        <v/>
      </c>
      <c r="S728" s="192" t="str">
        <f>VLOOKUP(Tabel3[[#This Row],[ID-Bygningsdel]],'Data aktør'!A:H,6,FALSE)</f>
        <v/>
      </c>
      <c r="T728" s="193" t="str">
        <f>VLOOKUP(Tabel3[[#This Row],[ID-Bygningsdel]],'Data aktør'!A:H,7,FALSE)</f>
        <v/>
      </c>
      <c r="U728" s="194" t="str">
        <f>VLOOKUP(Tabel3[[#This Row],[ID-Bygningsdel]],'Data aktør'!A:H,8,FALSE)</f>
        <v/>
      </c>
      <c r="V728" s="91"/>
      <c r="W728" s="92"/>
      <c r="X728" s="91"/>
      <c r="Y728" s="92"/>
      <c r="Z728" s="91"/>
      <c r="AA728" s="92"/>
      <c r="AB728" s="91"/>
      <c r="AC728" s="92"/>
      <c r="AD728" s="91"/>
      <c r="AE728" s="92"/>
      <c r="AF728" s="91"/>
      <c r="AG728" s="92"/>
      <c r="AH728" s="91"/>
      <c r="AI728" s="92"/>
      <c r="AJ728" s="91"/>
      <c r="AK728" s="92"/>
      <c r="AL728" s="91"/>
      <c r="AM728" s="92"/>
      <c r="AN728" s="91"/>
      <c r="AO728" s="92"/>
      <c r="AP728" s="91"/>
      <c r="AQ728" s="92"/>
      <c r="AR728" s="91"/>
      <c r="AS728" s="92"/>
      <c r="AT728" s="91"/>
      <c r="AU728" s="92"/>
      <c r="AV728" s="91"/>
      <c r="AW728" s="92"/>
      <c r="AX728" s="91"/>
      <c r="AY728" s="92"/>
      <c r="AZ728" s="91"/>
      <c r="BA728" s="92"/>
      <c r="BB728" s="91"/>
      <c r="BC728" s="92"/>
      <c r="BD728" s="91"/>
      <c r="BE728" s="92"/>
      <c r="BF728" s="91"/>
      <c r="BG728" s="92"/>
      <c r="BH728" s="91"/>
      <c r="BI728" s="92"/>
      <c r="BJ728" s="91"/>
      <c r="BK728" s="92"/>
      <c r="BL728" s="36"/>
      <c r="BM728" s="258"/>
      <c r="BN728" s="91"/>
      <c r="BO728" s="92"/>
      <c r="BP728" s="91"/>
      <c r="BQ728" s="92"/>
      <c r="BR728" s="91"/>
      <c r="BS728" s="92"/>
      <c r="BT728" s="91"/>
      <c r="BU728" s="92"/>
      <c r="BV728" s="24"/>
      <c r="BW728" s="91"/>
      <c r="BX728" s="92"/>
      <c r="BY728" s="91"/>
      <c r="BZ728" s="92"/>
      <c r="CA728" s="99"/>
    </row>
    <row r="729" spans="1:79" x14ac:dyDescent="0.2">
      <c r="A729" s="32"/>
      <c r="B729" s="265" t="s">
        <v>1430</v>
      </c>
      <c r="C729" s="240" t="str">
        <f>_xlfn.CONCAT(Tabel3[[#This Row],[ID]],Tabel3[[#This Row],[BYGNINGSDELE]])</f>
        <v>725-</v>
      </c>
      <c r="D729" s="16"/>
      <c r="E729" s="16"/>
      <c r="F729" s="16"/>
      <c r="G729" s="16"/>
      <c r="H729" s="16"/>
      <c r="I729" s="16"/>
      <c r="J729" s="61" t="s">
        <v>113</v>
      </c>
      <c r="K729" s="62" t="s">
        <v>113</v>
      </c>
      <c r="L729" s="63"/>
      <c r="M729" s="61" t="str">
        <f>IFERROR(VLOOKUP(Tabel3[[#This Row],[ID-Bygningsdel]],'Data ændringslog'!A:G,7,FALSE),"P")</f>
        <v/>
      </c>
      <c r="N729" s="64" t="s">
        <v>113</v>
      </c>
      <c r="O729" s="188" t="str">
        <f>VLOOKUP(Tabel3[[#This Row],[ID-Bygningsdel]],'Data aktør'!A:H,2,FALSE)</f>
        <v/>
      </c>
      <c r="P729" s="189" t="str">
        <f>VLOOKUP(Tabel3[[#This Row],[ID-Bygningsdel]],'Data aktør'!A:H,3,FALSE)</f>
        <v/>
      </c>
      <c r="Q729" s="190" t="str">
        <f>VLOOKUP(Tabel3[[#This Row],[ID-Bygningsdel]],'Data aktør'!A:H,4,FALSE)</f>
        <v/>
      </c>
      <c r="R729" s="191" t="str">
        <f>VLOOKUP(Tabel3[[#This Row],[ID-Bygningsdel]],'Data aktør'!A:H,5,FALSE)</f>
        <v/>
      </c>
      <c r="S729" s="192" t="str">
        <f>VLOOKUP(Tabel3[[#This Row],[ID-Bygningsdel]],'Data aktør'!A:H,6,FALSE)</f>
        <v/>
      </c>
      <c r="T729" s="193" t="str">
        <f>VLOOKUP(Tabel3[[#This Row],[ID-Bygningsdel]],'Data aktør'!A:H,7,FALSE)</f>
        <v/>
      </c>
      <c r="U729" s="194" t="str">
        <f>VLOOKUP(Tabel3[[#This Row],[ID-Bygningsdel]],'Data aktør'!A:H,8,FALSE)</f>
        <v/>
      </c>
      <c r="V729" s="91"/>
      <c r="W729" s="92"/>
      <c r="X729" s="91"/>
      <c r="Y729" s="92"/>
      <c r="Z729" s="91"/>
      <c r="AA729" s="92"/>
      <c r="AB729" s="91"/>
      <c r="AC729" s="92"/>
      <c r="AD729" s="91"/>
      <c r="AE729" s="92"/>
      <c r="AF729" s="91"/>
      <c r="AG729" s="92"/>
      <c r="AH729" s="91"/>
      <c r="AI729" s="92"/>
      <c r="AJ729" s="91"/>
      <c r="AK729" s="92"/>
      <c r="AL729" s="91"/>
      <c r="AM729" s="92"/>
      <c r="AN729" s="91"/>
      <c r="AO729" s="92"/>
      <c r="AP729" s="91"/>
      <c r="AQ729" s="92"/>
      <c r="AR729" s="91"/>
      <c r="AS729" s="92"/>
      <c r="AT729" s="91"/>
      <c r="AU729" s="92"/>
      <c r="AV729" s="91"/>
      <c r="AW729" s="92"/>
      <c r="AX729" s="91"/>
      <c r="AY729" s="92"/>
      <c r="AZ729" s="91"/>
      <c r="BA729" s="92"/>
      <c r="BB729" s="91"/>
      <c r="BC729" s="92"/>
      <c r="BD729" s="91"/>
      <c r="BE729" s="92"/>
      <c r="BF729" s="91"/>
      <c r="BG729" s="92"/>
      <c r="BH729" s="91"/>
      <c r="BI729" s="92"/>
      <c r="BJ729" s="91"/>
      <c r="BK729" s="92"/>
      <c r="BL729" s="36"/>
      <c r="BM729" s="258"/>
      <c r="BN729" s="91"/>
      <c r="BO729" s="92"/>
      <c r="BP729" s="91"/>
      <c r="BQ729" s="92"/>
      <c r="BR729" s="91"/>
      <c r="BS729" s="92"/>
      <c r="BT729" s="91"/>
      <c r="BU729" s="92"/>
      <c r="BV729" s="24"/>
      <c r="BW729" s="91"/>
      <c r="BX729" s="92"/>
      <c r="BY729" s="91"/>
      <c r="BZ729" s="92"/>
      <c r="CA729" s="99"/>
    </row>
    <row r="730" spans="1:79" x14ac:dyDescent="0.2">
      <c r="A730" s="32"/>
      <c r="B730" s="265" t="s">
        <v>1431</v>
      </c>
      <c r="C730" s="240" t="str">
        <f>_xlfn.CONCAT(Tabel3[[#This Row],[ID]],Tabel3[[#This Row],[BYGNINGSDELE]])</f>
        <v>726-</v>
      </c>
      <c r="D730" s="16"/>
      <c r="E730" s="16"/>
      <c r="F730" s="16"/>
      <c r="G730" s="16"/>
      <c r="H730" s="16"/>
      <c r="I730" s="16"/>
      <c r="J730" s="61" t="s">
        <v>113</v>
      </c>
      <c r="K730" s="62" t="s">
        <v>113</v>
      </c>
      <c r="L730" s="63"/>
      <c r="M730" s="61" t="str">
        <f>IFERROR(VLOOKUP(Tabel3[[#This Row],[ID-Bygningsdel]],'Data ændringslog'!A:G,7,FALSE),"P")</f>
        <v/>
      </c>
      <c r="N730" s="64" t="s">
        <v>113</v>
      </c>
      <c r="O730" s="188" t="str">
        <f>VLOOKUP(Tabel3[[#This Row],[ID-Bygningsdel]],'Data aktør'!A:H,2,FALSE)</f>
        <v/>
      </c>
      <c r="P730" s="189" t="str">
        <f>VLOOKUP(Tabel3[[#This Row],[ID-Bygningsdel]],'Data aktør'!A:H,3,FALSE)</f>
        <v/>
      </c>
      <c r="Q730" s="190" t="str">
        <f>VLOOKUP(Tabel3[[#This Row],[ID-Bygningsdel]],'Data aktør'!A:H,4,FALSE)</f>
        <v/>
      </c>
      <c r="R730" s="191" t="str">
        <f>VLOOKUP(Tabel3[[#This Row],[ID-Bygningsdel]],'Data aktør'!A:H,5,FALSE)</f>
        <v/>
      </c>
      <c r="S730" s="192" t="str">
        <f>VLOOKUP(Tabel3[[#This Row],[ID-Bygningsdel]],'Data aktør'!A:H,6,FALSE)</f>
        <v/>
      </c>
      <c r="T730" s="193" t="str">
        <f>VLOOKUP(Tabel3[[#This Row],[ID-Bygningsdel]],'Data aktør'!A:H,7,FALSE)</f>
        <v/>
      </c>
      <c r="U730" s="194" t="str">
        <f>VLOOKUP(Tabel3[[#This Row],[ID-Bygningsdel]],'Data aktør'!A:H,8,FALSE)</f>
        <v/>
      </c>
      <c r="V730" s="91"/>
      <c r="W730" s="92"/>
      <c r="X730" s="91"/>
      <c r="Y730" s="92"/>
      <c r="Z730" s="91"/>
      <c r="AA730" s="92"/>
      <c r="AB730" s="91"/>
      <c r="AC730" s="92"/>
      <c r="AD730" s="91"/>
      <c r="AE730" s="92"/>
      <c r="AF730" s="91"/>
      <c r="AG730" s="92"/>
      <c r="AH730" s="91"/>
      <c r="AI730" s="92"/>
      <c r="AJ730" s="91"/>
      <c r="AK730" s="92"/>
      <c r="AL730" s="91"/>
      <c r="AM730" s="92"/>
      <c r="AN730" s="91"/>
      <c r="AO730" s="92"/>
      <c r="AP730" s="91"/>
      <c r="AQ730" s="92"/>
      <c r="AR730" s="91"/>
      <c r="AS730" s="92"/>
      <c r="AT730" s="91"/>
      <c r="AU730" s="92"/>
      <c r="AV730" s="91"/>
      <c r="AW730" s="92"/>
      <c r="AX730" s="91"/>
      <c r="AY730" s="92"/>
      <c r="AZ730" s="91"/>
      <c r="BA730" s="92"/>
      <c r="BB730" s="91"/>
      <c r="BC730" s="92"/>
      <c r="BD730" s="91"/>
      <c r="BE730" s="92"/>
      <c r="BF730" s="91"/>
      <c r="BG730" s="92"/>
      <c r="BH730" s="91"/>
      <c r="BI730" s="92"/>
      <c r="BJ730" s="91"/>
      <c r="BK730" s="92"/>
      <c r="BL730" s="36"/>
      <c r="BM730" s="258"/>
      <c r="BN730" s="91"/>
      <c r="BO730" s="92"/>
      <c r="BP730" s="91"/>
      <c r="BQ730" s="92"/>
      <c r="BR730" s="91"/>
      <c r="BS730" s="92"/>
      <c r="BT730" s="91"/>
      <c r="BU730" s="92"/>
      <c r="BV730" s="24"/>
      <c r="BW730" s="91"/>
      <c r="BX730" s="92"/>
      <c r="BY730" s="91"/>
      <c r="BZ730" s="92"/>
      <c r="CA730" s="99"/>
    </row>
    <row r="731" spans="1:79" x14ac:dyDescent="0.2">
      <c r="A731" s="32"/>
      <c r="B731" s="265" t="s">
        <v>1432</v>
      </c>
      <c r="C731" s="240" t="str">
        <f>_xlfn.CONCAT(Tabel3[[#This Row],[ID]],Tabel3[[#This Row],[BYGNINGSDELE]])</f>
        <v>727-</v>
      </c>
      <c r="D731" s="16"/>
      <c r="E731" s="16"/>
      <c r="F731" s="16"/>
      <c r="G731" s="16"/>
      <c r="H731" s="16"/>
      <c r="I731" s="16"/>
      <c r="J731" s="61" t="s">
        <v>113</v>
      </c>
      <c r="K731" s="62" t="s">
        <v>113</v>
      </c>
      <c r="L731" s="63"/>
      <c r="M731" s="61" t="str">
        <f>IFERROR(VLOOKUP(Tabel3[[#This Row],[ID-Bygningsdel]],'Data ændringslog'!A:G,7,FALSE),"P")</f>
        <v/>
      </c>
      <c r="N731" s="64" t="s">
        <v>113</v>
      </c>
      <c r="O731" s="188" t="str">
        <f>VLOOKUP(Tabel3[[#This Row],[ID-Bygningsdel]],'Data aktør'!A:H,2,FALSE)</f>
        <v/>
      </c>
      <c r="P731" s="189" t="str">
        <f>VLOOKUP(Tabel3[[#This Row],[ID-Bygningsdel]],'Data aktør'!A:H,3,FALSE)</f>
        <v/>
      </c>
      <c r="Q731" s="190" t="str">
        <f>VLOOKUP(Tabel3[[#This Row],[ID-Bygningsdel]],'Data aktør'!A:H,4,FALSE)</f>
        <v/>
      </c>
      <c r="R731" s="191" t="str">
        <f>VLOOKUP(Tabel3[[#This Row],[ID-Bygningsdel]],'Data aktør'!A:H,5,FALSE)</f>
        <v/>
      </c>
      <c r="S731" s="192" t="str">
        <f>VLOOKUP(Tabel3[[#This Row],[ID-Bygningsdel]],'Data aktør'!A:H,6,FALSE)</f>
        <v/>
      </c>
      <c r="T731" s="193" t="str">
        <f>VLOOKUP(Tabel3[[#This Row],[ID-Bygningsdel]],'Data aktør'!A:H,7,FALSE)</f>
        <v/>
      </c>
      <c r="U731" s="194" t="str">
        <f>VLOOKUP(Tabel3[[#This Row],[ID-Bygningsdel]],'Data aktør'!A:H,8,FALSE)</f>
        <v/>
      </c>
      <c r="V731" s="91"/>
      <c r="W731" s="92"/>
      <c r="X731" s="91"/>
      <c r="Y731" s="92"/>
      <c r="Z731" s="91"/>
      <c r="AA731" s="92"/>
      <c r="AB731" s="91"/>
      <c r="AC731" s="92"/>
      <c r="AD731" s="91"/>
      <c r="AE731" s="92"/>
      <c r="AF731" s="91"/>
      <c r="AG731" s="92"/>
      <c r="AH731" s="91"/>
      <c r="AI731" s="92"/>
      <c r="AJ731" s="91"/>
      <c r="AK731" s="92"/>
      <c r="AL731" s="91"/>
      <c r="AM731" s="92"/>
      <c r="AN731" s="91"/>
      <c r="AO731" s="92"/>
      <c r="AP731" s="91"/>
      <c r="AQ731" s="92"/>
      <c r="AR731" s="91"/>
      <c r="AS731" s="92"/>
      <c r="AT731" s="91"/>
      <c r="AU731" s="92"/>
      <c r="AV731" s="91"/>
      <c r="AW731" s="92"/>
      <c r="AX731" s="91"/>
      <c r="AY731" s="92"/>
      <c r="AZ731" s="91"/>
      <c r="BA731" s="92"/>
      <c r="BB731" s="91"/>
      <c r="BC731" s="92"/>
      <c r="BD731" s="91"/>
      <c r="BE731" s="92"/>
      <c r="BF731" s="91"/>
      <c r="BG731" s="92"/>
      <c r="BH731" s="91"/>
      <c r="BI731" s="92"/>
      <c r="BJ731" s="91"/>
      <c r="BK731" s="92"/>
      <c r="BL731" s="36"/>
      <c r="BM731" s="258"/>
      <c r="BN731" s="91"/>
      <c r="BO731" s="92"/>
      <c r="BP731" s="91"/>
      <c r="BQ731" s="92"/>
      <c r="BR731" s="91"/>
      <c r="BS731" s="92"/>
      <c r="BT731" s="91"/>
      <c r="BU731" s="92"/>
      <c r="BV731" s="24"/>
      <c r="BW731" s="91"/>
      <c r="BX731" s="92"/>
      <c r="BY731" s="91"/>
      <c r="BZ731" s="92"/>
      <c r="CA731" s="99"/>
    </row>
    <row r="732" spans="1:79" x14ac:dyDescent="0.2">
      <c r="A732" s="32"/>
      <c r="B732" s="265" t="s">
        <v>1433</v>
      </c>
      <c r="C732" s="240" t="str">
        <f>_xlfn.CONCAT(Tabel3[[#This Row],[ID]],Tabel3[[#This Row],[BYGNINGSDELE]])</f>
        <v>728-</v>
      </c>
      <c r="D732" s="16"/>
      <c r="E732" s="16"/>
      <c r="F732" s="16"/>
      <c r="G732" s="16"/>
      <c r="H732" s="16"/>
      <c r="I732" s="16"/>
      <c r="J732" s="61" t="s">
        <v>113</v>
      </c>
      <c r="K732" s="62" t="s">
        <v>113</v>
      </c>
      <c r="L732" s="63"/>
      <c r="M732" s="61" t="str">
        <f>IFERROR(VLOOKUP(Tabel3[[#This Row],[ID-Bygningsdel]],'Data ændringslog'!A:G,7,FALSE),"P")</f>
        <v/>
      </c>
      <c r="N732" s="64" t="s">
        <v>113</v>
      </c>
      <c r="O732" s="188" t="str">
        <f>VLOOKUP(Tabel3[[#This Row],[ID-Bygningsdel]],'Data aktør'!A:H,2,FALSE)</f>
        <v/>
      </c>
      <c r="P732" s="189" t="str">
        <f>VLOOKUP(Tabel3[[#This Row],[ID-Bygningsdel]],'Data aktør'!A:H,3,FALSE)</f>
        <v/>
      </c>
      <c r="Q732" s="190" t="str">
        <f>VLOOKUP(Tabel3[[#This Row],[ID-Bygningsdel]],'Data aktør'!A:H,4,FALSE)</f>
        <v/>
      </c>
      <c r="R732" s="191" t="str">
        <f>VLOOKUP(Tabel3[[#This Row],[ID-Bygningsdel]],'Data aktør'!A:H,5,FALSE)</f>
        <v/>
      </c>
      <c r="S732" s="192" t="str">
        <f>VLOOKUP(Tabel3[[#This Row],[ID-Bygningsdel]],'Data aktør'!A:H,6,FALSE)</f>
        <v/>
      </c>
      <c r="T732" s="193" t="str">
        <f>VLOOKUP(Tabel3[[#This Row],[ID-Bygningsdel]],'Data aktør'!A:H,7,FALSE)</f>
        <v/>
      </c>
      <c r="U732" s="194" t="str">
        <f>VLOOKUP(Tabel3[[#This Row],[ID-Bygningsdel]],'Data aktør'!A:H,8,FALSE)</f>
        <v/>
      </c>
      <c r="V732" s="91"/>
      <c r="W732" s="92"/>
      <c r="X732" s="91"/>
      <c r="Y732" s="92"/>
      <c r="Z732" s="91"/>
      <c r="AA732" s="92"/>
      <c r="AB732" s="91"/>
      <c r="AC732" s="92"/>
      <c r="AD732" s="91"/>
      <c r="AE732" s="92"/>
      <c r="AF732" s="91"/>
      <c r="AG732" s="92"/>
      <c r="AH732" s="91"/>
      <c r="AI732" s="92"/>
      <c r="AJ732" s="91"/>
      <c r="AK732" s="92"/>
      <c r="AL732" s="91"/>
      <c r="AM732" s="92"/>
      <c r="AN732" s="91"/>
      <c r="AO732" s="92"/>
      <c r="AP732" s="91"/>
      <c r="AQ732" s="92"/>
      <c r="AR732" s="91"/>
      <c r="AS732" s="92"/>
      <c r="AT732" s="91"/>
      <c r="AU732" s="92"/>
      <c r="AV732" s="91"/>
      <c r="AW732" s="92"/>
      <c r="AX732" s="91"/>
      <c r="AY732" s="92"/>
      <c r="AZ732" s="91"/>
      <c r="BA732" s="92"/>
      <c r="BB732" s="91"/>
      <c r="BC732" s="92"/>
      <c r="BD732" s="91"/>
      <c r="BE732" s="92"/>
      <c r="BF732" s="91"/>
      <c r="BG732" s="92"/>
      <c r="BH732" s="91"/>
      <c r="BI732" s="92"/>
      <c r="BJ732" s="91"/>
      <c r="BK732" s="92"/>
      <c r="BL732" s="36"/>
      <c r="BM732" s="258"/>
      <c r="BN732" s="91"/>
      <c r="BO732" s="92"/>
      <c r="BP732" s="91"/>
      <c r="BQ732" s="92"/>
      <c r="BR732" s="91"/>
      <c r="BS732" s="92"/>
      <c r="BT732" s="91"/>
      <c r="BU732" s="92"/>
      <c r="BV732" s="24"/>
      <c r="BW732" s="91"/>
      <c r="BX732" s="92"/>
      <c r="BY732" s="91"/>
      <c r="BZ732" s="92"/>
      <c r="CA732" s="99"/>
    </row>
    <row r="733" spans="1:79" x14ac:dyDescent="0.2">
      <c r="A733" s="32"/>
      <c r="B733" s="265" t="s">
        <v>1434</v>
      </c>
      <c r="C733" s="240" t="str">
        <f>_xlfn.CONCAT(Tabel3[[#This Row],[ID]],Tabel3[[#This Row],[BYGNINGSDELE]])</f>
        <v>729-</v>
      </c>
      <c r="D733" s="16"/>
      <c r="E733" s="16"/>
      <c r="F733" s="16"/>
      <c r="G733" s="16"/>
      <c r="H733" s="16"/>
      <c r="I733" s="16"/>
      <c r="J733" s="61" t="s">
        <v>113</v>
      </c>
      <c r="K733" s="62" t="s">
        <v>113</v>
      </c>
      <c r="L733" s="63"/>
      <c r="M733" s="61" t="str">
        <f>IFERROR(VLOOKUP(Tabel3[[#This Row],[ID-Bygningsdel]],'Data ændringslog'!A:G,7,FALSE),"P")</f>
        <v/>
      </c>
      <c r="N733" s="64" t="s">
        <v>113</v>
      </c>
      <c r="O733" s="188" t="str">
        <f>VLOOKUP(Tabel3[[#This Row],[ID-Bygningsdel]],'Data aktør'!A:H,2,FALSE)</f>
        <v/>
      </c>
      <c r="P733" s="189" t="str">
        <f>VLOOKUP(Tabel3[[#This Row],[ID-Bygningsdel]],'Data aktør'!A:H,3,FALSE)</f>
        <v/>
      </c>
      <c r="Q733" s="190" t="str">
        <f>VLOOKUP(Tabel3[[#This Row],[ID-Bygningsdel]],'Data aktør'!A:H,4,FALSE)</f>
        <v/>
      </c>
      <c r="R733" s="191" t="str">
        <f>VLOOKUP(Tabel3[[#This Row],[ID-Bygningsdel]],'Data aktør'!A:H,5,FALSE)</f>
        <v/>
      </c>
      <c r="S733" s="192" t="str">
        <f>VLOOKUP(Tabel3[[#This Row],[ID-Bygningsdel]],'Data aktør'!A:H,6,FALSE)</f>
        <v/>
      </c>
      <c r="T733" s="193" t="str">
        <f>VLOOKUP(Tabel3[[#This Row],[ID-Bygningsdel]],'Data aktør'!A:H,7,FALSE)</f>
        <v/>
      </c>
      <c r="U733" s="194" t="str">
        <f>VLOOKUP(Tabel3[[#This Row],[ID-Bygningsdel]],'Data aktør'!A:H,8,FALSE)</f>
        <v/>
      </c>
      <c r="V733" s="91"/>
      <c r="W733" s="92"/>
      <c r="X733" s="91"/>
      <c r="Y733" s="92"/>
      <c r="Z733" s="91"/>
      <c r="AA733" s="92"/>
      <c r="AB733" s="91"/>
      <c r="AC733" s="92"/>
      <c r="AD733" s="91"/>
      <c r="AE733" s="92"/>
      <c r="AF733" s="91"/>
      <c r="AG733" s="92"/>
      <c r="AH733" s="91"/>
      <c r="AI733" s="92"/>
      <c r="AJ733" s="91"/>
      <c r="AK733" s="92"/>
      <c r="AL733" s="91"/>
      <c r="AM733" s="92"/>
      <c r="AN733" s="91"/>
      <c r="AO733" s="92"/>
      <c r="AP733" s="91"/>
      <c r="AQ733" s="92"/>
      <c r="AR733" s="91"/>
      <c r="AS733" s="92"/>
      <c r="AT733" s="91"/>
      <c r="AU733" s="92"/>
      <c r="AV733" s="91"/>
      <c r="AW733" s="92"/>
      <c r="AX733" s="91"/>
      <c r="AY733" s="92"/>
      <c r="AZ733" s="91"/>
      <c r="BA733" s="92"/>
      <c r="BB733" s="91"/>
      <c r="BC733" s="92"/>
      <c r="BD733" s="91"/>
      <c r="BE733" s="92"/>
      <c r="BF733" s="91"/>
      <c r="BG733" s="92"/>
      <c r="BH733" s="91"/>
      <c r="BI733" s="92"/>
      <c r="BJ733" s="91"/>
      <c r="BK733" s="92"/>
      <c r="BL733" s="36"/>
      <c r="BM733" s="258"/>
      <c r="BN733" s="91"/>
      <c r="BO733" s="92"/>
      <c r="BP733" s="91"/>
      <c r="BQ733" s="92"/>
      <c r="BR733" s="91"/>
      <c r="BS733" s="92"/>
      <c r="BT733" s="91"/>
      <c r="BU733" s="92"/>
      <c r="BV733" s="24"/>
      <c r="BW733" s="91"/>
      <c r="BX733" s="92"/>
      <c r="BY733" s="91"/>
      <c r="BZ733" s="92"/>
      <c r="CA733" s="99"/>
    </row>
    <row r="734" spans="1:79" x14ac:dyDescent="0.2">
      <c r="A734" s="32"/>
      <c r="B734" s="265" t="s">
        <v>1435</v>
      </c>
      <c r="C734" s="240" t="str">
        <f>_xlfn.CONCAT(Tabel3[[#This Row],[ID]],Tabel3[[#This Row],[BYGNINGSDELE]])</f>
        <v>730-</v>
      </c>
      <c r="D734" s="16"/>
      <c r="E734" s="16"/>
      <c r="F734" s="16"/>
      <c r="G734" s="16"/>
      <c r="H734" s="16"/>
      <c r="I734" s="16"/>
      <c r="J734" s="61" t="s">
        <v>113</v>
      </c>
      <c r="K734" s="62" t="s">
        <v>113</v>
      </c>
      <c r="L734" s="63"/>
      <c r="M734" s="61" t="str">
        <f>IFERROR(VLOOKUP(Tabel3[[#This Row],[ID-Bygningsdel]],'Data ændringslog'!A:G,7,FALSE),"P")</f>
        <v/>
      </c>
      <c r="N734" s="64" t="s">
        <v>113</v>
      </c>
      <c r="O734" s="188" t="str">
        <f>VLOOKUP(Tabel3[[#This Row],[ID-Bygningsdel]],'Data aktør'!A:H,2,FALSE)</f>
        <v/>
      </c>
      <c r="P734" s="189" t="str">
        <f>VLOOKUP(Tabel3[[#This Row],[ID-Bygningsdel]],'Data aktør'!A:H,3,FALSE)</f>
        <v/>
      </c>
      <c r="Q734" s="190" t="str">
        <f>VLOOKUP(Tabel3[[#This Row],[ID-Bygningsdel]],'Data aktør'!A:H,4,FALSE)</f>
        <v/>
      </c>
      <c r="R734" s="191" t="str">
        <f>VLOOKUP(Tabel3[[#This Row],[ID-Bygningsdel]],'Data aktør'!A:H,5,FALSE)</f>
        <v/>
      </c>
      <c r="S734" s="192" t="str">
        <f>VLOOKUP(Tabel3[[#This Row],[ID-Bygningsdel]],'Data aktør'!A:H,6,FALSE)</f>
        <v/>
      </c>
      <c r="T734" s="193" t="str">
        <f>VLOOKUP(Tabel3[[#This Row],[ID-Bygningsdel]],'Data aktør'!A:H,7,FALSE)</f>
        <v/>
      </c>
      <c r="U734" s="194" t="str">
        <f>VLOOKUP(Tabel3[[#This Row],[ID-Bygningsdel]],'Data aktør'!A:H,8,FALSE)</f>
        <v/>
      </c>
      <c r="V734" s="91"/>
      <c r="W734" s="92"/>
      <c r="X734" s="91"/>
      <c r="Y734" s="92"/>
      <c r="Z734" s="91"/>
      <c r="AA734" s="92"/>
      <c r="AB734" s="91"/>
      <c r="AC734" s="92"/>
      <c r="AD734" s="91"/>
      <c r="AE734" s="92"/>
      <c r="AF734" s="91"/>
      <c r="AG734" s="92"/>
      <c r="AH734" s="91"/>
      <c r="AI734" s="92"/>
      <c r="AJ734" s="91"/>
      <c r="AK734" s="92"/>
      <c r="AL734" s="91"/>
      <c r="AM734" s="92"/>
      <c r="AN734" s="91"/>
      <c r="AO734" s="92"/>
      <c r="AP734" s="91"/>
      <c r="AQ734" s="92"/>
      <c r="AR734" s="91"/>
      <c r="AS734" s="92"/>
      <c r="AT734" s="91"/>
      <c r="AU734" s="92"/>
      <c r="AV734" s="91"/>
      <c r="AW734" s="92"/>
      <c r="AX734" s="91"/>
      <c r="AY734" s="92"/>
      <c r="AZ734" s="91"/>
      <c r="BA734" s="92"/>
      <c r="BB734" s="91"/>
      <c r="BC734" s="92"/>
      <c r="BD734" s="91"/>
      <c r="BE734" s="92"/>
      <c r="BF734" s="91"/>
      <c r="BG734" s="92"/>
      <c r="BH734" s="91"/>
      <c r="BI734" s="92"/>
      <c r="BJ734" s="91"/>
      <c r="BK734" s="92"/>
      <c r="BL734" s="36"/>
      <c r="BM734" s="258"/>
      <c r="BN734" s="91"/>
      <c r="BO734" s="92"/>
      <c r="BP734" s="91"/>
      <c r="BQ734" s="92"/>
      <c r="BR734" s="91"/>
      <c r="BS734" s="92"/>
      <c r="BT734" s="91"/>
      <c r="BU734" s="92"/>
      <c r="BV734" s="24"/>
      <c r="BW734" s="91"/>
      <c r="BX734" s="92"/>
      <c r="BY734" s="91"/>
      <c r="BZ734" s="92"/>
      <c r="CA734" s="99"/>
    </row>
    <row r="735" spans="1:79" x14ac:dyDescent="0.2">
      <c r="A735" s="32"/>
      <c r="B735" s="265" t="s">
        <v>1436</v>
      </c>
      <c r="C735" s="240" t="str">
        <f>_xlfn.CONCAT(Tabel3[[#This Row],[ID]],Tabel3[[#This Row],[BYGNINGSDELE]])</f>
        <v>731-</v>
      </c>
      <c r="D735" s="16"/>
      <c r="E735" s="16"/>
      <c r="F735" s="16"/>
      <c r="G735" s="16"/>
      <c r="H735" s="16"/>
      <c r="I735" s="16"/>
      <c r="J735" s="61" t="s">
        <v>113</v>
      </c>
      <c r="K735" s="62" t="s">
        <v>113</v>
      </c>
      <c r="L735" s="63"/>
      <c r="M735" s="61" t="str">
        <f>IFERROR(VLOOKUP(Tabel3[[#This Row],[ID-Bygningsdel]],'Data ændringslog'!A:G,7,FALSE),"P")</f>
        <v/>
      </c>
      <c r="N735" s="64" t="s">
        <v>113</v>
      </c>
      <c r="O735" s="188" t="str">
        <f>VLOOKUP(Tabel3[[#This Row],[ID-Bygningsdel]],'Data aktør'!A:H,2,FALSE)</f>
        <v/>
      </c>
      <c r="P735" s="189" t="str">
        <f>VLOOKUP(Tabel3[[#This Row],[ID-Bygningsdel]],'Data aktør'!A:H,3,FALSE)</f>
        <v/>
      </c>
      <c r="Q735" s="190" t="str">
        <f>VLOOKUP(Tabel3[[#This Row],[ID-Bygningsdel]],'Data aktør'!A:H,4,FALSE)</f>
        <v/>
      </c>
      <c r="R735" s="191" t="str">
        <f>VLOOKUP(Tabel3[[#This Row],[ID-Bygningsdel]],'Data aktør'!A:H,5,FALSE)</f>
        <v/>
      </c>
      <c r="S735" s="192" t="str">
        <f>VLOOKUP(Tabel3[[#This Row],[ID-Bygningsdel]],'Data aktør'!A:H,6,FALSE)</f>
        <v/>
      </c>
      <c r="T735" s="193" t="str">
        <f>VLOOKUP(Tabel3[[#This Row],[ID-Bygningsdel]],'Data aktør'!A:H,7,FALSE)</f>
        <v/>
      </c>
      <c r="U735" s="194" t="str">
        <f>VLOOKUP(Tabel3[[#This Row],[ID-Bygningsdel]],'Data aktør'!A:H,8,FALSE)</f>
        <v/>
      </c>
      <c r="V735" s="91"/>
      <c r="W735" s="92"/>
      <c r="X735" s="91"/>
      <c r="Y735" s="92"/>
      <c r="Z735" s="91"/>
      <c r="AA735" s="92"/>
      <c r="AB735" s="91"/>
      <c r="AC735" s="92"/>
      <c r="AD735" s="91"/>
      <c r="AE735" s="92"/>
      <c r="AF735" s="91"/>
      <c r="AG735" s="92"/>
      <c r="AH735" s="91"/>
      <c r="AI735" s="92"/>
      <c r="AJ735" s="91"/>
      <c r="AK735" s="92"/>
      <c r="AL735" s="91"/>
      <c r="AM735" s="92"/>
      <c r="AN735" s="91"/>
      <c r="AO735" s="92"/>
      <c r="AP735" s="91"/>
      <c r="AQ735" s="92"/>
      <c r="AR735" s="91"/>
      <c r="AS735" s="92"/>
      <c r="AT735" s="91"/>
      <c r="AU735" s="92"/>
      <c r="AV735" s="91"/>
      <c r="AW735" s="92"/>
      <c r="AX735" s="91"/>
      <c r="AY735" s="92"/>
      <c r="AZ735" s="91"/>
      <c r="BA735" s="92"/>
      <c r="BB735" s="91"/>
      <c r="BC735" s="92"/>
      <c r="BD735" s="91"/>
      <c r="BE735" s="92"/>
      <c r="BF735" s="91"/>
      <c r="BG735" s="92"/>
      <c r="BH735" s="91"/>
      <c r="BI735" s="92"/>
      <c r="BJ735" s="91"/>
      <c r="BK735" s="92"/>
      <c r="BL735" s="36"/>
      <c r="BM735" s="258"/>
      <c r="BN735" s="91"/>
      <c r="BO735" s="92"/>
      <c r="BP735" s="91"/>
      <c r="BQ735" s="92"/>
      <c r="BR735" s="91"/>
      <c r="BS735" s="92"/>
      <c r="BT735" s="91"/>
      <c r="BU735" s="92"/>
      <c r="BV735" s="24"/>
      <c r="BW735" s="91"/>
      <c r="BX735" s="92"/>
      <c r="BY735" s="91"/>
      <c r="BZ735" s="92"/>
      <c r="CA735" s="99"/>
    </row>
    <row r="736" spans="1:79" x14ac:dyDescent="0.2">
      <c r="A736" s="32"/>
      <c r="B736" s="265" t="s">
        <v>1437</v>
      </c>
      <c r="C736" s="240" t="str">
        <f>_xlfn.CONCAT(Tabel3[[#This Row],[ID]],Tabel3[[#This Row],[BYGNINGSDELE]])</f>
        <v>732-</v>
      </c>
      <c r="D736" s="16"/>
      <c r="E736" s="16"/>
      <c r="F736" s="16"/>
      <c r="G736" s="16"/>
      <c r="H736" s="16"/>
      <c r="I736" s="16"/>
      <c r="J736" s="61" t="s">
        <v>113</v>
      </c>
      <c r="K736" s="62" t="s">
        <v>113</v>
      </c>
      <c r="L736" s="63"/>
      <c r="M736" s="61" t="str">
        <f>IFERROR(VLOOKUP(Tabel3[[#This Row],[ID-Bygningsdel]],'Data ændringslog'!A:G,7,FALSE),"P")</f>
        <v/>
      </c>
      <c r="N736" s="64" t="s">
        <v>113</v>
      </c>
      <c r="O736" s="188" t="str">
        <f>VLOOKUP(Tabel3[[#This Row],[ID-Bygningsdel]],'Data aktør'!A:H,2,FALSE)</f>
        <v/>
      </c>
      <c r="P736" s="189" t="str">
        <f>VLOOKUP(Tabel3[[#This Row],[ID-Bygningsdel]],'Data aktør'!A:H,3,FALSE)</f>
        <v/>
      </c>
      <c r="Q736" s="190" t="str">
        <f>VLOOKUP(Tabel3[[#This Row],[ID-Bygningsdel]],'Data aktør'!A:H,4,FALSE)</f>
        <v/>
      </c>
      <c r="R736" s="191" t="str">
        <f>VLOOKUP(Tabel3[[#This Row],[ID-Bygningsdel]],'Data aktør'!A:H,5,FALSE)</f>
        <v/>
      </c>
      <c r="S736" s="192" t="str">
        <f>VLOOKUP(Tabel3[[#This Row],[ID-Bygningsdel]],'Data aktør'!A:H,6,FALSE)</f>
        <v/>
      </c>
      <c r="T736" s="193" t="str">
        <f>VLOOKUP(Tabel3[[#This Row],[ID-Bygningsdel]],'Data aktør'!A:H,7,FALSE)</f>
        <v/>
      </c>
      <c r="U736" s="194" t="str">
        <f>VLOOKUP(Tabel3[[#This Row],[ID-Bygningsdel]],'Data aktør'!A:H,8,FALSE)</f>
        <v/>
      </c>
      <c r="V736" s="91"/>
      <c r="W736" s="92"/>
      <c r="X736" s="91"/>
      <c r="Y736" s="92"/>
      <c r="Z736" s="91"/>
      <c r="AA736" s="92"/>
      <c r="AB736" s="91"/>
      <c r="AC736" s="92"/>
      <c r="AD736" s="91"/>
      <c r="AE736" s="92"/>
      <c r="AF736" s="91"/>
      <c r="AG736" s="92"/>
      <c r="AH736" s="91"/>
      <c r="AI736" s="92"/>
      <c r="AJ736" s="91"/>
      <c r="AK736" s="92"/>
      <c r="AL736" s="91"/>
      <c r="AM736" s="92"/>
      <c r="AN736" s="91"/>
      <c r="AO736" s="92"/>
      <c r="AP736" s="91"/>
      <c r="AQ736" s="92"/>
      <c r="AR736" s="91"/>
      <c r="AS736" s="92"/>
      <c r="AT736" s="91"/>
      <c r="AU736" s="92"/>
      <c r="AV736" s="91"/>
      <c r="AW736" s="92"/>
      <c r="AX736" s="91"/>
      <c r="AY736" s="92"/>
      <c r="AZ736" s="91"/>
      <c r="BA736" s="92"/>
      <c r="BB736" s="91"/>
      <c r="BC736" s="92"/>
      <c r="BD736" s="91"/>
      <c r="BE736" s="92"/>
      <c r="BF736" s="91"/>
      <c r="BG736" s="92"/>
      <c r="BH736" s="91"/>
      <c r="BI736" s="92"/>
      <c r="BJ736" s="91"/>
      <c r="BK736" s="92"/>
      <c r="BL736" s="36"/>
      <c r="BM736" s="258"/>
      <c r="BN736" s="91"/>
      <c r="BO736" s="92"/>
      <c r="BP736" s="91"/>
      <c r="BQ736" s="92"/>
      <c r="BR736" s="91"/>
      <c r="BS736" s="92"/>
      <c r="BT736" s="91"/>
      <c r="BU736" s="92"/>
      <c r="BV736" s="24"/>
      <c r="BW736" s="91"/>
      <c r="BX736" s="92"/>
      <c r="BY736" s="91"/>
      <c r="BZ736" s="92"/>
      <c r="CA736" s="99"/>
    </row>
    <row r="737" spans="1:79" x14ac:dyDescent="0.2">
      <c r="A737" s="32"/>
      <c r="B737" s="265" t="s">
        <v>1438</v>
      </c>
      <c r="C737" s="240" t="str">
        <f>_xlfn.CONCAT(Tabel3[[#This Row],[ID]],Tabel3[[#This Row],[BYGNINGSDELE]])</f>
        <v>733-</v>
      </c>
      <c r="D737" s="16"/>
      <c r="E737" s="16"/>
      <c r="F737" s="16"/>
      <c r="G737" s="16"/>
      <c r="H737" s="16"/>
      <c r="I737" s="16"/>
      <c r="J737" s="61" t="s">
        <v>113</v>
      </c>
      <c r="K737" s="62" t="s">
        <v>113</v>
      </c>
      <c r="L737" s="63"/>
      <c r="M737" s="61" t="str">
        <f>IFERROR(VLOOKUP(Tabel3[[#This Row],[ID-Bygningsdel]],'Data ændringslog'!A:G,7,FALSE),"P")</f>
        <v/>
      </c>
      <c r="N737" s="64" t="s">
        <v>113</v>
      </c>
      <c r="O737" s="188" t="str">
        <f>VLOOKUP(Tabel3[[#This Row],[ID-Bygningsdel]],'Data aktør'!A:H,2,FALSE)</f>
        <v/>
      </c>
      <c r="P737" s="189" t="str">
        <f>VLOOKUP(Tabel3[[#This Row],[ID-Bygningsdel]],'Data aktør'!A:H,3,FALSE)</f>
        <v/>
      </c>
      <c r="Q737" s="190" t="str">
        <f>VLOOKUP(Tabel3[[#This Row],[ID-Bygningsdel]],'Data aktør'!A:H,4,FALSE)</f>
        <v/>
      </c>
      <c r="R737" s="191" t="str">
        <f>VLOOKUP(Tabel3[[#This Row],[ID-Bygningsdel]],'Data aktør'!A:H,5,FALSE)</f>
        <v/>
      </c>
      <c r="S737" s="192" t="str">
        <f>VLOOKUP(Tabel3[[#This Row],[ID-Bygningsdel]],'Data aktør'!A:H,6,FALSE)</f>
        <v/>
      </c>
      <c r="T737" s="193" t="str">
        <f>VLOOKUP(Tabel3[[#This Row],[ID-Bygningsdel]],'Data aktør'!A:H,7,FALSE)</f>
        <v/>
      </c>
      <c r="U737" s="194" t="str">
        <f>VLOOKUP(Tabel3[[#This Row],[ID-Bygningsdel]],'Data aktør'!A:H,8,FALSE)</f>
        <v/>
      </c>
      <c r="V737" s="91"/>
      <c r="W737" s="92"/>
      <c r="X737" s="91"/>
      <c r="Y737" s="92"/>
      <c r="Z737" s="91"/>
      <c r="AA737" s="92"/>
      <c r="AB737" s="91"/>
      <c r="AC737" s="92"/>
      <c r="AD737" s="91"/>
      <c r="AE737" s="92"/>
      <c r="AF737" s="91"/>
      <c r="AG737" s="92"/>
      <c r="AH737" s="91"/>
      <c r="AI737" s="92"/>
      <c r="AJ737" s="91"/>
      <c r="AK737" s="92"/>
      <c r="AL737" s="91"/>
      <c r="AM737" s="92"/>
      <c r="AN737" s="91"/>
      <c r="AO737" s="92"/>
      <c r="AP737" s="91"/>
      <c r="AQ737" s="92"/>
      <c r="AR737" s="91"/>
      <c r="AS737" s="92"/>
      <c r="AT737" s="91"/>
      <c r="AU737" s="92"/>
      <c r="AV737" s="91"/>
      <c r="AW737" s="92"/>
      <c r="AX737" s="91"/>
      <c r="AY737" s="92"/>
      <c r="AZ737" s="91"/>
      <c r="BA737" s="92"/>
      <c r="BB737" s="91"/>
      <c r="BC737" s="92"/>
      <c r="BD737" s="91"/>
      <c r="BE737" s="92"/>
      <c r="BF737" s="91"/>
      <c r="BG737" s="92"/>
      <c r="BH737" s="91"/>
      <c r="BI737" s="92"/>
      <c r="BJ737" s="91"/>
      <c r="BK737" s="92"/>
      <c r="BL737" s="36"/>
      <c r="BM737" s="258"/>
      <c r="BN737" s="91"/>
      <c r="BO737" s="92"/>
      <c r="BP737" s="91"/>
      <c r="BQ737" s="92"/>
      <c r="BR737" s="91"/>
      <c r="BS737" s="92"/>
      <c r="BT737" s="91"/>
      <c r="BU737" s="92"/>
      <c r="BV737" s="24"/>
      <c r="BW737" s="91"/>
      <c r="BX737" s="92"/>
      <c r="BY737" s="91"/>
      <c r="BZ737" s="92"/>
      <c r="CA737" s="99"/>
    </row>
    <row r="738" spans="1:79" x14ac:dyDescent="0.2">
      <c r="A738" s="32"/>
      <c r="B738" s="265" t="s">
        <v>1439</v>
      </c>
      <c r="C738" s="240" t="str">
        <f>_xlfn.CONCAT(Tabel3[[#This Row],[ID]],Tabel3[[#This Row],[BYGNINGSDELE]])</f>
        <v>734-</v>
      </c>
      <c r="D738" s="16"/>
      <c r="E738" s="16"/>
      <c r="F738" s="16"/>
      <c r="G738" s="16"/>
      <c r="H738" s="16"/>
      <c r="I738" s="16"/>
      <c r="J738" s="61" t="s">
        <v>113</v>
      </c>
      <c r="K738" s="62" t="s">
        <v>113</v>
      </c>
      <c r="L738" s="63"/>
      <c r="M738" s="61" t="str">
        <f>IFERROR(VLOOKUP(Tabel3[[#This Row],[ID-Bygningsdel]],'Data ændringslog'!A:G,7,FALSE),"P")</f>
        <v/>
      </c>
      <c r="N738" s="64" t="s">
        <v>113</v>
      </c>
      <c r="O738" s="188" t="str">
        <f>VLOOKUP(Tabel3[[#This Row],[ID-Bygningsdel]],'Data aktør'!A:H,2,FALSE)</f>
        <v/>
      </c>
      <c r="P738" s="189" t="str">
        <f>VLOOKUP(Tabel3[[#This Row],[ID-Bygningsdel]],'Data aktør'!A:H,3,FALSE)</f>
        <v/>
      </c>
      <c r="Q738" s="190" t="str">
        <f>VLOOKUP(Tabel3[[#This Row],[ID-Bygningsdel]],'Data aktør'!A:H,4,FALSE)</f>
        <v/>
      </c>
      <c r="R738" s="191" t="str">
        <f>VLOOKUP(Tabel3[[#This Row],[ID-Bygningsdel]],'Data aktør'!A:H,5,FALSE)</f>
        <v/>
      </c>
      <c r="S738" s="192" t="str">
        <f>VLOOKUP(Tabel3[[#This Row],[ID-Bygningsdel]],'Data aktør'!A:H,6,FALSE)</f>
        <v/>
      </c>
      <c r="T738" s="193" t="str">
        <f>VLOOKUP(Tabel3[[#This Row],[ID-Bygningsdel]],'Data aktør'!A:H,7,FALSE)</f>
        <v/>
      </c>
      <c r="U738" s="194" t="str">
        <f>VLOOKUP(Tabel3[[#This Row],[ID-Bygningsdel]],'Data aktør'!A:H,8,FALSE)</f>
        <v/>
      </c>
      <c r="V738" s="91"/>
      <c r="W738" s="92"/>
      <c r="X738" s="91"/>
      <c r="Y738" s="92"/>
      <c r="Z738" s="91"/>
      <c r="AA738" s="92"/>
      <c r="AB738" s="91"/>
      <c r="AC738" s="92"/>
      <c r="AD738" s="91"/>
      <c r="AE738" s="92"/>
      <c r="AF738" s="91"/>
      <c r="AG738" s="92"/>
      <c r="AH738" s="91"/>
      <c r="AI738" s="92"/>
      <c r="AJ738" s="91"/>
      <c r="AK738" s="92"/>
      <c r="AL738" s="91"/>
      <c r="AM738" s="92"/>
      <c r="AN738" s="91"/>
      <c r="AO738" s="92"/>
      <c r="AP738" s="91"/>
      <c r="AQ738" s="92"/>
      <c r="AR738" s="91"/>
      <c r="AS738" s="92"/>
      <c r="AT738" s="91"/>
      <c r="AU738" s="92"/>
      <c r="AV738" s="91"/>
      <c r="AW738" s="92"/>
      <c r="AX738" s="91"/>
      <c r="AY738" s="92"/>
      <c r="AZ738" s="91"/>
      <c r="BA738" s="92"/>
      <c r="BB738" s="91"/>
      <c r="BC738" s="92"/>
      <c r="BD738" s="91"/>
      <c r="BE738" s="92"/>
      <c r="BF738" s="91"/>
      <c r="BG738" s="92"/>
      <c r="BH738" s="91"/>
      <c r="BI738" s="92"/>
      <c r="BJ738" s="91"/>
      <c r="BK738" s="92"/>
      <c r="BL738" s="36"/>
      <c r="BM738" s="258"/>
      <c r="BN738" s="91"/>
      <c r="BO738" s="92"/>
      <c r="BP738" s="91"/>
      <c r="BQ738" s="92"/>
      <c r="BR738" s="91"/>
      <c r="BS738" s="92"/>
      <c r="BT738" s="91"/>
      <c r="BU738" s="92"/>
      <c r="BV738" s="24"/>
      <c r="BW738" s="91"/>
      <c r="BX738" s="92"/>
      <c r="BY738" s="91"/>
      <c r="BZ738" s="92"/>
      <c r="CA738" s="99"/>
    </row>
    <row r="739" spans="1:79" x14ac:dyDescent="0.2">
      <c r="A739" s="32"/>
      <c r="B739" s="265" t="s">
        <v>1440</v>
      </c>
      <c r="C739" s="240" t="str">
        <f>_xlfn.CONCAT(Tabel3[[#This Row],[ID]],Tabel3[[#This Row],[BYGNINGSDELE]])</f>
        <v>735-</v>
      </c>
      <c r="D739" s="16"/>
      <c r="E739" s="16"/>
      <c r="F739" s="16"/>
      <c r="G739" s="16"/>
      <c r="H739" s="16"/>
      <c r="I739" s="16"/>
      <c r="J739" s="61" t="s">
        <v>113</v>
      </c>
      <c r="K739" s="62" t="s">
        <v>113</v>
      </c>
      <c r="L739" s="63"/>
      <c r="M739" s="61" t="str">
        <f>IFERROR(VLOOKUP(Tabel3[[#This Row],[ID-Bygningsdel]],'Data ændringslog'!A:G,7,FALSE),"P")</f>
        <v/>
      </c>
      <c r="N739" s="64" t="s">
        <v>113</v>
      </c>
      <c r="O739" s="188" t="str">
        <f>VLOOKUP(Tabel3[[#This Row],[ID-Bygningsdel]],'Data aktør'!A:H,2,FALSE)</f>
        <v/>
      </c>
      <c r="P739" s="189" t="str">
        <f>VLOOKUP(Tabel3[[#This Row],[ID-Bygningsdel]],'Data aktør'!A:H,3,FALSE)</f>
        <v/>
      </c>
      <c r="Q739" s="190" t="str">
        <f>VLOOKUP(Tabel3[[#This Row],[ID-Bygningsdel]],'Data aktør'!A:H,4,FALSE)</f>
        <v/>
      </c>
      <c r="R739" s="191" t="str">
        <f>VLOOKUP(Tabel3[[#This Row],[ID-Bygningsdel]],'Data aktør'!A:H,5,FALSE)</f>
        <v/>
      </c>
      <c r="S739" s="192" t="str">
        <f>VLOOKUP(Tabel3[[#This Row],[ID-Bygningsdel]],'Data aktør'!A:H,6,FALSE)</f>
        <v/>
      </c>
      <c r="T739" s="193" t="str">
        <f>VLOOKUP(Tabel3[[#This Row],[ID-Bygningsdel]],'Data aktør'!A:H,7,FALSE)</f>
        <v/>
      </c>
      <c r="U739" s="194" t="str">
        <f>VLOOKUP(Tabel3[[#This Row],[ID-Bygningsdel]],'Data aktør'!A:H,8,FALSE)</f>
        <v/>
      </c>
      <c r="V739" s="91"/>
      <c r="W739" s="92"/>
      <c r="X739" s="91"/>
      <c r="Y739" s="92"/>
      <c r="Z739" s="91"/>
      <c r="AA739" s="92"/>
      <c r="AB739" s="91"/>
      <c r="AC739" s="92"/>
      <c r="AD739" s="91"/>
      <c r="AE739" s="92"/>
      <c r="AF739" s="91"/>
      <c r="AG739" s="92"/>
      <c r="AH739" s="91"/>
      <c r="AI739" s="92"/>
      <c r="AJ739" s="91"/>
      <c r="AK739" s="92"/>
      <c r="AL739" s="91"/>
      <c r="AM739" s="92"/>
      <c r="AN739" s="91"/>
      <c r="AO739" s="92"/>
      <c r="AP739" s="91"/>
      <c r="AQ739" s="92"/>
      <c r="AR739" s="91"/>
      <c r="AS739" s="92"/>
      <c r="AT739" s="91"/>
      <c r="AU739" s="92"/>
      <c r="AV739" s="91"/>
      <c r="AW739" s="92"/>
      <c r="AX739" s="91"/>
      <c r="AY739" s="92"/>
      <c r="AZ739" s="91"/>
      <c r="BA739" s="92"/>
      <c r="BB739" s="91"/>
      <c r="BC739" s="92"/>
      <c r="BD739" s="91"/>
      <c r="BE739" s="92"/>
      <c r="BF739" s="91"/>
      <c r="BG739" s="92"/>
      <c r="BH739" s="91"/>
      <c r="BI739" s="92"/>
      <c r="BJ739" s="91"/>
      <c r="BK739" s="92"/>
      <c r="BL739" s="36"/>
      <c r="BM739" s="258"/>
      <c r="BN739" s="91"/>
      <c r="BO739" s="92"/>
      <c r="BP739" s="91"/>
      <c r="BQ739" s="92"/>
      <c r="BR739" s="91"/>
      <c r="BS739" s="92"/>
      <c r="BT739" s="91"/>
      <c r="BU739" s="92"/>
      <c r="BV739" s="24"/>
      <c r="BW739" s="91"/>
      <c r="BX739" s="92"/>
      <c r="BY739" s="91"/>
      <c r="BZ739" s="92"/>
      <c r="CA739" s="99"/>
    </row>
    <row r="740" spans="1:79" x14ac:dyDescent="0.2">
      <c r="A740" s="32"/>
      <c r="B740" s="265" t="s">
        <v>1441</v>
      </c>
      <c r="C740" s="240" t="str">
        <f>_xlfn.CONCAT(Tabel3[[#This Row],[ID]],Tabel3[[#This Row],[BYGNINGSDELE]])</f>
        <v>736-</v>
      </c>
      <c r="D740" s="16"/>
      <c r="E740" s="16"/>
      <c r="F740" s="16"/>
      <c r="G740" s="16"/>
      <c r="H740" s="16"/>
      <c r="I740" s="16"/>
      <c r="J740" s="61" t="s">
        <v>113</v>
      </c>
      <c r="K740" s="62" t="s">
        <v>113</v>
      </c>
      <c r="L740" s="63"/>
      <c r="M740" s="61" t="str">
        <f>IFERROR(VLOOKUP(Tabel3[[#This Row],[ID-Bygningsdel]],'Data ændringslog'!A:G,7,FALSE),"P")</f>
        <v/>
      </c>
      <c r="N740" s="64" t="s">
        <v>113</v>
      </c>
      <c r="O740" s="188" t="str">
        <f>VLOOKUP(Tabel3[[#This Row],[ID-Bygningsdel]],'Data aktør'!A:H,2,FALSE)</f>
        <v/>
      </c>
      <c r="P740" s="189" t="str">
        <f>VLOOKUP(Tabel3[[#This Row],[ID-Bygningsdel]],'Data aktør'!A:H,3,FALSE)</f>
        <v/>
      </c>
      <c r="Q740" s="190" t="str">
        <f>VLOOKUP(Tabel3[[#This Row],[ID-Bygningsdel]],'Data aktør'!A:H,4,FALSE)</f>
        <v/>
      </c>
      <c r="R740" s="191" t="str">
        <f>VLOOKUP(Tabel3[[#This Row],[ID-Bygningsdel]],'Data aktør'!A:H,5,FALSE)</f>
        <v/>
      </c>
      <c r="S740" s="192" t="str">
        <f>VLOOKUP(Tabel3[[#This Row],[ID-Bygningsdel]],'Data aktør'!A:H,6,FALSE)</f>
        <v/>
      </c>
      <c r="T740" s="193" t="str">
        <f>VLOOKUP(Tabel3[[#This Row],[ID-Bygningsdel]],'Data aktør'!A:H,7,FALSE)</f>
        <v/>
      </c>
      <c r="U740" s="194" t="str">
        <f>VLOOKUP(Tabel3[[#This Row],[ID-Bygningsdel]],'Data aktør'!A:H,8,FALSE)</f>
        <v/>
      </c>
      <c r="V740" s="91"/>
      <c r="W740" s="92"/>
      <c r="X740" s="91"/>
      <c r="Y740" s="92"/>
      <c r="Z740" s="91"/>
      <c r="AA740" s="92"/>
      <c r="AB740" s="91"/>
      <c r="AC740" s="92"/>
      <c r="AD740" s="91"/>
      <c r="AE740" s="92"/>
      <c r="AF740" s="91"/>
      <c r="AG740" s="92"/>
      <c r="AH740" s="91"/>
      <c r="AI740" s="92"/>
      <c r="AJ740" s="91"/>
      <c r="AK740" s="92"/>
      <c r="AL740" s="91"/>
      <c r="AM740" s="92"/>
      <c r="AN740" s="91"/>
      <c r="AO740" s="92"/>
      <c r="AP740" s="91"/>
      <c r="AQ740" s="92"/>
      <c r="AR740" s="91"/>
      <c r="AS740" s="92"/>
      <c r="AT740" s="91"/>
      <c r="AU740" s="92"/>
      <c r="AV740" s="91"/>
      <c r="AW740" s="92"/>
      <c r="AX740" s="91"/>
      <c r="AY740" s="92"/>
      <c r="AZ740" s="91"/>
      <c r="BA740" s="92"/>
      <c r="BB740" s="91"/>
      <c r="BC740" s="92"/>
      <c r="BD740" s="91"/>
      <c r="BE740" s="92"/>
      <c r="BF740" s="91"/>
      <c r="BG740" s="92"/>
      <c r="BH740" s="91"/>
      <c r="BI740" s="92"/>
      <c r="BJ740" s="91"/>
      <c r="BK740" s="92"/>
      <c r="BL740" s="36"/>
      <c r="BM740" s="258"/>
      <c r="BN740" s="91"/>
      <c r="BO740" s="92"/>
      <c r="BP740" s="91"/>
      <c r="BQ740" s="92"/>
      <c r="BR740" s="91"/>
      <c r="BS740" s="92"/>
      <c r="BT740" s="91"/>
      <c r="BU740" s="92"/>
      <c r="BV740" s="24"/>
      <c r="BW740" s="91"/>
      <c r="BX740" s="92"/>
      <c r="BY740" s="91"/>
      <c r="BZ740" s="92"/>
      <c r="CA740" s="99"/>
    </row>
    <row r="741" spans="1:79" x14ac:dyDescent="0.2">
      <c r="A741" s="32"/>
      <c r="B741" s="265" t="s">
        <v>1442</v>
      </c>
      <c r="C741" s="240" t="str">
        <f>_xlfn.CONCAT(Tabel3[[#This Row],[ID]],Tabel3[[#This Row],[BYGNINGSDELE]])</f>
        <v>737-</v>
      </c>
      <c r="D741" s="16"/>
      <c r="E741" s="16"/>
      <c r="F741" s="16"/>
      <c r="G741" s="16"/>
      <c r="H741" s="16"/>
      <c r="I741" s="16"/>
      <c r="J741" s="61" t="s">
        <v>113</v>
      </c>
      <c r="K741" s="62" t="s">
        <v>113</v>
      </c>
      <c r="L741" s="63"/>
      <c r="M741" s="61" t="str">
        <f>IFERROR(VLOOKUP(Tabel3[[#This Row],[ID-Bygningsdel]],'Data ændringslog'!A:G,7,FALSE),"P")</f>
        <v/>
      </c>
      <c r="N741" s="64" t="s">
        <v>113</v>
      </c>
      <c r="O741" s="188" t="str">
        <f>VLOOKUP(Tabel3[[#This Row],[ID-Bygningsdel]],'Data aktør'!A:H,2,FALSE)</f>
        <v/>
      </c>
      <c r="P741" s="189" t="str">
        <f>VLOOKUP(Tabel3[[#This Row],[ID-Bygningsdel]],'Data aktør'!A:H,3,FALSE)</f>
        <v/>
      </c>
      <c r="Q741" s="190" t="str">
        <f>VLOOKUP(Tabel3[[#This Row],[ID-Bygningsdel]],'Data aktør'!A:H,4,FALSE)</f>
        <v/>
      </c>
      <c r="R741" s="191" t="str">
        <f>VLOOKUP(Tabel3[[#This Row],[ID-Bygningsdel]],'Data aktør'!A:H,5,FALSE)</f>
        <v/>
      </c>
      <c r="S741" s="192" t="str">
        <f>VLOOKUP(Tabel3[[#This Row],[ID-Bygningsdel]],'Data aktør'!A:H,6,FALSE)</f>
        <v/>
      </c>
      <c r="T741" s="193" t="str">
        <f>VLOOKUP(Tabel3[[#This Row],[ID-Bygningsdel]],'Data aktør'!A:H,7,FALSE)</f>
        <v/>
      </c>
      <c r="U741" s="194" t="str">
        <f>VLOOKUP(Tabel3[[#This Row],[ID-Bygningsdel]],'Data aktør'!A:H,8,FALSE)</f>
        <v/>
      </c>
      <c r="V741" s="91"/>
      <c r="W741" s="92"/>
      <c r="X741" s="91"/>
      <c r="Y741" s="92"/>
      <c r="Z741" s="91"/>
      <c r="AA741" s="92"/>
      <c r="AB741" s="91"/>
      <c r="AC741" s="92"/>
      <c r="AD741" s="91"/>
      <c r="AE741" s="92"/>
      <c r="AF741" s="91"/>
      <c r="AG741" s="92"/>
      <c r="AH741" s="91"/>
      <c r="AI741" s="92"/>
      <c r="AJ741" s="91"/>
      <c r="AK741" s="92"/>
      <c r="AL741" s="91"/>
      <c r="AM741" s="92"/>
      <c r="AN741" s="91"/>
      <c r="AO741" s="92"/>
      <c r="AP741" s="91"/>
      <c r="AQ741" s="92"/>
      <c r="AR741" s="91"/>
      <c r="AS741" s="92"/>
      <c r="AT741" s="91"/>
      <c r="AU741" s="92"/>
      <c r="AV741" s="91"/>
      <c r="AW741" s="92"/>
      <c r="AX741" s="91"/>
      <c r="AY741" s="92"/>
      <c r="AZ741" s="91"/>
      <c r="BA741" s="92"/>
      <c r="BB741" s="91"/>
      <c r="BC741" s="92"/>
      <c r="BD741" s="91"/>
      <c r="BE741" s="92"/>
      <c r="BF741" s="91"/>
      <c r="BG741" s="92"/>
      <c r="BH741" s="91"/>
      <c r="BI741" s="92"/>
      <c r="BJ741" s="91"/>
      <c r="BK741" s="92"/>
      <c r="BL741" s="36"/>
      <c r="BM741" s="258"/>
      <c r="BN741" s="91"/>
      <c r="BO741" s="92"/>
      <c r="BP741" s="91"/>
      <c r="BQ741" s="92"/>
      <c r="BR741" s="91"/>
      <c r="BS741" s="92"/>
      <c r="BT741" s="91"/>
      <c r="BU741" s="92"/>
      <c r="BV741" s="24"/>
      <c r="BW741" s="91"/>
      <c r="BX741" s="92"/>
      <c r="BY741" s="91"/>
      <c r="BZ741" s="92"/>
      <c r="CA741" s="99"/>
    </row>
    <row r="742" spans="1:79" x14ac:dyDescent="0.2">
      <c r="A742" s="32"/>
      <c r="B742" s="265" t="s">
        <v>1443</v>
      </c>
      <c r="C742" s="240" t="str">
        <f>_xlfn.CONCAT(Tabel3[[#This Row],[ID]],Tabel3[[#This Row],[BYGNINGSDELE]])</f>
        <v>738-</v>
      </c>
      <c r="D742" s="16"/>
      <c r="E742" s="16"/>
      <c r="F742" s="16"/>
      <c r="G742" s="16"/>
      <c r="H742" s="16"/>
      <c r="I742" s="16"/>
      <c r="J742" s="61" t="s">
        <v>113</v>
      </c>
      <c r="K742" s="62" t="s">
        <v>113</v>
      </c>
      <c r="L742" s="63"/>
      <c r="M742" s="61" t="str">
        <f>IFERROR(VLOOKUP(Tabel3[[#This Row],[ID-Bygningsdel]],'Data ændringslog'!A:G,7,FALSE),"P")</f>
        <v/>
      </c>
      <c r="N742" s="64" t="s">
        <v>113</v>
      </c>
      <c r="O742" s="188" t="str">
        <f>VLOOKUP(Tabel3[[#This Row],[ID-Bygningsdel]],'Data aktør'!A:H,2,FALSE)</f>
        <v/>
      </c>
      <c r="P742" s="189" t="str">
        <f>VLOOKUP(Tabel3[[#This Row],[ID-Bygningsdel]],'Data aktør'!A:H,3,FALSE)</f>
        <v/>
      </c>
      <c r="Q742" s="190" t="str">
        <f>VLOOKUP(Tabel3[[#This Row],[ID-Bygningsdel]],'Data aktør'!A:H,4,FALSE)</f>
        <v/>
      </c>
      <c r="R742" s="191" t="str">
        <f>VLOOKUP(Tabel3[[#This Row],[ID-Bygningsdel]],'Data aktør'!A:H,5,FALSE)</f>
        <v/>
      </c>
      <c r="S742" s="192" t="str">
        <f>VLOOKUP(Tabel3[[#This Row],[ID-Bygningsdel]],'Data aktør'!A:H,6,FALSE)</f>
        <v/>
      </c>
      <c r="T742" s="193" t="str">
        <f>VLOOKUP(Tabel3[[#This Row],[ID-Bygningsdel]],'Data aktør'!A:H,7,FALSE)</f>
        <v/>
      </c>
      <c r="U742" s="194" t="str">
        <f>VLOOKUP(Tabel3[[#This Row],[ID-Bygningsdel]],'Data aktør'!A:H,8,FALSE)</f>
        <v/>
      </c>
      <c r="V742" s="91"/>
      <c r="W742" s="92"/>
      <c r="X742" s="91"/>
      <c r="Y742" s="92"/>
      <c r="Z742" s="91"/>
      <c r="AA742" s="92"/>
      <c r="AB742" s="91"/>
      <c r="AC742" s="92"/>
      <c r="AD742" s="91"/>
      <c r="AE742" s="92"/>
      <c r="AF742" s="91"/>
      <c r="AG742" s="92"/>
      <c r="AH742" s="91"/>
      <c r="AI742" s="92"/>
      <c r="AJ742" s="91"/>
      <c r="AK742" s="92"/>
      <c r="AL742" s="91"/>
      <c r="AM742" s="92"/>
      <c r="AN742" s="91"/>
      <c r="AO742" s="92"/>
      <c r="AP742" s="91"/>
      <c r="AQ742" s="92"/>
      <c r="AR742" s="91"/>
      <c r="AS742" s="92"/>
      <c r="AT742" s="91"/>
      <c r="AU742" s="92"/>
      <c r="AV742" s="91"/>
      <c r="AW742" s="92"/>
      <c r="AX742" s="91"/>
      <c r="AY742" s="92"/>
      <c r="AZ742" s="91"/>
      <c r="BA742" s="92"/>
      <c r="BB742" s="91"/>
      <c r="BC742" s="92"/>
      <c r="BD742" s="91"/>
      <c r="BE742" s="92"/>
      <c r="BF742" s="91"/>
      <c r="BG742" s="92"/>
      <c r="BH742" s="91"/>
      <c r="BI742" s="92"/>
      <c r="BJ742" s="91"/>
      <c r="BK742" s="92"/>
      <c r="BL742" s="36"/>
      <c r="BM742" s="258"/>
      <c r="BN742" s="91"/>
      <c r="BO742" s="92"/>
      <c r="BP742" s="91"/>
      <c r="BQ742" s="92"/>
      <c r="BR742" s="91"/>
      <c r="BS742" s="92"/>
      <c r="BT742" s="91"/>
      <c r="BU742" s="92"/>
      <c r="BV742" s="24"/>
      <c r="BW742" s="91"/>
      <c r="BX742" s="92"/>
      <c r="BY742" s="91"/>
      <c r="BZ742" s="92"/>
      <c r="CA742" s="99"/>
    </row>
    <row r="743" spans="1:79" x14ac:dyDescent="0.2">
      <c r="A743" s="32"/>
      <c r="B743" s="265" t="s">
        <v>1444</v>
      </c>
      <c r="C743" s="240" t="str">
        <f>_xlfn.CONCAT(Tabel3[[#This Row],[ID]],Tabel3[[#This Row],[BYGNINGSDELE]])</f>
        <v>739-</v>
      </c>
      <c r="D743" s="16"/>
      <c r="E743" s="16"/>
      <c r="F743" s="16"/>
      <c r="G743" s="16"/>
      <c r="H743" s="16"/>
      <c r="I743" s="16"/>
      <c r="J743" s="61" t="s">
        <v>113</v>
      </c>
      <c r="K743" s="62" t="s">
        <v>113</v>
      </c>
      <c r="L743" s="63"/>
      <c r="M743" s="61" t="str">
        <f>IFERROR(VLOOKUP(Tabel3[[#This Row],[ID-Bygningsdel]],'Data ændringslog'!A:G,7,FALSE),"P")</f>
        <v/>
      </c>
      <c r="N743" s="64" t="s">
        <v>113</v>
      </c>
      <c r="O743" s="188" t="str">
        <f>VLOOKUP(Tabel3[[#This Row],[ID-Bygningsdel]],'Data aktør'!A:H,2,FALSE)</f>
        <v/>
      </c>
      <c r="P743" s="189" t="str">
        <f>VLOOKUP(Tabel3[[#This Row],[ID-Bygningsdel]],'Data aktør'!A:H,3,FALSE)</f>
        <v/>
      </c>
      <c r="Q743" s="190" t="str">
        <f>VLOOKUP(Tabel3[[#This Row],[ID-Bygningsdel]],'Data aktør'!A:H,4,FALSE)</f>
        <v/>
      </c>
      <c r="R743" s="191" t="str">
        <f>VLOOKUP(Tabel3[[#This Row],[ID-Bygningsdel]],'Data aktør'!A:H,5,FALSE)</f>
        <v/>
      </c>
      <c r="S743" s="192" t="str">
        <f>VLOOKUP(Tabel3[[#This Row],[ID-Bygningsdel]],'Data aktør'!A:H,6,FALSE)</f>
        <v/>
      </c>
      <c r="T743" s="193" t="str">
        <f>VLOOKUP(Tabel3[[#This Row],[ID-Bygningsdel]],'Data aktør'!A:H,7,FALSE)</f>
        <v/>
      </c>
      <c r="U743" s="194" t="str">
        <f>VLOOKUP(Tabel3[[#This Row],[ID-Bygningsdel]],'Data aktør'!A:H,8,FALSE)</f>
        <v/>
      </c>
      <c r="V743" s="91"/>
      <c r="W743" s="92"/>
      <c r="X743" s="91"/>
      <c r="Y743" s="92"/>
      <c r="Z743" s="91"/>
      <c r="AA743" s="92"/>
      <c r="AB743" s="91"/>
      <c r="AC743" s="92"/>
      <c r="AD743" s="91"/>
      <c r="AE743" s="92"/>
      <c r="AF743" s="91"/>
      <c r="AG743" s="92"/>
      <c r="AH743" s="91"/>
      <c r="AI743" s="92"/>
      <c r="AJ743" s="91"/>
      <c r="AK743" s="92"/>
      <c r="AL743" s="91"/>
      <c r="AM743" s="92"/>
      <c r="AN743" s="91"/>
      <c r="AO743" s="92"/>
      <c r="AP743" s="91"/>
      <c r="AQ743" s="92"/>
      <c r="AR743" s="91"/>
      <c r="AS743" s="92"/>
      <c r="AT743" s="91"/>
      <c r="AU743" s="92"/>
      <c r="AV743" s="91"/>
      <c r="AW743" s="92"/>
      <c r="AX743" s="91"/>
      <c r="AY743" s="92"/>
      <c r="AZ743" s="91"/>
      <c r="BA743" s="92"/>
      <c r="BB743" s="91"/>
      <c r="BC743" s="92"/>
      <c r="BD743" s="91"/>
      <c r="BE743" s="92"/>
      <c r="BF743" s="91"/>
      <c r="BG743" s="92"/>
      <c r="BH743" s="91"/>
      <c r="BI743" s="92"/>
      <c r="BJ743" s="91"/>
      <c r="BK743" s="92"/>
      <c r="BL743" s="36"/>
      <c r="BM743" s="258"/>
      <c r="BN743" s="91"/>
      <c r="BO743" s="92"/>
      <c r="BP743" s="91"/>
      <c r="BQ743" s="92"/>
      <c r="BR743" s="91"/>
      <c r="BS743" s="92"/>
      <c r="BT743" s="91"/>
      <c r="BU743" s="92"/>
      <c r="BV743" s="24"/>
      <c r="BW743" s="91"/>
      <c r="BX743" s="92"/>
      <c r="BY743" s="91"/>
      <c r="BZ743" s="92"/>
      <c r="CA743" s="99"/>
    </row>
    <row r="744" spans="1:79" x14ac:dyDescent="0.2">
      <c r="A744" s="32"/>
      <c r="B744" s="265" t="s">
        <v>1445</v>
      </c>
      <c r="C744" s="240" t="str">
        <f>_xlfn.CONCAT(Tabel3[[#This Row],[ID]],Tabel3[[#This Row],[BYGNINGSDELE]])</f>
        <v>740-</v>
      </c>
      <c r="D744" s="16"/>
      <c r="E744" s="16"/>
      <c r="F744" s="16"/>
      <c r="G744" s="16"/>
      <c r="H744" s="16"/>
      <c r="I744" s="16"/>
      <c r="J744" s="61" t="s">
        <v>113</v>
      </c>
      <c r="K744" s="62" t="s">
        <v>113</v>
      </c>
      <c r="L744" s="63"/>
      <c r="M744" s="61" t="str">
        <f>IFERROR(VLOOKUP(Tabel3[[#This Row],[ID-Bygningsdel]],'Data ændringslog'!A:G,7,FALSE),"P")</f>
        <v/>
      </c>
      <c r="N744" s="64" t="s">
        <v>113</v>
      </c>
      <c r="O744" s="188" t="str">
        <f>VLOOKUP(Tabel3[[#This Row],[ID-Bygningsdel]],'Data aktør'!A:H,2,FALSE)</f>
        <v/>
      </c>
      <c r="P744" s="189" t="str">
        <f>VLOOKUP(Tabel3[[#This Row],[ID-Bygningsdel]],'Data aktør'!A:H,3,FALSE)</f>
        <v/>
      </c>
      <c r="Q744" s="190" t="str">
        <f>VLOOKUP(Tabel3[[#This Row],[ID-Bygningsdel]],'Data aktør'!A:H,4,FALSE)</f>
        <v/>
      </c>
      <c r="R744" s="191" t="str">
        <f>VLOOKUP(Tabel3[[#This Row],[ID-Bygningsdel]],'Data aktør'!A:H,5,FALSE)</f>
        <v/>
      </c>
      <c r="S744" s="192" t="str">
        <f>VLOOKUP(Tabel3[[#This Row],[ID-Bygningsdel]],'Data aktør'!A:H,6,FALSE)</f>
        <v/>
      </c>
      <c r="T744" s="193" t="str">
        <f>VLOOKUP(Tabel3[[#This Row],[ID-Bygningsdel]],'Data aktør'!A:H,7,FALSE)</f>
        <v/>
      </c>
      <c r="U744" s="194" t="str">
        <f>VLOOKUP(Tabel3[[#This Row],[ID-Bygningsdel]],'Data aktør'!A:H,8,FALSE)</f>
        <v/>
      </c>
      <c r="V744" s="91"/>
      <c r="W744" s="92"/>
      <c r="X744" s="91"/>
      <c r="Y744" s="92"/>
      <c r="Z744" s="91"/>
      <c r="AA744" s="92"/>
      <c r="AB744" s="91"/>
      <c r="AC744" s="92"/>
      <c r="AD744" s="91"/>
      <c r="AE744" s="92"/>
      <c r="AF744" s="91"/>
      <c r="AG744" s="92"/>
      <c r="AH744" s="91"/>
      <c r="AI744" s="92"/>
      <c r="AJ744" s="91"/>
      <c r="AK744" s="92"/>
      <c r="AL744" s="91"/>
      <c r="AM744" s="92"/>
      <c r="AN744" s="91"/>
      <c r="AO744" s="92"/>
      <c r="AP744" s="91"/>
      <c r="AQ744" s="92"/>
      <c r="AR744" s="91"/>
      <c r="AS744" s="92"/>
      <c r="AT744" s="91"/>
      <c r="AU744" s="92"/>
      <c r="AV744" s="91"/>
      <c r="AW744" s="92"/>
      <c r="AX744" s="91"/>
      <c r="AY744" s="92"/>
      <c r="AZ744" s="91"/>
      <c r="BA744" s="92"/>
      <c r="BB744" s="91"/>
      <c r="BC744" s="92"/>
      <c r="BD744" s="91"/>
      <c r="BE744" s="92"/>
      <c r="BF744" s="91"/>
      <c r="BG744" s="92"/>
      <c r="BH744" s="91"/>
      <c r="BI744" s="92"/>
      <c r="BJ744" s="91"/>
      <c r="BK744" s="92"/>
      <c r="BL744" s="36"/>
      <c r="BM744" s="258"/>
      <c r="BN744" s="91"/>
      <c r="BO744" s="92"/>
      <c r="BP744" s="91"/>
      <c r="BQ744" s="92"/>
      <c r="BR744" s="91"/>
      <c r="BS744" s="92"/>
      <c r="BT744" s="91"/>
      <c r="BU744" s="92"/>
      <c r="BV744" s="24"/>
      <c r="BW744" s="91"/>
      <c r="BX744" s="92"/>
      <c r="BY744" s="91"/>
      <c r="BZ744" s="92"/>
      <c r="CA744" s="99"/>
    </row>
    <row r="745" spans="1:79" x14ac:dyDescent="0.2">
      <c r="A745" s="32"/>
      <c r="B745" s="265" t="s">
        <v>1446</v>
      </c>
      <c r="C745" s="240" t="str">
        <f>_xlfn.CONCAT(Tabel3[[#This Row],[ID]],Tabel3[[#This Row],[BYGNINGSDELE]])</f>
        <v>741-</v>
      </c>
      <c r="D745" s="16"/>
      <c r="E745" s="16"/>
      <c r="F745" s="16"/>
      <c r="G745" s="16"/>
      <c r="H745" s="16"/>
      <c r="I745" s="16"/>
      <c r="J745" s="61" t="s">
        <v>113</v>
      </c>
      <c r="K745" s="62" t="s">
        <v>113</v>
      </c>
      <c r="L745" s="63"/>
      <c r="M745" s="61" t="str">
        <f>IFERROR(VLOOKUP(Tabel3[[#This Row],[ID-Bygningsdel]],'Data ændringslog'!A:G,7,FALSE),"P")</f>
        <v/>
      </c>
      <c r="N745" s="64" t="s">
        <v>113</v>
      </c>
      <c r="O745" s="188" t="str">
        <f>VLOOKUP(Tabel3[[#This Row],[ID-Bygningsdel]],'Data aktør'!A:H,2,FALSE)</f>
        <v/>
      </c>
      <c r="P745" s="189" t="str">
        <f>VLOOKUP(Tabel3[[#This Row],[ID-Bygningsdel]],'Data aktør'!A:H,3,FALSE)</f>
        <v/>
      </c>
      <c r="Q745" s="190" t="str">
        <f>VLOOKUP(Tabel3[[#This Row],[ID-Bygningsdel]],'Data aktør'!A:H,4,FALSE)</f>
        <v/>
      </c>
      <c r="R745" s="191" t="str">
        <f>VLOOKUP(Tabel3[[#This Row],[ID-Bygningsdel]],'Data aktør'!A:H,5,FALSE)</f>
        <v/>
      </c>
      <c r="S745" s="192" t="str">
        <f>VLOOKUP(Tabel3[[#This Row],[ID-Bygningsdel]],'Data aktør'!A:H,6,FALSE)</f>
        <v/>
      </c>
      <c r="T745" s="193" t="str">
        <f>VLOOKUP(Tabel3[[#This Row],[ID-Bygningsdel]],'Data aktør'!A:H,7,FALSE)</f>
        <v/>
      </c>
      <c r="U745" s="194" t="str">
        <f>VLOOKUP(Tabel3[[#This Row],[ID-Bygningsdel]],'Data aktør'!A:H,8,FALSE)</f>
        <v/>
      </c>
      <c r="V745" s="91"/>
      <c r="W745" s="92"/>
      <c r="X745" s="91"/>
      <c r="Y745" s="92"/>
      <c r="Z745" s="91"/>
      <c r="AA745" s="92"/>
      <c r="AB745" s="91"/>
      <c r="AC745" s="92"/>
      <c r="AD745" s="91"/>
      <c r="AE745" s="92"/>
      <c r="AF745" s="91"/>
      <c r="AG745" s="92"/>
      <c r="AH745" s="91"/>
      <c r="AI745" s="92"/>
      <c r="AJ745" s="91"/>
      <c r="AK745" s="92"/>
      <c r="AL745" s="91"/>
      <c r="AM745" s="92"/>
      <c r="AN745" s="91"/>
      <c r="AO745" s="92"/>
      <c r="AP745" s="91"/>
      <c r="AQ745" s="92"/>
      <c r="AR745" s="91"/>
      <c r="AS745" s="92"/>
      <c r="AT745" s="91"/>
      <c r="AU745" s="92"/>
      <c r="AV745" s="91"/>
      <c r="AW745" s="92"/>
      <c r="AX745" s="91"/>
      <c r="AY745" s="92"/>
      <c r="AZ745" s="91"/>
      <c r="BA745" s="92"/>
      <c r="BB745" s="91"/>
      <c r="BC745" s="92"/>
      <c r="BD745" s="91"/>
      <c r="BE745" s="92"/>
      <c r="BF745" s="91"/>
      <c r="BG745" s="92"/>
      <c r="BH745" s="91"/>
      <c r="BI745" s="92"/>
      <c r="BJ745" s="91"/>
      <c r="BK745" s="92"/>
      <c r="BL745" s="36"/>
      <c r="BM745" s="258"/>
      <c r="BN745" s="91"/>
      <c r="BO745" s="92"/>
      <c r="BP745" s="91"/>
      <c r="BQ745" s="92"/>
      <c r="BR745" s="91"/>
      <c r="BS745" s="92"/>
      <c r="BT745" s="91"/>
      <c r="BU745" s="92"/>
      <c r="BV745" s="24"/>
      <c r="BW745" s="91"/>
      <c r="BX745" s="92"/>
      <c r="BY745" s="91"/>
      <c r="BZ745" s="92"/>
      <c r="CA745" s="99"/>
    </row>
    <row r="746" spans="1:79" x14ac:dyDescent="0.2">
      <c r="A746" s="32"/>
      <c r="B746" s="265" t="s">
        <v>1447</v>
      </c>
      <c r="C746" s="240" t="str">
        <f>_xlfn.CONCAT(Tabel3[[#This Row],[ID]],Tabel3[[#This Row],[BYGNINGSDELE]])</f>
        <v>742-</v>
      </c>
      <c r="D746" s="16"/>
      <c r="E746" s="16"/>
      <c r="F746" s="16"/>
      <c r="G746" s="16"/>
      <c r="H746" s="16"/>
      <c r="I746" s="16"/>
      <c r="J746" s="61" t="s">
        <v>113</v>
      </c>
      <c r="K746" s="62" t="s">
        <v>113</v>
      </c>
      <c r="L746" s="63"/>
      <c r="M746" s="61" t="str">
        <f>IFERROR(VLOOKUP(Tabel3[[#This Row],[ID-Bygningsdel]],'Data ændringslog'!A:G,7,FALSE),"P")</f>
        <v/>
      </c>
      <c r="N746" s="64" t="s">
        <v>113</v>
      </c>
      <c r="O746" s="188" t="str">
        <f>VLOOKUP(Tabel3[[#This Row],[ID-Bygningsdel]],'Data aktør'!A:H,2,FALSE)</f>
        <v/>
      </c>
      <c r="P746" s="189" t="str">
        <f>VLOOKUP(Tabel3[[#This Row],[ID-Bygningsdel]],'Data aktør'!A:H,3,FALSE)</f>
        <v/>
      </c>
      <c r="Q746" s="190" t="str">
        <f>VLOOKUP(Tabel3[[#This Row],[ID-Bygningsdel]],'Data aktør'!A:H,4,FALSE)</f>
        <v/>
      </c>
      <c r="R746" s="191" t="str">
        <f>VLOOKUP(Tabel3[[#This Row],[ID-Bygningsdel]],'Data aktør'!A:H,5,FALSE)</f>
        <v/>
      </c>
      <c r="S746" s="192" t="str">
        <f>VLOOKUP(Tabel3[[#This Row],[ID-Bygningsdel]],'Data aktør'!A:H,6,FALSE)</f>
        <v/>
      </c>
      <c r="T746" s="193" t="str">
        <f>VLOOKUP(Tabel3[[#This Row],[ID-Bygningsdel]],'Data aktør'!A:H,7,FALSE)</f>
        <v/>
      </c>
      <c r="U746" s="194" t="str">
        <f>VLOOKUP(Tabel3[[#This Row],[ID-Bygningsdel]],'Data aktør'!A:H,8,FALSE)</f>
        <v/>
      </c>
      <c r="V746" s="91"/>
      <c r="W746" s="92"/>
      <c r="X746" s="91"/>
      <c r="Y746" s="92"/>
      <c r="Z746" s="91"/>
      <c r="AA746" s="92"/>
      <c r="AB746" s="91"/>
      <c r="AC746" s="92"/>
      <c r="AD746" s="91"/>
      <c r="AE746" s="92"/>
      <c r="AF746" s="91"/>
      <c r="AG746" s="92"/>
      <c r="AH746" s="91"/>
      <c r="AI746" s="92"/>
      <c r="AJ746" s="91"/>
      <c r="AK746" s="92"/>
      <c r="AL746" s="91"/>
      <c r="AM746" s="92"/>
      <c r="AN746" s="91"/>
      <c r="AO746" s="92"/>
      <c r="AP746" s="91"/>
      <c r="AQ746" s="92"/>
      <c r="AR746" s="91"/>
      <c r="AS746" s="92"/>
      <c r="AT746" s="91"/>
      <c r="AU746" s="92"/>
      <c r="AV746" s="91"/>
      <c r="AW746" s="92"/>
      <c r="AX746" s="91"/>
      <c r="AY746" s="92"/>
      <c r="AZ746" s="91"/>
      <c r="BA746" s="92"/>
      <c r="BB746" s="91"/>
      <c r="BC746" s="92"/>
      <c r="BD746" s="91"/>
      <c r="BE746" s="92"/>
      <c r="BF746" s="91"/>
      <c r="BG746" s="92"/>
      <c r="BH746" s="91"/>
      <c r="BI746" s="92"/>
      <c r="BJ746" s="91"/>
      <c r="BK746" s="92"/>
      <c r="BL746" s="36"/>
      <c r="BM746" s="258"/>
      <c r="BN746" s="91"/>
      <c r="BO746" s="92"/>
      <c r="BP746" s="91"/>
      <c r="BQ746" s="92"/>
      <c r="BR746" s="91"/>
      <c r="BS746" s="92"/>
      <c r="BT746" s="91"/>
      <c r="BU746" s="92"/>
      <c r="BV746" s="24"/>
      <c r="BW746" s="91"/>
      <c r="BX746" s="92"/>
      <c r="BY746" s="91"/>
      <c r="BZ746" s="92"/>
      <c r="CA746" s="99"/>
    </row>
    <row r="747" spans="1:79" x14ac:dyDescent="0.2">
      <c r="A747" s="32"/>
      <c r="B747" s="265" t="s">
        <v>1448</v>
      </c>
      <c r="C747" s="240" t="str">
        <f>_xlfn.CONCAT(Tabel3[[#This Row],[ID]],Tabel3[[#This Row],[BYGNINGSDELE]])</f>
        <v>743-</v>
      </c>
      <c r="D747" s="16"/>
      <c r="E747" s="16"/>
      <c r="F747" s="16"/>
      <c r="G747" s="16"/>
      <c r="H747" s="16"/>
      <c r="I747" s="16"/>
      <c r="J747" s="61" t="s">
        <v>113</v>
      </c>
      <c r="K747" s="62" t="s">
        <v>113</v>
      </c>
      <c r="L747" s="63"/>
      <c r="M747" s="61" t="str">
        <f>IFERROR(VLOOKUP(Tabel3[[#This Row],[ID-Bygningsdel]],'Data ændringslog'!A:G,7,FALSE),"P")</f>
        <v/>
      </c>
      <c r="N747" s="64" t="s">
        <v>113</v>
      </c>
      <c r="O747" s="188" t="str">
        <f>VLOOKUP(Tabel3[[#This Row],[ID-Bygningsdel]],'Data aktør'!A:H,2,FALSE)</f>
        <v/>
      </c>
      <c r="P747" s="189" t="str">
        <f>VLOOKUP(Tabel3[[#This Row],[ID-Bygningsdel]],'Data aktør'!A:H,3,FALSE)</f>
        <v/>
      </c>
      <c r="Q747" s="190" t="str">
        <f>VLOOKUP(Tabel3[[#This Row],[ID-Bygningsdel]],'Data aktør'!A:H,4,FALSE)</f>
        <v/>
      </c>
      <c r="R747" s="191" t="str">
        <f>VLOOKUP(Tabel3[[#This Row],[ID-Bygningsdel]],'Data aktør'!A:H,5,FALSE)</f>
        <v/>
      </c>
      <c r="S747" s="192" t="str">
        <f>VLOOKUP(Tabel3[[#This Row],[ID-Bygningsdel]],'Data aktør'!A:H,6,FALSE)</f>
        <v/>
      </c>
      <c r="T747" s="193" t="str">
        <f>VLOOKUP(Tabel3[[#This Row],[ID-Bygningsdel]],'Data aktør'!A:H,7,FALSE)</f>
        <v/>
      </c>
      <c r="U747" s="194" t="str">
        <f>VLOOKUP(Tabel3[[#This Row],[ID-Bygningsdel]],'Data aktør'!A:H,8,FALSE)</f>
        <v/>
      </c>
      <c r="V747" s="91"/>
      <c r="W747" s="92"/>
      <c r="X747" s="91"/>
      <c r="Y747" s="92"/>
      <c r="Z747" s="91"/>
      <c r="AA747" s="92"/>
      <c r="AB747" s="91"/>
      <c r="AC747" s="92"/>
      <c r="AD747" s="91"/>
      <c r="AE747" s="92"/>
      <c r="AF747" s="91"/>
      <c r="AG747" s="92"/>
      <c r="AH747" s="91"/>
      <c r="AI747" s="92"/>
      <c r="AJ747" s="91"/>
      <c r="AK747" s="92"/>
      <c r="AL747" s="91"/>
      <c r="AM747" s="92"/>
      <c r="AN747" s="91"/>
      <c r="AO747" s="92"/>
      <c r="AP747" s="91"/>
      <c r="AQ747" s="92"/>
      <c r="AR747" s="91"/>
      <c r="AS747" s="92"/>
      <c r="AT747" s="91"/>
      <c r="AU747" s="92"/>
      <c r="AV747" s="91"/>
      <c r="AW747" s="92"/>
      <c r="AX747" s="91"/>
      <c r="AY747" s="92"/>
      <c r="AZ747" s="91"/>
      <c r="BA747" s="92"/>
      <c r="BB747" s="91"/>
      <c r="BC747" s="92"/>
      <c r="BD747" s="91"/>
      <c r="BE747" s="92"/>
      <c r="BF747" s="91"/>
      <c r="BG747" s="92"/>
      <c r="BH747" s="91"/>
      <c r="BI747" s="92"/>
      <c r="BJ747" s="91"/>
      <c r="BK747" s="92"/>
      <c r="BL747" s="36"/>
      <c r="BM747" s="258"/>
      <c r="BN747" s="91"/>
      <c r="BO747" s="92"/>
      <c r="BP747" s="91"/>
      <c r="BQ747" s="92"/>
      <c r="BR747" s="91"/>
      <c r="BS747" s="92"/>
      <c r="BT747" s="91"/>
      <c r="BU747" s="92"/>
      <c r="BV747" s="24"/>
      <c r="BW747" s="91"/>
      <c r="BX747" s="92"/>
      <c r="BY747" s="91"/>
      <c r="BZ747" s="92"/>
      <c r="CA747" s="99"/>
    </row>
    <row r="748" spans="1:79" x14ac:dyDescent="0.2">
      <c r="A748" s="32"/>
      <c r="B748" s="265" t="s">
        <v>1449</v>
      </c>
      <c r="C748" s="240" t="str">
        <f>_xlfn.CONCAT(Tabel3[[#This Row],[ID]],Tabel3[[#This Row],[BYGNINGSDELE]])</f>
        <v>744-</v>
      </c>
      <c r="D748" s="16"/>
      <c r="E748" s="16"/>
      <c r="F748" s="16"/>
      <c r="G748" s="16"/>
      <c r="H748" s="16"/>
      <c r="I748" s="16"/>
      <c r="J748" s="61" t="s">
        <v>113</v>
      </c>
      <c r="K748" s="62" t="s">
        <v>113</v>
      </c>
      <c r="L748" s="63"/>
      <c r="M748" s="61" t="str">
        <f>IFERROR(VLOOKUP(Tabel3[[#This Row],[ID-Bygningsdel]],'Data ændringslog'!A:G,7,FALSE),"P")</f>
        <v/>
      </c>
      <c r="N748" s="64" t="s">
        <v>113</v>
      </c>
      <c r="O748" s="188" t="str">
        <f>VLOOKUP(Tabel3[[#This Row],[ID-Bygningsdel]],'Data aktør'!A:H,2,FALSE)</f>
        <v/>
      </c>
      <c r="P748" s="189" t="str">
        <f>VLOOKUP(Tabel3[[#This Row],[ID-Bygningsdel]],'Data aktør'!A:H,3,FALSE)</f>
        <v/>
      </c>
      <c r="Q748" s="190" t="str">
        <f>VLOOKUP(Tabel3[[#This Row],[ID-Bygningsdel]],'Data aktør'!A:H,4,FALSE)</f>
        <v/>
      </c>
      <c r="R748" s="191" t="str">
        <f>VLOOKUP(Tabel3[[#This Row],[ID-Bygningsdel]],'Data aktør'!A:H,5,FALSE)</f>
        <v/>
      </c>
      <c r="S748" s="192" t="str">
        <f>VLOOKUP(Tabel3[[#This Row],[ID-Bygningsdel]],'Data aktør'!A:H,6,FALSE)</f>
        <v/>
      </c>
      <c r="T748" s="193" t="str">
        <f>VLOOKUP(Tabel3[[#This Row],[ID-Bygningsdel]],'Data aktør'!A:H,7,FALSE)</f>
        <v/>
      </c>
      <c r="U748" s="194" t="str">
        <f>VLOOKUP(Tabel3[[#This Row],[ID-Bygningsdel]],'Data aktør'!A:H,8,FALSE)</f>
        <v/>
      </c>
      <c r="V748" s="91"/>
      <c r="W748" s="92"/>
      <c r="X748" s="91"/>
      <c r="Y748" s="92"/>
      <c r="Z748" s="91"/>
      <c r="AA748" s="92"/>
      <c r="AB748" s="91"/>
      <c r="AC748" s="92"/>
      <c r="AD748" s="91"/>
      <c r="AE748" s="92"/>
      <c r="AF748" s="91"/>
      <c r="AG748" s="92"/>
      <c r="AH748" s="91"/>
      <c r="AI748" s="92"/>
      <c r="AJ748" s="91"/>
      <c r="AK748" s="92"/>
      <c r="AL748" s="91"/>
      <c r="AM748" s="92"/>
      <c r="AN748" s="91"/>
      <c r="AO748" s="92"/>
      <c r="AP748" s="91"/>
      <c r="AQ748" s="92"/>
      <c r="AR748" s="91"/>
      <c r="AS748" s="92"/>
      <c r="AT748" s="91"/>
      <c r="AU748" s="92"/>
      <c r="AV748" s="91"/>
      <c r="AW748" s="92"/>
      <c r="AX748" s="91"/>
      <c r="AY748" s="92"/>
      <c r="AZ748" s="91"/>
      <c r="BA748" s="92"/>
      <c r="BB748" s="91"/>
      <c r="BC748" s="92"/>
      <c r="BD748" s="91"/>
      <c r="BE748" s="92"/>
      <c r="BF748" s="91"/>
      <c r="BG748" s="92"/>
      <c r="BH748" s="91"/>
      <c r="BI748" s="92"/>
      <c r="BJ748" s="91"/>
      <c r="BK748" s="92"/>
      <c r="BL748" s="36"/>
      <c r="BM748" s="258"/>
      <c r="BN748" s="91"/>
      <c r="BO748" s="92"/>
      <c r="BP748" s="91"/>
      <c r="BQ748" s="92"/>
      <c r="BR748" s="91"/>
      <c r="BS748" s="92"/>
      <c r="BT748" s="91"/>
      <c r="BU748" s="92"/>
      <c r="BV748" s="24"/>
      <c r="BW748" s="91"/>
      <c r="BX748" s="92"/>
      <c r="BY748" s="91"/>
      <c r="BZ748" s="92"/>
      <c r="CA748" s="99"/>
    </row>
    <row r="749" spans="1:79" x14ac:dyDescent="0.2">
      <c r="A749" s="32"/>
      <c r="B749" s="265" t="s">
        <v>1450</v>
      </c>
      <c r="C749" s="240" t="str">
        <f>_xlfn.CONCAT(Tabel3[[#This Row],[ID]],Tabel3[[#This Row],[BYGNINGSDELE]])</f>
        <v>745-</v>
      </c>
      <c r="D749" s="16"/>
      <c r="E749" s="16"/>
      <c r="F749" s="16"/>
      <c r="G749" s="16"/>
      <c r="H749" s="16"/>
      <c r="I749" s="16"/>
      <c r="J749" s="61" t="s">
        <v>113</v>
      </c>
      <c r="K749" s="62" t="s">
        <v>113</v>
      </c>
      <c r="L749" s="63"/>
      <c r="M749" s="61" t="str">
        <f>IFERROR(VLOOKUP(Tabel3[[#This Row],[ID-Bygningsdel]],'Data ændringslog'!A:G,7,FALSE),"P")</f>
        <v/>
      </c>
      <c r="N749" s="64" t="s">
        <v>113</v>
      </c>
      <c r="O749" s="188" t="str">
        <f>VLOOKUP(Tabel3[[#This Row],[ID-Bygningsdel]],'Data aktør'!A:H,2,FALSE)</f>
        <v/>
      </c>
      <c r="P749" s="189" t="str">
        <f>VLOOKUP(Tabel3[[#This Row],[ID-Bygningsdel]],'Data aktør'!A:H,3,FALSE)</f>
        <v/>
      </c>
      <c r="Q749" s="190" t="str">
        <f>VLOOKUP(Tabel3[[#This Row],[ID-Bygningsdel]],'Data aktør'!A:H,4,FALSE)</f>
        <v/>
      </c>
      <c r="R749" s="191" t="str">
        <f>VLOOKUP(Tabel3[[#This Row],[ID-Bygningsdel]],'Data aktør'!A:H,5,FALSE)</f>
        <v/>
      </c>
      <c r="S749" s="192" t="str">
        <f>VLOOKUP(Tabel3[[#This Row],[ID-Bygningsdel]],'Data aktør'!A:H,6,FALSE)</f>
        <v/>
      </c>
      <c r="T749" s="193" t="str">
        <f>VLOOKUP(Tabel3[[#This Row],[ID-Bygningsdel]],'Data aktør'!A:H,7,FALSE)</f>
        <v/>
      </c>
      <c r="U749" s="194" t="str">
        <f>VLOOKUP(Tabel3[[#This Row],[ID-Bygningsdel]],'Data aktør'!A:H,8,FALSE)</f>
        <v/>
      </c>
      <c r="V749" s="91"/>
      <c r="W749" s="92"/>
      <c r="X749" s="91"/>
      <c r="Y749" s="92"/>
      <c r="Z749" s="91"/>
      <c r="AA749" s="92"/>
      <c r="AB749" s="91"/>
      <c r="AC749" s="92"/>
      <c r="AD749" s="91"/>
      <c r="AE749" s="92"/>
      <c r="AF749" s="91"/>
      <c r="AG749" s="92"/>
      <c r="AH749" s="91"/>
      <c r="AI749" s="92"/>
      <c r="AJ749" s="91"/>
      <c r="AK749" s="92"/>
      <c r="AL749" s="91"/>
      <c r="AM749" s="92"/>
      <c r="AN749" s="91"/>
      <c r="AO749" s="92"/>
      <c r="AP749" s="91"/>
      <c r="AQ749" s="92"/>
      <c r="AR749" s="91"/>
      <c r="AS749" s="92"/>
      <c r="AT749" s="91"/>
      <c r="AU749" s="92"/>
      <c r="AV749" s="91"/>
      <c r="AW749" s="92"/>
      <c r="AX749" s="91"/>
      <c r="AY749" s="92"/>
      <c r="AZ749" s="91"/>
      <c r="BA749" s="92"/>
      <c r="BB749" s="91"/>
      <c r="BC749" s="92"/>
      <c r="BD749" s="91"/>
      <c r="BE749" s="92"/>
      <c r="BF749" s="91"/>
      <c r="BG749" s="92"/>
      <c r="BH749" s="91"/>
      <c r="BI749" s="92"/>
      <c r="BJ749" s="91"/>
      <c r="BK749" s="92"/>
      <c r="BL749" s="36"/>
      <c r="BM749" s="258"/>
      <c r="BN749" s="91"/>
      <c r="BO749" s="92"/>
      <c r="BP749" s="91"/>
      <c r="BQ749" s="92"/>
      <c r="BR749" s="91"/>
      <c r="BS749" s="92"/>
      <c r="BT749" s="91"/>
      <c r="BU749" s="92"/>
      <c r="BV749" s="24"/>
      <c r="BW749" s="91"/>
      <c r="BX749" s="92"/>
      <c r="BY749" s="91"/>
      <c r="BZ749" s="92"/>
      <c r="CA749" s="99"/>
    </row>
    <row r="750" spans="1:79" x14ac:dyDescent="0.2">
      <c r="A750" s="32"/>
      <c r="B750" s="265" t="s">
        <v>1451</v>
      </c>
      <c r="C750" s="240" t="str">
        <f>_xlfn.CONCAT(Tabel3[[#This Row],[ID]],Tabel3[[#This Row],[BYGNINGSDELE]])</f>
        <v>746-</v>
      </c>
      <c r="D750" s="16"/>
      <c r="E750" s="16"/>
      <c r="F750" s="16"/>
      <c r="G750" s="16"/>
      <c r="H750" s="16"/>
      <c r="I750" s="16"/>
      <c r="J750" s="61" t="s">
        <v>113</v>
      </c>
      <c r="K750" s="62" t="s">
        <v>113</v>
      </c>
      <c r="L750" s="63"/>
      <c r="M750" s="61" t="str">
        <f>IFERROR(VLOOKUP(Tabel3[[#This Row],[ID-Bygningsdel]],'Data ændringslog'!A:G,7,FALSE),"P")</f>
        <v/>
      </c>
      <c r="N750" s="64" t="s">
        <v>113</v>
      </c>
      <c r="O750" s="188" t="str">
        <f>VLOOKUP(Tabel3[[#This Row],[ID-Bygningsdel]],'Data aktør'!A:H,2,FALSE)</f>
        <v/>
      </c>
      <c r="P750" s="189" t="str">
        <f>VLOOKUP(Tabel3[[#This Row],[ID-Bygningsdel]],'Data aktør'!A:H,3,FALSE)</f>
        <v/>
      </c>
      <c r="Q750" s="190" t="str">
        <f>VLOOKUP(Tabel3[[#This Row],[ID-Bygningsdel]],'Data aktør'!A:H,4,FALSE)</f>
        <v/>
      </c>
      <c r="R750" s="191" t="str">
        <f>VLOOKUP(Tabel3[[#This Row],[ID-Bygningsdel]],'Data aktør'!A:H,5,FALSE)</f>
        <v/>
      </c>
      <c r="S750" s="192" t="str">
        <f>VLOOKUP(Tabel3[[#This Row],[ID-Bygningsdel]],'Data aktør'!A:H,6,FALSE)</f>
        <v/>
      </c>
      <c r="T750" s="193" t="str">
        <f>VLOOKUP(Tabel3[[#This Row],[ID-Bygningsdel]],'Data aktør'!A:H,7,FALSE)</f>
        <v/>
      </c>
      <c r="U750" s="194" t="str">
        <f>VLOOKUP(Tabel3[[#This Row],[ID-Bygningsdel]],'Data aktør'!A:H,8,FALSE)</f>
        <v/>
      </c>
      <c r="V750" s="91"/>
      <c r="W750" s="92"/>
      <c r="X750" s="91"/>
      <c r="Y750" s="92"/>
      <c r="Z750" s="91"/>
      <c r="AA750" s="92"/>
      <c r="AB750" s="91"/>
      <c r="AC750" s="92"/>
      <c r="AD750" s="91"/>
      <c r="AE750" s="92"/>
      <c r="AF750" s="91"/>
      <c r="AG750" s="92"/>
      <c r="AH750" s="91"/>
      <c r="AI750" s="92"/>
      <c r="AJ750" s="91"/>
      <c r="AK750" s="92"/>
      <c r="AL750" s="91"/>
      <c r="AM750" s="92"/>
      <c r="AN750" s="91"/>
      <c r="AO750" s="92"/>
      <c r="AP750" s="91"/>
      <c r="AQ750" s="92"/>
      <c r="AR750" s="91"/>
      <c r="AS750" s="92"/>
      <c r="AT750" s="91"/>
      <c r="AU750" s="92"/>
      <c r="AV750" s="91"/>
      <c r="AW750" s="92"/>
      <c r="AX750" s="91"/>
      <c r="AY750" s="92"/>
      <c r="AZ750" s="91"/>
      <c r="BA750" s="92"/>
      <c r="BB750" s="91"/>
      <c r="BC750" s="92"/>
      <c r="BD750" s="91"/>
      <c r="BE750" s="92"/>
      <c r="BF750" s="91"/>
      <c r="BG750" s="92"/>
      <c r="BH750" s="91"/>
      <c r="BI750" s="92"/>
      <c r="BJ750" s="91"/>
      <c r="BK750" s="92"/>
      <c r="BL750" s="36"/>
      <c r="BM750" s="258"/>
      <c r="BN750" s="91"/>
      <c r="BO750" s="92"/>
      <c r="BP750" s="91"/>
      <c r="BQ750" s="92"/>
      <c r="BR750" s="91"/>
      <c r="BS750" s="92"/>
      <c r="BT750" s="91"/>
      <c r="BU750" s="92"/>
      <c r="BV750" s="24"/>
      <c r="BW750" s="91"/>
      <c r="BX750" s="92"/>
      <c r="BY750" s="91"/>
      <c r="BZ750" s="92"/>
      <c r="CA750" s="99"/>
    </row>
    <row r="751" spans="1:79" x14ac:dyDescent="0.2">
      <c r="A751" s="32"/>
      <c r="B751" s="265" t="s">
        <v>1452</v>
      </c>
      <c r="C751" s="240" t="str">
        <f>_xlfn.CONCAT(Tabel3[[#This Row],[ID]],Tabel3[[#This Row],[BYGNINGSDELE]])</f>
        <v>747-</v>
      </c>
      <c r="D751" s="16"/>
      <c r="E751" s="16"/>
      <c r="F751" s="16"/>
      <c r="G751" s="16"/>
      <c r="H751" s="16"/>
      <c r="I751" s="16"/>
      <c r="J751" s="61" t="s">
        <v>113</v>
      </c>
      <c r="K751" s="62" t="s">
        <v>113</v>
      </c>
      <c r="L751" s="63"/>
      <c r="M751" s="61" t="str">
        <f>IFERROR(VLOOKUP(Tabel3[[#This Row],[ID-Bygningsdel]],'Data ændringslog'!A:G,7,FALSE),"P")</f>
        <v/>
      </c>
      <c r="N751" s="64" t="s">
        <v>113</v>
      </c>
      <c r="O751" s="188" t="str">
        <f>VLOOKUP(Tabel3[[#This Row],[ID-Bygningsdel]],'Data aktør'!A:H,2,FALSE)</f>
        <v/>
      </c>
      <c r="P751" s="189" t="str">
        <f>VLOOKUP(Tabel3[[#This Row],[ID-Bygningsdel]],'Data aktør'!A:H,3,FALSE)</f>
        <v/>
      </c>
      <c r="Q751" s="190" t="str">
        <f>VLOOKUP(Tabel3[[#This Row],[ID-Bygningsdel]],'Data aktør'!A:H,4,FALSE)</f>
        <v/>
      </c>
      <c r="R751" s="191" t="str">
        <f>VLOOKUP(Tabel3[[#This Row],[ID-Bygningsdel]],'Data aktør'!A:H,5,FALSE)</f>
        <v/>
      </c>
      <c r="S751" s="192" t="str">
        <f>VLOOKUP(Tabel3[[#This Row],[ID-Bygningsdel]],'Data aktør'!A:H,6,FALSE)</f>
        <v/>
      </c>
      <c r="T751" s="193" t="str">
        <f>VLOOKUP(Tabel3[[#This Row],[ID-Bygningsdel]],'Data aktør'!A:H,7,FALSE)</f>
        <v/>
      </c>
      <c r="U751" s="194" t="str">
        <f>VLOOKUP(Tabel3[[#This Row],[ID-Bygningsdel]],'Data aktør'!A:H,8,FALSE)</f>
        <v/>
      </c>
      <c r="V751" s="91"/>
      <c r="W751" s="92"/>
      <c r="X751" s="91"/>
      <c r="Y751" s="92"/>
      <c r="Z751" s="91"/>
      <c r="AA751" s="92"/>
      <c r="AB751" s="91"/>
      <c r="AC751" s="92"/>
      <c r="AD751" s="91"/>
      <c r="AE751" s="92"/>
      <c r="AF751" s="91"/>
      <c r="AG751" s="92"/>
      <c r="AH751" s="91"/>
      <c r="AI751" s="92"/>
      <c r="AJ751" s="91"/>
      <c r="AK751" s="92"/>
      <c r="AL751" s="91"/>
      <c r="AM751" s="92"/>
      <c r="AN751" s="91"/>
      <c r="AO751" s="92"/>
      <c r="AP751" s="91"/>
      <c r="AQ751" s="92"/>
      <c r="AR751" s="91"/>
      <c r="AS751" s="92"/>
      <c r="AT751" s="91"/>
      <c r="AU751" s="92"/>
      <c r="AV751" s="91"/>
      <c r="AW751" s="92"/>
      <c r="AX751" s="91"/>
      <c r="AY751" s="92"/>
      <c r="AZ751" s="91"/>
      <c r="BA751" s="92"/>
      <c r="BB751" s="91"/>
      <c r="BC751" s="92"/>
      <c r="BD751" s="91"/>
      <c r="BE751" s="92"/>
      <c r="BF751" s="91"/>
      <c r="BG751" s="92"/>
      <c r="BH751" s="91"/>
      <c r="BI751" s="92"/>
      <c r="BJ751" s="91"/>
      <c r="BK751" s="92"/>
      <c r="BL751" s="36"/>
      <c r="BM751" s="258"/>
      <c r="BN751" s="91"/>
      <c r="BO751" s="92"/>
      <c r="BP751" s="91"/>
      <c r="BQ751" s="92"/>
      <c r="BR751" s="91"/>
      <c r="BS751" s="92"/>
      <c r="BT751" s="91"/>
      <c r="BU751" s="92"/>
      <c r="BV751" s="24"/>
      <c r="BW751" s="91"/>
      <c r="BX751" s="92"/>
      <c r="BY751" s="91"/>
      <c r="BZ751" s="92"/>
      <c r="CA751" s="99"/>
    </row>
    <row r="752" spans="1:79" x14ac:dyDescent="0.2">
      <c r="A752" s="32"/>
      <c r="B752" s="265" t="s">
        <v>1453</v>
      </c>
      <c r="C752" s="240" t="str">
        <f>_xlfn.CONCAT(Tabel3[[#This Row],[ID]],Tabel3[[#This Row],[BYGNINGSDELE]])</f>
        <v>748-</v>
      </c>
      <c r="D752" s="16"/>
      <c r="E752" s="16"/>
      <c r="F752" s="16"/>
      <c r="G752" s="16"/>
      <c r="H752" s="16"/>
      <c r="I752" s="16"/>
      <c r="J752" s="61" t="s">
        <v>113</v>
      </c>
      <c r="K752" s="62" t="s">
        <v>113</v>
      </c>
      <c r="L752" s="63"/>
      <c r="M752" s="61" t="str">
        <f>IFERROR(VLOOKUP(Tabel3[[#This Row],[ID-Bygningsdel]],'Data ændringslog'!A:G,7,FALSE),"P")</f>
        <v/>
      </c>
      <c r="N752" s="64" t="s">
        <v>113</v>
      </c>
      <c r="O752" s="188" t="str">
        <f>VLOOKUP(Tabel3[[#This Row],[ID-Bygningsdel]],'Data aktør'!A:H,2,FALSE)</f>
        <v/>
      </c>
      <c r="P752" s="189" t="str">
        <f>VLOOKUP(Tabel3[[#This Row],[ID-Bygningsdel]],'Data aktør'!A:H,3,FALSE)</f>
        <v/>
      </c>
      <c r="Q752" s="190" t="str">
        <f>VLOOKUP(Tabel3[[#This Row],[ID-Bygningsdel]],'Data aktør'!A:H,4,FALSE)</f>
        <v/>
      </c>
      <c r="R752" s="191" t="str">
        <f>VLOOKUP(Tabel3[[#This Row],[ID-Bygningsdel]],'Data aktør'!A:H,5,FALSE)</f>
        <v/>
      </c>
      <c r="S752" s="192" t="str">
        <f>VLOOKUP(Tabel3[[#This Row],[ID-Bygningsdel]],'Data aktør'!A:H,6,FALSE)</f>
        <v/>
      </c>
      <c r="T752" s="193" t="str">
        <f>VLOOKUP(Tabel3[[#This Row],[ID-Bygningsdel]],'Data aktør'!A:H,7,FALSE)</f>
        <v/>
      </c>
      <c r="U752" s="194" t="str">
        <f>VLOOKUP(Tabel3[[#This Row],[ID-Bygningsdel]],'Data aktør'!A:H,8,FALSE)</f>
        <v/>
      </c>
      <c r="V752" s="91"/>
      <c r="W752" s="92"/>
      <c r="X752" s="91"/>
      <c r="Y752" s="92"/>
      <c r="Z752" s="91"/>
      <c r="AA752" s="92"/>
      <c r="AB752" s="91"/>
      <c r="AC752" s="92"/>
      <c r="AD752" s="91"/>
      <c r="AE752" s="92"/>
      <c r="AF752" s="91"/>
      <c r="AG752" s="92"/>
      <c r="AH752" s="91"/>
      <c r="AI752" s="92"/>
      <c r="AJ752" s="91"/>
      <c r="AK752" s="92"/>
      <c r="AL752" s="91"/>
      <c r="AM752" s="92"/>
      <c r="AN752" s="91"/>
      <c r="AO752" s="92"/>
      <c r="AP752" s="91"/>
      <c r="AQ752" s="92"/>
      <c r="AR752" s="91"/>
      <c r="AS752" s="92"/>
      <c r="AT752" s="91"/>
      <c r="AU752" s="92"/>
      <c r="AV752" s="91"/>
      <c r="AW752" s="92"/>
      <c r="AX752" s="91"/>
      <c r="AY752" s="92"/>
      <c r="AZ752" s="91"/>
      <c r="BA752" s="92"/>
      <c r="BB752" s="91"/>
      <c r="BC752" s="92"/>
      <c r="BD752" s="91"/>
      <c r="BE752" s="92"/>
      <c r="BF752" s="91"/>
      <c r="BG752" s="92"/>
      <c r="BH752" s="91"/>
      <c r="BI752" s="92"/>
      <c r="BJ752" s="91"/>
      <c r="BK752" s="92"/>
      <c r="BL752" s="36"/>
      <c r="BM752" s="258"/>
      <c r="BN752" s="91"/>
      <c r="BO752" s="92"/>
      <c r="BP752" s="91"/>
      <c r="BQ752" s="92"/>
      <c r="BR752" s="91"/>
      <c r="BS752" s="92"/>
      <c r="BT752" s="91"/>
      <c r="BU752" s="92"/>
      <c r="BV752" s="24"/>
      <c r="BW752" s="91"/>
      <c r="BX752" s="92"/>
      <c r="BY752" s="91"/>
      <c r="BZ752" s="92"/>
      <c r="CA752" s="99"/>
    </row>
    <row r="753" spans="1:79" x14ac:dyDescent="0.2">
      <c r="A753" s="32"/>
      <c r="B753" s="265" t="s">
        <v>1454</v>
      </c>
      <c r="C753" s="240" t="str">
        <f>_xlfn.CONCAT(Tabel3[[#This Row],[ID]],Tabel3[[#This Row],[BYGNINGSDELE]])</f>
        <v>749-</v>
      </c>
      <c r="D753" s="16"/>
      <c r="E753" s="16"/>
      <c r="F753" s="16"/>
      <c r="G753" s="16"/>
      <c r="H753" s="16"/>
      <c r="I753" s="16"/>
      <c r="J753" s="61" t="s">
        <v>113</v>
      </c>
      <c r="K753" s="62" t="s">
        <v>113</v>
      </c>
      <c r="L753" s="63"/>
      <c r="M753" s="61" t="str">
        <f>IFERROR(VLOOKUP(Tabel3[[#This Row],[ID-Bygningsdel]],'Data ændringslog'!A:G,7,FALSE),"P")</f>
        <v/>
      </c>
      <c r="N753" s="64" t="s">
        <v>113</v>
      </c>
      <c r="O753" s="188" t="str">
        <f>VLOOKUP(Tabel3[[#This Row],[ID-Bygningsdel]],'Data aktør'!A:H,2,FALSE)</f>
        <v/>
      </c>
      <c r="P753" s="189" t="str">
        <f>VLOOKUP(Tabel3[[#This Row],[ID-Bygningsdel]],'Data aktør'!A:H,3,FALSE)</f>
        <v/>
      </c>
      <c r="Q753" s="190" t="str">
        <f>VLOOKUP(Tabel3[[#This Row],[ID-Bygningsdel]],'Data aktør'!A:H,4,FALSE)</f>
        <v/>
      </c>
      <c r="R753" s="191" t="str">
        <f>VLOOKUP(Tabel3[[#This Row],[ID-Bygningsdel]],'Data aktør'!A:H,5,FALSE)</f>
        <v/>
      </c>
      <c r="S753" s="192" t="str">
        <f>VLOOKUP(Tabel3[[#This Row],[ID-Bygningsdel]],'Data aktør'!A:H,6,FALSE)</f>
        <v/>
      </c>
      <c r="T753" s="193" t="str">
        <f>VLOOKUP(Tabel3[[#This Row],[ID-Bygningsdel]],'Data aktør'!A:H,7,FALSE)</f>
        <v/>
      </c>
      <c r="U753" s="194" t="str">
        <f>VLOOKUP(Tabel3[[#This Row],[ID-Bygningsdel]],'Data aktør'!A:H,8,FALSE)</f>
        <v/>
      </c>
      <c r="V753" s="91"/>
      <c r="W753" s="92"/>
      <c r="X753" s="91"/>
      <c r="Y753" s="92"/>
      <c r="Z753" s="91"/>
      <c r="AA753" s="92"/>
      <c r="AB753" s="91"/>
      <c r="AC753" s="92"/>
      <c r="AD753" s="91"/>
      <c r="AE753" s="92"/>
      <c r="AF753" s="91"/>
      <c r="AG753" s="92"/>
      <c r="AH753" s="91"/>
      <c r="AI753" s="92"/>
      <c r="AJ753" s="91"/>
      <c r="AK753" s="92"/>
      <c r="AL753" s="91"/>
      <c r="AM753" s="92"/>
      <c r="AN753" s="91"/>
      <c r="AO753" s="92"/>
      <c r="AP753" s="91"/>
      <c r="AQ753" s="92"/>
      <c r="AR753" s="91"/>
      <c r="AS753" s="92"/>
      <c r="AT753" s="91"/>
      <c r="AU753" s="92"/>
      <c r="AV753" s="91"/>
      <c r="AW753" s="92"/>
      <c r="AX753" s="91"/>
      <c r="AY753" s="92"/>
      <c r="AZ753" s="91"/>
      <c r="BA753" s="92"/>
      <c r="BB753" s="91"/>
      <c r="BC753" s="92"/>
      <c r="BD753" s="91"/>
      <c r="BE753" s="92"/>
      <c r="BF753" s="91"/>
      <c r="BG753" s="92"/>
      <c r="BH753" s="91"/>
      <c r="BI753" s="92"/>
      <c r="BJ753" s="91"/>
      <c r="BK753" s="92"/>
      <c r="BL753" s="36"/>
      <c r="BM753" s="258"/>
      <c r="BN753" s="91"/>
      <c r="BO753" s="92"/>
      <c r="BP753" s="91"/>
      <c r="BQ753" s="92"/>
      <c r="BR753" s="91"/>
      <c r="BS753" s="92"/>
      <c r="BT753" s="91"/>
      <c r="BU753" s="92"/>
      <c r="BV753" s="24"/>
      <c r="BW753" s="91"/>
      <c r="BX753" s="92"/>
      <c r="BY753" s="91"/>
      <c r="BZ753" s="92"/>
      <c r="CA753" s="99"/>
    </row>
    <row r="754" spans="1:79" x14ac:dyDescent="0.2">
      <c r="A754" s="32"/>
      <c r="B754" s="265" t="s">
        <v>1569</v>
      </c>
      <c r="C754" s="240" t="str">
        <f>_xlfn.CONCAT(Tabel3[[#This Row],[ID]],Tabel3[[#This Row],[BYGNINGSDELE]])</f>
        <v>750-</v>
      </c>
      <c r="D754" s="16"/>
      <c r="E754" s="16"/>
      <c r="F754" s="16"/>
      <c r="G754" s="16"/>
      <c r="H754" s="16"/>
      <c r="I754" s="16"/>
      <c r="J754" s="61" t="s">
        <v>113</v>
      </c>
      <c r="K754" s="62" t="s">
        <v>113</v>
      </c>
      <c r="L754" s="63"/>
      <c r="M754" s="61" t="str">
        <f>IFERROR(VLOOKUP(Tabel3[[#This Row],[ID-Bygningsdel]],'Data ændringslog'!A:G,7,FALSE),"P")</f>
        <v/>
      </c>
      <c r="N754" s="64" t="s">
        <v>113</v>
      </c>
      <c r="O754" s="188" t="str">
        <f>VLOOKUP(Tabel3[[#This Row],[ID-Bygningsdel]],'Data aktør'!A:H,2,FALSE)</f>
        <v/>
      </c>
      <c r="P754" s="189" t="str">
        <f>VLOOKUP(Tabel3[[#This Row],[ID-Bygningsdel]],'Data aktør'!A:H,3,FALSE)</f>
        <v/>
      </c>
      <c r="Q754" s="190" t="str">
        <f>VLOOKUP(Tabel3[[#This Row],[ID-Bygningsdel]],'Data aktør'!A:H,4,FALSE)</f>
        <v/>
      </c>
      <c r="R754" s="191" t="str">
        <f>VLOOKUP(Tabel3[[#This Row],[ID-Bygningsdel]],'Data aktør'!A:H,5,FALSE)</f>
        <v/>
      </c>
      <c r="S754" s="192" t="str">
        <f>VLOOKUP(Tabel3[[#This Row],[ID-Bygningsdel]],'Data aktør'!A:H,6,FALSE)</f>
        <v/>
      </c>
      <c r="T754" s="193" t="str">
        <f>VLOOKUP(Tabel3[[#This Row],[ID-Bygningsdel]],'Data aktør'!A:H,7,FALSE)</f>
        <v/>
      </c>
      <c r="U754" s="194" t="str">
        <f>VLOOKUP(Tabel3[[#This Row],[ID-Bygningsdel]],'Data aktør'!A:H,8,FALSE)</f>
        <v/>
      </c>
      <c r="V754" s="91"/>
      <c r="W754" s="92"/>
      <c r="X754" s="91"/>
      <c r="Y754" s="92"/>
      <c r="Z754" s="91"/>
      <c r="AA754" s="92"/>
      <c r="AB754" s="91"/>
      <c r="AC754" s="92"/>
      <c r="AD754" s="91"/>
      <c r="AE754" s="92"/>
      <c r="AF754" s="91"/>
      <c r="AG754" s="92"/>
      <c r="AH754" s="91"/>
      <c r="AI754" s="92"/>
      <c r="AJ754" s="91"/>
      <c r="AK754" s="92"/>
      <c r="AL754" s="91"/>
      <c r="AM754" s="92"/>
      <c r="AN754" s="91"/>
      <c r="AO754" s="92"/>
      <c r="AP754" s="91"/>
      <c r="AQ754" s="92"/>
      <c r="AR754" s="91"/>
      <c r="AS754" s="92"/>
      <c r="AT754" s="91"/>
      <c r="AU754" s="92"/>
      <c r="AV754" s="91"/>
      <c r="AW754" s="92"/>
      <c r="AX754" s="91"/>
      <c r="AY754" s="92"/>
      <c r="AZ754" s="91"/>
      <c r="BA754" s="92"/>
      <c r="BB754" s="91"/>
      <c r="BC754" s="92"/>
      <c r="BD754" s="91"/>
      <c r="BE754" s="92"/>
      <c r="BF754" s="91"/>
      <c r="BG754" s="92"/>
      <c r="BH754" s="91"/>
      <c r="BI754" s="92"/>
      <c r="BJ754" s="91"/>
      <c r="BK754" s="92"/>
      <c r="BL754" s="36"/>
      <c r="BM754" s="258"/>
      <c r="BN754" s="91"/>
      <c r="BO754" s="92"/>
      <c r="BP754" s="91"/>
      <c r="BQ754" s="92"/>
      <c r="BR754" s="91"/>
      <c r="BS754" s="92"/>
      <c r="BT754" s="91"/>
      <c r="BU754" s="92"/>
      <c r="BV754" s="24"/>
      <c r="BW754" s="91"/>
      <c r="BX754" s="92"/>
      <c r="BY754" s="91"/>
      <c r="BZ754" s="92"/>
      <c r="CA754" s="99"/>
    </row>
    <row r="755" spans="1:79" x14ac:dyDescent="0.2">
      <c r="A755" s="32"/>
      <c r="B755" s="265" t="s">
        <v>1455</v>
      </c>
      <c r="C755" s="240" t="str">
        <f>_xlfn.CONCAT(Tabel3[[#This Row],[ID]],Tabel3[[#This Row],[BYGNINGSDELE]])</f>
        <v>751-</v>
      </c>
      <c r="D755" s="16"/>
      <c r="E755" s="16"/>
      <c r="F755" s="16"/>
      <c r="G755" s="16"/>
      <c r="H755" s="16"/>
      <c r="I755" s="16"/>
      <c r="J755" s="61" t="s">
        <v>113</v>
      </c>
      <c r="K755" s="62" t="s">
        <v>113</v>
      </c>
      <c r="L755" s="63"/>
      <c r="M755" s="61" t="str">
        <f>IFERROR(VLOOKUP(Tabel3[[#This Row],[ID-Bygningsdel]],'Data ændringslog'!A:G,7,FALSE),"P")</f>
        <v/>
      </c>
      <c r="N755" s="64" t="s">
        <v>113</v>
      </c>
      <c r="O755" s="188" t="str">
        <f>VLOOKUP(Tabel3[[#This Row],[ID-Bygningsdel]],'Data aktør'!A:H,2,FALSE)</f>
        <v/>
      </c>
      <c r="P755" s="189" t="str">
        <f>VLOOKUP(Tabel3[[#This Row],[ID-Bygningsdel]],'Data aktør'!A:H,3,FALSE)</f>
        <v/>
      </c>
      <c r="Q755" s="190" t="str">
        <f>VLOOKUP(Tabel3[[#This Row],[ID-Bygningsdel]],'Data aktør'!A:H,4,FALSE)</f>
        <v/>
      </c>
      <c r="R755" s="191" t="str">
        <f>VLOOKUP(Tabel3[[#This Row],[ID-Bygningsdel]],'Data aktør'!A:H,5,FALSE)</f>
        <v/>
      </c>
      <c r="S755" s="192" t="str">
        <f>VLOOKUP(Tabel3[[#This Row],[ID-Bygningsdel]],'Data aktør'!A:H,6,FALSE)</f>
        <v/>
      </c>
      <c r="T755" s="193" t="str">
        <f>VLOOKUP(Tabel3[[#This Row],[ID-Bygningsdel]],'Data aktør'!A:H,7,FALSE)</f>
        <v/>
      </c>
      <c r="U755" s="194" t="str">
        <f>VLOOKUP(Tabel3[[#This Row],[ID-Bygningsdel]],'Data aktør'!A:H,8,FALSE)</f>
        <v/>
      </c>
      <c r="V755" s="91"/>
      <c r="W755" s="92"/>
      <c r="X755" s="91"/>
      <c r="Y755" s="92"/>
      <c r="Z755" s="91"/>
      <c r="AA755" s="92"/>
      <c r="AB755" s="91"/>
      <c r="AC755" s="92"/>
      <c r="AD755" s="91"/>
      <c r="AE755" s="92"/>
      <c r="AF755" s="91"/>
      <c r="AG755" s="92"/>
      <c r="AH755" s="91"/>
      <c r="AI755" s="92"/>
      <c r="AJ755" s="91"/>
      <c r="AK755" s="92"/>
      <c r="AL755" s="91"/>
      <c r="AM755" s="92"/>
      <c r="AN755" s="91"/>
      <c r="AO755" s="92"/>
      <c r="AP755" s="91"/>
      <c r="AQ755" s="92"/>
      <c r="AR755" s="91"/>
      <c r="AS755" s="92"/>
      <c r="AT755" s="91"/>
      <c r="AU755" s="92"/>
      <c r="AV755" s="91"/>
      <c r="AW755" s="92"/>
      <c r="AX755" s="91"/>
      <c r="AY755" s="92"/>
      <c r="AZ755" s="91"/>
      <c r="BA755" s="92"/>
      <c r="BB755" s="91"/>
      <c r="BC755" s="92"/>
      <c r="BD755" s="91"/>
      <c r="BE755" s="92"/>
      <c r="BF755" s="91"/>
      <c r="BG755" s="92"/>
      <c r="BH755" s="91"/>
      <c r="BI755" s="92"/>
      <c r="BJ755" s="91"/>
      <c r="BK755" s="92"/>
      <c r="BL755" s="36"/>
      <c r="BM755" s="258"/>
      <c r="BN755" s="91"/>
      <c r="BO755" s="92"/>
      <c r="BP755" s="91"/>
      <c r="BQ755" s="92"/>
      <c r="BR755" s="91"/>
      <c r="BS755" s="92"/>
      <c r="BT755" s="91"/>
      <c r="BU755" s="92"/>
      <c r="BV755" s="24"/>
      <c r="BW755" s="91"/>
      <c r="BX755" s="92"/>
      <c r="BY755" s="91"/>
      <c r="BZ755" s="92"/>
      <c r="CA755" s="99"/>
    </row>
    <row r="756" spans="1:79" x14ac:dyDescent="0.2">
      <c r="A756" s="32"/>
      <c r="B756" s="265" t="s">
        <v>1456</v>
      </c>
      <c r="C756" s="240" t="str">
        <f>_xlfn.CONCAT(Tabel3[[#This Row],[ID]],Tabel3[[#This Row],[BYGNINGSDELE]])</f>
        <v>752-</v>
      </c>
      <c r="D756" s="16"/>
      <c r="E756" s="16"/>
      <c r="F756" s="16"/>
      <c r="G756" s="16"/>
      <c r="H756" s="16"/>
      <c r="I756" s="16"/>
      <c r="J756" s="61" t="s">
        <v>113</v>
      </c>
      <c r="K756" s="62" t="s">
        <v>113</v>
      </c>
      <c r="L756" s="63"/>
      <c r="M756" s="61" t="str">
        <f>IFERROR(VLOOKUP(Tabel3[[#This Row],[ID-Bygningsdel]],'Data ændringslog'!A:G,7,FALSE),"P")</f>
        <v/>
      </c>
      <c r="N756" s="64" t="s">
        <v>113</v>
      </c>
      <c r="O756" s="188" t="str">
        <f>VLOOKUP(Tabel3[[#This Row],[ID-Bygningsdel]],'Data aktør'!A:H,2,FALSE)</f>
        <v/>
      </c>
      <c r="P756" s="189" t="str">
        <f>VLOOKUP(Tabel3[[#This Row],[ID-Bygningsdel]],'Data aktør'!A:H,3,FALSE)</f>
        <v/>
      </c>
      <c r="Q756" s="190" t="str">
        <f>VLOOKUP(Tabel3[[#This Row],[ID-Bygningsdel]],'Data aktør'!A:H,4,FALSE)</f>
        <v/>
      </c>
      <c r="R756" s="191" t="str">
        <f>VLOOKUP(Tabel3[[#This Row],[ID-Bygningsdel]],'Data aktør'!A:H,5,FALSE)</f>
        <v/>
      </c>
      <c r="S756" s="192" t="str">
        <f>VLOOKUP(Tabel3[[#This Row],[ID-Bygningsdel]],'Data aktør'!A:H,6,FALSE)</f>
        <v/>
      </c>
      <c r="T756" s="193" t="str">
        <f>VLOOKUP(Tabel3[[#This Row],[ID-Bygningsdel]],'Data aktør'!A:H,7,FALSE)</f>
        <v/>
      </c>
      <c r="U756" s="194" t="str">
        <f>VLOOKUP(Tabel3[[#This Row],[ID-Bygningsdel]],'Data aktør'!A:H,8,FALSE)</f>
        <v/>
      </c>
      <c r="V756" s="91"/>
      <c r="W756" s="92"/>
      <c r="X756" s="91"/>
      <c r="Y756" s="92"/>
      <c r="Z756" s="91"/>
      <c r="AA756" s="92"/>
      <c r="AB756" s="91"/>
      <c r="AC756" s="92"/>
      <c r="AD756" s="91"/>
      <c r="AE756" s="92"/>
      <c r="AF756" s="91"/>
      <c r="AG756" s="92"/>
      <c r="AH756" s="91"/>
      <c r="AI756" s="92"/>
      <c r="AJ756" s="91"/>
      <c r="AK756" s="92"/>
      <c r="AL756" s="91"/>
      <c r="AM756" s="92"/>
      <c r="AN756" s="91"/>
      <c r="AO756" s="92"/>
      <c r="AP756" s="91"/>
      <c r="AQ756" s="92"/>
      <c r="AR756" s="91"/>
      <c r="AS756" s="92"/>
      <c r="AT756" s="91"/>
      <c r="AU756" s="92"/>
      <c r="AV756" s="91"/>
      <c r="AW756" s="92"/>
      <c r="AX756" s="91"/>
      <c r="AY756" s="92"/>
      <c r="AZ756" s="91"/>
      <c r="BA756" s="92"/>
      <c r="BB756" s="91"/>
      <c r="BC756" s="92"/>
      <c r="BD756" s="91"/>
      <c r="BE756" s="92"/>
      <c r="BF756" s="91"/>
      <c r="BG756" s="92"/>
      <c r="BH756" s="91"/>
      <c r="BI756" s="92"/>
      <c r="BJ756" s="91"/>
      <c r="BK756" s="92"/>
      <c r="BL756" s="36"/>
      <c r="BM756" s="258"/>
      <c r="BN756" s="91"/>
      <c r="BO756" s="92"/>
      <c r="BP756" s="91"/>
      <c r="BQ756" s="92"/>
      <c r="BR756" s="91"/>
      <c r="BS756" s="92"/>
      <c r="BT756" s="91"/>
      <c r="BU756" s="92"/>
      <c r="BV756" s="24"/>
      <c r="BW756" s="91"/>
      <c r="BX756" s="92"/>
      <c r="BY756" s="91"/>
      <c r="BZ756" s="92"/>
      <c r="CA756" s="99"/>
    </row>
    <row r="757" spans="1:79" x14ac:dyDescent="0.2">
      <c r="A757" s="32"/>
      <c r="B757" s="265" t="s">
        <v>1457</v>
      </c>
      <c r="C757" s="240" t="str">
        <f>_xlfn.CONCAT(Tabel3[[#This Row],[ID]],Tabel3[[#This Row],[BYGNINGSDELE]])</f>
        <v>753-</v>
      </c>
      <c r="D757" s="16"/>
      <c r="E757" s="16"/>
      <c r="F757" s="16"/>
      <c r="G757" s="16"/>
      <c r="H757" s="16"/>
      <c r="I757" s="16"/>
      <c r="J757" s="61" t="s">
        <v>113</v>
      </c>
      <c r="K757" s="62" t="s">
        <v>113</v>
      </c>
      <c r="L757" s="63"/>
      <c r="M757" s="61" t="str">
        <f>IFERROR(VLOOKUP(Tabel3[[#This Row],[ID-Bygningsdel]],'Data ændringslog'!A:G,7,FALSE),"P")</f>
        <v/>
      </c>
      <c r="N757" s="64" t="s">
        <v>113</v>
      </c>
      <c r="O757" s="188" t="str">
        <f>VLOOKUP(Tabel3[[#This Row],[ID-Bygningsdel]],'Data aktør'!A:H,2,FALSE)</f>
        <v/>
      </c>
      <c r="P757" s="189" t="str">
        <f>VLOOKUP(Tabel3[[#This Row],[ID-Bygningsdel]],'Data aktør'!A:H,3,FALSE)</f>
        <v/>
      </c>
      <c r="Q757" s="190" t="str">
        <f>VLOOKUP(Tabel3[[#This Row],[ID-Bygningsdel]],'Data aktør'!A:H,4,FALSE)</f>
        <v/>
      </c>
      <c r="R757" s="191" t="str">
        <f>VLOOKUP(Tabel3[[#This Row],[ID-Bygningsdel]],'Data aktør'!A:H,5,FALSE)</f>
        <v/>
      </c>
      <c r="S757" s="192" t="str">
        <f>VLOOKUP(Tabel3[[#This Row],[ID-Bygningsdel]],'Data aktør'!A:H,6,FALSE)</f>
        <v/>
      </c>
      <c r="T757" s="193" t="str">
        <f>VLOOKUP(Tabel3[[#This Row],[ID-Bygningsdel]],'Data aktør'!A:H,7,FALSE)</f>
        <v/>
      </c>
      <c r="U757" s="194" t="str">
        <f>VLOOKUP(Tabel3[[#This Row],[ID-Bygningsdel]],'Data aktør'!A:H,8,FALSE)</f>
        <v/>
      </c>
      <c r="V757" s="91"/>
      <c r="W757" s="92"/>
      <c r="X757" s="91"/>
      <c r="Y757" s="92"/>
      <c r="Z757" s="91"/>
      <c r="AA757" s="92"/>
      <c r="AB757" s="91"/>
      <c r="AC757" s="92"/>
      <c r="AD757" s="91"/>
      <c r="AE757" s="92"/>
      <c r="AF757" s="91"/>
      <c r="AG757" s="92"/>
      <c r="AH757" s="91"/>
      <c r="AI757" s="92"/>
      <c r="AJ757" s="91"/>
      <c r="AK757" s="92"/>
      <c r="AL757" s="91"/>
      <c r="AM757" s="92"/>
      <c r="AN757" s="91"/>
      <c r="AO757" s="92"/>
      <c r="AP757" s="91"/>
      <c r="AQ757" s="92"/>
      <c r="AR757" s="91"/>
      <c r="AS757" s="92"/>
      <c r="AT757" s="91"/>
      <c r="AU757" s="92"/>
      <c r="AV757" s="91"/>
      <c r="AW757" s="92"/>
      <c r="AX757" s="91"/>
      <c r="AY757" s="92"/>
      <c r="AZ757" s="91"/>
      <c r="BA757" s="92"/>
      <c r="BB757" s="91"/>
      <c r="BC757" s="92"/>
      <c r="BD757" s="91"/>
      <c r="BE757" s="92"/>
      <c r="BF757" s="91"/>
      <c r="BG757" s="92"/>
      <c r="BH757" s="91"/>
      <c r="BI757" s="92"/>
      <c r="BJ757" s="91"/>
      <c r="BK757" s="92"/>
      <c r="BL757" s="36"/>
      <c r="BM757" s="258"/>
      <c r="BN757" s="91"/>
      <c r="BO757" s="92"/>
      <c r="BP757" s="91"/>
      <c r="BQ757" s="92"/>
      <c r="BR757" s="91"/>
      <c r="BS757" s="92"/>
      <c r="BT757" s="91"/>
      <c r="BU757" s="92"/>
      <c r="BV757" s="24"/>
      <c r="BW757" s="91"/>
      <c r="BX757" s="92"/>
      <c r="BY757" s="91"/>
      <c r="BZ757" s="92"/>
      <c r="CA757" s="99"/>
    </row>
    <row r="758" spans="1:79" x14ac:dyDescent="0.2">
      <c r="A758" s="32"/>
      <c r="B758" s="265" t="s">
        <v>1537</v>
      </c>
      <c r="C758" s="240" t="str">
        <f>_xlfn.CONCAT(Tabel3[[#This Row],[ID]],Tabel3[[#This Row],[BYGNINGSDELE]])</f>
        <v>754-</v>
      </c>
      <c r="D758" s="16"/>
      <c r="E758" s="16"/>
      <c r="F758" s="16"/>
      <c r="G758" s="16"/>
      <c r="H758" s="16"/>
      <c r="I758" s="16"/>
      <c r="J758" s="61" t="s">
        <v>113</v>
      </c>
      <c r="K758" s="62" t="s">
        <v>113</v>
      </c>
      <c r="L758" s="63"/>
      <c r="M758" s="61" t="str">
        <f>IFERROR(VLOOKUP(Tabel3[[#This Row],[ID-Bygningsdel]],'Data ændringslog'!A:G,7,FALSE),"P")</f>
        <v/>
      </c>
      <c r="N758" s="64" t="s">
        <v>113</v>
      </c>
      <c r="O758" s="188" t="str">
        <f>VLOOKUP(Tabel3[[#This Row],[ID-Bygningsdel]],'Data aktør'!A:H,2,FALSE)</f>
        <v/>
      </c>
      <c r="P758" s="189" t="str">
        <f>VLOOKUP(Tabel3[[#This Row],[ID-Bygningsdel]],'Data aktør'!A:H,3,FALSE)</f>
        <v/>
      </c>
      <c r="Q758" s="190" t="str">
        <f>VLOOKUP(Tabel3[[#This Row],[ID-Bygningsdel]],'Data aktør'!A:H,4,FALSE)</f>
        <v/>
      </c>
      <c r="R758" s="191" t="str">
        <f>VLOOKUP(Tabel3[[#This Row],[ID-Bygningsdel]],'Data aktør'!A:H,5,FALSE)</f>
        <v/>
      </c>
      <c r="S758" s="192" t="str">
        <f>VLOOKUP(Tabel3[[#This Row],[ID-Bygningsdel]],'Data aktør'!A:H,6,FALSE)</f>
        <v/>
      </c>
      <c r="T758" s="193" t="str">
        <f>VLOOKUP(Tabel3[[#This Row],[ID-Bygningsdel]],'Data aktør'!A:H,7,FALSE)</f>
        <v/>
      </c>
      <c r="U758" s="194" t="str">
        <f>VLOOKUP(Tabel3[[#This Row],[ID-Bygningsdel]],'Data aktør'!A:H,8,FALSE)</f>
        <v/>
      </c>
      <c r="V758" s="91"/>
      <c r="W758" s="92"/>
      <c r="X758" s="91"/>
      <c r="Y758" s="92"/>
      <c r="Z758" s="91"/>
      <c r="AA758" s="92"/>
      <c r="AB758" s="91"/>
      <c r="AC758" s="92"/>
      <c r="AD758" s="91"/>
      <c r="AE758" s="92"/>
      <c r="AF758" s="91"/>
      <c r="AG758" s="92"/>
      <c r="AH758" s="91"/>
      <c r="AI758" s="92"/>
      <c r="AJ758" s="91"/>
      <c r="AK758" s="92"/>
      <c r="AL758" s="91"/>
      <c r="AM758" s="92"/>
      <c r="AN758" s="91"/>
      <c r="AO758" s="92"/>
      <c r="AP758" s="91"/>
      <c r="AQ758" s="92"/>
      <c r="AR758" s="91"/>
      <c r="AS758" s="92"/>
      <c r="AT758" s="91"/>
      <c r="AU758" s="92"/>
      <c r="AV758" s="91"/>
      <c r="AW758" s="92"/>
      <c r="AX758" s="91"/>
      <c r="AY758" s="92"/>
      <c r="AZ758" s="91"/>
      <c r="BA758" s="92"/>
      <c r="BB758" s="91"/>
      <c r="BC758" s="92"/>
      <c r="BD758" s="91"/>
      <c r="BE758" s="92"/>
      <c r="BF758" s="91"/>
      <c r="BG758" s="92"/>
      <c r="BH758" s="91"/>
      <c r="BI758" s="92"/>
      <c r="BJ758" s="91"/>
      <c r="BK758" s="92"/>
      <c r="BL758" s="36"/>
      <c r="BM758" s="258"/>
      <c r="BN758" s="91"/>
      <c r="BO758" s="92"/>
      <c r="BP758" s="91"/>
      <c r="BQ758" s="92"/>
      <c r="BR758" s="91"/>
      <c r="BS758" s="92"/>
      <c r="BT758" s="91"/>
      <c r="BU758" s="92"/>
      <c r="BV758" s="24"/>
      <c r="BW758" s="91"/>
      <c r="BX758" s="92"/>
      <c r="BY758" s="91"/>
      <c r="BZ758" s="92"/>
      <c r="CA758" s="99"/>
    </row>
    <row r="759" spans="1:79" x14ac:dyDescent="0.2">
      <c r="A759" s="32"/>
      <c r="B759" s="265" t="s">
        <v>1538</v>
      </c>
      <c r="C759" s="240" t="str">
        <f>_xlfn.CONCAT(Tabel3[[#This Row],[ID]],Tabel3[[#This Row],[BYGNINGSDELE]])</f>
        <v>755-</v>
      </c>
      <c r="D759" s="16"/>
      <c r="E759" s="16"/>
      <c r="F759" s="16"/>
      <c r="G759" s="16"/>
      <c r="H759" s="16"/>
      <c r="I759" s="16"/>
      <c r="J759" s="61" t="s">
        <v>113</v>
      </c>
      <c r="K759" s="62" t="s">
        <v>113</v>
      </c>
      <c r="L759" s="63"/>
      <c r="M759" s="61" t="str">
        <f>IFERROR(VLOOKUP(Tabel3[[#This Row],[ID-Bygningsdel]],'Data ændringslog'!A:G,7,FALSE),"P")</f>
        <v/>
      </c>
      <c r="N759" s="64" t="s">
        <v>113</v>
      </c>
      <c r="O759" s="188" t="str">
        <f>VLOOKUP(Tabel3[[#This Row],[ID-Bygningsdel]],'Data aktør'!A:H,2,FALSE)</f>
        <v/>
      </c>
      <c r="P759" s="189" t="str">
        <f>VLOOKUP(Tabel3[[#This Row],[ID-Bygningsdel]],'Data aktør'!A:H,3,FALSE)</f>
        <v/>
      </c>
      <c r="Q759" s="190" t="str">
        <f>VLOOKUP(Tabel3[[#This Row],[ID-Bygningsdel]],'Data aktør'!A:H,4,FALSE)</f>
        <v/>
      </c>
      <c r="R759" s="191" t="str">
        <f>VLOOKUP(Tabel3[[#This Row],[ID-Bygningsdel]],'Data aktør'!A:H,5,FALSE)</f>
        <v/>
      </c>
      <c r="S759" s="192" t="str">
        <f>VLOOKUP(Tabel3[[#This Row],[ID-Bygningsdel]],'Data aktør'!A:H,6,FALSE)</f>
        <v/>
      </c>
      <c r="T759" s="193" t="str">
        <f>VLOOKUP(Tabel3[[#This Row],[ID-Bygningsdel]],'Data aktør'!A:H,7,FALSE)</f>
        <v/>
      </c>
      <c r="U759" s="194" t="str">
        <f>VLOOKUP(Tabel3[[#This Row],[ID-Bygningsdel]],'Data aktør'!A:H,8,FALSE)</f>
        <v/>
      </c>
      <c r="V759" s="91"/>
      <c r="W759" s="92"/>
      <c r="X759" s="91"/>
      <c r="Y759" s="92"/>
      <c r="Z759" s="91"/>
      <c r="AA759" s="92"/>
      <c r="AB759" s="91"/>
      <c r="AC759" s="92"/>
      <c r="AD759" s="91"/>
      <c r="AE759" s="92"/>
      <c r="AF759" s="91"/>
      <c r="AG759" s="92"/>
      <c r="AH759" s="91"/>
      <c r="AI759" s="92"/>
      <c r="AJ759" s="91"/>
      <c r="AK759" s="92"/>
      <c r="AL759" s="91"/>
      <c r="AM759" s="92"/>
      <c r="AN759" s="91"/>
      <c r="AO759" s="92"/>
      <c r="AP759" s="91"/>
      <c r="AQ759" s="92"/>
      <c r="AR759" s="91"/>
      <c r="AS759" s="92"/>
      <c r="AT759" s="91"/>
      <c r="AU759" s="92"/>
      <c r="AV759" s="91"/>
      <c r="AW759" s="92"/>
      <c r="AX759" s="91"/>
      <c r="AY759" s="92"/>
      <c r="AZ759" s="91"/>
      <c r="BA759" s="92"/>
      <c r="BB759" s="91"/>
      <c r="BC759" s="92"/>
      <c r="BD759" s="91"/>
      <c r="BE759" s="92"/>
      <c r="BF759" s="91"/>
      <c r="BG759" s="92"/>
      <c r="BH759" s="91"/>
      <c r="BI759" s="92"/>
      <c r="BJ759" s="91"/>
      <c r="BK759" s="92"/>
      <c r="BL759" s="36"/>
      <c r="BM759" s="258"/>
      <c r="BN759" s="91"/>
      <c r="BO759" s="92"/>
      <c r="BP759" s="91"/>
      <c r="BQ759" s="92"/>
      <c r="BR759" s="91"/>
      <c r="BS759" s="92"/>
      <c r="BT759" s="91"/>
      <c r="BU759" s="92"/>
      <c r="BV759" s="24"/>
      <c r="BW759" s="91"/>
      <c r="BX759" s="92"/>
      <c r="BY759" s="91"/>
      <c r="BZ759" s="92"/>
      <c r="CA759" s="99"/>
    </row>
    <row r="760" spans="1:79" ht="15.75" x14ac:dyDescent="0.2">
      <c r="A760" s="32"/>
      <c r="B760" s="266" t="s">
        <v>1539</v>
      </c>
      <c r="C760" s="241" t="str">
        <f>_xlfn.CONCAT(Tabel3[[#This Row],[ID]],Tabel3[[#This Row],[BYGNINGSDELE]])</f>
        <v>756</v>
      </c>
      <c r="D760" s="103"/>
      <c r="E760" s="103"/>
      <c r="F760" s="103"/>
      <c r="G760" s="103"/>
      <c r="H760" s="103"/>
      <c r="I760" s="33"/>
      <c r="J760" s="55"/>
      <c r="K760" s="56"/>
      <c r="L760" s="104"/>
      <c r="M760" s="104"/>
      <c r="N760" s="57"/>
      <c r="O760" s="218" t="s">
        <v>109</v>
      </c>
      <c r="P760" s="219" t="s">
        <v>109</v>
      </c>
      <c r="Q760" s="219" t="s">
        <v>109</v>
      </c>
      <c r="R760" s="219" t="s">
        <v>109</v>
      </c>
      <c r="S760" s="219" t="s">
        <v>109</v>
      </c>
      <c r="T760" s="219" t="s">
        <v>109</v>
      </c>
      <c r="U760" s="220" t="s">
        <v>109</v>
      </c>
      <c r="V760" s="82"/>
      <c r="W760" s="83"/>
      <c r="X760" s="82"/>
      <c r="Y760" s="83"/>
      <c r="Z760" s="82"/>
      <c r="AA760" s="83"/>
      <c r="AB760" s="82"/>
      <c r="AC760" s="232"/>
      <c r="AD760" s="82"/>
      <c r="AE760" s="83"/>
      <c r="AF760" s="82"/>
      <c r="AG760" s="83"/>
      <c r="AH760" s="82"/>
      <c r="AI760" s="83"/>
      <c r="AJ760" s="82"/>
      <c r="AK760" s="232"/>
      <c r="AL760" s="82"/>
      <c r="AM760" s="232"/>
      <c r="AN760" s="82"/>
      <c r="AO760" s="83"/>
      <c r="AP760" s="82"/>
      <c r="AQ760" s="83"/>
      <c r="AR760" s="82"/>
      <c r="AS760" s="83"/>
      <c r="AT760" s="82"/>
      <c r="AU760" s="232"/>
      <c r="AV760" s="82"/>
      <c r="AW760" s="83"/>
      <c r="AX760" s="82"/>
      <c r="AY760" s="83"/>
      <c r="AZ760" s="82"/>
      <c r="BA760" s="83"/>
      <c r="BB760" s="82"/>
      <c r="BC760" s="232"/>
      <c r="BD760" s="82"/>
      <c r="BE760" s="83"/>
      <c r="BF760" s="82"/>
      <c r="BG760" s="83"/>
      <c r="BH760" s="82"/>
      <c r="BI760" s="83"/>
      <c r="BJ760" s="82"/>
      <c r="BK760" s="232"/>
      <c r="BL760" s="106"/>
      <c r="BM760" s="257"/>
      <c r="BN760" s="82"/>
      <c r="BO760" s="83"/>
      <c r="BP760" s="82"/>
      <c r="BQ760" s="83"/>
      <c r="BR760" s="82"/>
      <c r="BS760" s="83"/>
      <c r="BT760" s="82"/>
      <c r="BU760" s="232"/>
      <c r="BV760" s="33"/>
      <c r="BW760" s="82"/>
      <c r="BX760" s="83"/>
      <c r="BY760" s="82"/>
      <c r="BZ760" s="83"/>
      <c r="CA760" s="107"/>
    </row>
    <row r="761" spans="1:79" x14ac:dyDescent="0.2">
      <c r="A761" s="32"/>
      <c r="B761" s="265" t="s">
        <v>1540</v>
      </c>
      <c r="C761" s="240" t="str">
        <f>_xlfn.CONCAT(Tabel3[[#This Row],[ID]],Tabel3[[#This Row],[BYGNINGSDELE]])</f>
        <v/>
      </c>
      <c r="D761" s="16"/>
      <c r="E761" s="16"/>
      <c r="F761" s="16"/>
      <c r="G761" s="16"/>
      <c r="H761" s="16"/>
      <c r="I761" s="16"/>
      <c r="J761" s="61" t="s">
        <v>113</v>
      </c>
      <c r="K761" s="62" t="s">
        <v>113</v>
      </c>
      <c r="L761" s="63"/>
      <c r="M761" s="61" t="str">
        <f>IFERROR(VLOOKUP(Tabel3[[#This Row],[ID-Bygningsdel]],'Data ændringslog'!A:G,7,FALSE),"P")</f>
        <v>P</v>
      </c>
      <c r="N761" s="64" t="s">
        <v>113</v>
      </c>
      <c r="O761" s="188" t="str">
        <f>VLOOKUP(Tabel3[[#This Row],[ID-Bygningsdel]],'Data aktør'!A:H,2,FALSE)</f>
        <v/>
      </c>
      <c r="P761" s="189" t="str">
        <f>VLOOKUP(Tabel3[[#This Row],[ID-Bygningsdel]],'Data aktør'!A:H,3,FALSE)</f>
        <v/>
      </c>
      <c r="Q761" s="190" t="str">
        <f>VLOOKUP(Tabel3[[#This Row],[ID-Bygningsdel]],'Data aktør'!A:H,4,FALSE)</f>
        <v/>
      </c>
      <c r="R761" s="191" t="str">
        <f>VLOOKUP(Tabel3[[#This Row],[ID-Bygningsdel]],'Data aktør'!A:H,5,FALSE)</f>
        <v/>
      </c>
      <c r="S761" s="192" t="str">
        <f>VLOOKUP(Tabel3[[#This Row],[ID-Bygningsdel]],'Data aktør'!A:H,6,FALSE)</f>
        <v/>
      </c>
      <c r="T761" s="193" t="str">
        <f>VLOOKUP(Tabel3[[#This Row],[ID-Bygningsdel]],'Data aktør'!A:H,7,FALSE)</f>
        <v/>
      </c>
      <c r="U761" s="194" t="str">
        <f>VLOOKUP(Tabel3[[#This Row],[ID-Bygningsdel]],'Data aktør'!A:H,8,FALSE)</f>
        <v/>
      </c>
      <c r="V761" s="91"/>
      <c r="W761" s="92"/>
      <c r="X761" s="91"/>
      <c r="Y761" s="92"/>
      <c r="Z761" s="91"/>
      <c r="AA761" s="92"/>
      <c r="AB761" s="91"/>
      <c r="AC761" s="92"/>
      <c r="AD761" s="91"/>
      <c r="AE761" s="92"/>
      <c r="AF761" s="91"/>
      <c r="AG761" s="92"/>
      <c r="AH761" s="91"/>
      <c r="AI761" s="92"/>
      <c r="AJ761" s="91"/>
      <c r="AK761" s="92"/>
      <c r="AL761" s="91"/>
      <c r="AM761" s="92"/>
      <c r="AN761" s="91"/>
      <c r="AO761" s="92"/>
      <c r="AP761" s="91"/>
      <c r="AQ761" s="92"/>
      <c r="AR761" s="91"/>
      <c r="AS761" s="92"/>
      <c r="AT761" s="91"/>
      <c r="AU761" s="92"/>
      <c r="AV761" s="91"/>
      <c r="AW761" s="92"/>
      <c r="AX761" s="91"/>
      <c r="AY761" s="92"/>
      <c r="AZ761" s="91"/>
      <c r="BA761" s="92"/>
      <c r="BB761" s="91"/>
      <c r="BC761" s="92"/>
      <c r="BD761" s="91"/>
      <c r="BE761" s="92"/>
      <c r="BF761" s="91"/>
      <c r="BG761" s="92"/>
      <c r="BH761" s="91"/>
      <c r="BI761" s="92"/>
      <c r="BJ761" s="91"/>
      <c r="BK761" s="92"/>
      <c r="BL761" s="36"/>
      <c r="BM761" s="258"/>
      <c r="BN761" s="91"/>
      <c r="BO761" s="92"/>
      <c r="BP761" s="91"/>
      <c r="BQ761" s="92"/>
      <c r="BR761" s="91"/>
      <c r="BS761" s="92"/>
      <c r="BT761" s="91"/>
      <c r="BU761" s="92"/>
      <c r="BV761" s="24"/>
      <c r="BW761" s="91"/>
      <c r="BX761" s="92"/>
      <c r="BY761" s="91"/>
      <c r="BZ761" s="92"/>
      <c r="CA761" s="99"/>
    </row>
    <row r="762" spans="1:79" x14ac:dyDescent="0.2">
      <c r="A762" s="32"/>
      <c r="B762" s="265" t="s">
        <v>1541</v>
      </c>
      <c r="C762" s="240" t="str">
        <f>_xlfn.CONCAT(Tabel3[[#This Row],[ID]],Tabel3[[#This Row],[BYGNINGSDELE]])</f>
        <v/>
      </c>
      <c r="D762" s="16"/>
      <c r="E762" s="16"/>
      <c r="F762" s="16"/>
      <c r="G762" s="16"/>
      <c r="H762" s="16"/>
      <c r="I762" s="16"/>
      <c r="J762" s="61" t="s">
        <v>113</v>
      </c>
      <c r="K762" s="62" t="s">
        <v>113</v>
      </c>
      <c r="L762" s="63"/>
      <c r="M762" s="61" t="str">
        <f>IFERROR(VLOOKUP(Tabel3[[#This Row],[ID-Bygningsdel]],'Data ændringslog'!A:G,7,FALSE),"P")</f>
        <v>P</v>
      </c>
      <c r="N762" s="64" t="s">
        <v>113</v>
      </c>
      <c r="O762" s="188" t="str">
        <f>VLOOKUP(Tabel3[[#This Row],[ID-Bygningsdel]],'Data aktør'!A:H,2,FALSE)</f>
        <v/>
      </c>
      <c r="P762" s="189" t="str">
        <f>VLOOKUP(Tabel3[[#This Row],[ID-Bygningsdel]],'Data aktør'!A:H,3,FALSE)</f>
        <v/>
      </c>
      <c r="Q762" s="190" t="str">
        <f>VLOOKUP(Tabel3[[#This Row],[ID-Bygningsdel]],'Data aktør'!A:H,4,FALSE)</f>
        <v/>
      </c>
      <c r="R762" s="191" t="str">
        <f>VLOOKUP(Tabel3[[#This Row],[ID-Bygningsdel]],'Data aktør'!A:H,5,FALSE)</f>
        <v/>
      </c>
      <c r="S762" s="192" t="str">
        <f>VLOOKUP(Tabel3[[#This Row],[ID-Bygningsdel]],'Data aktør'!A:H,6,FALSE)</f>
        <v/>
      </c>
      <c r="T762" s="193" t="str">
        <f>VLOOKUP(Tabel3[[#This Row],[ID-Bygningsdel]],'Data aktør'!A:H,7,FALSE)</f>
        <v/>
      </c>
      <c r="U762" s="194" t="str">
        <f>VLOOKUP(Tabel3[[#This Row],[ID-Bygningsdel]],'Data aktør'!A:H,8,FALSE)</f>
        <v/>
      </c>
      <c r="V762" s="91"/>
      <c r="W762" s="92"/>
      <c r="X762" s="91"/>
      <c r="Y762" s="92"/>
      <c r="Z762" s="91"/>
      <c r="AA762" s="92"/>
      <c r="AB762" s="91"/>
      <c r="AC762" s="92"/>
      <c r="AD762" s="91"/>
      <c r="AE762" s="92"/>
      <c r="AF762" s="91"/>
      <c r="AG762" s="92"/>
      <c r="AH762" s="91"/>
      <c r="AI762" s="92"/>
      <c r="AJ762" s="91"/>
      <c r="AK762" s="92"/>
      <c r="AL762" s="91"/>
      <c r="AM762" s="92"/>
      <c r="AN762" s="91"/>
      <c r="AO762" s="92"/>
      <c r="AP762" s="91"/>
      <c r="AQ762" s="92"/>
      <c r="AR762" s="91"/>
      <c r="AS762" s="92"/>
      <c r="AT762" s="91"/>
      <c r="AU762" s="92"/>
      <c r="AV762" s="91"/>
      <c r="AW762" s="92"/>
      <c r="AX762" s="91"/>
      <c r="AY762" s="92"/>
      <c r="AZ762" s="91"/>
      <c r="BA762" s="92"/>
      <c r="BB762" s="91"/>
      <c r="BC762" s="92"/>
      <c r="BD762" s="91"/>
      <c r="BE762" s="92"/>
      <c r="BF762" s="91"/>
      <c r="BG762" s="92"/>
      <c r="BH762" s="91"/>
      <c r="BI762" s="92"/>
      <c r="BJ762" s="91"/>
      <c r="BK762" s="92"/>
      <c r="BL762" s="36"/>
      <c r="BM762" s="258"/>
      <c r="BN762" s="91"/>
      <c r="BO762" s="92"/>
      <c r="BP762" s="91"/>
      <c r="BQ762" s="92"/>
      <c r="BR762" s="91"/>
      <c r="BS762" s="92"/>
      <c r="BT762" s="91"/>
      <c r="BU762" s="92"/>
      <c r="BV762" s="24"/>
      <c r="BW762" s="91"/>
      <c r="BX762" s="92"/>
      <c r="BY762" s="91"/>
      <c r="BZ762" s="92"/>
      <c r="CA762" s="99"/>
    </row>
    <row r="763" spans="1:79" x14ac:dyDescent="0.2">
      <c r="A763" s="32"/>
      <c r="B763" s="265" t="s">
        <v>1542</v>
      </c>
      <c r="C763" s="240" t="str">
        <f>_xlfn.CONCAT(Tabel3[[#This Row],[ID]],Tabel3[[#This Row],[BYGNINGSDELE]])</f>
        <v/>
      </c>
      <c r="D763" s="16"/>
      <c r="E763" s="16"/>
      <c r="F763" s="16"/>
      <c r="G763" s="16"/>
      <c r="H763" s="16"/>
      <c r="I763" s="16"/>
      <c r="J763" s="61" t="s">
        <v>113</v>
      </c>
      <c r="K763" s="62" t="s">
        <v>113</v>
      </c>
      <c r="L763" s="63"/>
      <c r="M763" s="61" t="str">
        <f>IFERROR(VLOOKUP(Tabel3[[#This Row],[ID-Bygningsdel]],'Data ændringslog'!A:G,7,FALSE),"P")</f>
        <v>P</v>
      </c>
      <c r="N763" s="64" t="s">
        <v>113</v>
      </c>
      <c r="O763" s="188" t="str">
        <f>VLOOKUP(Tabel3[[#This Row],[ID-Bygningsdel]],'Data aktør'!A:H,2,FALSE)</f>
        <v/>
      </c>
      <c r="P763" s="189" t="str">
        <f>VLOOKUP(Tabel3[[#This Row],[ID-Bygningsdel]],'Data aktør'!A:H,3,FALSE)</f>
        <v/>
      </c>
      <c r="Q763" s="190" t="str">
        <f>VLOOKUP(Tabel3[[#This Row],[ID-Bygningsdel]],'Data aktør'!A:H,4,FALSE)</f>
        <v/>
      </c>
      <c r="R763" s="191" t="str">
        <f>VLOOKUP(Tabel3[[#This Row],[ID-Bygningsdel]],'Data aktør'!A:H,5,FALSE)</f>
        <v/>
      </c>
      <c r="S763" s="192" t="str">
        <f>VLOOKUP(Tabel3[[#This Row],[ID-Bygningsdel]],'Data aktør'!A:H,6,FALSE)</f>
        <v/>
      </c>
      <c r="T763" s="193" t="str">
        <f>VLOOKUP(Tabel3[[#This Row],[ID-Bygningsdel]],'Data aktør'!A:H,7,FALSE)</f>
        <v/>
      </c>
      <c r="U763" s="194" t="str">
        <f>VLOOKUP(Tabel3[[#This Row],[ID-Bygningsdel]],'Data aktør'!A:H,8,FALSE)</f>
        <v/>
      </c>
      <c r="V763" s="91"/>
      <c r="W763" s="92"/>
      <c r="X763" s="91"/>
      <c r="Y763" s="92"/>
      <c r="Z763" s="91"/>
      <c r="AA763" s="92"/>
      <c r="AB763" s="91"/>
      <c r="AC763" s="92"/>
      <c r="AD763" s="91"/>
      <c r="AE763" s="92"/>
      <c r="AF763" s="91"/>
      <c r="AG763" s="92"/>
      <c r="AH763" s="91"/>
      <c r="AI763" s="92"/>
      <c r="AJ763" s="91"/>
      <c r="AK763" s="92"/>
      <c r="AL763" s="91"/>
      <c r="AM763" s="92"/>
      <c r="AN763" s="91"/>
      <c r="AO763" s="92"/>
      <c r="AP763" s="91"/>
      <c r="AQ763" s="92"/>
      <c r="AR763" s="91"/>
      <c r="AS763" s="92"/>
      <c r="AT763" s="91"/>
      <c r="AU763" s="92"/>
      <c r="AV763" s="91"/>
      <c r="AW763" s="92"/>
      <c r="AX763" s="91"/>
      <c r="AY763" s="92"/>
      <c r="AZ763" s="91"/>
      <c r="BA763" s="92"/>
      <c r="BB763" s="91"/>
      <c r="BC763" s="92"/>
      <c r="BD763" s="91"/>
      <c r="BE763" s="92"/>
      <c r="BF763" s="91"/>
      <c r="BG763" s="92"/>
      <c r="BH763" s="91"/>
      <c r="BI763" s="92"/>
      <c r="BJ763" s="91"/>
      <c r="BK763" s="92"/>
      <c r="BL763" s="36"/>
      <c r="BM763" s="258"/>
      <c r="BN763" s="91"/>
      <c r="BO763" s="92"/>
      <c r="BP763" s="91"/>
      <c r="BQ763" s="92"/>
      <c r="BR763" s="91"/>
      <c r="BS763" s="92"/>
      <c r="BT763" s="91"/>
      <c r="BU763" s="92"/>
      <c r="BV763" s="24"/>
      <c r="BW763" s="91"/>
      <c r="BX763" s="92"/>
      <c r="BY763" s="91"/>
      <c r="BZ763" s="92"/>
      <c r="CA763" s="99"/>
    </row>
    <row r="764" spans="1:79" x14ac:dyDescent="0.2">
      <c r="A764" s="32"/>
      <c r="B764" s="265" t="s">
        <v>1543</v>
      </c>
      <c r="C764" s="240" t="str">
        <f>_xlfn.CONCAT(Tabel3[[#This Row],[ID]],Tabel3[[#This Row],[BYGNINGSDELE]])</f>
        <v/>
      </c>
      <c r="D764" s="16"/>
      <c r="E764" s="16"/>
      <c r="F764" s="16"/>
      <c r="G764" s="16"/>
      <c r="H764" s="16"/>
      <c r="I764" s="16"/>
      <c r="J764" s="61" t="s">
        <v>113</v>
      </c>
      <c r="K764" s="62" t="s">
        <v>113</v>
      </c>
      <c r="L764" s="63"/>
      <c r="M764" s="61" t="str">
        <f>IFERROR(VLOOKUP(Tabel3[[#This Row],[ID-Bygningsdel]],'Data ændringslog'!A:G,7,FALSE),"P")</f>
        <v>P</v>
      </c>
      <c r="N764" s="64" t="s">
        <v>113</v>
      </c>
      <c r="O764" s="188" t="str">
        <f>VLOOKUP(Tabel3[[#This Row],[ID-Bygningsdel]],'Data aktør'!A:H,2,FALSE)</f>
        <v/>
      </c>
      <c r="P764" s="189" t="str">
        <f>VLOOKUP(Tabel3[[#This Row],[ID-Bygningsdel]],'Data aktør'!A:H,3,FALSE)</f>
        <v/>
      </c>
      <c r="Q764" s="190" t="str">
        <f>VLOOKUP(Tabel3[[#This Row],[ID-Bygningsdel]],'Data aktør'!A:H,4,FALSE)</f>
        <v/>
      </c>
      <c r="R764" s="191" t="str">
        <f>VLOOKUP(Tabel3[[#This Row],[ID-Bygningsdel]],'Data aktør'!A:H,5,FALSE)</f>
        <v/>
      </c>
      <c r="S764" s="192" t="str">
        <f>VLOOKUP(Tabel3[[#This Row],[ID-Bygningsdel]],'Data aktør'!A:H,6,FALSE)</f>
        <v/>
      </c>
      <c r="T764" s="193" t="str">
        <f>VLOOKUP(Tabel3[[#This Row],[ID-Bygningsdel]],'Data aktør'!A:H,7,FALSE)</f>
        <v/>
      </c>
      <c r="U764" s="194" t="str">
        <f>VLOOKUP(Tabel3[[#This Row],[ID-Bygningsdel]],'Data aktør'!A:H,8,FALSE)</f>
        <v/>
      </c>
      <c r="V764" s="91"/>
      <c r="W764" s="92"/>
      <c r="X764" s="91"/>
      <c r="Y764" s="92"/>
      <c r="Z764" s="91"/>
      <c r="AA764" s="92"/>
      <c r="AB764" s="91"/>
      <c r="AC764" s="92"/>
      <c r="AD764" s="91"/>
      <c r="AE764" s="92"/>
      <c r="AF764" s="91"/>
      <c r="AG764" s="92"/>
      <c r="AH764" s="91"/>
      <c r="AI764" s="92"/>
      <c r="AJ764" s="91"/>
      <c r="AK764" s="92"/>
      <c r="AL764" s="91"/>
      <c r="AM764" s="92"/>
      <c r="AN764" s="91"/>
      <c r="AO764" s="92"/>
      <c r="AP764" s="91"/>
      <c r="AQ764" s="92"/>
      <c r="AR764" s="91"/>
      <c r="AS764" s="92"/>
      <c r="AT764" s="91"/>
      <c r="AU764" s="92"/>
      <c r="AV764" s="91"/>
      <c r="AW764" s="92"/>
      <c r="AX764" s="91"/>
      <c r="AY764" s="92"/>
      <c r="AZ764" s="91"/>
      <c r="BA764" s="92"/>
      <c r="BB764" s="91"/>
      <c r="BC764" s="92"/>
      <c r="BD764" s="91"/>
      <c r="BE764" s="92"/>
      <c r="BF764" s="91"/>
      <c r="BG764" s="92"/>
      <c r="BH764" s="91"/>
      <c r="BI764" s="92"/>
      <c r="BJ764" s="91"/>
      <c r="BK764" s="92"/>
      <c r="BL764" s="36"/>
      <c r="BM764" s="258"/>
      <c r="BN764" s="91"/>
      <c r="BO764" s="92"/>
      <c r="BP764" s="91"/>
      <c r="BQ764" s="92"/>
      <c r="BR764" s="91"/>
      <c r="BS764" s="92"/>
      <c r="BT764" s="91"/>
      <c r="BU764" s="92"/>
      <c r="BV764" s="24"/>
      <c r="BW764" s="91"/>
      <c r="BX764" s="92"/>
      <c r="BY764" s="91"/>
      <c r="BZ764" s="92"/>
      <c r="CA764" s="99"/>
    </row>
    <row r="765" spans="1:79" x14ac:dyDescent="0.2">
      <c r="A765" s="32"/>
      <c r="B765" s="265" t="s">
        <v>1544</v>
      </c>
      <c r="C765" s="240" t="str">
        <f>_xlfn.CONCAT(Tabel3[[#This Row],[ID]],Tabel3[[#This Row],[BYGNINGSDELE]])</f>
        <v/>
      </c>
      <c r="D765" s="16"/>
      <c r="E765" s="16"/>
      <c r="F765" s="16"/>
      <c r="G765" s="16"/>
      <c r="H765" s="16"/>
      <c r="I765" s="16"/>
      <c r="J765" s="61" t="s">
        <v>113</v>
      </c>
      <c r="K765" s="62" t="s">
        <v>113</v>
      </c>
      <c r="L765" s="63"/>
      <c r="M765" s="61" t="str">
        <f>IFERROR(VLOOKUP(Tabel3[[#This Row],[ID-Bygningsdel]],'Data ændringslog'!A:G,7,FALSE),"P")</f>
        <v>P</v>
      </c>
      <c r="N765" s="64" t="s">
        <v>113</v>
      </c>
      <c r="O765" s="188" t="str">
        <f>VLOOKUP(Tabel3[[#This Row],[ID-Bygningsdel]],'Data aktør'!A:H,2,FALSE)</f>
        <v/>
      </c>
      <c r="P765" s="189" t="str">
        <f>VLOOKUP(Tabel3[[#This Row],[ID-Bygningsdel]],'Data aktør'!A:H,3,FALSE)</f>
        <v/>
      </c>
      <c r="Q765" s="190" t="str">
        <f>VLOOKUP(Tabel3[[#This Row],[ID-Bygningsdel]],'Data aktør'!A:H,4,FALSE)</f>
        <v/>
      </c>
      <c r="R765" s="191" t="str">
        <f>VLOOKUP(Tabel3[[#This Row],[ID-Bygningsdel]],'Data aktør'!A:H,5,FALSE)</f>
        <v/>
      </c>
      <c r="S765" s="192" t="str">
        <f>VLOOKUP(Tabel3[[#This Row],[ID-Bygningsdel]],'Data aktør'!A:H,6,FALSE)</f>
        <v/>
      </c>
      <c r="T765" s="193" t="str">
        <f>VLOOKUP(Tabel3[[#This Row],[ID-Bygningsdel]],'Data aktør'!A:H,7,FALSE)</f>
        <v/>
      </c>
      <c r="U765" s="194" t="str">
        <f>VLOOKUP(Tabel3[[#This Row],[ID-Bygningsdel]],'Data aktør'!A:H,8,FALSE)</f>
        <v/>
      </c>
      <c r="V765" s="91"/>
      <c r="W765" s="92"/>
      <c r="X765" s="91"/>
      <c r="Y765" s="92"/>
      <c r="Z765" s="91"/>
      <c r="AA765" s="92"/>
      <c r="AB765" s="91"/>
      <c r="AC765" s="92"/>
      <c r="AD765" s="91"/>
      <c r="AE765" s="92"/>
      <c r="AF765" s="91"/>
      <c r="AG765" s="92"/>
      <c r="AH765" s="91"/>
      <c r="AI765" s="92"/>
      <c r="AJ765" s="91"/>
      <c r="AK765" s="92"/>
      <c r="AL765" s="91"/>
      <c r="AM765" s="92"/>
      <c r="AN765" s="91"/>
      <c r="AO765" s="92"/>
      <c r="AP765" s="91"/>
      <c r="AQ765" s="92"/>
      <c r="AR765" s="91"/>
      <c r="AS765" s="92"/>
      <c r="AT765" s="91"/>
      <c r="AU765" s="92"/>
      <c r="AV765" s="91"/>
      <c r="AW765" s="92"/>
      <c r="AX765" s="91"/>
      <c r="AY765" s="92"/>
      <c r="AZ765" s="91"/>
      <c r="BA765" s="92"/>
      <c r="BB765" s="91"/>
      <c r="BC765" s="92"/>
      <c r="BD765" s="91"/>
      <c r="BE765" s="92"/>
      <c r="BF765" s="91"/>
      <c r="BG765" s="92"/>
      <c r="BH765" s="91"/>
      <c r="BI765" s="92"/>
      <c r="BJ765" s="91"/>
      <c r="BK765" s="92"/>
      <c r="BL765" s="36"/>
      <c r="BM765" s="258"/>
      <c r="BN765" s="91"/>
      <c r="BO765" s="92"/>
      <c r="BP765" s="91"/>
      <c r="BQ765" s="92"/>
      <c r="BR765" s="91"/>
      <c r="BS765" s="92"/>
      <c r="BT765" s="91"/>
      <c r="BU765" s="92"/>
      <c r="BV765" s="24"/>
      <c r="BW765" s="91"/>
      <c r="BX765" s="92"/>
      <c r="BY765" s="91"/>
      <c r="BZ765" s="92"/>
      <c r="CA765" s="99"/>
    </row>
    <row r="766" spans="1:79" ht="15.75" x14ac:dyDescent="0.2">
      <c r="A766" s="32"/>
      <c r="B766" s="266"/>
      <c r="C766" s="241" t="str">
        <f>_xlfn.CONCAT(Tabel3[[#This Row],[ID]],Tabel3[[#This Row],[BYGNINGSDELE]])</f>
        <v/>
      </c>
      <c r="D766" s="103"/>
      <c r="E766" s="103"/>
      <c r="F766" s="103"/>
      <c r="G766" s="103"/>
      <c r="H766" s="103"/>
      <c r="I766" s="33"/>
      <c r="J766" s="55"/>
      <c r="K766" s="56"/>
      <c r="L766" s="104"/>
      <c r="M766" s="104"/>
      <c r="N766" s="57"/>
      <c r="O766" s="218" t="s">
        <v>109</v>
      </c>
      <c r="P766" s="219" t="s">
        <v>109</v>
      </c>
      <c r="Q766" s="219" t="s">
        <v>109</v>
      </c>
      <c r="R766" s="219" t="s">
        <v>109</v>
      </c>
      <c r="S766" s="219" t="s">
        <v>109</v>
      </c>
      <c r="T766" s="219" t="s">
        <v>109</v>
      </c>
      <c r="U766" s="220" t="s">
        <v>109</v>
      </c>
      <c r="V766" s="82"/>
      <c r="W766" s="83"/>
      <c r="X766" s="82"/>
      <c r="Y766" s="83"/>
      <c r="Z766" s="82"/>
      <c r="AA766" s="83"/>
      <c r="AB766" s="82"/>
      <c r="AC766" s="232"/>
      <c r="AD766" s="82"/>
      <c r="AE766" s="83"/>
      <c r="AF766" s="82"/>
      <c r="AG766" s="83"/>
      <c r="AH766" s="82"/>
      <c r="AI766" s="83"/>
      <c r="AJ766" s="82"/>
      <c r="AK766" s="232"/>
      <c r="AL766" s="82"/>
      <c r="AM766" s="232"/>
      <c r="AN766" s="82"/>
      <c r="AO766" s="83"/>
      <c r="AP766" s="82"/>
      <c r="AQ766" s="83"/>
      <c r="AR766" s="82"/>
      <c r="AS766" s="83"/>
      <c r="AT766" s="82"/>
      <c r="AU766" s="232"/>
      <c r="AV766" s="82"/>
      <c r="AW766" s="83"/>
      <c r="AX766" s="82"/>
      <c r="AY766" s="83"/>
      <c r="AZ766" s="82"/>
      <c r="BA766" s="83"/>
      <c r="BB766" s="82"/>
      <c r="BC766" s="232"/>
      <c r="BD766" s="82"/>
      <c r="BE766" s="83"/>
      <c r="BF766" s="82"/>
      <c r="BG766" s="83"/>
      <c r="BH766" s="82"/>
      <c r="BI766" s="83"/>
      <c r="BJ766" s="82"/>
      <c r="BK766" s="232"/>
      <c r="BL766" s="106"/>
      <c r="BM766" s="257"/>
      <c r="BN766" s="82"/>
      <c r="BO766" s="83"/>
      <c r="BP766" s="82"/>
      <c r="BQ766" s="83"/>
      <c r="BR766" s="82"/>
      <c r="BS766" s="83"/>
      <c r="BT766" s="82"/>
      <c r="BU766" s="232"/>
      <c r="BV766" s="33"/>
      <c r="BW766" s="82"/>
      <c r="BX766" s="83"/>
      <c r="BY766" s="82"/>
      <c r="BZ766" s="83"/>
      <c r="CA766" s="107"/>
    </row>
    <row r="767" spans="1:79" x14ac:dyDescent="0.2">
      <c r="A767" s="32"/>
      <c r="B767" s="178"/>
      <c r="C767" s="178" t="str">
        <f>_xlfn.CONCAT(Tabel36[[#This Row],[ID]],Tabel36[[#This Row],[BYGNINGSDELE]])</f>
        <v/>
      </c>
      <c r="D767" s="16"/>
      <c r="E767" s="16"/>
      <c r="F767" s="16"/>
      <c r="G767" s="16"/>
      <c r="H767" s="16"/>
      <c r="I767" s="16"/>
      <c r="J767" s="16"/>
      <c r="K767" s="34"/>
      <c r="L767" s="16"/>
      <c r="M767" s="16"/>
      <c r="N767" s="41"/>
      <c r="O767" s="51" t="str">
        <f>VLOOKUP(Tabel36[[#This Row],[ID-Bygningsdel]],'Data aktør'!A:H,2,FALSE)</f>
        <v/>
      </c>
      <c r="P767" s="51" t="str">
        <f>VLOOKUP(Tabel36[[#This Row],[ID-Bygningsdel]],'Data aktør'!A:H,3,FALSE)</f>
        <v/>
      </c>
      <c r="Q767" s="51" t="str">
        <f>VLOOKUP(Tabel36[[#This Row],[ID-Bygningsdel]],'Data aktør'!A:H,4,FALSE)</f>
        <v/>
      </c>
      <c r="R767" s="51" t="str">
        <f>VLOOKUP(Tabel36[[#This Row],[ID-Bygningsdel]],'Data aktør'!A:H,5,FALSE)</f>
        <v/>
      </c>
      <c r="S767" s="51" t="str">
        <f>VLOOKUP(Tabel36[[#This Row],[ID-Bygningsdel]],'Data aktør'!A:H,6,FALSE)</f>
        <v/>
      </c>
      <c r="T767" s="51" t="str">
        <f>VLOOKUP(Tabel36[[#This Row],[ID-Bygningsdel]],'Data aktør'!A:H,7,FALSE)</f>
        <v/>
      </c>
      <c r="U767" s="51" t="str">
        <f>VLOOKUP(Tabel36[[#This Row],[ID-Bygningsdel]],'Data aktør'!A:H,8,FALSE)</f>
        <v/>
      </c>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39"/>
      <c r="BU767" s="16"/>
      <c r="BV767" s="16"/>
      <c r="BW767" s="16"/>
      <c r="BX767" s="16"/>
      <c r="BY767" s="16"/>
      <c r="BZ767" s="16"/>
      <c r="CA767" s="16"/>
    </row>
    <row r="768" spans="1:79" x14ac:dyDescent="0.2">
      <c r="A768" s="32"/>
      <c r="B768" s="178"/>
      <c r="C768" s="178" t="str">
        <f>_xlfn.CONCAT(Tabel36[[#This Row],[ID]],Tabel36[[#This Row],[BYGNINGSDELE]])</f>
        <v/>
      </c>
      <c r="D768" s="16"/>
      <c r="E768" s="16"/>
      <c r="F768" s="16"/>
      <c r="G768" s="16"/>
      <c r="H768" s="16"/>
      <c r="I768" s="16"/>
      <c r="J768" s="16"/>
      <c r="K768" s="34"/>
      <c r="L768" s="16"/>
      <c r="M768" s="16"/>
      <c r="N768" s="41"/>
      <c r="O768" s="51" t="str">
        <f>VLOOKUP(Tabel36[[#This Row],[ID-Bygningsdel]],'Data aktør'!A:H,2,FALSE)</f>
        <v/>
      </c>
      <c r="P768" s="51" t="str">
        <f>VLOOKUP(Tabel36[[#This Row],[ID-Bygningsdel]],'Data aktør'!A:H,3,FALSE)</f>
        <v/>
      </c>
      <c r="Q768" s="51" t="str">
        <f>VLOOKUP(Tabel36[[#This Row],[ID-Bygningsdel]],'Data aktør'!A:H,4,FALSE)</f>
        <v/>
      </c>
      <c r="R768" s="51" t="str">
        <f>VLOOKUP(Tabel36[[#This Row],[ID-Bygningsdel]],'Data aktør'!A:H,5,FALSE)</f>
        <v/>
      </c>
      <c r="S768" s="51" t="str">
        <f>VLOOKUP(Tabel36[[#This Row],[ID-Bygningsdel]],'Data aktør'!A:H,6,FALSE)</f>
        <v/>
      </c>
      <c r="T768" s="51" t="str">
        <f>VLOOKUP(Tabel36[[#This Row],[ID-Bygningsdel]],'Data aktør'!A:H,7,FALSE)</f>
        <v/>
      </c>
      <c r="U768" s="51" t="str">
        <f>VLOOKUP(Tabel36[[#This Row],[ID-Bygningsdel]],'Data aktør'!A:H,8,FALSE)</f>
        <v/>
      </c>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39"/>
      <c r="BU768" s="16"/>
      <c r="BV768" s="16"/>
      <c r="BW768" s="16"/>
      <c r="BX768" s="16"/>
      <c r="BY768" s="16"/>
      <c r="BZ768" s="16"/>
      <c r="CA768" s="16"/>
    </row>
    <row r="769" spans="1:79" x14ac:dyDescent="0.2">
      <c r="A769" s="32"/>
      <c r="B769" s="178"/>
      <c r="C769" s="178" t="str">
        <f>_xlfn.CONCAT(Tabel36[[#This Row],[ID]],Tabel36[[#This Row],[BYGNINGSDELE]])</f>
        <v/>
      </c>
      <c r="D769" s="16"/>
      <c r="E769" s="16"/>
      <c r="F769" s="16"/>
      <c r="G769" s="16"/>
      <c r="H769" s="16"/>
      <c r="I769" s="16"/>
      <c r="J769" s="16"/>
      <c r="K769" s="34"/>
      <c r="L769" s="16"/>
      <c r="M769" s="16"/>
      <c r="N769" s="41"/>
      <c r="O769" s="51" t="str">
        <f>VLOOKUP(Tabel36[[#This Row],[ID-Bygningsdel]],'Data aktør'!A:H,2,FALSE)</f>
        <v/>
      </c>
      <c r="P769" s="51" t="str">
        <f>VLOOKUP(Tabel36[[#This Row],[ID-Bygningsdel]],'Data aktør'!A:H,3,FALSE)</f>
        <v/>
      </c>
      <c r="Q769" s="51" t="str">
        <f>VLOOKUP(Tabel36[[#This Row],[ID-Bygningsdel]],'Data aktør'!A:H,4,FALSE)</f>
        <v/>
      </c>
      <c r="R769" s="51" t="str">
        <f>VLOOKUP(Tabel36[[#This Row],[ID-Bygningsdel]],'Data aktør'!A:H,5,FALSE)</f>
        <v/>
      </c>
      <c r="S769" s="51" t="str">
        <f>VLOOKUP(Tabel36[[#This Row],[ID-Bygningsdel]],'Data aktør'!A:H,6,FALSE)</f>
        <v/>
      </c>
      <c r="T769" s="51" t="str">
        <f>VLOOKUP(Tabel36[[#This Row],[ID-Bygningsdel]],'Data aktør'!A:H,7,FALSE)</f>
        <v/>
      </c>
      <c r="U769" s="51" t="str">
        <f>VLOOKUP(Tabel36[[#This Row],[ID-Bygningsdel]],'Data aktør'!A:H,8,FALSE)</f>
        <v/>
      </c>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39"/>
      <c r="BU769" s="16"/>
      <c r="BV769" s="16"/>
      <c r="BW769" s="16"/>
      <c r="BX769" s="16"/>
      <c r="BY769" s="16"/>
      <c r="BZ769" s="16"/>
      <c r="CA769" s="16"/>
    </row>
    <row r="770" spans="1:79" x14ac:dyDescent="0.2">
      <c r="A770" s="32"/>
      <c r="B770" s="178"/>
      <c r="C770" s="178" t="str">
        <f>_xlfn.CONCAT(Tabel36[[#This Row],[ID]],Tabel36[[#This Row],[BYGNINGSDELE]])</f>
        <v/>
      </c>
      <c r="D770" s="16"/>
      <c r="E770" s="16"/>
      <c r="F770" s="16"/>
      <c r="G770" s="16"/>
      <c r="H770" s="16"/>
      <c r="I770" s="16"/>
      <c r="J770" s="16"/>
      <c r="K770" s="34"/>
      <c r="L770" s="16"/>
      <c r="M770" s="16"/>
      <c r="N770" s="41"/>
      <c r="O770" s="51" t="str">
        <f>VLOOKUP(Tabel36[[#This Row],[ID-Bygningsdel]],'Data aktør'!A:H,2,FALSE)</f>
        <v/>
      </c>
      <c r="P770" s="51" t="str">
        <f>VLOOKUP(Tabel36[[#This Row],[ID-Bygningsdel]],'Data aktør'!A:H,3,FALSE)</f>
        <v/>
      </c>
      <c r="Q770" s="51" t="str">
        <f>VLOOKUP(Tabel36[[#This Row],[ID-Bygningsdel]],'Data aktør'!A:H,4,FALSE)</f>
        <v/>
      </c>
      <c r="R770" s="51" t="str">
        <f>VLOOKUP(Tabel36[[#This Row],[ID-Bygningsdel]],'Data aktør'!A:H,5,FALSE)</f>
        <v/>
      </c>
      <c r="S770" s="51" t="str">
        <f>VLOOKUP(Tabel36[[#This Row],[ID-Bygningsdel]],'Data aktør'!A:H,6,FALSE)</f>
        <v/>
      </c>
      <c r="T770" s="51" t="str">
        <f>VLOOKUP(Tabel36[[#This Row],[ID-Bygningsdel]],'Data aktør'!A:H,7,FALSE)</f>
        <v/>
      </c>
      <c r="U770" s="51" t="str">
        <f>VLOOKUP(Tabel36[[#This Row],[ID-Bygningsdel]],'Data aktør'!A:H,8,FALSE)</f>
        <v/>
      </c>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39"/>
      <c r="BU770" s="16"/>
      <c r="BV770" s="16"/>
      <c r="BW770" s="16"/>
      <c r="BX770" s="16"/>
      <c r="BY770" s="16"/>
      <c r="BZ770" s="16"/>
      <c r="CA770" s="16"/>
    </row>
    <row r="771" spans="1:79" x14ac:dyDescent="0.2">
      <c r="A771" s="32"/>
      <c r="B771" s="178"/>
      <c r="C771" s="178" t="str">
        <f>_xlfn.CONCAT(Tabel36[[#This Row],[ID]],Tabel36[[#This Row],[BYGNINGSDELE]])</f>
        <v/>
      </c>
      <c r="D771" s="16"/>
      <c r="E771" s="16"/>
      <c r="F771" s="16"/>
      <c r="G771" s="16"/>
      <c r="H771" s="16"/>
      <c r="I771" s="16"/>
      <c r="J771" s="16"/>
      <c r="K771" s="34"/>
      <c r="L771" s="16"/>
      <c r="M771" s="16"/>
      <c r="N771" s="41"/>
      <c r="O771" s="51" t="str">
        <f>VLOOKUP(Tabel36[[#This Row],[ID-Bygningsdel]],'Data aktør'!A:H,2,FALSE)</f>
        <v/>
      </c>
      <c r="P771" s="51" t="str">
        <f>VLOOKUP(Tabel36[[#This Row],[ID-Bygningsdel]],'Data aktør'!A:H,3,FALSE)</f>
        <v/>
      </c>
      <c r="Q771" s="51" t="str">
        <f>VLOOKUP(Tabel36[[#This Row],[ID-Bygningsdel]],'Data aktør'!A:H,4,FALSE)</f>
        <v/>
      </c>
      <c r="R771" s="51" t="str">
        <f>VLOOKUP(Tabel36[[#This Row],[ID-Bygningsdel]],'Data aktør'!A:H,5,FALSE)</f>
        <v/>
      </c>
      <c r="S771" s="51" t="str">
        <f>VLOOKUP(Tabel36[[#This Row],[ID-Bygningsdel]],'Data aktør'!A:H,6,FALSE)</f>
        <v/>
      </c>
      <c r="T771" s="51" t="str">
        <f>VLOOKUP(Tabel36[[#This Row],[ID-Bygningsdel]],'Data aktør'!A:H,7,FALSE)</f>
        <v/>
      </c>
      <c r="U771" s="51" t="str">
        <f>VLOOKUP(Tabel36[[#This Row],[ID-Bygningsdel]],'Data aktør'!A:H,8,FALSE)</f>
        <v/>
      </c>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39"/>
      <c r="BU771" s="16"/>
      <c r="BV771" s="16"/>
      <c r="BW771" s="16"/>
      <c r="BX771" s="16"/>
      <c r="BY771" s="16"/>
      <c r="BZ771" s="16"/>
      <c r="CA771" s="16"/>
    </row>
    <row r="772" spans="1:79" x14ac:dyDescent="0.2">
      <c r="A772" s="32"/>
      <c r="B772" s="178"/>
      <c r="C772" s="178" t="str">
        <f>_xlfn.CONCAT(Tabel36[[#This Row],[ID]],Tabel36[[#This Row],[BYGNINGSDELE]])</f>
        <v/>
      </c>
      <c r="D772" s="16"/>
      <c r="E772" s="16"/>
      <c r="F772" s="16"/>
      <c r="G772" s="16"/>
      <c r="H772" s="16"/>
      <c r="I772" s="16"/>
      <c r="J772" s="16"/>
      <c r="K772" s="34"/>
      <c r="L772" s="16"/>
      <c r="M772" s="16"/>
      <c r="N772" s="41"/>
      <c r="O772" s="51" t="str">
        <f>VLOOKUP(Tabel36[[#This Row],[ID-Bygningsdel]],'Data aktør'!A:H,2,FALSE)</f>
        <v/>
      </c>
      <c r="P772" s="51" t="str">
        <f>VLOOKUP(Tabel36[[#This Row],[ID-Bygningsdel]],'Data aktør'!A:H,3,FALSE)</f>
        <v/>
      </c>
      <c r="Q772" s="51" t="str">
        <f>VLOOKUP(Tabel36[[#This Row],[ID-Bygningsdel]],'Data aktør'!A:H,4,FALSE)</f>
        <v/>
      </c>
      <c r="R772" s="51" t="str">
        <f>VLOOKUP(Tabel36[[#This Row],[ID-Bygningsdel]],'Data aktør'!A:H,5,FALSE)</f>
        <v/>
      </c>
      <c r="S772" s="51" t="str">
        <f>VLOOKUP(Tabel36[[#This Row],[ID-Bygningsdel]],'Data aktør'!A:H,6,FALSE)</f>
        <v/>
      </c>
      <c r="T772" s="51" t="str">
        <f>VLOOKUP(Tabel36[[#This Row],[ID-Bygningsdel]],'Data aktør'!A:H,7,FALSE)</f>
        <v/>
      </c>
      <c r="U772" s="51" t="str">
        <f>VLOOKUP(Tabel36[[#This Row],[ID-Bygningsdel]],'Data aktør'!A:H,8,FALSE)</f>
        <v/>
      </c>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39"/>
      <c r="BU772" s="16"/>
      <c r="BV772" s="16"/>
      <c r="BW772" s="16"/>
      <c r="BX772" s="16"/>
      <c r="BY772" s="16"/>
      <c r="BZ772" s="16"/>
      <c r="CA772" s="16"/>
    </row>
    <row r="773" spans="1:79" x14ac:dyDescent="0.2">
      <c r="A773" s="32"/>
      <c r="B773" s="178"/>
      <c r="C773" s="178" t="str">
        <f>_xlfn.CONCAT(Tabel36[[#This Row],[ID]],Tabel36[[#This Row],[BYGNINGSDELE]])</f>
        <v/>
      </c>
      <c r="D773" s="16"/>
      <c r="E773" s="16"/>
      <c r="F773" s="16"/>
      <c r="G773" s="16"/>
      <c r="H773" s="16"/>
      <c r="I773" s="16"/>
      <c r="J773" s="16"/>
      <c r="K773" s="34"/>
      <c r="L773" s="16"/>
      <c r="M773" s="16"/>
      <c r="N773" s="41"/>
      <c r="O773" s="51" t="str">
        <f>VLOOKUP(Tabel36[[#This Row],[ID-Bygningsdel]],'Data aktør'!A:H,2,FALSE)</f>
        <v/>
      </c>
      <c r="P773" s="51" t="str">
        <f>VLOOKUP(Tabel36[[#This Row],[ID-Bygningsdel]],'Data aktør'!A:H,3,FALSE)</f>
        <v/>
      </c>
      <c r="Q773" s="51" t="str">
        <f>VLOOKUP(Tabel36[[#This Row],[ID-Bygningsdel]],'Data aktør'!A:H,4,FALSE)</f>
        <v/>
      </c>
      <c r="R773" s="51" t="str">
        <f>VLOOKUP(Tabel36[[#This Row],[ID-Bygningsdel]],'Data aktør'!A:H,5,FALSE)</f>
        <v/>
      </c>
      <c r="S773" s="51" t="str">
        <f>VLOOKUP(Tabel36[[#This Row],[ID-Bygningsdel]],'Data aktør'!A:H,6,FALSE)</f>
        <v/>
      </c>
      <c r="T773" s="51" t="str">
        <f>VLOOKUP(Tabel36[[#This Row],[ID-Bygningsdel]],'Data aktør'!A:H,7,FALSE)</f>
        <v/>
      </c>
      <c r="U773" s="51" t="str">
        <f>VLOOKUP(Tabel36[[#This Row],[ID-Bygningsdel]],'Data aktør'!A:H,8,FALSE)</f>
        <v/>
      </c>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39"/>
      <c r="BU773" s="16"/>
      <c r="BV773" s="16"/>
      <c r="BW773" s="16"/>
      <c r="BX773" s="16"/>
      <c r="BY773" s="16"/>
      <c r="BZ773" s="16"/>
      <c r="CA773" s="16"/>
    </row>
    <row r="774" spans="1:79" x14ac:dyDescent="0.2">
      <c r="A774" s="32"/>
      <c r="B774" s="178"/>
      <c r="C774" s="178" t="str">
        <f>_xlfn.CONCAT(Tabel36[[#This Row],[ID]],Tabel36[[#This Row],[BYGNINGSDELE]])</f>
        <v/>
      </c>
      <c r="D774" s="16"/>
      <c r="E774" s="16"/>
      <c r="F774" s="16"/>
      <c r="G774" s="16"/>
      <c r="H774" s="16"/>
      <c r="I774" s="16"/>
      <c r="J774" s="16"/>
      <c r="K774" s="34"/>
      <c r="L774" s="16"/>
      <c r="M774" s="16"/>
      <c r="N774" s="41"/>
      <c r="O774" s="51" t="str">
        <f>VLOOKUP(Tabel36[[#This Row],[ID-Bygningsdel]],'Data aktør'!A:H,2,FALSE)</f>
        <v/>
      </c>
      <c r="P774" s="51" t="str">
        <f>VLOOKUP(Tabel36[[#This Row],[ID-Bygningsdel]],'Data aktør'!A:H,3,FALSE)</f>
        <v/>
      </c>
      <c r="Q774" s="51" t="str">
        <f>VLOOKUP(Tabel36[[#This Row],[ID-Bygningsdel]],'Data aktør'!A:H,4,FALSE)</f>
        <v/>
      </c>
      <c r="R774" s="51" t="str">
        <f>VLOOKUP(Tabel36[[#This Row],[ID-Bygningsdel]],'Data aktør'!A:H,5,FALSE)</f>
        <v/>
      </c>
      <c r="S774" s="51" t="str">
        <f>VLOOKUP(Tabel36[[#This Row],[ID-Bygningsdel]],'Data aktør'!A:H,6,FALSE)</f>
        <v/>
      </c>
      <c r="T774" s="51" t="str">
        <f>VLOOKUP(Tabel36[[#This Row],[ID-Bygningsdel]],'Data aktør'!A:H,7,FALSE)</f>
        <v/>
      </c>
      <c r="U774" s="51" t="str">
        <f>VLOOKUP(Tabel36[[#This Row],[ID-Bygningsdel]],'Data aktør'!A:H,8,FALSE)</f>
        <v/>
      </c>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39"/>
      <c r="BU774" s="16"/>
      <c r="BV774" s="16"/>
      <c r="BW774" s="16"/>
      <c r="BX774" s="16"/>
      <c r="BY774" s="16"/>
      <c r="BZ774" s="16"/>
      <c r="CA774" s="16"/>
    </row>
    <row r="775" spans="1:79" x14ac:dyDescent="0.2">
      <c r="A775" s="32"/>
      <c r="B775" s="178"/>
      <c r="C775" s="178" t="str">
        <f>_xlfn.CONCAT(Tabel36[[#This Row],[ID]],Tabel36[[#This Row],[BYGNINGSDELE]])</f>
        <v/>
      </c>
      <c r="D775" s="16"/>
      <c r="E775" s="16"/>
      <c r="F775" s="16"/>
      <c r="G775" s="16"/>
      <c r="H775" s="16"/>
      <c r="I775" s="16"/>
      <c r="J775" s="16"/>
      <c r="K775" s="34"/>
      <c r="L775" s="16"/>
      <c r="M775" s="16"/>
      <c r="N775" s="41"/>
      <c r="O775" s="51" t="str">
        <f>VLOOKUP(Tabel36[[#This Row],[ID-Bygningsdel]],'Data aktør'!A:H,2,FALSE)</f>
        <v/>
      </c>
      <c r="P775" s="51" t="str">
        <f>VLOOKUP(Tabel36[[#This Row],[ID-Bygningsdel]],'Data aktør'!A:H,3,FALSE)</f>
        <v/>
      </c>
      <c r="Q775" s="51" t="str">
        <f>VLOOKUP(Tabel36[[#This Row],[ID-Bygningsdel]],'Data aktør'!A:H,4,FALSE)</f>
        <v/>
      </c>
      <c r="R775" s="51" t="str">
        <f>VLOOKUP(Tabel36[[#This Row],[ID-Bygningsdel]],'Data aktør'!A:H,5,FALSE)</f>
        <v/>
      </c>
      <c r="S775" s="51" t="str">
        <f>VLOOKUP(Tabel36[[#This Row],[ID-Bygningsdel]],'Data aktør'!A:H,6,FALSE)</f>
        <v/>
      </c>
      <c r="T775" s="51" t="str">
        <f>VLOOKUP(Tabel36[[#This Row],[ID-Bygningsdel]],'Data aktør'!A:H,7,FALSE)</f>
        <v/>
      </c>
      <c r="U775" s="51" t="str">
        <f>VLOOKUP(Tabel36[[#This Row],[ID-Bygningsdel]],'Data aktør'!A:H,8,FALSE)</f>
        <v/>
      </c>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39"/>
      <c r="BU775" s="16"/>
      <c r="BV775" s="16"/>
      <c r="BW775" s="16"/>
      <c r="BX775" s="16"/>
      <c r="BY775" s="16"/>
      <c r="BZ775" s="16"/>
      <c r="CA775" s="16"/>
    </row>
    <row r="776" spans="1:79" x14ac:dyDescent="0.2">
      <c r="A776" s="32"/>
      <c r="B776" s="178"/>
      <c r="C776" s="178" t="str">
        <f>_xlfn.CONCAT(Tabel36[[#This Row],[ID]],Tabel36[[#This Row],[BYGNINGSDELE]])</f>
        <v/>
      </c>
      <c r="D776" s="16"/>
      <c r="E776" s="16"/>
      <c r="F776" s="16"/>
      <c r="G776" s="16"/>
      <c r="H776" s="16"/>
      <c r="I776" s="16"/>
      <c r="J776" s="16"/>
      <c r="K776" s="34"/>
      <c r="L776" s="16"/>
      <c r="M776" s="16"/>
      <c r="N776" s="41"/>
      <c r="O776" s="51" t="str">
        <f>VLOOKUP(Tabel36[[#This Row],[ID-Bygningsdel]],'Data aktør'!A:H,2,FALSE)</f>
        <v/>
      </c>
      <c r="P776" s="51" t="str">
        <f>VLOOKUP(Tabel36[[#This Row],[ID-Bygningsdel]],'Data aktør'!A:H,3,FALSE)</f>
        <v/>
      </c>
      <c r="Q776" s="51" t="str">
        <f>VLOOKUP(Tabel36[[#This Row],[ID-Bygningsdel]],'Data aktør'!A:H,4,FALSE)</f>
        <v/>
      </c>
      <c r="R776" s="51" t="str">
        <f>VLOOKUP(Tabel36[[#This Row],[ID-Bygningsdel]],'Data aktør'!A:H,5,FALSE)</f>
        <v/>
      </c>
      <c r="S776" s="51" t="str">
        <f>VLOOKUP(Tabel36[[#This Row],[ID-Bygningsdel]],'Data aktør'!A:H,6,FALSE)</f>
        <v/>
      </c>
      <c r="T776" s="51" t="str">
        <f>VLOOKUP(Tabel36[[#This Row],[ID-Bygningsdel]],'Data aktør'!A:H,7,FALSE)</f>
        <v/>
      </c>
      <c r="U776" s="51" t="str">
        <f>VLOOKUP(Tabel36[[#This Row],[ID-Bygningsdel]],'Data aktør'!A:H,8,FALSE)</f>
        <v/>
      </c>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39"/>
      <c r="BU776" s="16"/>
      <c r="BV776" s="16"/>
      <c r="BW776" s="16"/>
      <c r="BX776" s="16"/>
      <c r="BY776" s="16"/>
      <c r="BZ776" s="16"/>
      <c r="CA776" s="16"/>
    </row>
    <row r="777" spans="1:79" x14ac:dyDescent="0.2">
      <c r="A777" s="32"/>
      <c r="B777" s="178"/>
      <c r="C777" s="178" t="str">
        <f>_xlfn.CONCAT(Tabel36[[#This Row],[ID]],Tabel36[[#This Row],[BYGNINGSDELE]])</f>
        <v/>
      </c>
      <c r="D777" s="16"/>
      <c r="E777" s="16"/>
      <c r="F777" s="16"/>
      <c r="G777" s="16"/>
      <c r="H777" s="16"/>
      <c r="I777" s="16"/>
      <c r="J777" s="16"/>
      <c r="K777" s="34"/>
      <c r="L777" s="16"/>
      <c r="M777" s="16"/>
      <c r="N777" s="41"/>
      <c r="O777" s="51" t="str">
        <f>VLOOKUP(Tabel36[[#This Row],[ID-Bygningsdel]],'Data aktør'!A:H,2,FALSE)</f>
        <v/>
      </c>
      <c r="P777" s="51" t="str">
        <f>VLOOKUP(Tabel36[[#This Row],[ID-Bygningsdel]],'Data aktør'!A:H,3,FALSE)</f>
        <v/>
      </c>
      <c r="Q777" s="51" t="str">
        <f>VLOOKUP(Tabel36[[#This Row],[ID-Bygningsdel]],'Data aktør'!A:H,4,FALSE)</f>
        <v/>
      </c>
      <c r="R777" s="51" t="str">
        <f>VLOOKUP(Tabel36[[#This Row],[ID-Bygningsdel]],'Data aktør'!A:H,5,FALSE)</f>
        <v/>
      </c>
      <c r="S777" s="51" t="str">
        <f>VLOOKUP(Tabel36[[#This Row],[ID-Bygningsdel]],'Data aktør'!A:H,6,FALSE)</f>
        <v/>
      </c>
      <c r="T777" s="51" t="str">
        <f>VLOOKUP(Tabel36[[#This Row],[ID-Bygningsdel]],'Data aktør'!A:H,7,FALSE)</f>
        <v/>
      </c>
      <c r="U777" s="51" t="str">
        <f>VLOOKUP(Tabel36[[#This Row],[ID-Bygningsdel]],'Data aktør'!A:H,8,FALSE)</f>
        <v/>
      </c>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39"/>
      <c r="BU777" s="16"/>
      <c r="BV777" s="16"/>
      <c r="BW777" s="16"/>
      <c r="BX777" s="16"/>
      <c r="BY777" s="16"/>
      <c r="BZ777" s="16"/>
      <c r="CA777" s="16"/>
    </row>
    <row r="778" spans="1:79" x14ac:dyDescent="0.2">
      <c r="A778" s="32"/>
      <c r="B778" s="178"/>
      <c r="C778" s="178" t="str">
        <f>_xlfn.CONCAT(Tabel36[[#This Row],[ID]],Tabel36[[#This Row],[BYGNINGSDELE]])</f>
        <v/>
      </c>
      <c r="D778" s="16"/>
      <c r="E778" s="16"/>
      <c r="F778" s="16"/>
      <c r="G778" s="16"/>
      <c r="H778" s="16"/>
      <c r="I778" s="16"/>
      <c r="J778" s="16"/>
      <c r="K778" s="34"/>
      <c r="L778" s="16"/>
      <c r="M778" s="16"/>
      <c r="N778" s="41"/>
      <c r="O778" s="51" t="str">
        <f>VLOOKUP(Tabel36[[#This Row],[ID-Bygningsdel]],'Data aktør'!A:H,2,FALSE)</f>
        <v/>
      </c>
      <c r="P778" s="51" t="str">
        <f>VLOOKUP(Tabel36[[#This Row],[ID-Bygningsdel]],'Data aktør'!A:H,3,FALSE)</f>
        <v/>
      </c>
      <c r="Q778" s="51" t="str">
        <f>VLOOKUP(Tabel36[[#This Row],[ID-Bygningsdel]],'Data aktør'!A:H,4,FALSE)</f>
        <v/>
      </c>
      <c r="R778" s="51" t="str">
        <f>VLOOKUP(Tabel36[[#This Row],[ID-Bygningsdel]],'Data aktør'!A:H,5,FALSE)</f>
        <v/>
      </c>
      <c r="S778" s="51" t="str">
        <f>VLOOKUP(Tabel36[[#This Row],[ID-Bygningsdel]],'Data aktør'!A:H,6,FALSE)</f>
        <v/>
      </c>
      <c r="T778" s="51" t="str">
        <f>VLOOKUP(Tabel36[[#This Row],[ID-Bygningsdel]],'Data aktør'!A:H,7,FALSE)</f>
        <v/>
      </c>
      <c r="U778" s="51" t="str">
        <f>VLOOKUP(Tabel36[[#This Row],[ID-Bygningsdel]],'Data aktør'!A:H,8,FALSE)</f>
        <v/>
      </c>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39"/>
      <c r="BU778" s="16"/>
      <c r="BV778" s="16"/>
      <c r="BW778" s="16"/>
      <c r="BX778" s="16"/>
      <c r="BY778" s="16"/>
      <c r="BZ778" s="16"/>
      <c r="CA778" s="16"/>
    </row>
    <row r="779" spans="1:79" x14ac:dyDescent="0.2">
      <c r="A779" s="32"/>
      <c r="B779" s="178"/>
      <c r="C779" s="178" t="str">
        <f>_xlfn.CONCAT(Tabel36[[#This Row],[ID]],Tabel36[[#This Row],[BYGNINGSDELE]])</f>
        <v/>
      </c>
      <c r="D779" s="16"/>
      <c r="E779" s="16"/>
      <c r="F779" s="16"/>
      <c r="G779" s="16"/>
      <c r="H779" s="16"/>
      <c r="I779" s="16"/>
      <c r="J779" s="16"/>
      <c r="K779" s="34"/>
      <c r="L779" s="16"/>
      <c r="M779" s="16"/>
      <c r="N779" s="41"/>
      <c r="O779" s="51" t="str">
        <f>VLOOKUP(Tabel36[[#This Row],[ID-Bygningsdel]],'Data aktør'!A:H,2,FALSE)</f>
        <v/>
      </c>
      <c r="P779" s="51" t="str">
        <f>VLOOKUP(Tabel36[[#This Row],[ID-Bygningsdel]],'Data aktør'!A:H,3,FALSE)</f>
        <v/>
      </c>
      <c r="Q779" s="51" t="str">
        <f>VLOOKUP(Tabel36[[#This Row],[ID-Bygningsdel]],'Data aktør'!A:H,4,FALSE)</f>
        <v/>
      </c>
      <c r="R779" s="51" t="str">
        <f>VLOOKUP(Tabel36[[#This Row],[ID-Bygningsdel]],'Data aktør'!A:H,5,FALSE)</f>
        <v/>
      </c>
      <c r="S779" s="51" t="str">
        <f>VLOOKUP(Tabel36[[#This Row],[ID-Bygningsdel]],'Data aktør'!A:H,6,FALSE)</f>
        <v/>
      </c>
      <c r="T779" s="51" t="str">
        <f>VLOOKUP(Tabel36[[#This Row],[ID-Bygningsdel]],'Data aktør'!A:H,7,FALSE)</f>
        <v/>
      </c>
      <c r="U779" s="51" t="str">
        <f>VLOOKUP(Tabel36[[#This Row],[ID-Bygningsdel]],'Data aktør'!A:H,8,FALSE)</f>
        <v/>
      </c>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39"/>
      <c r="BU779" s="16"/>
      <c r="BV779" s="16"/>
      <c r="BW779" s="16"/>
      <c r="BX779" s="16"/>
      <c r="BY779" s="16"/>
      <c r="BZ779" s="16"/>
      <c r="CA779" s="16"/>
    </row>
    <row r="780" spans="1:79" x14ac:dyDescent="0.2">
      <c r="A780" s="32"/>
      <c r="B780" s="178"/>
      <c r="C780" s="178" t="str">
        <f>_xlfn.CONCAT(Tabel36[[#This Row],[ID]],Tabel36[[#This Row],[BYGNINGSDELE]])</f>
        <v/>
      </c>
      <c r="D780" s="16"/>
      <c r="E780" s="16"/>
      <c r="F780" s="16"/>
      <c r="G780" s="16"/>
      <c r="H780" s="16"/>
      <c r="I780" s="16"/>
      <c r="J780" s="16"/>
      <c r="K780" s="34"/>
      <c r="L780" s="16"/>
      <c r="M780" s="16"/>
      <c r="N780" s="41"/>
      <c r="O780" s="51" t="str">
        <f>VLOOKUP(Tabel36[[#This Row],[ID-Bygningsdel]],'Data aktør'!A:H,2,FALSE)</f>
        <v/>
      </c>
      <c r="P780" s="51" t="str">
        <f>VLOOKUP(Tabel36[[#This Row],[ID-Bygningsdel]],'Data aktør'!A:H,3,FALSE)</f>
        <v/>
      </c>
      <c r="Q780" s="51" t="str">
        <f>VLOOKUP(Tabel36[[#This Row],[ID-Bygningsdel]],'Data aktør'!A:H,4,FALSE)</f>
        <v/>
      </c>
      <c r="R780" s="51" t="str">
        <f>VLOOKUP(Tabel36[[#This Row],[ID-Bygningsdel]],'Data aktør'!A:H,5,FALSE)</f>
        <v/>
      </c>
      <c r="S780" s="51" t="str">
        <f>VLOOKUP(Tabel36[[#This Row],[ID-Bygningsdel]],'Data aktør'!A:H,6,FALSE)</f>
        <v/>
      </c>
      <c r="T780" s="51" t="str">
        <f>VLOOKUP(Tabel36[[#This Row],[ID-Bygningsdel]],'Data aktør'!A:H,7,FALSE)</f>
        <v/>
      </c>
      <c r="U780" s="51" t="str">
        <f>VLOOKUP(Tabel36[[#This Row],[ID-Bygningsdel]],'Data aktør'!A:H,8,FALSE)</f>
        <v/>
      </c>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39"/>
      <c r="BU780" s="16"/>
      <c r="BV780" s="16"/>
      <c r="BW780" s="16"/>
      <c r="BX780" s="16"/>
      <c r="BY780" s="16"/>
      <c r="BZ780" s="16"/>
      <c r="CA780" s="16"/>
    </row>
    <row r="781" spans="1:79" x14ac:dyDescent="0.2">
      <c r="A781" s="32"/>
      <c r="B781" s="178"/>
      <c r="C781" s="178" t="str">
        <f>_xlfn.CONCAT(Tabel36[[#This Row],[ID]],Tabel36[[#This Row],[BYGNINGSDELE]])</f>
        <v/>
      </c>
      <c r="D781" s="16"/>
      <c r="E781" s="16"/>
      <c r="F781" s="16"/>
      <c r="G781" s="16"/>
      <c r="H781" s="16"/>
      <c r="I781" s="16"/>
      <c r="J781" s="16"/>
      <c r="K781" s="34"/>
      <c r="L781" s="16"/>
      <c r="M781" s="16"/>
      <c r="N781" s="41"/>
      <c r="O781" s="51" t="str">
        <f>VLOOKUP(Tabel36[[#This Row],[ID-Bygningsdel]],'Data aktør'!A:H,2,FALSE)</f>
        <v/>
      </c>
      <c r="P781" s="51" t="str">
        <f>VLOOKUP(Tabel36[[#This Row],[ID-Bygningsdel]],'Data aktør'!A:H,3,FALSE)</f>
        <v/>
      </c>
      <c r="Q781" s="51" t="str">
        <f>VLOOKUP(Tabel36[[#This Row],[ID-Bygningsdel]],'Data aktør'!A:H,4,FALSE)</f>
        <v/>
      </c>
      <c r="R781" s="51" t="str">
        <f>VLOOKUP(Tabel36[[#This Row],[ID-Bygningsdel]],'Data aktør'!A:H,5,FALSE)</f>
        <v/>
      </c>
      <c r="S781" s="51" t="str">
        <f>VLOOKUP(Tabel36[[#This Row],[ID-Bygningsdel]],'Data aktør'!A:H,6,FALSE)</f>
        <v/>
      </c>
      <c r="T781" s="51" t="str">
        <f>VLOOKUP(Tabel36[[#This Row],[ID-Bygningsdel]],'Data aktør'!A:H,7,FALSE)</f>
        <v/>
      </c>
      <c r="U781" s="51" t="str">
        <f>VLOOKUP(Tabel36[[#This Row],[ID-Bygningsdel]],'Data aktør'!A:H,8,FALSE)</f>
        <v/>
      </c>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39"/>
      <c r="BU781" s="16"/>
      <c r="BV781" s="16"/>
      <c r="BW781" s="16"/>
      <c r="BX781" s="16"/>
      <c r="BY781" s="16"/>
      <c r="BZ781" s="16"/>
      <c r="CA781" s="16"/>
    </row>
    <row r="782" spans="1:79" x14ac:dyDescent="0.2">
      <c r="A782" s="32"/>
      <c r="B782" s="178"/>
      <c r="C782" s="178" t="str">
        <f>_xlfn.CONCAT(Tabel36[[#This Row],[ID]],Tabel36[[#This Row],[BYGNINGSDELE]])</f>
        <v/>
      </c>
      <c r="D782" s="16"/>
      <c r="E782" s="16"/>
      <c r="F782" s="16"/>
      <c r="G782" s="16"/>
      <c r="H782" s="16"/>
      <c r="I782" s="16"/>
      <c r="J782" s="16"/>
      <c r="K782" s="34"/>
      <c r="L782" s="16"/>
      <c r="M782" s="16"/>
      <c r="N782" s="41"/>
      <c r="O782" s="51" t="str">
        <f>VLOOKUP(Tabel36[[#This Row],[ID-Bygningsdel]],'Data aktør'!A:H,2,FALSE)</f>
        <v/>
      </c>
      <c r="P782" s="51" t="str">
        <f>VLOOKUP(Tabel36[[#This Row],[ID-Bygningsdel]],'Data aktør'!A:H,3,FALSE)</f>
        <v/>
      </c>
      <c r="Q782" s="51" t="str">
        <f>VLOOKUP(Tabel36[[#This Row],[ID-Bygningsdel]],'Data aktør'!A:H,4,FALSE)</f>
        <v/>
      </c>
      <c r="R782" s="51" t="str">
        <f>VLOOKUP(Tabel36[[#This Row],[ID-Bygningsdel]],'Data aktør'!A:H,5,FALSE)</f>
        <v/>
      </c>
      <c r="S782" s="51" t="str">
        <f>VLOOKUP(Tabel36[[#This Row],[ID-Bygningsdel]],'Data aktør'!A:H,6,FALSE)</f>
        <v/>
      </c>
      <c r="T782" s="51" t="str">
        <f>VLOOKUP(Tabel36[[#This Row],[ID-Bygningsdel]],'Data aktør'!A:H,7,FALSE)</f>
        <v/>
      </c>
      <c r="U782" s="51" t="str">
        <f>VLOOKUP(Tabel36[[#This Row],[ID-Bygningsdel]],'Data aktør'!A:H,8,FALSE)</f>
        <v/>
      </c>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39"/>
      <c r="BU782" s="16"/>
      <c r="BV782" s="16"/>
      <c r="BW782" s="16"/>
      <c r="BX782" s="16"/>
      <c r="BY782" s="16"/>
      <c r="BZ782" s="16"/>
      <c r="CA782" s="16"/>
    </row>
    <row r="783" spans="1:79" x14ac:dyDescent="0.2">
      <c r="A783" s="32"/>
      <c r="B783" s="178"/>
      <c r="C783" s="178" t="str">
        <f>_xlfn.CONCAT(Tabel36[[#This Row],[ID]],Tabel36[[#This Row],[BYGNINGSDELE]])</f>
        <v/>
      </c>
      <c r="D783" s="16"/>
      <c r="E783" s="16"/>
      <c r="F783" s="16"/>
      <c r="G783" s="16"/>
      <c r="H783" s="16"/>
      <c r="I783" s="16"/>
      <c r="J783" s="16"/>
      <c r="K783" s="34"/>
      <c r="L783" s="16"/>
      <c r="M783" s="16"/>
      <c r="N783" s="41"/>
      <c r="O783" s="51" t="str">
        <f>VLOOKUP(Tabel36[[#This Row],[ID-Bygningsdel]],'Data aktør'!A:H,2,FALSE)</f>
        <v/>
      </c>
      <c r="P783" s="51" t="str">
        <f>VLOOKUP(Tabel36[[#This Row],[ID-Bygningsdel]],'Data aktør'!A:H,3,FALSE)</f>
        <v/>
      </c>
      <c r="Q783" s="51" t="str">
        <f>VLOOKUP(Tabel36[[#This Row],[ID-Bygningsdel]],'Data aktør'!A:H,4,FALSE)</f>
        <v/>
      </c>
      <c r="R783" s="51" t="str">
        <f>VLOOKUP(Tabel36[[#This Row],[ID-Bygningsdel]],'Data aktør'!A:H,5,FALSE)</f>
        <v/>
      </c>
      <c r="S783" s="51" t="str">
        <f>VLOOKUP(Tabel36[[#This Row],[ID-Bygningsdel]],'Data aktør'!A:H,6,FALSE)</f>
        <v/>
      </c>
      <c r="T783" s="51" t="str">
        <f>VLOOKUP(Tabel36[[#This Row],[ID-Bygningsdel]],'Data aktør'!A:H,7,FALSE)</f>
        <v/>
      </c>
      <c r="U783" s="51" t="str">
        <f>VLOOKUP(Tabel36[[#This Row],[ID-Bygningsdel]],'Data aktør'!A:H,8,FALSE)</f>
        <v/>
      </c>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39"/>
      <c r="BU783" s="16"/>
      <c r="BV783" s="16"/>
      <c r="BW783" s="16"/>
      <c r="BX783" s="16"/>
      <c r="BY783" s="16"/>
      <c r="BZ783" s="16"/>
      <c r="CA783" s="16"/>
    </row>
    <row r="784" spans="1:79" x14ac:dyDescent="0.2">
      <c r="A784" s="32"/>
      <c r="B784" s="178"/>
      <c r="C784" s="178" t="str">
        <f>_xlfn.CONCAT(Tabel36[[#This Row],[ID]],Tabel36[[#This Row],[BYGNINGSDELE]])</f>
        <v/>
      </c>
      <c r="D784" s="16"/>
      <c r="E784" s="16"/>
      <c r="F784" s="16"/>
      <c r="G784" s="16"/>
      <c r="H784" s="16"/>
      <c r="I784" s="16"/>
      <c r="J784" s="16"/>
      <c r="K784" s="34"/>
      <c r="L784" s="16"/>
      <c r="M784" s="16"/>
      <c r="N784" s="41"/>
      <c r="O784" s="51" t="str">
        <f>VLOOKUP(Tabel36[[#This Row],[ID-Bygningsdel]],'Data aktør'!A:H,2,FALSE)</f>
        <v/>
      </c>
      <c r="P784" s="51" t="str">
        <f>VLOOKUP(Tabel36[[#This Row],[ID-Bygningsdel]],'Data aktør'!A:H,3,FALSE)</f>
        <v/>
      </c>
      <c r="Q784" s="51" t="str">
        <f>VLOOKUP(Tabel36[[#This Row],[ID-Bygningsdel]],'Data aktør'!A:H,4,FALSE)</f>
        <v/>
      </c>
      <c r="R784" s="51" t="str">
        <f>VLOOKUP(Tabel36[[#This Row],[ID-Bygningsdel]],'Data aktør'!A:H,5,FALSE)</f>
        <v/>
      </c>
      <c r="S784" s="51" t="str">
        <f>VLOOKUP(Tabel36[[#This Row],[ID-Bygningsdel]],'Data aktør'!A:H,6,FALSE)</f>
        <v/>
      </c>
      <c r="T784" s="51" t="str">
        <f>VLOOKUP(Tabel36[[#This Row],[ID-Bygningsdel]],'Data aktør'!A:H,7,FALSE)</f>
        <v/>
      </c>
      <c r="U784" s="51" t="str">
        <f>VLOOKUP(Tabel36[[#This Row],[ID-Bygningsdel]],'Data aktør'!A:H,8,FALSE)</f>
        <v/>
      </c>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39"/>
      <c r="BU784" s="16"/>
      <c r="BV784" s="16"/>
      <c r="BW784" s="16"/>
      <c r="BX784" s="16"/>
      <c r="BY784" s="16"/>
      <c r="BZ784" s="16"/>
      <c r="CA784" s="16"/>
    </row>
    <row r="785" spans="1:79" x14ac:dyDescent="0.2">
      <c r="A785" s="32"/>
      <c r="B785" s="178"/>
      <c r="C785" s="178" t="str">
        <f>_xlfn.CONCAT(Tabel36[[#This Row],[ID]],Tabel36[[#This Row],[BYGNINGSDELE]])</f>
        <v/>
      </c>
      <c r="D785" s="16"/>
      <c r="E785" s="16"/>
      <c r="F785" s="16"/>
      <c r="G785" s="16"/>
      <c r="H785" s="16"/>
      <c r="I785" s="16"/>
      <c r="J785" s="16"/>
      <c r="K785" s="34"/>
      <c r="L785" s="16"/>
      <c r="M785" s="16"/>
      <c r="N785" s="41"/>
      <c r="O785" s="51" t="str">
        <f>VLOOKUP(Tabel36[[#This Row],[ID-Bygningsdel]],'Data aktør'!A:H,2,FALSE)</f>
        <v/>
      </c>
      <c r="P785" s="51" t="str">
        <f>VLOOKUP(Tabel36[[#This Row],[ID-Bygningsdel]],'Data aktør'!A:H,3,FALSE)</f>
        <v/>
      </c>
      <c r="Q785" s="51" t="str">
        <f>VLOOKUP(Tabel36[[#This Row],[ID-Bygningsdel]],'Data aktør'!A:H,4,FALSE)</f>
        <v/>
      </c>
      <c r="R785" s="51" t="str">
        <f>VLOOKUP(Tabel36[[#This Row],[ID-Bygningsdel]],'Data aktør'!A:H,5,FALSE)</f>
        <v/>
      </c>
      <c r="S785" s="51" t="str">
        <f>VLOOKUP(Tabel36[[#This Row],[ID-Bygningsdel]],'Data aktør'!A:H,6,FALSE)</f>
        <v/>
      </c>
      <c r="T785" s="51" t="str">
        <f>VLOOKUP(Tabel36[[#This Row],[ID-Bygningsdel]],'Data aktør'!A:H,7,FALSE)</f>
        <v/>
      </c>
      <c r="U785" s="51" t="str">
        <f>VLOOKUP(Tabel36[[#This Row],[ID-Bygningsdel]],'Data aktør'!A:H,8,FALSE)</f>
        <v/>
      </c>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39"/>
      <c r="BU785" s="16"/>
      <c r="BV785" s="16"/>
      <c r="BW785" s="16"/>
      <c r="BX785" s="16"/>
      <c r="BY785" s="16"/>
      <c r="BZ785" s="16"/>
      <c r="CA785" s="16"/>
    </row>
    <row r="786" spans="1:79" x14ac:dyDescent="0.2">
      <c r="A786" s="32"/>
      <c r="B786" s="178"/>
      <c r="C786" s="178" t="str">
        <f>_xlfn.CONCAT(Tabel36[[#This Row],[ID]],Tabel36[[#This Row],[BYGNINGSDELE]])</f>
        <v/>
      </c>
      <c r="D786" s="16"/>
      <c r="E786" s="16"/>
      <c r="F786" s="16"/>
      <c r="G786" s="16"/>
      <c r="H786" s="16"/>
      <c r="I786" s="16"/>
      <c r="J786" s="16"/>
      <c r="K786" s="34"/>
      <c r="L786" s="16"/>
      <c r="M786" s="16"/>
      <c r="N786" s="41"/>
      <c r="O786" s="51" t="str">
        <f>VLOOKUP(Tabel36[[#This Row],[ID-Bygningsdel]],'Data aktør'!A:H,2,FALSE)</f>
        <v/>
      </c>
      <c r="P786" s="51" t="str">
        <f>VLOOKUP(Tabel36[[#This Row],[ID-Bygningsdel]],'Data aktør'!A:H,3,FALSE)</f>
        <v/>
      </c>
      <c r="Q786" s="51" t="str">
        <f>VLOOKUP(Tabel36[[#This Row],[ID-Bygningsdel]],'Data aktør'!A:H,4,FALSE)</f>
        <v/>
      </c>
      <c r="R786" s="51" t="str">
        <f>VLOOKUP(Tabel36[[#This Row],[ID-Bygningsdel]],'Data aktør'!A:H,5,FALSE)</f>
        <v/>
      </c>
      <c r="S786" s="51" t="str">
        <f>VLOOKUP(Tabel36[[#This Row],[ID-Bygningsdel]],'Data aktør'!A:H,6,FALSE)</f>
        <v/>
      </c>
      <c r="T786" s="51" t="str">
        <f>VLOOKUP(Tabel36[[#This Row],[ID-Bygningsdel]],'Data aktør'!A:H,7,FALSE)</f>
        <v/>
      </c>
      <c r="U786" s="51" t="str">
        <f>VLOOKUP(Tabel36[[#This Row],[ID-Bygningsdel]],'Data aktør'!A:H,8,FALSE)</f>
        <v/>
      </c>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39"/>
      <c r="BU786" s="16"/>
      <c r="BV786" s="16"/>
      <c r="BW786" s="16"/>
      <c r="BX786" s="16"/>
      <c r="BY786" s="16"/>
      <c r="BZ786" s="16"/>
      <c r="CA786" s="16"/>
    </row>
    <row r="787" spans="1:79" x14ac:dyDescent="0.2">
      <c r="A787" s="32"/>
      <c r="B787" s="178"/>
      <c r="C787" s="178" t="str">
        <f>_xlfn.CONCAT(Tabel36[[#This Row],[ID]],Tabel36[[#This Row],[BYGNINGSDELE]])</f>
        <v/>
      </c>
      <c r="D787" s="16"/>
      <c r="E787" s="16"/>
      <c r="F787" s="16"/>
      <c r="G787" s="16"/>
      <c r="H787" s="16"/>
      <c r="I787" s="16"/>
      <c r="J787" s="16"/>
      <c r="K787" s="34"/>
      <c r="L787" s="16"/>
      <c r="M787" s="16"/>
      <c r="N787" s="41"/>
      <c r="O787" s="51" t="str">
        <f>VLOOKUP(Tabel36[[#This Row],[ID-Bygningsdel]],'Data aktør'!A:H,2,FALSE)</f>
        <v/>
      </c>
      <c r="P787" s="51" t="str">
        <f>VLOOKUP(Tabel36[[#This Row],[ID-Bygningsdel]],'Data aktør'!A:H,3,FALSE)</f>
        <v/>
      </c>
      <c r="Q787" s="51" t="str">
        <f>VLOOKUP(Tabel36[[#This Row],[ID-Bygningsdel]],'Data aktør'!A:H,4,FALSE)</f>
        <v/>
      </c>
      <c r="R787" s="51" t="str">
        <f>VLOOKUP(Tabel36[[#This Row],[ID-Bygningsdel]],'Data aktør'!A:H,5,FALSE)</f>
        <v/>
      </c>
      <c r="S787" s="51" t="str">
        <f>VLOOKUP(Tabel36[[#This Row],[ID-Bygningsdel]],'Data aktør'!A:H,6,FALSE)</f>
        <v/>
      </c>
      <c r="T787" s="51" t="str">
        <f>VLOOKUP(Tabel36[[#This Row],[ID-Bygningsdel]],'Data aktør'!A:H,7,FALSE)</f>
        <v/>
      </c>
      <c r="U787" s="51" t="str">
        <f>VLOOKUP(Tabel36[[#This Row],[ID-Bygningsdel]],'Data aktør'!A:H,8,FALSE)</f>
        <v/>
      </c>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39"/>
      <c r="BU787" s="16"/>
      <c r="BV787" s="16"/>
      <c r="BW787" s="16"/>
      <c r="BX787" s="16"/>
      <c r="BY787" s="16"/>
      <c r="BZ787" s="16"/>
      <c r="CA787" s="16"/>
    </row>
    <row r="788" spans="1:79" x14ac:dyDescent="0.2">
      <c r="A788" s="32"/>
      <c r="B788" s="178"/>
      <c r="C788" s="178" t="str">
        <f>_xlfn.CONCAT(Tabel36[[#This Row],[ID]],Tabel36[[#This Row],[BYGNINGSDELE]])</f>
        <v/>
      </c>
      <c r="D788" s="16"/>
      <c r="E788" s="16"/>
      <c r="F788" s="16"/>
      <c r="G788" s="16"/>
      <c r="H788" s="16"/>
      <c r="I788" s="16"/>
      <c r="J788" s="16"/>
      <c r="K788" s="34"/>
      <c r="L788" s="16"/>
      <c r="M788" s="16"/>
      <c r="N788" s="41"/>
      <c r="O788" s="51" t="str">
        <f>VLOOKUP(Tabel36[[#This Row],[ID-Bygningsdel]],'Data aktør'!A:H,2,FALSE)</f>
        <v/>
      </c>
      <c r="P788" s="51" t="str">
        <f>VLOOKUP(Tabel36[[#This Row],[ID-Bygningsdel]],'Data aktør'!A:H,3,FALSE)</f>
        <v/>
      </c>
      <c r="Q788" s="51" t="str">
        <f>VLOOKUP(Tabel36[[#This Row],[ID-Bygningsdel]],'Data aktør'!A:H,4,FALSE)</f>
        <v/>
      </c>
      <c r="R788" s="51" t="str">
        <f>VLOOKUP(Tabel36[[#This Row],[ID-Bygningsdel]],'Data aktør'!A:H,5,FALSE)</f>
        <v/>
      </c>
      <c r="S788" s="51" t="str">
        <f>VLOOKUP(Tabel36[[#This Row],[ID-Bygningsdel]],'Data aktør'!A:H,6,FALSE)</f>
        <v/>
      </c>
      <c r="T788" s="51" t="str">
        <f>VLOOKUP(Tabel36[[#This Row],[ID-Bygningsdel]],'Data aktør'!A:H,7,FALSE)</f>
        <v/>
      </c>
      <c r="U788" s="51" t="str">
        <f>VLOOKUP(Tabel36[[#This Row],[ID-Bygningsdel]],'Data aktør'!A:H,8,FALSE)</f>
        <v/>
      </c>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39"/>
      <c r="BU788" s="16"/>
      <c r="BV788" s="16"/>
      <c r="BW788" s="16"/>
      <c r="BX788" s="16"/>
      <c r="BY788" s="16"/>
      <c r="BZ788" s="16"/>
      <c r="CA788" s="16"/>
    </row>
    <row r="789" spans="1:79" x14ac:dyDescent="0.2">
      <c r="A789" s="32"/>
      <c r="B789" s="178"/>
      <c r="C789" s="178" t="str">
        <f>_xlfn.CONCAT(Tabel36[[#This Row],[ID]],Tabel36[[#This Row],[BYGNINGSDELE]])</f>
        <v/>
      </c>
      <c r="D789" s="16"/>
      <c r="E789" s="16"/>
      <c r="F789" s="16"/>
      <c r="G789" s="16"/>
      <c r="H789" s="16"/>
      <c r="I789" s="16"/>
      <c r="J789" s="16"/>
      <c r="K789" s="34"/>
      <c r="L789" s="16"/>
      <c r="M789" s="16"/>
      <c r="N789" s="41"/>
      <c r="O789" s="51" t="str">
        <f>VLOOKUP(Tabel36[[#This Row],[ID-Bygningsdel]],'Data aktør'!A:H,2,FALSE)</f>
        <v/>
      </c>
      <c r="P789" s="51" t="str">
        <f>VLOOKUP(Tabel36[[#This Row],[ID-Bygningsdel]],'Data aktør'!A:H,3,FALSE)</f>
        <v/>
      </c>
      <c r="Q789" s="51" t="str">
        <f>VLOOKUP(Tabel36[[#This Row],[ID-Bygningsdel]],'Data aktør'!A:H,4,FALSE)</f>
        <v/>
      </c>
      <c r="R789" s="51" t="str">
        <f>VLOOKUP(Tabel36[[#This Row],[ID-Bygningsdel]],'Data aktør'!A:H,5,FALSE)</f>
        <v/>
      </c>
      <c r="S789" s="51" t="str">
        <f>VLOOKUP(Tabel36[[#This Row],[ID-Bygningsdel]],'Data aktør'!A:H,6,FALSE)</f>
        <v/>
      </c>
      <c r="T789" s="51" t="str">
        <f>VLOOKUP(Tabel36[[#This Row],[ID-Bygningsdel]],'Data aktør'!A:H,7,FALSE)</f>
        <v/>
      </c>
      <c r="U789" s="51" t="str">
        <f>VLOOKUP(Tabel36[[#This Row],[ID-Bygningsdel]],'Data aktør'!A:H,8,FALSE)</f>
        <v/>
      </c>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39"/>
      <c r="BU789" s="16"/>
      <c r="BV789" s="16"/>
      <c r="BW789" s="16"/>
      <c r="BX789" s="16"/>
      <c r="BY789" s="16"/>
      <c r="BZ789" s="16"/>
      <c r="CA789" s="16"/>
    </row>
    <row r="790" spans="1:79" x14ac:dyDescent="0.2">
      <c r="A790" s="32"/>
      <c r="B790" s="178"/>
      <c r="C790" s="178" t="str">
        <f>_xlfn.CONCAT(Tabel36[[#This Row],[ID]],Tabel36[[#This Row],[BYGNINGSDELE]])</f>
        <v/>
      </c>
      <c r="D790" s="16"/>
      <c r="E790" s="16"/>
      <c r="F790" s="16"/>
      <c r="G790" s="16"/>
      <c r="H790" s="16"/>
      <c r="I790" s="16"/>
      <c r="J790" s="16"/>
      <c r="K790" s="34"/>
      <c r="L790" s="16"/>
      <c r="M790" s="16"/>
      <c r="N790" s="41"/>
      <c r="O790" s="51" t="str">
        <f>VLOOKUP(Tabel36[[#This Row],[ID-Bygningsdel]],'Data aktør'!A:H,2,FALSE)</f>
        <v/>
      </c>
      <c r="P790" s="51" t="str">
        <f>VLOOKUP(Tabel36[[#This Row],[ID-Bygningsdel]],'Data aktør'!A:H,3,FALSE)</f>
        <v/>
      </c>
      <c r="Q790" s="51" t="str">
        <f>VLOOKUP(Tabel36[[#This Row],[ID-Bygningsdel]],'Data aktør'!A:H,4,FALSE)</f>
        <v/>
      </c>
      <c r="R790" s="51" t="str">
        <f>VLOOKUP(Tabel36[[#This Row],[ID-Bygningsdel]],'Data aktør'!A:H,5,FALSE)</f>
        <v/>
      </c>
      <c r="S790" s="51" t="str">
        <f>VLOOKUP(Tabel36[[#This Row],[ID-Bygningsdel]],'Data aktør'!A:H,6,FALSE)</f>
        <v/>
      </c>
      <c r="T790" s="51" t="str">
        <f>VLOOKUP(Tabel36[[#This Row],[ID-Bygningsdel]],'Data aktør'!A:H,7,FALSE)</f>
        <v/>
      </c>
      <c r="U790" s="51" t="str">
        <f>VLOOKUP(Tabel36[[#This Row],[ID-Bygningsdel]],'Data aktør'!A:H,8,FALSE)</f>
        <v/>
      </c>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39"/>
      <c r="BU790" s="16"/>
      <c r="BV790" s="16"/>
      <c r="BW790" s="16"/>
      <c r="BX790" s="16"/>
      <c r="BY790" s="16"/>
      <c r="BZ790" s="16"/>
      <c r="CA790" s="16"/>
    </row>
    <row r="791" spans="1:79" x14ac:dyDescent="0.2">
      <c r="A791" s="32"/>
      <c r="B791" s="178"/>
      <c r="C791" s="178" t="str">
        <f>_xlfn.CONCAT(Tabel36[[#This Row],[ID]],Tabel36[[#This Row],[BYGNINGSDELE]])</f>
        <v/>
      </c>
      <c r="D791" s="16"/>
      <c r="E791" s="16"/>
      <c r="F791" s="16"/>
      <c r="G791" s="16"/>
      <c r="H791" s="16"/>
      <c r="I791" s="16"/>
      <c r="J791" s="16"/>
      <c r="K791" s="34"/>
      <c r="L791" s="16"/>
      <c r="M791" s="16"/>
      <c r="N791" s="41"/>
      <c r="O791" s="51" t="str">
        <f>VLOOKUP(Tabel36[[#This Row],[ID-Bygningsdel]],'Data aktør'!A:H,2,FALSE)</f>
        <v/>
      </c>
      <c r="P791" s="51" t="str">
        <f>VLOOKUP(Tabel36[[#This Row],[ID-Bygningsdel]],'Data aktør'!A:H,3,FALSE)</f>
        <v/>
      </c>
      <c r="Q791" s="51" t="str">
        <f>VLOOKUP(Tabel36[[#This Row],[ID-Bygningsdel]],'Data aktør'!A:H,4,FALSE)</f>
        <v/>
      </c>
      <c r="R791" s="51" t="str">
        <f>VLOOKUP(Tabel36[[#This Row],[ID-Bygningsdel]],'Data aktør'!A:H,5,FALSE)</f>
        <v/>
      </c>
      <c r="S791" s="51" t="str">
        <f>VLOOKUP(Tabel36[[#This Row],[ID-Bygningsdel]],'Data aktør'!A:H,6,FALSE)</f>
        <v/>
      </c>
      <c r="T791" s="51" t="str">
        <f>VLOOKUP(Tabel36[[#This Row],[ID-Bygningsdel]],'Data aktør'!A:H,7,FALSE)</f>
        <v/>
      </c>
      <c r="U791" s="51" t="str">
        <f>VLOOKUP(Tabel36[[#This Row],[ID-Bygningsdel]],'Data aktør'!A:H,8,FALSE)</f>
        <v/>
      </c>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39"/>
      <c r="BU791" s="16"/>
      <c r="BV791" s="16"/>
      <c r="BW791" s="16"/>
      <c r="BX791" s="16"/>
      <c r="BY791" s="16"/>
      <c r="BZ791" s="16"/>
      <c r="CA791" s="16"/>
    </row>
    <row r="792" spans="1:79" x14ac:dyDescent="0.2">
      <c r="A792" s="32"/>
      <c r="B792" s="178"/>
      <c r="C792" s="178" t="str">
        <f>_xlfn.CONCAT(Tabel36[[#This Row],[ID]],Tabel36[[#This Row],[BYGNINGSDELE]])</f>
        <v/>
      </c>
      <c r="D792" s="16"/>
      <c r="E792" s="16"/>
      <c r="F792" s="16"/>
      <c r="G792" s="16"/>
      <c r="H792" s="16"/>
      <c r="I792" s="16"/>
      <c r="J792" s="16"/>
      <c r="K792" s="34"/>
      <c r="L792" s="16"/>
      <c r="M792" s="16"/>
      <c r="N792" s="41"/>
      <c r="O792" s="51" t="str">
        <f>VLOOKUP(Tabel36[[#This Row],[ID-Bygningsdel]],'Data aktør'!A:H,2,FALSE)</f>
        <v/>
      </c>
      <c r="P792" s="51" t="str">
        <f>VLOOKUP(Tabel36[[#This Row],[ID-Bygningsdel]],'Data aktør'!A:H,3,FALSE)</f>
        <v/>
      </c>
      <c r="Q792" s="51" t="str">
        <f>VLOOKUP(Tabel36[[#This Row],[ID-Bygningsdel]],'Data aktør'!A:H,4,FALSE)</f>
        <v/>
      </c>
      <c r="R792" s="51" t="str">
        <f>VLOOKUP(Tabel36[[#This Row],[ID-Bygningsdel]],'Data aktør'!A:H,5,FALSE)</f>
        <v/>
      </c>
      <c r="S792" s="51" t="str">
        <f>VLOOKUP(Tabel36[[#This Row],[ID-Bygningsdel]],'Data aktør'!A:H,6,FALSE)</f>
        <v/>
      </c>
      <c r="T792" s="51" t="str">
        <f>VLOOKUP(Tabel36[[#This Row],[ID-Bygningsdel]],'Data aktør'!A:H,7,FALSE)</f>
        <v/>
      </c>
      <c r="U792" s="51" t="str">
        <f>VLOOKUP(Tabel36[[#This Row],[ID-Bygningsdel]],'Data aktør'!A:H,8,FALSE)</f>
        <v/>
      </c>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39"/>
      <c r="BU792" s="16"/>
      <c r="BV792" s="16"/>
      <c r="BW792" s="16"/>
      <c r="BX792" s="16"/>
      <c r="BY792" s="16"/>
      <c r="BZ792" s="16"/>
      <c r="CA792" s="16"/>
    </row>
    <row r="793" spans="1:79" x14ac:dyDescent="0.2">
      <c r="A793" s="32"/>
      <c r="B793" s="178"/>
      <c r="C793" s="178" t="str">
        <f>_xlfn.CONCAT(Tabel36[[#This Row],[ID]],Tabel36[[#This Row],[BYGNINGSDELE]])</f>
        <v/>
      </c>
      <c r="D793" s="16"/>
      <c r="E793" s="16"/>
      <c r="F793" s="16"/>
      <c r="G793" s="16"/>
      <c r="H793" s="16"/>
      <c r="I793" s="16"/>
      <c r="J793" s="16"/>
      <c r="K793" s="34"/>
      <c r="L793" s="16"/>
      <c r="M793" s="16"/>
      <c r="N793" s="41"/>
      <c r="O793" s="51" t="str">
        <f>VLOOKUP(Tabel36[[#This Row],[ID-Bygningsdel]],'Data aktør'!A:H,2,FALSE)</f>
        <v/>
      </c>
      <c r="P793" s="51" t="str">
        <f>VLOOKUP(Tabel36[[#This Row],[ID-Bygningsdel]],'Data aktør'!A:H,3,FALSE)</f>
        <v/>
      </c>
      <c r="Q793" s="51" t="str">
        <f>VLOOKUP(Tabel36[[#This Row],[ID-Bygningsdel]],'Data aktør'!A:H,4,FALSE)</f>
        <v/>
      </c>
      <c r="R793" s="51" t="str">
        <f>VLOOKUP(Tabel36[[#This Row],[ID-Bygningsdel]],'Data aktør'!A:H,5,FALSE)</f>
        <v/>
      </c>
      <c r="S793" s="51" t="str">
        <f>VLOOKUP(Tabel36[[#This Row],[ID-Bygningsdel]],'Data aktør'!A:H,6,FALSE)</f>
        <v/>
      </c>
      <c r="T793" s="51" t="str">
        <f>VLOOKUP(Tabel36[[#This Row],[ID-Bygningsdel]],'Data aktør'!A:H,7,FALSE)</f>
        <v/>
      </c>
      <c r="U793" s="51" t="str">
        <f>VLOOKUP(Tabel36[[#This Row],[ID-Bygningsdel]],'Data aktør'!A:H,8,FALSE)</f>
        <v/>
      </c>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39"/>
      <c r="BU793" s="16"/>
      <c r="BV793" s="16"/>
      <c r="BW793" s="16"/>
      <c r="BX793" s="16"/>
      <c r="BY793" s="16"/>
      <c r="BZ793" s="16"/>
      <c r="CA793" s="16"/>
    </row>
    <row r="794" spans="1:79" x14ac:dyDescent="0.2">
      <c r="A794" s="32"/>
      <c r="B794" s="178"/>
      <c r="C794" s="178" t="str">
        <f>_xlfn.CONCAT(Tabel36[[#This Row],[ID]],Tabel36[[#This Row],[BYGNINGSDELE]])</f>
        <v/>
      </c>
      <c r="D794" s="16"/>
      <c r="E794" s="16"/>
      <c r="F794" s="16"/>
      <c r="G794" s="16"/>
      <c r="H794" s="16"/>
      <c r="I794" s="16"/>
      <c r="J794" s="16"/>
      <c r="K794" s="34"/>
      <c r="L794" s="16"/>
      <c r="M794" s="16"/>
      <c r="N794" s="41"/>
      <c r="O794" s="51" t="str">
        <f>VLOOKUP(Tabel36[[#This Row],[ID-Bygningsdel]],'Data aktør'!A:H,2,FALSE)</f>
        <v/>
      </c>
      <c r="P794" s="51" t="str">
        <f>VLOOKUP(Tabel36[[#This Row],[ID-Bygningsdel]],'Data aktør'!A:H,3,FALSE)</f>
        <v/>
      </c>
      <c r="Q794" s="51" t="str">
        <f>VLOOKUP(Tabel36[[#This Row],[ID-Bygningsdel]],'Data aktør'!A:H,4,FALSE)</f>
        <v/>
      </c>
      <c r="R794" s="51" t="str">
        <f>VLOOKUP(Tabel36[[#This Row],[ID-Bygningsdel]],'Data aktør'!A:H,5,FALSE)</f>
        <v/>
      </c>
      <c r="S794" s="51" t="str">
        <f>VLOOKUP(Tabel36[[#This Row],[ID-Bygningsdel]],'Data aktør'!A:H,6,FALSE)</f>
        <v/>
      </c>
      <c r="T794" s="51" t="str">
        <f>VLOOKUP(Tabel36[[#This Row],[ID-Bygningsdel]],'Data aktør'!A:H,7,FALSE)</f>
        <v/>
      </c>
      <c r="U794" s="51" t="str">
        <f>VLOOKUP(Tabel36[[#This Row],[ID-Bygningsdel]],'Data aktør'!A:H,8,FALSE)</f>
        <v/>
      </c>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39"/>
      <c r="BU794" s="16"/>
      <c r="BV794" s="16"/>
      <c r="BW794" s="16"/>
      <c r="BX794" s="16"/>
      <c r="BY794" s="16"/>
      <c r="BZ794" s="16"/>
      <c r="CA794" s="16"/>
    </row>
    <row r="795" spans="1:79" x14ac:dyDescent="0.2">
      <c r="A795" s="32"/>
      <c r="B795" s="178"/>
      <c r="C795" s="178" t="str">
        <f>_xlfn.CONCAT(Tabel36[[#This Row],[ID]],Tabel36[[#This Row],[BYGNINGSDELE]])</f>
        <v/>
      </c>
      <c r="D795" s="16"/>
      <c r="E795" s="16"/>
      <c r="F795" s="16"/>
      <c r="G795" s="16"/>
      <c r="H795" s="16"/>
      <c r="I795" s="16"/>
      <c r="J795" s="16"/>
      <c r="K795" s="34"/>
      <c r="L795" s="16"/>
      <c r="M795" s="16"/>
      <c r="N795" s="41"/>
      <c r="O795" s="51" t="str">
        <f>VLOOKUP(Tabel36[[#This Row],[ID-Bygningsdel]],'Data aktør'!A:H,2,FALSE)</f>
        <v/>
      </c>
      <c r="P795" s="51" t="str">
        <f>VLOOKUP(Tabel36[[#This Row],[ID-Bygningsdel]],'Data aktør'!A:H,3,FALSE)</f>
        <v/>
      </c>
      <c r="Q795" s="51" t="str">
        <f>VLOOKUP(Tabel36[[#This Row],[ID-Bygningsdel]],'Data aktør'!A:H,4,FALSE)</f>
        <v/>
      </c>
      <c r="R795" s="51" t="str">
        <f>VLOOKUP(Tabel36[[#This Row],[ID-Bygningsdel]],'Data aktør'!A:H,5,FALSE)</f>
        <v/>
      </c>
      <c r="S795" s="51" t="str">
        <f>VLOOKUP(Tabel36[[#This Row],[ID-Bygningsdel]],'Data aktør'!A:H,6,FALSE)</f>
        <v/>
      </c>
      <c r="T795" s="51" t="str">
        <f>VLOOKUP(Tabel36[[#This Row],[ID-Bygningsdel]],'Data aktør'!A:H,7,FALSE)</f>
        <v/>
      </c>
      <c r="U795" s="51" t="str">
        <f>VLOOKUP(Tabel36[[#This Row],[ID-Bygningsdel]],'Data aktør'!A:H,8,FALSE)</f>
        <v/>
      </c>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39"/>
      <c r="BU795" s="16"/>
      <c r="BV795" s="16"/>
      <c r="BW795" s="16"/>
      <c r="BX795" s="16"/>
      <c r="BY795" s="16"/>
      <c r="BZ795" s="16"/>
      <c r="CA795" s="16"/>
    </row>
    <row r="796" spans="1:79" x14ac:dyDescent="0.2">
      <c r="A796" s="32"/>
      <c r="B796" s="178"/>
      <c r="C796" s="178" t="str">
        <f>_xlfn.CONCAT(Tabel36[[#This Row],[ID]],Tabel36[[#This Row],[BYGNINGSDELE]])</f>
        <v/>
      </c>
      <c r="D796" s="16"/>
      <c r="E796" s="16"/>
      <c r="F796" s="16"/>
      <c r="G796" s="16"/>
      <c r="H796" s="16"/>
      <c r="I796" s="16"/>
      <c r="J796" s="16"/>
      <c r="K796" s="34"/>
      <c r="L796" s="16"/>
      <c r="M796" s="16"/>
      <c r="N796" s="41"/>
      <c r="O796" s="51" t="str">
        <f>VLOOKUP(Tabel36[[#This Row],[ID-Bygningsdel]],'Data aktør'!A:H,2,FALSE)</f>
        <v/>
      </c>
      <c r="P796" s="51" t="str">
        <f>VLOOKUP(Tabel36[[#This Row],[ID-Bygningsdel]],'Data aktør'!A:H,3,FALSE)</f>
        <v/>
      </c>
      <c r="Q796" s="51" t="str">
        <f>VLOOKUP(Tabel36[[#This Row],[ID-Bygningsdel]],'Data aktør'!A:H,4,FALSE)</f>
        <v/>
      </c>
      <c r="R796" s="51" t="str">
        <f>VLOOKUP(Tabel36[[#This Row],[ID-Bygningsdel]],'Data aktør'!A:H,5,FALSE)</f>
        <v/>
      </c>
      <c r="S796" s="51" t="str">
        <f>VLOOKUP(Tabel36[[#This Row],[ID-Bygningsdel]],'Data aktør'!A:H,6,FALSE)</f>
        <v/>
      </c>
      <c r="T796" s="51" t="str">
        <f>VLOOKUP(Tabel36[[#This Row],[ID-Bygningsdel]],'Data aktør'!A:H,7,FALSE)</f>
        <v/>
      </c>
      <c r="U796" s="51" t="str">
        <f>VLOOKUP(Tabel36[[#This Row],[ID-Bygningsdel]],'Data aktør'!A:H,8,FALSE)</f>
        <v/>
      </c>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39"/>
      <c r="BU796" s="16"/>
      <c r="BV796" s="16"/>
      <c r="BW796" s="16"/>
      <c r="BX796" s="16"/>
      <c r="BY796" s="16"/>
      <c r="BZ796" s="16"/>
      <c r="CA796" s="16"/>
    </row>
    <row r="797" spans="1:79" x14ac:dyDescent="0.2">
      <c r="A797" s="32"/>
      <c r="B797" s="178"/>
      <c r="C797" s="178" t="str">
        <f>_xlfn.CONCAT(Tabel36[[#This Row],[ID]],Tabel36[[#This Row],[BYGNINGSDELE]])</f>
        <v/>
      </c>
      <c r="D797" s="16"/>
      <c r="E797" s="16"/>
      <c r="F797" s="16"/>
      <c r="G797" s="16"/>
      <c r="H797" s="16"/>
      <c r="I797" s="16"/>
      <c r="J797" s="16"/>
      <c r="K797" s="34"/>
      <c r="L797" s="16"/>
      <c r="M797" s="16"/>
      <c r="N797" s="41"/>
      <c r="O797" s="51" t="str">
        <f>VLOOKUP(Tabel36[[#This Row],[ID-Bygningsdel]],'Data aktør'!A:H,2,FALSE)</f>
        <v/>
      </c>
      <c r="P797" s="51" t="str">
        <f>VLOOKUP(Tabel36[[#This Row],[ID-Bygningsdel]],'Data aktør'!A:H,3,FALSE)</f>
        <v/>
      </c>
      <c r="Q797" s="51" t="str">
        <f>VLOOKUP(Tabel36[[#This Row],[ID-Bygningsdel]],'Data aktør'!A:H,4,FALSE)</f>
        <v/>
      </c>
      <c r="R797" s="51" t="str">
        <f>VLOOKUP(Tabel36[[#This Row],[ID-Bygningsdel]],'Data aktør'!A:H,5,FALSE)</f>
        <v/>
      </c>
      <c r="S797" s="51" t="str">
        <f>VLOOKUP(Tabel36[[#This Row],[ID-Bygningsdel]],'Data aktør'!A:H,6,FALSE)</f>
        <v/>
      </c>
      <c r="T797" s="51" t="str">
        <f>VLOOKUP(Tabel36[[#This Row],[ID-Bygningsdel]],'Data aktør'!A:H,7,FALSE)</f>
        <v/>
      </c>
      <c r="U797" s="51" t="str">
        <f>VLOOKUP(Tabel36[[#This Row],[ID-Bygningsdel]],'Data aktør'!A:H,8,FALSE)</f>
        <v/>
      </c>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39"/>
      <c r="BU797" s="16"/>
      <c r="BV797" s="16"/>
      <c r="BW797" s="16"/>
      <c r="BX797" s="16"/>
      <c r="BY797" s="16"/>
      <c r="BZ797" s="16"/>
      <c r="CA797" s="16"/>
    </row>
    <row r="798" spans="1:79" x14ac:dyDescent="0.2">
      <c r="A798" s="32"/>
      <c r="B798" s="178"/>
      <c r="C798" s="178" t="str">
        <f>_xlfn.CONCAT(Tabel36[[#This Row],[ID]],Tabel36[[#This Row],[BYGNINGSDELE]])</f>
        <v/>
      </c>
      <c r="D798" s="16"/>
      <c r="E798" s="16"/>
      <c r="F798" s="16"/>
      <c r="G798" s="16"/>
      <c r="H798" s="16"/>
      <c r="I798" s="16"/>
      <c r="J798" s="16"/>
      <c r="K798" s="34"/>
      <c r="L798" s="16"/>
      <c r="M798" s="16"/>
      <c r="N798" s="41"/>
      <c r="O798" s="51" t="str">
        <f>VLOOKUP(Tabel36[[#This Row],[ID-Bygningsdel]],'Data aktør'!A:H,2,FALSE)</f>
        <v/>
      </c>
      <c r="P798" s="51" t="str">
        <f>VLOOKUP(Tabel36[[#This Row],[ID-Bygningsdel]],'Data aktør'!A:H,3,FALSE)</f>
        <v/>
      </c>
      <c r="Q798" s="51" t="str">
        <f>VLOOKUP(Tabel36[[#This Row],[ID-Bygningsdel]],'Data aktør'!A:H,4,FALSE)</f>
        <v/>
      </c>
      <c r="R798" s="51" t="str">
        <f>VLOOKUP(Tabel36[[#This Row],[ID-Bygningsdel]],'Data aktør'!A:H,5,FALSE)</f>
        <v/>
      </c>
      <c r="S798" s="51" t="str">
        <f>VLOOKUP(Tabel36[[#This Row],[ID-Bygningsdel]],'Data aktør'!A:H,6,FALSE)</f>
        <v/>
      </c>
      <c r="T798" s="51" t="str">
        <f>VLOOKUP(Tabel36[[#This Row],[ID-Bygningsdel]],'Data aktør'!A:H,7,FALSE)</f>
        <v/>
      </c>
      <c r="U798" s="51" t="str">
        <f>VLOOKUP(Tabel36[[#This Row],[ID-Bygningsdel]],'Data aktør'!A:H,8,FALSE)</f>
        <v/>
      </c>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39"/>
      <c r="BU798" s="16"/>
      <c r="BV798" s="16"/>
      <c r="BW798" s="16"/>
      <c r="BX798" s="16"/>
      <c r="BY798" s="16"/>
      <c r="BZ798" s="16"/>
      <c r="CA798" s="16"/>
    </row>
    <row r="799" spans="1:79" x14ac:dyDescent="0.2">
      <c r="A799" s="32"/>
      <c r="B799" s="178"/>
      <c r="C799" s="178" t="str">
        <f>_xlfn.CONCAT(Tabel36[[#This Row],[ID]],Tabel36[[#This Row],[BYGNINGSDELE]])</f>
        <v/>
      </c>
      <c r="D799" s="16"/>
      <c r="E799" s="16"/>
      <c r="F799" s="16"/>
      <c r="G799" s="16"/>
      <c r="H799" s="16"/>
      <c r="I799" s="16"/>
      <c r="J799" s="16"/>
      <c r="K799" s="34"/>
      <c r="L799" s="16"/>
      <c r="M799" s="16"/>
      <c r="N799" s="41"/>
      <c r="O799" s="51" t="str">
        <f>VLOOKUP(Tabel36[[#This Row],[ID-Bygningsdel]],'Data aktør'!A:H,2,FALSE)</f>
        <v/>
      </c>
      <c r="P799" s="51" t="str">
        <f>VLOOKUP(Tabel36[[#This Row],[ID-Bygningsdel]],'Data aktør'!A:H,3,FALSE)</f>
        <v/>
      </c>
      <c r="Q799" s="51" t="str">
        <f>VLOOKUP(Tabel36[[#This Row],[ID-Bygningsdel]],'Data aktør'!A:H,4,FALSE)</f>
        <v/>
      </c>
      <c r="R799" s="51" t="str">
        <f>VLOOKUP(Tabel36[[#This Row],[ID-Bygningsdel]],'Data aktør'!A:H,5,FALSE)</f>
        <v/>
      </c>
      <c r="S799" s="51" t="str">
        <f>VLOOKUP(Tabel36[[#This Row],[ID-Bygningsdel]],'Data aktør'!A:H,6,FALSE)</f>
        <v/>
      </c>
      <c r="T799" s="51" t="str">
        <f>VLOOKUP(Tabel36[[#This Row],[ID-Bygningsdel]],'Data aktør'!A:H,7,FALSE)</f>
        <v/>
      </c>
      <c r="U799" s="51" t="str">
        <f>VLOOKUP(Tabel36[[#This Row],[ID-Bygningsdel]],'Data aktør'!A:H,8,FALSE)</f>
        <v/>
      </c>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39"/>
      <c r="BU799" s="16"/>
      <c r="BV799" s="16"/>
      <c r="BW799" s="16"/>
      <c r="BX799" s="16"/>
      <c r="BY799" s="16"/>
      <c r="BZ799" s="16"/>
      <c r="CA799" s="16"/>
    </row>
    <row r="800" spans="1:79" x14ac:dyDescent="0.2">
      <c r="A800" s="32"/>
      <c r="B800" s="178"/>
      <c r="C800" s="178" t="str">
        <f>_xlfn.CONCAT(Tabel36[[#This Row],[ID]],Tabel36[[#This Row],[BYGNINGSDELE]])</f>
        <v/>
      </c>
      <c r="D800" s="16"/>
      <c r="E800" s="16"/>
      <c r="F800" s="16"/>
      <c r="G800" s="16"/>
      <c r="H800" s="16"/>
      <c r="I800" s="16"/>
      <c r="J800" s="16"/>
      <c r="K800" s="34"/>
      <c r="L800" s="16"/>
      <c r="M800" s="16"/>
      <c r="N800" s="41"/>
      <c r="O800" s="51" t="str">
        <f>VLOOKUP(Tabel36[[#This Row],[ID-Bygningsdel]],'Data aktør'!A:H,2,FALSE)</f>
        <v/>
      </c>
      <c r="P800" s="51" t="str">
        <f>VLOOKUP(Tabel36[[#This Row],[ID-Bygningsdel]],'Data aktør'!A:H,3,FALSE)</f>
        <v/>
      </c>
      <c r="Q800" s="51" t="str">
        <f>VLOOKUP(Tabel36[[#This Row],[ID-Bygningsdel]],'Data aktør'!A:H,4,FALSE)</f>
        <v/>
      </c>
      <c r="R800" s="51" t="str">
        <f>VLOOKUP(Tabel36[[#This Row],[ID-Bygningsdel]],'Data aktør'!A:H,5,FALSE)</f>
        <v/>
      </c>
      <c r="S800" s="51" t="str">
        <f>VLOOKUP(Tabel36[[#This Row],[ID-Bygningsdel]],'Data aktør'!A:H,6,FALSE)</f>
        <v/>
      </c>
      <c r="T800" s="51" t="str">
        <f>VLOOKUP(Tabel36[[#This Row],[ID-Bygningsdel]],'Data aktør'!A:H,7,FALSE)</f>
        <v/>
      </c>
      <c r="U800" s="51" t="str">
        <f>VLOOKUP(Tabel36[[#This Row],[ID-Bygningsdel]],'Data aktør'!A:H,8,FALSE)</f>
        <v/>
      </c>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39"/>
      <c r="BU800" s="16"/>
      <c r="BV800" s="16"/>
      <c r="BW800" s="16"/>
      <c r="BX800" s="16"/>
      <c r="BY800" s="16"/>
      <c r="BZ800" s="16"/>
      <c r="CA800" s="16"/>
    </row>
    <row r="801" spans="1:79" x14ac:dyDescent="0.2">
      <c r="A801" s="32"/>
      <c r="B801" s="178"/>
      <c r="C801" s="178" t="str">
        <f>_xlfn.CONCAT(Tabel36[[#This Row],[ID]],Tabel36[[#This Row],[BYGNINGSDELE]])</f>
        <v/>
      </c>
      <c r="D801" s="16"/>
      <c r="E801" s="16"/>
      <c r="F801" s="16"/>
      <c r="G801" s="16"/>
      <c r="H801" s="16"/>
      <c r="I801" s="16"/>
      <c r="J801" s="16"/>
      <c r="K801" s="34"/>
      <c r="L801" s="16"/>
      <c r="M801" s="16"/>
      <c r="N801" s="41"/>
      <c r="O801" s="51" t="str">
        <f>VLOOKUP(Tabel36[[#This Row],[ID-Bygningsdel]],'Data aktør'!A:H,2,FALSE)</f>
        <v/>
      </c>
      <c r="P801" s="51" t="str">
        <f>VLOOKUP(Tabel36[[#This Row],[ID-Bygningsdel]],'Data aktør'!A:H,3,FALSE)</f>
        <v/>
      </c>
      <c r="Q801" s="51" t="str">
        <f>VLOOKUP(Tabel36[[#This Row],[ID-Bygningsdel]],'Data aktør'!A:H,4,FALSE)</f>
        <v/>
      </c>
      <c r="R801" s="51" t="str">
        <f>VLOOKUP(Tabel36[[#This Row],[ID-Bygningsdel]],'Data aktør'!A:H,5,FALSE)</f>
        <v/>
      </c>
      <c r="S801" s="51" t="str">
        <f>VLOOKUP(Tabel36[[#This Row],[ID-Bygningsdel]],'Data aktør'!A:H,6,FALSE)</f>
        <v/>
      </c>
      <c r="T801" s="51" t="str">
        <f>VLOOKUP(Tabel36[[#This Row],[ID-Bygningsdel]],'Data aktør'!A:H,7,FALSE)</f>
        <v/>
      </c>
      <c r="U801" s="51" t="str">
        <f>VLOOKUP(Tabel36[[#This Row],[ID-Bygningsdel]],'Data aktør'!A:H,8,FALSE)</f>
        <v/>
      </c>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39"/>
      <c r="BU801" s="16"/>
      <c r="BV801" s="16"/>
      <c r="BW801" s="16"/>
      <c r="BX801" s="16"/>
      <c r="BY801" s="16"/>
      <c r="BZ801" s="16"/>
      <c r="CA801" s="16"/>
    </row>
    <row r="802" spans="1:79" x14ac:dyDescent="0.2">
      <c r="A802" s="32"/>
      <c r="B802" s="178"/>
      <c r="C802" s="178" t="str">
        <f>_xlfn.CONCAT(Tabel36[[#This Row],[ID]],Tabel36[[#This Row],[BYGNINGSDELE]])</f>
        <v/>
      </c>
      <c r="D802" s="16"/>
      <c r="E802" s="16"/>
      <c r="F802" s="16"/>
      <c r="G802" s="16"/>
      <c r="H802" s="16"/>
      <c r="I802" s="16"/>
      <c r="J802" s="16"/>
      <c r="K802" s="34"/>
      <c r="L802" s="16"/>
      <c r="M802" s="16"/>
      <c r="N802" s="41"/>
      <c r="O802" s="51" t="str">
        <f>VLOOKUP(Tabel36[[#This Row],[ID-Bygningsdel]],'Data aktør'!A:H,2,FALSE)</f>
        <v/>
      </c>
      <c r="P802" s="51" t="str">
        <f>VLOOKUP(Tabel36[[#This Row],[ID-Bygningsdel]],'Data aktør'!A:H,3,FALSE)</f>
        <v/>
      </c>
      <c r="Q802" s="51" t="str">
        <f>VLOOKUP(Tabel36[[#This Row],[ID-Bygningsdel]],'Data aktør'!A:H,4,FALSE)</f>
        <v/>
      </c>
      <c r="R802" s="51" t="str">
        <f>VLOOKUP(Tabel36[[#This Row],[ID-Bygningsdel]],'Data aktør'!A:H,5,FALSE)</f>
        <v/>
      </c>
      <c r="S802" s="51" t="str">
        <f>VLOOKUP(Tabel36[[#This Row],[ID-Bygningsdel]],'Data aktør'!A:H,6,FALSE)</f>
        <v/>
      </c>
      <c r="T802" s="51" t="str">
        <f>VLOOKUP(Tabel36[[#This Row],[ID-Bygningsdel]],'Data aktør'!A:H,7,FALSE)</f>
        <v/>
      </c>
      <c r="U802" s="51" t="str">
        <f>VLOOKUP(Tabel36[[#This Row],[ID-Bygningsdel]],'Data aktør'!A:H,8,FALSE)</f>
        <v/>
      </c>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39"/>
      <c r="BU802" s="16"/>
      <c r="BV802" s="16"/>
      <c r="BW802" s="16"/>
      <c r="BX802" s="16"/>
      <c r="BY802" s="16"/>
      <c r="BZ802" s="16"/>
      <c r="CA802" s="16"/>
    </row>
    <row r="803" spans="1:79" x14ac:dyDescent="0.2">
      <c r="A803" s="32"/>
      <c r="B803" s="178"/>
      <c r="C803" s="178" t="str">
        <f>_xlfn.CONCAT(Tabel36[[#This Row],[ID]],Tabel36[[#This Row],[BYGNINGSDELE]])</f>
        <v/>
      </c>
      <c r="D803" s="16"/>
      <c r="E803" s="16"/>
      <c r="F803" s="16"/>
      <c r="G803" s="16"/>
      <c r="H803" s="16"/>
      <c r="I803" s="16"/>
      <c r="J803" s="16"/>
      <c r="K803" s="34"/>
      <c r="L803" s="16"/>
      <c r="M803" s="16"/>
      <c r="N803" s="41"/>
      <c r="O803" s="51" t="str">
        <f>VLOOKUP(Tabel36[[#This Row],[ID-Bygningsdel]],'Data aktør'!A:H,2,FALSE)</f>
        <v/>
      </c>
      <c r="P803" s="51" t="str">
        <f>VLOOKUP(Tabel36[[#This Row],[ID-Bygningsdel]],'Data aktør'!A:H,3,FALSE)</f>
        <v/>
      </c>
      <c r="Q803" s="51" t="str">
        <f>VLOOKUP(Tabel36[[#This Row],[ID-Bygningsdel]],'Data aktør'!A:H,4,FALSE)</f>
        <v/>
      </c>
      <c r="R803" s="51" t="str">
        <f>VLOOKUP(Tabel36[[#This Row],[ID-Bygningsdel]],'Data aktør'!A:H,5,FALSE)</f>
        <v/>
      </c>
      <c r="S803" s="51" t="str">
        <f>VLOOKUP(Tabel36[[#This Row],[ID-Bygningsdel]],'Data aktør'!A:H,6,FALSE)</f>
        <v/>
      </c>
      <c r="T803" s="51" t="str">
        <f>VLOOKUP(Tabel36[[#This Row],[ID-Bygningsdel]],'Data aktør'!A:H,7,FALSE)</f>
        <v/>
      </c>
      <c r="U803" s="51" t="str">
        <f>VLOOKUP(Tabel36[[#This Row],[ID-Bygningsdel]],'Data aktør'!A:H,8,FALSE)</f>
        <v/>
      </c>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39"/>
      <c r="BU803" s="16"/>
      <c r="BV803" s="16"/>
      <c r="BW803" s="16"/>
      <c r="BX803" s="16"/>
      <c r="BY803" s="16"/>
      <c r="BZ803" s="16"/>
      <c r="CA803" s="16"/>
    </row>
    <row r="804" spans="1:79" x14ac:dyDescent="0.2">
      <c r="A804" s="32"/>
      <c r="B804" s="178"/>
      <c r="C804" s="178" t="str">
        <f>_xlfn.CONCAT(Tabel36[[#This Row],[ID]],Tabel36[[#This Row],[BYGNINGSDELE]])</f>
        <v/>
      </c>
      <c r="D804" s="16"/>
      <c r="E804" s="16"/>
      <c r="F804" s="16"/>
      <c r="G804" s="16"/>
      <c r="H804" s="16"/>
      <c r="I804" s="16"/>
      <c r="J804" s="16"/>
      <c r="K804" s="34"/>
      <c r="L804" s="16"/>
      <c r="M804" s="16"/>
      <c r="N804" s="41"/>
      <c r="O804" s="51" t="str">
        <f>VLOOKUP(Tabel36[[#This Row],[ID-Bygningsdel]],'Data aktør'!A:H,2,FALSE)</f>
        <v/>
      </c>
      <c r="P804" s="51" t="str">
        <f>VLOOKUP(Tabel36[[#This Row],[ID-Bygningsdel]],'Data aktør'!A:H,3,FALSE)</f>
        <v/>
      </c>
      <c r="Q804" s="51" t="str">
        <f>VLOOKUP(Tabel36[[#This Row],[ID-Bygningsdel]],'Data aktør'!A:H,4,FALSE)</f>
        <v/>
      </c>
      <c r="R804" s="51" t="str">
        <f>VLOOKUP(Tabel36[[#This Row],[ID-Bygningsdel]],'Data aktør'!A:H,5,FALSE)</f>
        <v/>
      </c>
      <c r="S804" s="51" t="str">
        <f>VLOOKUP(Tabel36[[#This Row],[ID-Bygningsdel]],'Data aktør'!A:H,6,FALSE)</f>
        <v/>
      </c>
      <c r="T804" s="51" t="str">
        <f>VLOOKUP(Tabel36[[#This Row],[ID-Bygningsdel]],'Data aktør'!A:H,7,FALSE)</f>
        <v/>
      </c>
      <c r="U804" s="51" t="str">
        <f>VLOOKUP(Tabel36[[#This Row],[ID-Bygningsdel]],'Data aktør'!A:H,8,FALSE)</f>
        <v/>
      </c>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39"/>
      <c r="BU804" s="16"/>
      <c r="BV804" s="16"/>
      <c r="BW804" s="16"/>
      <c r="BX804" s="16"/>
      <c r="BY804" s="16"/>
      <c r="BZ804" s="16"/>
      <c r="CA804" s="16"/>
    </row>
    <row r="805" spans="1:79" x14ac:dyDescent="0.2">
      <c r="A805" s="32"/>
      <c r="B805" s="178"/>
      <c r="C805" s="178" t="str">
        <f>_xlfn.CONCAT(Tabel36[[#This Row],[ID]],Tabel36[[#This Row],[BYGNINGSDELE]])</f>
        <v/>
      </c>
      <c r="D805" s="16"/>
      <c r="E805" s="16"/>
      <c r="F805" s="16"/>
      <c r="G805" s="16"/>
      <c r="H805" s="16"/>
      <c r="I805" s="16"/>
      <c r="J805" s="16"/>
      <c r="K805" s="34"/>
      <c r="L805" s="16"/>
      <c r="M805" s="16"/>
      <c r="N805" s="41"/>
      <c r="O805" s="51" t="str">
        <f>VLOOKUP(Tabel36[[#This Row],[ID-Bygningsdel]],'Data aktør'!A:H,2,FALSE)</f>
        <v/>
      </c>
      <c r="P805" s="51" t="str">
        <f>VLOOKUP(Tabel36[[#This Row],[ID-Bygningsdel]],'Data aktør'!A:H,3,FALSE)</f>
        <v/>
      </c>
      <c r="Q805" s="51" t="str">
        <f>VLOOKUP(Tabel36[[#This Row],[ID-Bygningsdel]],'Data aktør'!A:H,4,FALSE)</f>
        <v/>
      </c>
      <c r="R805" s="51" t="str">
        <f>VLOOKUP(Tabel36[[#This Row],[ID-Bygningsdel]],'Data aktør'!A:H,5,FALSE)</f>
        <v/>
      </c>
      <c r="S805" s="51" t="str">
        <f>VLOOKUP(Tabel36[[#This Row],[ID-Bygningsdel]],'Data aktør'!A:H,6,FALSE)</f>
        <v/>
      </c>
      <c r="T805" s="51" t="str">
        <f>VLOOKUP(Tabel36[[#This Row],[ID-Bygningsdel]],'Data aktør'!A:H,7,FALSE)</f>
        <v/>
      </c>
      <c r="U805" s="51" t="str">
        <f>VLOOKUP(Tabel36[[#This Row],[ID-Bygningsdel]],'Data aktør'!A:H,8,FALSE)</f>
        <v/>
      </c>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39"/>
      <c r="BU805" s="16"/>
      <c r="BV805" s="16"/>
      <c r="BW805" s="16"/>
      <c r="BX805" s="16"/>
      <c r="BY805" s="16"/>
      <c r="BZ805" s="16"/>
      <c r="CA805" s="16"/>
    </row>
    <row r="806" spans="1:79" x14ac:dyDescent="0.2">
      <c r="A806" s="32"/>
      <c r="B806" s="178"/>
      <c r="C806" s="178" t="str">
        <f>_xlfn.CONCAT(Tabel36[[#This Row],[ID]],Tabel36[[#This Row],[BYGNINGSDELE]])</f>
        <v/>
      </c>
      <c r="D806" s="16"/>
      <c r="E806" s="16"/>
      <c r="F806" s="16"/>
      <c r="G806" s="16"/>
      <c r="H806" s="16"/>
      <c r="I806" s="16"/>
      <c r="J806" s="16"/>
      <c r="K806" s="34"/>
      <c r="L806" s="16"/>
      <c r="M806" s="16"/>
      <c r="N806" s="41"/>
      <c r="O806" s="51" t="str">
        <f>VLOOKUP(Tabel36[[#This Row],[ID-Bygningsdel]],'Data aktør'!A:H,2,FALSE)</f>
        <v/>
      </c>
      <c r="P806" s="51" t="str">
        <f>VLOOKUP(Tabel36[[#This Row],[ID-Bygningsdel]],'Data aktør'!A:H,3,FALSE)</f>
        <v/>
      </c>
      <c r="Q806" s="51" t="str">
        <f>VLOOKUP(Tabel36[[#This Row],[ID-Bygningsdel]],'Data aktør'!A:H,4,FALSE)</f>
        <v/>
      </c>
      <c r="R806" s="51" t="str">
        <f>VLOOKUP(Tabel36[[#This Row],[ID-Bygningsdel]],'Data aktør'!A:H,5,FALSE)</f>
        <v/>
      </c>
      <c r="S806" s="51" t="str">
        <f>VLOOKUP(Tabel36[[#This Row],[ID-Bygningsdel]],'Data aktør'!A:H,6,FALSE)</f>
        <v/>
      </c>
      <c r="T806" s="51" t="str">
        <f>VLOOKUP(Tabel36[[#This Row],[ID-Bygningsdel]],'Data aktør'!A:H,7,FALSE)</f>
        <v/>
      </c>
      <c r="U806" s="51" t="str">
        <f>VLOOKUP(Tabel36[[#This Row],[ID-Bygningsdel]],'Data aktør'!A:H,8,FALSE)</f>
        <v/>
      </c>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39"/>
      <c r="BU806" s="16"/>
      <c r="BV806" s="16"/>
      <c r="BW806" s="16"/>
      <c r="BX806" s="16"/>
      <c r="BY806" s="16"/>
      <c r="BZ806" s="16"/>
      <c r="CA806" s="16"/>
    </row>
    <row r="807" spans="1:79" x14ac:dyDescent="0.2">
      <c r="A807" s="32"/>
      <c r="B807" s="178"/>
      <c r="C807" s="178" t="str">
        <f>_xlfn.CONCAT(Tabel36[[#This Row],[ID]],Tabel36[[#This Row],[BYGNINGSDELE]])</f>
        <v/>
      </c>
      <c r="D807" s="16"/>
      <c r="E807" s="16"/>
      <c r="F807" s="16"/>
      <c r="G807" s="16"/>
      <c r="H807" s="16"/>
      <c r="I807" s="16"/>
      <c r="J807" s="16"/>
      <c r="K807" s="34"/>
      <c r="L807" s="16"/>
      <c r="M807" s="16"/>
      <c r="N807" s="41"/>
      <c r="O807" s="51" t="str">
        <f>VLOOKUP(Tabel36[[#This Row],[ID-Bygningsdel]],'Data aktør'!A:H,2,FALSE)</f>
        <v/>
      </c>
      <c r="P807" s="51" t="str">
        <f>VLOOKUP(Tabel36[[#This Row],[ID-Bygningsdel]],'Data aktør'!A:H,3,FALSE)</f>
        <v/>
      </c>
      <c r="Q807" s="51" t="str">
        <f>VLOOKUP(Tabel36[[#This Row],[ID-Bygningsdel]],'Data aktør'!A:H,4,FALSE)</f>
        <v/>
      </c>
      <c r="R807" s="51" t="str">
        <f>VLOOKUP(Tabel36[[#This Row],[ID-Bygningsdel]],'Data aktør'!A:H,5,FALSE)</f>
        <v/>
      </c>
      <c r="S807" s="51" t="str">
        <f>VLOOKUP(Tabel36[[#This Row],[ID-Bygningsdel]],'Data aktør'!A:H,6,FALSE)</f>
        <v/>
      </c>
      <c r="T807" s="51" t="str">
        <f>VLOOKUP(Tabel36[[#This Row],[ID-Bygningsdel]],'Data aktør'!A:H,7,FALSE)</f>
        <v/>
      </c>
      <c r="U807" s="51" t="str">
        <f>VLOOKUP(Tabel36[[#This Row],[ID-Bygningsdel]],'Data aktør'!A:H,8,FALSE)</f>
        <v/>
      </c>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39"/>
      <c r="BU807" s="16"/>
      <c r="BV807" s="16"/>
      <c r="BW807" s="16"/>
      <c r="BX807" s="16"/>
      <c r="BY807" s="16"/>
      <c r="BZ807" s="16"/>
      <c r="CA807" s="16"/>
    </row>
    <row r="808" spans="1:79" x14ac:dyDescent="0.2">
      <c r="A808" s="32"/>
      <c r="B808" s="178"/>
      <c r="C808" s="178" t="str">
        <f>_xlfn.CONCAT(Tabel36[[#This Row],[ID]],Tabel36[[#This Row],[BYGNINGSDELE]])</f>
        <v/>
      </c>
      <c r="D808" s="16"/>
      <c r="E808" s="16"/>
      <c r="F808" s="16"/>
      <c r="G808" s="16"/>
      <c r="H808" s="16"/>
      <c r="I808" s="16"/>
      <c r="J808" s="16"/>
      <c r="K808" s="34"/>
      <c r="L808" s="16"/>
      <c r="M808" s="16"/>
      <c r="N808" s="41"/>
      <c r="O808" s="51" t="str">
        <f>VLOOKUP(Tabel36[[#This Row],[ID-Bygningsdel]],'Data aktør'!A:H,2,FALSE)</f>
        <v/>
      </c>
      <c r="P808" s="51" t="str">
        <f>VLOOKUP(Tabel36[[#This Row],[ID-Bygningsdel]],'Data aktør'!A:H,3,FALSE)</f>
        <v/>
      </c>
      <c r="Q808" s="51" t="str">
        <f>VLOOKUP(Tabel36[[#This Row],[ID-Bygningsdel]],'Data aktør'!A:H,4,FALSE)</f>
        <v/>
      </c>
      <c r="R808" s="51" t="str">
        <f>VLOOKUP(Tabel36[[#This Row],[ID-Bygningsdel]],'Data aktør'!A:H,5,FALSE)</f>
        <v/>
      </c>
      <c r="S808" s="51" t="str">
        <f>VLOOKUP(Tabel36[[#This Row],[ID-Bygningsdel]],'Data aktør'!A:H,6,FALSE)</f>
        <v/>
      </c>
      <c r="T808" s="51" t="str">
        <f>VLOOKUP(Tabel36[[#This Row],[ID-Bygningsdel]],'Data aktør'!A:H,7,FALSE)</f>
        <v/>
      </c>
      <c r="U808" s="51" t="str">
        <f>VLOOKUP(Tabel36[[#This Row],[ID-Bygningsdel]],'Data aktør'!A:H,8,FALSE)</f>
        <v/>
      </c>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39"/>
      <c r="BU808" s="16"/>
      <c r="BV808" s="16"/>
      <c r="BW808" s="16"/>
      <c r="BX808" s="16"/>
      <c r="BY808" s="16"/>
      <c r="BZ808" s="16"/>
      <c r="CA808" s="16"/>
    </row>
    <row r="809" spans="1:79" x14ac:dyDescent="0.2">
      <c r="A809" s="32"/>
      <c r="B809" s="178"/>
      <c r="C809" s="178" t="str">
        <f>_xlfn.CONCAT(Tabel36[[#This Row],[ID]],Tabel36[[#This Row],[BYGNINGSDELE]])</f>
        <v/>
      </c>
      <c r="D809" s="16"/>
      <c r="E809" s="16"/>
      <c r="F809" s="16"/>
      <c r="G809" s="16"/>
      <c r="H809" s="16"/>
      <c r="I809" s="16"/>
      <c r="J809" s="16"/>
      <c r="K809" s="34"/>
      <c r="L809" s="16"/>
      <c r="M809" s="16"/>
      <c r="N809" s="41"/>
      <c r="O809" s="51" t="str">
        <f>VLOOKUP(Tabel36[[#This Row],[ID-Bygningsdel]],'Data aktør'!A:H,2,FALSE)</f>
        <v/>
      </c>
      <c r="P809" s="51" t="str">
        <f>VLOOKUP(Tabel36[[#This Row],[ID-Bygningsdel]],'Data aktør'!A:H,3,FALSE)</f>
        <v/>
      </c>
      <c r="Q809" s="51" t="str">
        <f>VLOOKUP(Tabel36[[#This Row],[ID-Bygningsdel]],'Data aktør'!A:H,4,FALSE)</f>
        <v/>
      </c>
      <c r="R809" s="51" t="str">
        <f>VLOOKUP(Tabel36[[#This Row],[ID-Bygningsdel]],'Data aktør'!A:H,5,FALSE)</f>
        <v/>
      </c>
      <c r="S809" s="51" t="str">
        <f>VLOOKUP(Tabel36[[#This Row],[ID-Bygningsdel]],'Data aktør'!A:H,6,FALSE)</f>
        <v/>
      </c>
      <c r="T809" s="51" t="str">
        <f>VLOOKUP(Tabel36[[#This Row],[ID-Bygningsdel]],'Data aktør'!A:H,7,FALSE)</f>
        <v/>
      </c>
      <c r="U809" s="51" t="str">
        <f>VLOOKUP(Tabel36[[#This Row],[ID-Bygningsdel]],'Data aktør'!A:H,8,FALSE)</f>
        <v/>
      </c>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39"/>
      <c r="BU809" s="16"/>
      <c r="BV809" s="16"/>
      <c r="BW809" s="16"/>
      <c r="BX809" s="16"/>
      <c r="BY809" s="16"/>
      <c r="BZ809" s="16"/>
      <c r="CA809" s="16"/>
    </row>
    <row r="810" spans="1:79" x14ac:dyDescent="0.2">
      <c r="A810" s="32"/>
      <c r="B810" s="178"/>
      <c r="C810" s="178" t="str">
        <f>_xlfn.CONCAT(Tabel36[[#This Row],[ID]],Tabel36[[#This Row],[BYGNINGSDELE]])</f>
        <v/>
      </c>
      <c r="D810" s="16"/>
      <c r="E810" s="16"/>
      <c r="F810" s="16"/>
      <c r="G810" s="16"/>
      <c r="H810" s="16"/>
      <c r="I810" s="16"/>
      <c r="J810" s="16"/>
      <c r="K810" s="34"/>
      <c r="L810" s="16"/>
      <c r="M810" s="16"/>
      <c r="N810" s="41"/>
      <c r="O810" s="51" t="str">
        <f>VLOOKUP(Tabel36[[#This Row],[ID-Bygningsdel]],'Data aktør'!A:H,2,FALSE)</f>
        <v/>
      </c>
      <c r="P810" s="51" t="str">
        <f>VLOOKUP(Tabel36[[#This Row],[ID-Bygningsdel]],'Data aktør'!A:H,3,FALSE)</f>
        <v/>
      </c>
      <c r="Q810" s="51" t="str">
        <f>VLOOKUP(Tabel36[[#This Row],[ID-Bygningsdel]],'Data aktør'!A:H,4,FALSE)</f>
        <v/>
      </c>
      <c r="R810" s="51" t="str">
        <f>VLOOKUP(Tabel36[[#This Row],[ID-Bygningsdel]],'Data aktør'!A:H,5,FALSE)</f>
        <v/>
      </c>
      <c r="S810" s="51" t="str">
        <f>VLOOKUP(Tabel36[[#This Row],[ID-Bygningsdel]],'Data aktør'!A:H,6,FALSE)</f>
        <v/>
      </c>
      <c r="T810" s="51" t="str">
        <f>VLOOKUP(Tabel36[[#This Row],[ID-Bygningsdel]],'Data aktør'!A:H,7,FALSE)</f>
        <v/>
      </c>
      <c r="U810" s="51" t="str">
        <f>VLOOKUP(Tabel36[[#This Row],[ID-Bygningsdel]],'Data aktør'!A:H,8,FALSE)</f>
        <v/>
      </c>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39"/>
      <c r="BU810" s="16"/>
      <c r="BV810" s="16"/>
      <c r="BW810" s="16"/>
      <c r="BX810" s="16"/>
      <c r="BY810" s="16"/>
      <c r="BZ810" s="16"/>
      <c r="CA810" s="16"/>
    </row>
    <row r="811" spans="1:79" x14ac:dyDescent="0.2">
      <c r="A811" s="32"/>
      <c r="B811" s="178"/>
      <c r="C811" s="178" t="str">
        <f>_xlfn.CONCAT(Tabel36[[#This Row],[ID]],Tabel36[[#This Row],[BYGNINGSDELE]])</f>
        <v/>
      </c>
      <c r="D811" s="16"/>
      <c r="E811" s="16"/>
      <c r="F811" s="16"/>
      <c r="G811" s="16"/>
      <c r="H811" s="16"/>
      <c r="I811" s="16"/>
      <c r="J811" s="16"/>
      <c r="K811" s="34"/>
      <c r="L811" s="16"/>
      <c r="M811" s="16"/>
      <c r="N811" s="41"/>
      <c r="O811" s="51" t="str">
        <f>VLOOKUP(Tabel36[[#This Row],[ID-Bygningsdel]],'Data aktør'!A:H,2,FALSE)</f>
        <v/>
      </c>
      <c r="P811" s="51" t="str">
        <f>VLOOKUP(Tabel36[[#This Row],[ID-Bygningsdel]],'Data aktør'!A:H,3,FALSE)</f>
        <v/>
      </c>
      <c r="Q811" s="51" t="str">
        <f>VLOOKUP(Tabel36[[#This Row],[ID-Bygningsdel]],'Data aktør'!A:H,4,FALSE)</f>
        <v/>
      </c>
      <c r="R811" s="51" t="str">
        <f>VLOOKUP(Tabel36[[#This Row],[ID-Bygningsdel]],'Data aktør'!A:H,5,FALSE)</f>
        <v/>
      </c>
      <c r="S811" s="51" t="str">
        <f>VLOOKUP(Tabel36[[#This Row],[ID-Bygningsdel]],'Data aktør'!A:H,6,FALSE)</f>
        <v/>
      </c>
      <c r="T811" s="51" t="str">
        <f>VLOOKUP(Tabel36[[#This Row],[ID-Bygningsdel]],'Data aktør'!A:H,7,FALSE)</f>
        <v/>
      </c>
      <c r="U811" s="51" t="str">
        <f>VLOOKUP(Tabel36[[#This Row],[ID-Bygningsdel]],'Data aktør'!A:H,8,FALSE)</f>
        <v/>
      </c>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39"/>
      <c r="BU811" s="16"/>
      <c r="BV811" s="16"/>
      <c r="BW811" s="16"/>
      <c r="BX811" s="16"/>
      <c r="BY811" s="16"/>
      <c r="BZ811" s="16"/>
      <c r="CA811" s="16"/>
    </row>
    <row r="812" spans="1:79" x14ac:dyDescent="0.2">
      <c r="A812" s="32"/>
      <c r="B812" s="178"/>
      <c r="C812" s="178" t="str">
        <f>_xlfn.CONCAT(Tabel36[[#This Row],[ID]],Tabel36[[#This Row],[BYGNINGSDELE]])</f>
        <v/>
      </c>
      <c r="D812" s="16"/>
      <c r="E812" s="16"/>
      <c r="F812" s="16"/>
      <c r="G812" s="16"/>
      <c r="H812" s="16"/>
      <c r="I812" s="16"/>
      <c r="J812" s="16"/>
      <c r="K812" s="34"/>
      <c r="L812" s="16"/>
      <c r="M812" s="16"/>
      <c r="N812" s="41"/>
      <c r="O812" s="51" t="str">
        <f>VLOOKUP(Tabel36[[#This Row],[ID-Bygningsdel]],'Data aktør'!A:H,2,FALSE)</f>
        <v/>
      </c>
      <c r="P812" s="51" t="str">
        <f>VLOOKUP(Tabel36[[#This Row],[ID-Bygningsdel]],'Data aktør'!A:H,3,FALSE)</f>
        <v/>
      </c>
      <c r="Q812" s="51" t="str">
        <f>VLOOKUP(Tabel36[[#This Row],[ID-Bygningsdel]],'Data aktør'!A:H,4,FALSE)</f>
        <v/>
      </c>
      <c r="R812" s="51" t="str">
        <f>VLOOKUP(Tabel36[[#This Row],[ID-Bygningsdel]],'Data aktør'!A:H,5,FALSE)</f>
        <v/>
      </c>
      <c r="S812" s="51" t="str">
        <f>VLOOKUP(Tabel36[[#This Row],[ID-Bygningsdel]],'Data aktør'!A:H,6,FALSE)</f>
        <v/>
      </c>
      <c r="T812" s="51" t="str">
        <f>VLOOKUP(Tabel36[[#This Row],[ID-Bygningsdel]],'Data aktør'!A:H,7,FALSE)</f>
        <v/>
      </c>
      <c r="U812" s="51" t="str">
        <f>VLOOKUP(Tabel36[[#This Row],[ID-Bygningsdel]],'Data aktør'!A:H,8,FALSE)</f>
        <v/>
      </c>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39"/>
      <c r="BU812" s="16"/>
      <c r="BV812" s="16"/>
      <c r="BW812" s="16"/>
      <c r="BX812" s="16"/>
      <c r="BY812" s="16"/>
      <c r="BZ812" s="16"/>
      <c r="CA812" s="16"/>
    </row>
    <row r="813" spans="1:79" x14ac:dyDescent="0.2">
      <c r="A813" s="32"/>
      <c r="B813" s="178"/>
      <c r="C813" s="178" t="str">
        <f>_xlfn.CONCAT(Tabel36[[#This Row],[ID]],Tabel36[[#This Row],[BYGNINGSDELE]])</f>
        <v/>
      </c>
      <c r="D813" s="16"/>
      <c r="E813" s="16"/>
      <c r="F813" s="16"/>
      <c r="G813" s="16"/>
      <c r="H813" s="16"/>
      <c r="I813" s="16"/>
      <c r="J813" s="16"/>
      <c r="K813" s="34"/>
      <c r="L813" s="16"/>
      <c r="M813" s="16"/>
      <c r="N813" s="41"/>
      <c r="O813" s="51" t="str">
        <f>VLOOKUP(Tabel36[[#This Row],[ID-Bygningsdel]],'Data aktør'!A:H,2,FALSE)</f>
        <v/>
      </c>
      <c r="P813" s="51" t="str">
        <f>VLOOKUP(Tabel36[[#This Row],[ID-Bygningsdel]],'Data aktør'!A:H,3,FALSE)</f>
        <v/>
      </c>
      <c r="Q813" s="51" t="str">
        <f>VLOOKUP(Tabel36[[#This Row],[ID-Bygningsdel]],'Data aktør'!A:H,4,FALSE)</f>
        <v/>
      </c>
      <c r="R813" s="51" t="str">
        <f>VLOOKUP(Tabel36[[#This Row],[ID-Bygningsdel]],'Data aktør'!A:H,5,FALSE)</f>
        <v/>
      </c>
      <c r="S813" s="51" t="str">
        <f>VLOOKUP(Tabel36[[#This Row],[ID-Bygningsdel]],'Data aktør'!A:H,6,FALSE)</f>
        <v/>
      </c>
      <c r="T813" s="51" t="str">
        <f>VLOOKUP(Tabel36[[#This Row],[ID-Bygningsdel]],'Data aktør'!A:H,7,FALSE)</f>
        <v/>
      </c>
      <c r="U813" s="51" t="str">
        <f>VLOOKUP(Tabel36[[#This Row],[ID-Bygningsdel]],'Data aktør'!A:H,8,FALSE)</f>
        <v/>
      </c>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39"/>
      <c r="BU813" s="16"/>
      <c r="BV813" s="16"/>
      <c r="BW813" s="16"/>
      <c r="BX813" s="16"/>
      <c r="BY813" s="16"/>
      <c r="BZ813" s="16"/>
      <c r="CA813" s="16"/>
    </row>
    <row r="814" spans="1:79" x14ac:dyDescent="0.2">
      <c r="A814" s="32"/>
      <c r="B814" s="178"/>
      <c r="C814" s="178" t="str">
        <f>_xlfn.CONCAT(Tabel36[[#This Row],[ID]],Tabel36[[#This Row],[BYGNINGSDELE]])</f>
        <v/>
      </c>
      <c r="D814" s="16"/>
      <c r="E814" s="16"/>
      <c r="F814" s="16"/>
      <c r="G814" s="16"/>
      <c r="H814" s="16"/>
      <c r="I814" s="16"/>
      <c r="J814" s="16"/>
      <c r="K814" s="34"/>
      <c r="L814" s="16"/>
      <c r="M814" s="16"/>
      <c r="N814" s="41"/>
      <c r="O814" s="51" t="str">
        <f>VLOOKUP(Tabel36[[#This Row],[ID-Bygningsdel]],'Data aktør'!A:H,2,FALSE)</f>
        <v/>
      </c>
      <c r="P814" s="51" t="str">
        <f>VLOOKUP(Tabel36[[#This Row],[ID-Bygningsdel]],'Data aktør'!A:H,3,FALSE)</f>
        <v/>
      </c>
      <c r="Q814" s="51" t="str">
        <f>VLOOKUP(Tabel36[[#This Row],[ID-Bygningsdel]],'Data aktør'!A:H,4,FALSE)</f>
        <v/>
      </c>
      <c r="R814" s="51" t="str">
        <f>VLOOKUP(Tabel36[[#This Row],[ID-Bygningsdel]],'Data aktør'!A:H,5,FALSE)</f>
        <v/>
      </c>
      <c r="S814" s="51" t="str">
        <f>VLOOKUP(Tabel36[[#This Row],[ID-Bygningsdel]],'Data aktør'!A:H,6,FALSE)</f>
        <v/>
      </c>
      <c r="T814" s="51" t="str">
        <f>VLOOKUP(Tabel36[[#This Row],[ID-Bygningsdel]],'Data aktør'!A:H,7,FALSE)</f>
        <v/>
      </c>
      <c r="U814" s="51" t="str">
        <f>VLOOKUP(Tabel36[[#This Row],[ID-Bygningsdel]],'Data aktør'!A:H,8,FALSE)</f>
        <v/>
      </c>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39"/>
      <c r="BU814" s="16"/>
      <c r="BV814" s="16"/>
      <c r="BW814" s="16"/>
      <c r="BX814" s="16"/>
      <c r="BY814" s="16"/>
      <c r="BZ814" s="16"/>
      <c r="CA814" s="16"/>
    </row>
    <row r="815" spans="1:79" x14ac:dyDescent="0.2">
      <c r="A815" s="32"/>
      <c r="B815" s="178"/>
      <c r="C815" s="178" t="str">
        <f>_xlfn.CONCAT(Tabel36[[#This Row],[ID]],Tabel36[[#This Row],[BYGNINGSDELE]])</f>
        <v/>
      </c>
      <c r="D815" s="16"/>
      <c r="E815" s="16"/>
      <c r="F815" s="16"/>
      <c r="G815" s="16"/>
      <c r="H815" s="16"/>
      <c r="I815" s="16"/>
      <c r="J815" s="16"/>
      <c r="K815" s="34"/>
      <c r="L815" s="16"/>
      <c r="M815" s="16"/>
      <c r="N815" s="41"/>
      <c r="O815" s="51" t="str">
        <f>VLOOKUP(Tabel36[[#This Row],[ID-Bygningsdel]],'Data aktør'!A:H,2,FALSE)</f>
        <v/>
      </c>
      <c r="P815" s="51" t="str">
        <f>VLOOKUP(Tabel36[[#This Row],[ID-Bygningsdel]],'Data aktør'!A:H,3,FALSE)</f>
        <v/>
      </c>
      <c r="Q815" s="51" t="str">
        <f>VLOOKUP(Tabel36[[#This Row],[ID-Bygningsdel]],'Data aktør'!A:H,4,FALSE)</f>
        <v/>
      </c>
      <c r="R815" s="51" t="str">
        <f>VLOOKUP(Tabel36[[#This Row],[ID-Bygningsdel]],'Data aktør'!A:H,5,FALSE)</f>
        <v/>
      </c>
      <c r="S815" s="51" t="str">
        <f>VLOOKUP(Tabel36[[#This Row],[ID-Bygningsdel]],'Data aktør'!A:H,6,FALSE)</f>
        <v/>
      </c>
      <c r="T815" s="51" t="str">
        <f>VLOOKUP(Tabel36[[#This Row],[ID-Bygningsdel]],'Data aktør'!A:H,7,FALSE)</f>
        <v/>
      </c>
      <c r="U815" s="51" t="str">
        <f>VLOOKUP(Tabel36[[#This Row],[ID-Bygningsdel]],'Data aktør'!A:H,8,FALSE)</f>
        <v/>
      </c>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39"/>
      <c r="BU815" s="16"/>
      <c r="BV815" s="16"/>
      <c r="BW815" s="16"/>
      <c r="BX815" s="16"/>
      <c r="BY815" s="16"/>
      <c r="BZ815" s="16"/>
      <c r="CA815" s="16"/>
    </row>
    <row r="816" spans="1:79" x14ac:dyDescent="0.2">
      <c r="A816" s="32"/>
      <c r="B816" s="178"/>
      <c r="C816" s="178" t="str">
        <f>_xlfn.CONCAT(Tabel36[[#This Row],[ID]],Tabel36[[#This Row],[BYGNINGSDELE]])</f>
        <v/>
      </c>
      <c r="D816" s="16"/>
      <c r="E816" s="16"/>
      <c r="F816" s="16"/>
      <c r="G816" s="16"/>
      <c r="H816" s="16"/>
      <c r="I816" s="16"/>
      <c r="J816" s="16"/>
      <c r="K816" s="34"/>
      <c r="L816" s="16"/>
      <c r="M816" s="16"/>
      <c r="N816" s="41"/>
      <c r="O816" s="51" t="str">
        <f>VLOOKUP(Tabel36[[#This Row],[ID-Bygningsdel]],'Data aktør'!A:H,2,FALSE)</f>
        <v/>
      </c>
      <c r="P816" s="51" t="str">
        <f>VLOOKUP(Tabel36[[#This Row],[ID-Bygningsdel]],'Data aktør'!A:H,3,FALSE)</f>
        <v/>
      </c>
      <c r="Q816" s="51" t="str">
        <f>VLOOKUP(Tabel36[[#This Row],[ID-Bygningsdel]],'Data aktør'!A:H,4,FALSE)</f>
        <v/>
      </c>
      <c r="R816" s="51" t="str">
        <f>VLOOKUP(Tabel36[[#This Row],[ID-Bygningsdel]],'Data aktør'!A:H,5,FALSE)</f>
        <v/>
      </c>
      <c r="S816" s="51" t="str">
        <f>VLOOKUP(Tabel36[[#This Row],[ID-Bygningsdel]],'Data aktør'!A:H,6,FALSE)</f>
        <v/>
      </c>
      <c r="T816" s="51" t="str">
        <f>VLOOKUP(Tabel36[[#This Row],[ID-Bygningsdel]],'Data aktør'!A:H,7,FALSE)</f>
        <v/>
      </c>
      <c r="U816" s="51" t="str">
        <f>VLOOKUP(Tabel36[[#This Row],[ID-Bygningsdel]],'Data aktør'!A:H,8,FALSE)</f>
        <v/>
      </c>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39"/>
      <c r="BU816" s="16"/>
      <c r="BV816" s="16"/>
      <c r="BW816" s="16"/>
      <c r="BX816" s="16"/>
      <c r="BY816" s="16"/>
      <c r="BZ816" s="16"/>
      <c r="CA816" s="16"/>
    </row>
    <row r="817" spans="1:79" x14ac:dyDescent="0.2">
      <c r="A817" s="32"/>
      <c r="B817" s="178"/>
      <c r="C817" s="178" t="str">
        <f>_xlfn.CONCAT(Tabel36[[#This Row],[ID]],Tabel36[[#This Row],[BYGNINGSDELE]])</f>
        <v/>
      </c>
      <c r="D817" s="16"/>
      <c r="E817" s="16"/>
      <c r="F817" s="16"/>
      <c r="G817" s="16"/>
      <c r="H817" s="16"/>
      <c r="I817" s="16"/>
      <c r="J817" s="16"/>
      <c r="K817" s="34"/>
      <c r="L817" s="16"/>
      <c r="M817" s="16"/>
      <c r="N817" s="41"/>
      <c r="O817" s="51" t="str">
        <f>VLOOKUP(Tabel36[[#This Row],[ID-Bygningsdel]],'Data aktør'!A:H,2,FALSE)</f>
        <v/>
      </c>
      <c r="P817" s="51" t="str">
        <f>VLOOKUP(Tabel36[[#This Row],[ID-Bygningsdel]],'Data aktør'!A:H,3,FALSE)</f>
        <v/>
      </c>
      <c r="Q817" s="51" t="str">
        <f>VLOOKUP(Tabel36[[#This Row],[ID-Bygningsdel]],'Data aktør'!A:H,4,FALSE)</f>
        <v/>
      </c>
      <c r="R817" s="51" t="str">
        <f>VLOOKUP(Tabel36[[#This Row],[ID-Bygningsdel]],'Data aktør'!A:H,5,FALSE)</f>
        <v/>
      </c>
      <c r="S817" s="51" t="str">
        <f>VLOOKUP(Tabel36[[#This Row],[ID-Bygningsdel]],'Data aktør'!A:H,6,FALSE)</f>
        <v/>
      </c>
      <c r="T817" s="51" t="str">
        <f>VLOOKUP(Tabel36[[#This Row],[ID-Bygningsdel]],'Data aktør'!A:H,7,FALSE)</f>
        <v/>
      </c>
      <c r="U817" s="51" t="str">
        <f>VLOOKUP(Tabel36[[#This Row],[ID-Bygningsdel]],'Data aktør'!A:H,8,FALSE)</f>
        <v/>
      </c>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39"/>
      <c r="BU817" s="16"/>
      <c r="BV817" s="16"/>
      <c r="BW817" s="16"/>
      <c r="BX817" s="16"/>
      <c r="BY817" s="16"/>
      <c r="BZ817" s="16"/>
      <c r="CA817" s="16"/>
    </row>
    <row r="818" spans="1:79" x14ac:dyDescent="0.2">
      <c r="A818" s="32"/>
      <c r="B818" s="178"/>
      <c r="C818" s="178" t="str">
        <f>_xlfn.CONCAT(Tabel36[[#This Row],[ID]],Tabel36[[#This Row],[BYGNINGSDELE]])</f>
        <v/>
      </c>
      <c r="D818" s="16"/>
      <c r="E818" s="16"/>
      <c r="F818" s="16"/>
      <c r="G818" s="16"/>
      <c r="H818" s="16"/>
      <c r="I818" s="16"/>
      <c r="J818" s="16"/>
      <c r="K818" s="34"/>
      <c r="L818" s="16"/>
      <c r="M818" s="16"/>
      <c r="N818" s="41"/>
      <c r="O818" s="51" t="str">
        <f>VLOOKUP(Tabel36[[#This Row],[ID-Bygningsdel]],'Data aktør'!A:H,2,FALSE)</f>
        <v/>
      </c>
      <c r="P818" s="51" t="str">
        <f>VLOOKUP(Tabel36[[#This Row],[ID-Bygningsdel]],'Data aktør'!A:H,3,FALSE)</f>
        <v/>
      </c>
      <c r="Q818" s="51" t="str">
        <f>VLOOKUP(Tabel36[[#This Row],[ID-Bygningsdel]],'Data aktør'!A:H,4,FALSE)</f>
        <v/>
      </c>
      <c r="R818" s="51" t="str">
        <f>VLOOKUP(Tabel36[[#This Row],[ID-Bygningsdel]],'Data aktør'!A:H,5,FALSE)</f>
        <v/>
      </c>
      <c r="S818" s="51" t="str">
        <f>VLOOKUP(Tabel36[[#This Row],[ID-Bygningsdel]],'Data aktør'!A:H,6,FALSE)</f>
        <v/>
      </c>
      <c r="T818" s="51" t="str">
        <f>VLOOKUP(Tabel36[[#This Row],[ID-Bygningsdel]],'Data aktør'!A:H,7,FALSE)</f>
        <v/>
      </c>
      <c r="U818" s="51" t="str">
        <f>VLOOKUP(Tabel36[[#This Row],[ID-Bygningsdel]],'Data aktør'!A:H,8,FALSE)</f>
        <v/>
      </c>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39"/>
      <c r="BU818" s="16"/>
      <c r="BV818" s="16"/>
      <c r="BW818" s="16"/>
      <c r="BX818" s="16"/>
      <c r="BY818" s="16"/>
      <c r="BZ818" s="16"/>
      <c r="CA818" s="16"/>
    </row>
    <row r="819" spans="1:79" x14ac:dyDescent="0.2">
      <c r="A819" s="32"/>
      <c r="B819" s="178"/>
      <c r="C819" s="178" t="str">
        <f>_xlfn.CONCAT(Tabel36[[#This Row],[ID]],Tabel36[[#This Row],[BYGNINGSDELE]])</f>
        <v/>
      </c>
      <c r="D819" s="16"/>
      <c r="E819" s="16"/>
      <c r="F819" s="16"/>
      <c r="G819" s="16"/>
      <c r="H819" s="16"/>
      <c r="I819" s="16"/>
      <c r="J819" s="16"/>
      <c r="K819" s="34"/>
      <c r="L819" s="16"/>
      <c r="M819" s="16"/>
      <c r="N819" s="41"/>
      <c r="O819" s="51" t="str">
        <f>VLOOKUP(Tabel36[[#This Row],[ID-Bygningsdel]],'Data aktør'!A:H,2,FALSE)</f>
        <v/>
      </c>
      <c r="P819" s="51" t="str">
        <f>VLOOKUP(Tabel36[[#This Row],[ID-Bygningsdel]],'Data aktør'!A:H,3,FALSE)</f>
        <v/>
      </c>
      <c r="Q819" s="51" t="str">
        <f>VLOOKUP(Tabel36[[#This Row],[ID-Bygningsdel]],'Data aktør'!A:H,4,FALSE)</f>
        <v/>
      </c>
      <c r="R819" s="51" t="str">
        <f>VLOOKUP(Tabel36[[#This Row],[ID-Bygningsdel]],'Data aktør'!A:H,5,FALSE)</f>
        <v/>
      </c>
      <c r="S819" s="51" t="str">
        <f>VLOOKUP(Tabel36[[#This Row],[ID-Bygningsdel]],'Data aktør'!A:H,6,FALSE)</f>
        <v/>
      </c>
      <c r="T819" s="51" t="str">
        <f>VLOOKUP(Tabel36[[#This Row],[ID-Bygningsdel]],'Data aktør'!A:H,7,FALSE)</f>
        <v/>
      </c>
      <c r="U819" s="51" t="str">
        <f>VLOOKUP(Tabel36[[#This Row],[ID-Bygningsdel]],'Data aktør'!A:H,8,FALSE)</f>
        <v/>
      </c>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39"/>
      <c r="BU819" s="16"/>
      <c r="BV819" s="16"/>
      <c r="BW819" s="16"/>
      <c r="BX819" s="16"/>
      <c r="BY819" s="16"/>
      <c r="BZ819" s="16"/>
      <c r="CA819" s="16"/>
    </row>
    <row r="820" spans="1:79" x14ac:dyDescent="0.2">
      <c r="A820" s="32"/>
      <c r="B820" s="178"/>
      <c r="C820" s="178" t="str">
        <f>_xlfn.CONCAT(Tabel36[[#This Row],[ID]],Tabel36[[#This Row],[BYGNINGSDELE]])</f>
        <v/>
      </c>
      <c r="D820" s="16"/>
      <c r="E820" s="16"/>
      <c r="F820" s="16"/>
      <c r="G820" s="16"/>
      <c r="H820" s="16"/>
      <c r="I820" s="16"/>
      <c r="J820" s="16"/>
      <c r="K820" s="34"/>
      <c r="L820" s="16"/>
      <c r="M820" s="16"/>
      <c r="N820" s="41"/>
      <c r="O820" s="51" t="str">
        <f>VLOOKUP(Tabel36[[#This Row],[ID-Bygningsdel]],'Data aktør'!A:H,2,FALSE)</f>
        <v/>
      </c>
      <c r="P820" s="51" t="str">
        <f>VLOOKUP(Tabel36[[#This Row],[ID-Bygningsdel]],'Data aktør'!A:H,3,FALSE)</f>
        <v/>
      </c>
      <c r="Q820" s="51" t="str">
        <f>VLOOKUP(Tabel36[[#This Row],[ID-Bygningsdel]],'Data aktør'!A:H,4,FALSE)</f>
        <v/>
      </c>
      <c r="R820" s="51" t="str">
        <f>VLOOKUP(Tabel36[[#This Row],[ID-Bygningsdel]],'Data aktør'!A:H,5,FALSE)</f>
        <v/>
      </c>
      <c r="S820" s="51" t="str">
        <f>VLOOKUP(Tabel36[[#This Row],[ID-Bygningsdel]],'Data aktør'!A:H,6,FALSE)</f>
        <v/>
      </c>
      <c r="T820" s="51" t="str">
        <f>VLOOKUP(Tabel36[[#This Row],[ID-Bygningsdel]],'Data aktør'!A:H,7,FALSE)</f>
        <v/>
      </c>
      <c r="U820" s="51" t="str">
        <f>VLOOKUP(Tabel36[[#This Row],[ID-Bygningsdel]],'Data aktør'!A:H,8,FALSE)</f>
        <v/>
      </c>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39"/>
      <c r="BU820" s="16"/>
      <c r="BV820" s="16"/>
      <c r="BW820" s="16"/>
      <c r="BX820" s="16"/>
      <c r="BY820" s="16"/>
      <c r="BZ820" s="16"/>
      <c r="CA820" s="16"/>
    </row>
    <row r="821" spans="1:79" x14ac:dyDescent="0.2">
      <c r="A821" s="32"/>
      <c r="B821" s="178"/>
      <c r="C821" s="178" t="str">
        <f>_xlfn.CONCAT(Tabel36[[#This Row],[ID]],Tabel36[[#This Row],[BYGNINGSDELE]])</f>
        <v/>
      </c>
      <c r="D821" s="16"/>
      <c r="E821" s="16"/>
      <c r="F821" s="16"/>
      <c r="G821" s="16"/>
      <c r="H821" s="16"/>
      <c r="I821" s="16"/>
      <c r="J821" s="16"/>
      <c r="K821" s="34"/>
      <c r="L821" s="16"/>
      <c r="M821" s="16"/>
      <c r="N821" s="41"/>
      <c r="O821" s="51" t="str">
        <f>VLOOKUP(Tabel36[[#This Row],[ID-Bygningsdel]],'Data aktør'!A:H,2,FALSE)</f>
        <v/>
      </c>
      <c r="P821" s="51" t="str">
        <f>VLOOKUP(Tabel36[[#This Row],[ID-Bygningsdel]],'Data aktør'!A:H,3,FALSE)</f>
        <v/>
      </c>
      <c r="Q821" s="51" t="str">
        <f>VLOOKUP(Tabel36[[#This Row],[ID-Bygningsdel]],'Data aktør'!A:H,4,FALSE)</f>
        <v/>
      </c>
      <c r="R821" s="51" t="str">
        <f>VLOOKUP(Tabel36[[#This Row],[ID-Bygningsdel]],'Data aktør'!A:H,5,FALSE)</f>
        <v/>
      </c>
      <c r="S821" s="51" t="str">
        <f>VLOOKUP(Tabel36[[#This Row],[ID-Bygningsdel]],'Data aktør'!A:H,6,FALSE)</f>
        <v/>
      </c>
      <c r="T821" s="51" t="str">
        <f>VLOOKUP(Tabel36[[#This Row],[ID-Bygningsdel]],'Data aktør'!A:H,7,FALSE)</f>
        <v/>
      </c>
      <c r="U821" s="51" t="str">
        <f>VLOOKUP(Tabel36[[#This Row],[ID-Bygningsdel]],'Data aktør'!A:H,8,FALSE)</f>
        <v/>
      </c>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39"/>
      <c r="BU821" s="16"/>
      <c r="BV821" s="16"/>
      <c r="BW821" s="16"/>
      <c r="BX821" s="16"/>
      <c r="BY821" s="16"/>
      <c r="BZ821" s="16"/>
      <c r="CA821" s="16"/>
    </row>
    <row r="822" spans="1:79" x14ac:dyDescent="0.2">
      <c r="A822" s="32"/>
      <c r="B822" s="178"/>
      <c r="C822" s="178" t="str">
        <f>_xlfn.CONCAT(Tabel36[[#This Row],[ID]],Tabel36[[#This Row],[BYGNINGSDELE]])</f>
        <v/>
      </c>
      <c r="D822" s="16"/>
      <c r="E822" s="16"/>
      <c r="F822" s="16"/>
      <c r="G822" s="16"/>
      <c r="H822" s="16"/>
      <c r="I822" s="16"/>
      <c r="J822" s="16"/>
      <c r="K822" s="34"/>
      <c r="L822" s="16"/>
      <c r="M822" s="16"/>
      <c r="N822" s="41"/>
      <c r="O822" s="51" t="str">
        <f>VLOOKUP(Tabel36[[#This Row],[ID-Bygningsdel]],'Data aktør'!A:H,2,FALSE)</f>
        <v/>
      </c>
      <c r="P822" s="51" t="str">
        <f>VLOOKUP(Tabel36[[#This Row],[ID-Bygningsdel]],'Data aktør'!A:H,3,FALSE)</f>
        <v/>
      </c>
      <c r="Q822" s="51" t="str">
        <f>VLOOKUP(Tabel36[[#This Row],[ID-Bygningsdel]],'Data aktør'!A:H,4,FALSE)</f>
        <v/>
      </c>
      <c r="R822" s="51" t="str">
        <f>VLOOKUP(Tabel36[[#This Row],[ID-Bygningsdel]],'Data aktør'!A:H,5,FALSE)</f>
        <v/>
      </c>
      <c r="S822" s="51" t="str">
        <f>VLOOKUP(Tabel36[[#This Row],[ID-Bygningsdel]],'Data aktør'!A:H,6,FALSE)</f>
        <v/>
      </c>
      <c r="T822" s="51" t="str">
        <f>VLOOKUP(Tabel36[[#This Row],[ID-Bygningsdel]],'Data aktør'!A:H,7,FALSE)</f>
        <v/>
      </c>
      <c r="U822" s="51" t="str">
        <f>VLOOKUP(Tabel36[[#This Row],[ID-Bygningsdel]],'Data aktør'!A:H,8,FALSE)</f>
        <v/>
      </c>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39"/>
      <c r="BU822" s="16"/>
      <c r="BV822" s="16"/>
      <c r="BW822" s="16"/>
      <c r="BX822" s="16"/>
      <c r="BY822" s="16"/>
      <c r="BZ822" s="16"/>
      <c r="CA822" s="16"/>
    </row>
    <row r="823" spans="1:79" x14ac:dyDescent="0.2">
      <c r="A823" s="32"/>
      <c r="B823" s="178"/>
      <c r="C823" s="178" t="str">
        <f>_xlfn.CONCAT(Tabel36[[#This Row],[ID]],Tabel36[[#This Row],[BYGNINGSDELE]])</f>
        <v/>
      </c>
      <c r="D823" s="16"/>
      <c r="E823" s="16"/>
      <c r="F823" s="16"/>
      <c r="G823" s="16"/>
      <c r="H823" s="16"/>
      <c r="I823" s="16"/>
      <c r="J823" s="16"/>
      <c r="K823" s="34"/>
      <c r="L823" s="16"/>
      <c r="M823" s="16"/>
      <c r="N823" s="41"/>
      <c r="O823" s="51" t="str">
        <f>VLOOKUP(Tabel36[[#This Row],[ID-Bygningsdel]],'Data aktør'!A:H,2,FALSE)</f>
        <v/>
      </c>
      <c r="P823" s="51" t="str">
        <f>VLOOKUP(Tabel36[[#This Row],[ID-Bygningsdel]],'Data aktør'!A:H,3,FALSE)</f>
        <v/>
      </c>
      <c r="Q823" s="51" t="str">
        <f>VLOOKUP(Tabel36[[#This Row],[ID-Bygningsdel]],'Data aktør'!A:H,4,FALSE)</f>
        <v/>
      </c>
      <c r="R823" s="51" t="str">
        <f>VLOOKUP(Tabel36[[#This Row],[ID-Bygningsdel]],'Data aktør'!A:H,5,FALSE)</f>
        <v/>
      </c>
      <c r="S823" s="51" t="str">
        <f>VLOOKUP(Tabel36[[#This Row],[ID-Bygningsdel]],'Data aktør'!A:H,6,FALSE)</f>
        <v/>
      </c>
      <c r="T823" s="51" t="str">
        <f>VLOOKUP(Tabel36[[#This Row],[ID-Bygningsdel]],'Data aktør'!A:H,7,FALSE)</f>
        <v/>
      </c>
      <c r="U823" s="51" t="str">
        <f>VLOOKUP(Tabel36[[#This Row],[ID-Bygningsdel]],'Data aktør'!A:H,8,FALSE)</f>
        <v/>
      </c>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39"/>
      <c r="BU823" s="16"/>
      <c r="BV823" s="16"/>
      <c r="BW823" s="16"/>
      <c r="BX823" s="16"/>
      <c r="BY823" s="16"/>
      <c r="BZ823" s="16"/>
      <c r="CA823" s="16"/>
    </row>
    <row r="824" spans="1:79" x14ac:dyDescent="0.2">
      <c r="A824" s="32"/>
      <c r="B824" s="178"/>
      <c r="C824" s="178" t="str">
        <f>_xlfn.CONCAT(Tabel36[[#This Row],[ID]],Tabel36[[#This Row],[BYGNINGSDELE]])</f>
        <v/>
      </c>
      <c r="D824" s="16"/>
      <c r="E824" s="16"/>
      <c r="F824" s="16"/>
      <c r="G824" s="16"/>
      <c r="H824" s="16"/>
      <c r="I824" s="16"/>
      <c r="J824" s="16"/>
      <c r="K824" s="34"/>
      <c r="L824" s="16"/>
      <c r="M824" s="16"/>
      <c r="N824" s="41"/>
      <c r="O824" s="51" t="str">
        <f>VLOOKUP(Tabel36[[#This Row],[ID-Bygningsdel]],'Data aktør'!A:H,2,FALSE)</f>
        <v/>
      </c>
      <c r="P824" s="51" t="str">
        <f>VLOOKUP(Tabel36[[#This Row],[ID-Bygningsdel]],'Data aktør'!A:H,3,FALSE)</f>
        <v/>
      </c>
      <c r="Q824" s="51" t="str">
        <f>VLOOKUP(Tabel36[[#This Row],[ID-Bygningsdel]],'Data aktør'!A:H,4,FALSE)</f>
        <v/>
      </c>
      <c r="R824" s="51" t="str">
        <f>VLOOKUP(Tabel36[[#This Row],[ID-Bygningsdel]],'Data aktør'!A:H,5,FALSE)</f>
        <v/>
      </c>
      <c r="S824" s="51" t="str">
        <f>VLOOKUP(Tabel36[[#This Row],[ID-Bygningsdel]],'Data aktør'!A:H,6,FALSE)</f>
        <v/>
      </c>
      <c r="T824" s="51" t="str">
        <f>VLOOKUP(Tabel36[[#This Row],[ID-Bygningsdel]],'Data aktør'!A:H,7,FALSE)</f>
        <v/>
      </c>
      <c r="U824" s="51" t="str">
        <f>VLOOKUP(Tabel36[[#This Row],[ID-Bygningsdel]],'Data aktør'!A:H,8,FALSE)</f>
        <v/>
      </c>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39"/>
      <c r="BU824" s="16"/>
      <c r="BV824" s="16"/>
      <c r="BW824" s="16"/>
      <c r="BX824" s="16"/>
      <c r="BY824" s="16"/>
      <c r="BZ824" s="16"/>
      <c r="CA824" s="16"/>
    </row>
    <row r="825" spans="1:79" x14ac:dyDescent="0.2">
      <c r="A825" s="32"/>
      <c r="B825" s="178"/>
      <c r="C825" s="178" t="str">
        <f>_xlfn.CONCAT(Tabel36[[#This Row],[ID]],Tabel36[[#This Row],[BYGNINGSDELE]])</f>
        <v/>
      </c>
      <c r="D825" s="16"/>
      <c r="E825" s="16"/>
      <c r="F825" s="16"/>
      <c r="G825" s="16"/>
      <c r="H825" s="16"/>
      <c r="I825" s="16"/>
      <c r="J825" s="16"/>
      <c r="K825" s="34"/>
      <c r="L825" s="16"/>
      <c r="M825" s="16"/>
      <c r="N825" s="41"/>
      <c r="O825" s="51" t="str">
        <f>VLOOKUP(Tabel36[[#This Row],[ID-Bygningsdel]],'Data aktør'!A:H,2,FALSE)</f>
        <v/>
      </c>
      <c r="P825" s="51" t="str">
        <f>VLOOKUP(Tabel36[[#This Row],[ID-Bygningsdel]],'Data aktør'!A:H,3,FALSE)</f>
        <v/>
      </c>
      <c r="Q825" s="51" t="str">
        <f>VLOOKUP(Tabel36[[#This Row],[ID-Bygningsdel]],'Data aktør'!A:H,4,FALSE)</f>
        <v/>
      </c>
      <c r="R825" s="51" t="str">
        <f>VLOOKUP(Tabel36[[#This Row],[ID-Bygningsdel]],'Data aktør'!A:H,5,FALSE)</f>
        <v/>
      </c>
      <c r="S825" s="51" t="str">
        <f>VLOOKUP(Tabel36[[#This Row],[ID-Bygningsdel]],'Data aktør'!A:H,6,FALSE)</f>
        <v/>
      </c>
      <c r="T825" s="51" t="str">
        <f>VLOOKUP(Tabel36[[#This Row],[ID-Bygningsdel]],'Data aktør'!A:H,7,FALSE)</f>
        <v/>
      </c>
      <c r="U825" s="51" t="str">
        <f>VLOOKUP(Tabel36[[#This Row],[ID-Bygningsdel]],'Data aktør'!A:H,8,FALSE)</f>
        <v/>
      </c>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39"/>
      <c r="BU825" s="16"/>
      <c r="BV825" s="16"/>
      <c r="BW825" s="16"/>
      <c r="BX825" s="16"/>
      <c r="BY825" s="16"/>
      <c r="BZ825" s="16"/>
      <c r="CA825" s="16"/>
    </row>
    <row r="826" spans="1:79" x14ac:dyDescent="0.2">
      <c r="A826" s="32"/>
      <c r="B826" s="178"/>
      <c r="C826" s="178" t="str">
        <f>_xlfn.CONCAT(Tabel36[[#This Row],[ID]],Tabel36[[#This Row],[BYGNINGSDELE]])</f>
        <v/>
      </c>
      <c r="D826" s="16"/>
      <c r="E826" s="16"/>
      <c r="F826" s="16"/>
      <c r="G826" s="16"/>
      <c r="H826" s="16"/>
      <c r="I826" s="16"/>
      <c r="J826" s="16"/>
      <c r="K826" s="34"/>
      <c r="L826" s="16"/>
      <c r="M826" s="16"/>
      <c r="N826" s="41"/>
      <c r="O826" s="51" t="str">
        <f>VLOOKUP(Tabel36[[#This Row],[ID-Bygningsdel]],'Data aktør'!A:H,2,FALSE)</f>
        <v/>
      </c>
      <c r="P826" s="51" t="str">
        <f>VLOOKUP(Tabel36[[#This Row],[ID-Bygningsdel]],'Data aktør'!A:H,3,FALSE)</f>
        <v/>
      </c>
      <c r="Q826" s="51" t="str">
        <f>VLOOKUP(Tabel36[[#This Row],[ID-Bygningsdel]],'Data aktør'!A:H,4,FALSE)</f>
        <v/>
      </c>
      <c r="R826" s="51" t="str">
        <f>VLOOKUP(Tabel36[[#This Row],[ID-Bygningsdel]],'Data aktør'!A:H,5,FALSE)</f>
        <v/>
      </c>
      <c r="S826" s="51" t="str">
        <f>VLOOKUP(Tabel36[[#This Row],[ID-Bygningsdel]],'Data aktør'!A:H,6,FALSE)</f>
        <v/>
      </c>
      <c r="T826" s="51" t="str">
        <f>VLOOKUP(Tabel36[[#This Row],[ID-Bygningsdel]],'Data aktør'!A:H,7,FALSE)</f>
        <v/>
      </c>
      <c r="U826" s="51" t="str">
        <f>VLOOKUP(Tabel36[[#This Row],[ID-Bygningsdel]],'Data aktør'!A:H,8,FALSE)</f>
        <v/>
      </c>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39"/>
      <c r="BU826" s="16"/>
      <c r="BV826" s="16"/>
      <c r="BW826" s="16"/>
      <c r="BX826" s="16"/>
      <c r="BY826" s="16"/>
      <c r="BZ826" s="16"/>
      <c r="CA826" s="16"/>
    </row>
    <row r="827" spans="1:79" x14ac:dyDescent="0.2">
      <c r="A827" s="32"/>
      <c r="B827" s="178"/>
      <c r="C827" s="178" t="str">
        <f>_xlfn.CONCAT(Tabel36[[#This Row],[ID]],Tabel36[[#This Row],[BYGNINGSDELE]])</f>
        <v/>
      </c>
      <c r="D827" s="16"/>
      <c r="E827" s="16"/>
      <c r="F827" s="16"/>
      <c r="G827" s="16"/>
      <c r="H827" s="16"/>
      <c r="I827" s="16"/>
      <c r="J827" s="16"/>
      <c r="K827" s="34"/>
      <c r="L827" s="16"/>
      <c r="M827" s="16"/>
      <c r="N827" s="41"/>
      <c r="O827" s="51" t="str">
        <f>VLOOKUP(Tabel36[[#This Row],[ID-Bygningsdel]],'Data aktør'!A:H,2,FALSE)</f>
        <v/>
      </c>
      <c r="P827" s="51" t="str">
        <f>VLOOKUP(Tabel36[[#This Row],[ID-Bygningsdel]],'Data aktør'!A:H,3,FALSE)</f>
        <v/>
      </c>
      <c r="Q827" s="51" t="str">
        <f>VLOOKUP(Tabel36[[#This Row],[ID-Bygningsdel]],'Data aktør'!A:H,4,FALSE)</f>
        <v/>
      </c>
      <c r="R827" s="51" t="str">
        <f>VLOOKUP(Tabel36[[#This Row],[ID-Bygningsdel]],'Data aktør'!A:H,5,FALSE)</f>
        <v/>
      </c>
      <c r="S827" s="51" t="str">
        <f>VLOOKUP(Tabel36[[#This Row],[ID-Bygningsdel]],'Data aktør'!A:H,6,FALSE)</f>
        <v/>
      </c>
      <c r="T827" s="51" t="str">
        <f>VLOOKUP(Tabel36[[#This Row],[ID-Bygningsdel]],'Data aktør'!A:H,7,FALSE)</f>
        <v/>
      </c>
      <c r="U827" s="51" t="str">
        <f>VLOOKUP(Tabel36[[#This Row],[ID-Bygningsdel]],'Data aktør'!A:H,8,FALSE)</f>
        <v/>
      </c>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39"/>
      <c r="BU827" s="16"/>
      <c r="BV827" s="16"/>
      <c r="BW827" s="16"/>
      <c r="BX827" s="16"/>
      <c r="BY827" s="16"/>
      <c r="BZ827" s="16"/>
      <c r="CA827" s="16"/>
    </row>
    <row r="828" spans="1:79" x14ac:dyDescent="0.2">
      <c r="A828" s="32"/>
      <c r="B828" s="178"/>
      <c r="C828" s="178" t="str">
        <f>_xlfn.CONCAT(Tabel36[[#This Row],[ID]],Tabel36[[#This Row],[BYGNINGSDELE]])</f>
        <v/>
      </c>
      <c r="D828" s="16"/>
      <c r="E828" s="16"/>
      <c r="F828" s="16"/>
      <c r="G828" s="16"/>
      <c r="H828" s="16"/>
      <c r="I828" s="16"/>
      <c r="J828" s="16"/>
      <c r="K828" s="34"/>
      <c r="L828" s="16"/>
      <c r="M828" s="16"/>
      <c r="N828" s="41"/>
      <c r="O828" s="51" t="str">
        <f>VLOOKUP(Tabel36[[#This Row],[ID-Bygningsdel]],'Data aktør'!A:H,2,FALSE)</f>
        <v/>
      </c>
      <c r="P828" s="51" t="str">
        <f>VLOOKUP(Tabel36[[#This Row],[ID-Bygningsdel]],'Data aktør'!A:H,3,FALSE)</f>
        <v/>
      </c>
      <c r="Q828" s="51" t="str">
        <f>VLOOKUP(Tabel36[[#This Row],[ID-Bygningsdel]],'Data aktør'!A:H,4,FALSE)</f>
        <v/>
      </c>
      <c r="R828" s="51" t="str">
        <f>VLOOKUP(Tabel36[[#This Row],[ID-Bygningsdel]],'Data aktør'!A:H,5,FALSE)</f>
        <v/>
      </c>
      <c r="S828" s="51" t="str">
        <f>VLOOKUP(Tabel36[[#This Row],[ID-Bygningsdel]],'Data aktør'!A:H,6,FALSE)</f>
        <v/>
      </c>
      <c r="T828" s="51" t="str">
        <f>VLOOKUP(Tabel36[[#This Row],[ID-Bygningsdel]],'Data aktør'!A:H,7,FALSE)</f>
        <v/>
      </c>
      <c r="U828" s="51" t="str">
        <f>VLOOKUP(Tabel36[[#This Row],[ID-Bygningsdel]],'Data aktør'!A:H,8,FALSE)</f>
        <v/>
      </c>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39"/>
      <c r="BU828" s="16"/>
      <c r="BV828" s="16"/>
      <c r="BW828" s="16"/>
      <c r="BX828" s="16"/>
      <c r="BY828" s="16"/>
      <c r="BZ828" s="16"/>
      <c r="CA828" s="16"/>
    </row>
    <row r="829" spans="1:79" x14ac:dyDescent="0.2">
      <c r="A829" s="32"/>
      <c r="B829" s="178"/>
      <c r="C829" s="178" t="str">
        <f>_xlfn.CONCAT(Tabel36[[#This Row],[ID]],Tabel36[[#This Row],[BYGNINGSDELE]])</f>
        <v/>
      </c>
      <c r="D829" s="16"/>
      <c r="E829" s="16"/>
      <c r="F829" s="16"/>
      <c r="G829" s="16"/>
      <c r="H829" s="16"/>
      <c r="I829" s="16"/>
      <c r="J829" s="16"/>
      <c r="K829" s="34"/>
      <c r="L829" s="16"/>
      <c r="M829" s="16"/>
      <c r="N829" s="41"/>
      <c r="O829" s="51" t="str">
        <f>VLOOKUP(Tabel36[[#This Row],[ID-Bygningsdel]],'Data aktør'!A:H,2,FALSE)</f>
        <v/>
      </c>
      <c r="P829" s="51" t="str">
        <f>VLOOKUP(Tabel36[[#This Row],[ID-Bygningsdel]],'Data aktør'!A:H,3,FALSE)</f>
        <v/>
      </c>
      <c r="Q829" s="51" t="str">
        <f>VLOOKUP(Tabel36[[#This Row],[ID-Bygningsdel]],'Data aktør'!A:H,4,FALSE)</f>
        <v/>
      </c>
      <c r="R829" s="51" t="str">
        <f>VLOOKUP(Tabel36[[#This Row],[ID-Bygningsdel]],'Data aktør'!A:H,5,FALSE)</f>
        <v/>
      </c>
      <c r="S829" s="51" t="str">
        <f>VLOOKUP(Tabel36[[#This Row],[ID-Bygningsdel]],'Data aktør'!A:H,6,FALSE)</f>
        <v/>
      </c>
      <c r="T829" s="51" t="str">
        <f>VLOOKUP(Tabel36[[#This Row],[ID-Bygningsdel]],'Data aktør'!A:H,7,FALSE)</f>
        <v/>
      </c>
      <c r="U829" s="51" t="str">
        <f>VLOOKUP(Tabel36[[#This Row],[ID-Bygningsdel]],'Data aktør'!A:H,8,FALSE)</f>
        <v/>
      </c>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39"/>
      <c r="BU829" s="16"/>
      <c r="BV829" s="16"/>
      <c r="BW829" s="16"/>
      <c r="BX829" s="16"/>
      <c r="BY829" s="16"/>
      <c r="BZ829" s="16"/>
      <c r="CA829" s="16"/>
    </row>
    <row r="830" spans="1:79" x14ac:dyDescent="0.2">
      <c r="A830" s="32"/>
      <c r="B830" s="178"/>
      <c r="C830" s="178" t="str">
        <f>_xlfn.CONCAT(Tabel36[[#This Row],[ID]],Tabel36[[#This Row],[BYGNINGSDELE]])</f>
        <v/>
      </c>
      <c r="D830" s="16"/>
      <c r="E830" s="16"/>
      <c r="F830" s="16"/>
      <c r="G830" s="16"/>
      <c r="H830" s="16"/>
      <c r="I830" s="16"/>
      <c r="J830" s="16"/>
      <c r="K830" s="34"/>
      <c r="L830" s="16"/>
      <c r="M830" s="16"/>
      <c r="N830" s="41"/>
      <c r="O830" s="51" t="str">
        <f>VLOOKUP(Tabel36[[#This Row],[ID-Bygningsdel]],'Data aktør'!A:H,2,FALSE)</f>
        <v/>
      </c>
      <c r="P830" s="51" t="str">
        <f>VLOOKUP(Tabel36[[#This Row],[ID-Bygningsdel]],'Data aktør'!A:H,3,FALSE)</f>
        <v/>
      </c>
      <c r="Q830" s="51" t="str">
        <f>VLOOKUP(Tabel36[[#This Row],[ID-Bygningsdel]],'Data aktør'!A:H,4,FALSE)</f>
        <v/>
      </c>
      <c r="R830" s="51" t="str">
        <f>VLOOKUP(Tabel36[[#This Row],[ID-Bygningsdel]],'Data aktør'!A:H,5,FALSE)</f>
        <v/>
      </c>
      <c r="S830" s="51" t="str">
        <f>VLOOKUP(Tabel36[[#This Row],[ID-Bygningsdel]],'Data aktør'!A:H,6,FALSE)</f>
        <v/>
      </c>
      <c r="T830" s="51" t="str">
        <f>VLOOKUP(Tabel36[[#This Row],[ID-Bygningsdel]],'Data aktør'!A:H,7,FALSE)</f>
        <v/>
      </c>
      <c r="U830" s="51" t="str">
        <f>VLOOKUP(Tabel36[[#This Row],[ID-Bygningsdel]],'Data aktør'!A:H,8,FALSE)</f>
        <v/>
      </c>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39"/>
      <c r="BU830" s="16"/>
      <c r="BV830" s="16"/>
      <c r="BW830" s="16"/>
      <c r="BX830" s="16"/>
      <c r="BY830" s="16"/>
      <c r="BZ830" s="16"/>
      <c r="CA830" s="16"/>
    </row>
    <row r="831" spans="1:79" x14ac:dyDescent="0.2">
      <c r="A831" s="32"/>
      <c r="B831" s="178"/>
      <c r="C831" s="178" t="str">
        <f>_xlfn.CONCAT(Tabel36[[#This Row],[ID]],Tabel36[[#This Row],[BYGNINGSDELE]])</f>
        <v/>
      </c>
      <c r="D831" s="16"/>
      <c r="E831" s="16"/>
      <c r="F831" s="16"/>
      <c r="G831" s="16"/>
      <c r="H831" s="16"/>
      <c r="I831" s="16"/>
      <c r="J831" s="16"/>
      <c r="K831" s="34"/>
      <c r="L831" s="16"/>
      <c r="M831" s="16"/>
      <c r="N831" s="41"/>
      <c r="O831" s="51" t="str">
        <f>VLOOKUP(Tabel36[[#This Row],[ID-Bygningsdel]],'Data aktør'!A:H,2,FALSE)</f>
        <v/>
      </c>
      <c r="P831" s="51" t="str">
        <f>VLOOKUP(Tabel36[[#This Row],[ID-Bygningsdel]],'Data aktør'!A:H,3,FALSE)</f>
        <v/>
      </c>
      <c r="Q831" s="51" t="str">
        <f>VLOOKUP(Tabel36[[#This Row],[ID-Bygningsdel]],'Data aktør'!A:H,4,FALSE)</f>
        <v/>
      </c>
      <c r="R831" s="51" t="str">
        <f>VLOOKUP(Tabel36[[#This Row],[ID-Bygningsdel]],'Data aktør'!A:H,5,FALSE)</f>
        <v/>
      </c>
      <c r="S831" s="51" t="str">
        <f>VLOOKUP(Tabel36[[#This Row],[ID-Bygningsdel]],'Data aktør'!A:H,6,FALSE)</f>
        <v/>
      </c>
      <c r="T831" s="51" t="str">
        <f>VLOOKUP(Tabel36[[#This Row],[ID-Bygningsdel]],'Data aktør'!A:H,7,FALSE)</f>
        <v/>
      </c>
      <c r="U831" s="51" t="str">
        <f>VLOOKUP(Tabel36[[#This Row],[ID-Bygningsdel]],'Data aktør'!A:H,8,FALSE)</f>
        <v/>
      </c>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39"/>
      <c r="BU831" s="16"/>
      <c r="BV831" s="16"/>
      <c r="BW831" s="16"/>
      <c r="BX831" s="16"/>
      <c r="BY831" s="16"/>
      <c r="BZ831" s="16"/>
      <c r="CA831" s="16"/>
    </row>
    <row r="832" spans="1:79" x14ac:dyDescent="0.2">
      <c r="A832" s="32"/>
      <c r="B832" s="178"/>
      <c r="C832" s="178" t="str">
        <f>_xlfn.CONCAT(Tabel36[[#This Row],[ID]],Tabel36[[#This Row],[BYGNINGSDELE]])</f>
        <v/>
      </c>
      <c r="D832" s="16"/>
      <c r="E832" s="16"/>
      <c r="F832" s="16"/>
      <c r="G832" s="16"/>
      <c r="H832" s="16"/>
      <c r="I832" s="16"/>
      <c r="J832" s="16"/>
      <c r="K832" s="34"/>
      <c r="L832" s="16"/>
      <c r="M832" s="16"/>
      <c r="N832" s="41"/>
      <c r="O832" s="51" t="str">
        <f>VLOOKUP(Tabel36[[#This Row],[ID-Bygningsdel]],'Data aktør'!A:H,2,FALSE)</f>
        <v/>
      </c>
      <c r="P832" s="51" t="str">
        <f>VLOOKUP(Tabel36[[#This Row],[ID-Bygningsdel]],'Data aktør'!A:H,3,FALSE)</f>
        <v/>
      </c>
      <c r="Q832" s="51" t="str">
        <f>VLOOKUP(Tabel36[[#This Row],[ID-Bygningsdel]],'Data aktør'!A:H,4,FALSE)</f>
        <v/>
      </c>
      <c r="R832" s="51" t="str">
        <f>VLOOKUP(Tabel36[[#This Row],[ID-Bygningsdel]],'Data aktør'!A:H,5,FALSE)</f>
        <v/>
      </c>
      <c r="S832" s="51" t="str">
        <f>VLOOKUP(Tabel36[[#This Row],[ID-Bygningsdel]],'Data aktør'!A:H,6,FALSE)</f>
        <v/>
      </c>
      <c r="T832" s="51" t="str">
        <f>VLOOKUP(Tabel36[[#This Row],[ID-Bygningsdel]],'Data aktør'!A:H,7,FALSE)</f>
        <v/>
      </c>
      <c r="U832" s="51" t="str">
        <f>VLOOKUP(Tabel36[[#This Row],[ID-Bygningsdel]],'Data aktør'!A:H,8,FALSE)</f>
        <v/>
      </c>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39"/>
      <c r="BU832" s="16"/>
      <c r="BV832" s="16"/>
      <c r="BW832" s="16"/>
      <c r="BX832" s="16"/>
      <c r="BY832" s="16"/>
      <c r="BZ832" s="16"/>
      <c r="CA832" s="16"/>
    </row>
    <row r="833" spans="1:79" x14ac:dyDescent="0.2">
      <c r="A833" s="32"/>
      <c r="B833" s="178"/>
      <c r="C833" s="178" t="str">
        <f>_xlfn.CONCAT(Tabel36[[#This Row],[ID]],Tabel36[[#This Row],[BYGNINGSDELE]])</f>
        <v/>
      </c>
      <c r="D833" s="16"/>
      <c r="E833" s="16"/>
      <c r="F833" s="16"/>
      <c r="G833" s="16"/>
      <c r="H833" s="16"/>
      <c r="I833" s="16"/>
      <c r="J833" s="16"/>
      <c r="K833" s="34"/>
      <c r="L833" s="16"/>
      <c r="M833" s="16"/>
      <c r="N833" s="41"/>
      <c r="O833" s="51" t="str">
        <f>VLOOKUP(Tabel36[[#This Row],[ID-Bygningsdel]],'Data aktør'!A:H,2,FALSE)</f>
        <v/>
      </c>
      <c r="P833" s="51" t="str">
        <f>VLOOKUP(Tabel36[[#This Row],[ID-Bygningsdel]],'Data aktør'!A:H,3,FALSE)</f>
        <v/>
      </c>
      <c r="Q833" s="51" t="str">
        <f>VLOOKUP(Tabel36[[#This Row],[ID-Bygningsdel]],'Data aktør'!A:H,4,FALSE)</f>
        <v/>
      </c>
      <c r="R833" s="51" t="str">
        <f>VLOOKUP(Tabel36[[#This Row],[ID-Bygningsdel]],'Data aktør'!A:H,5,FALSE)</f>
        <v/>
      </c>
      <c r="S833" s="51" t="str">
        <f>VLOOKUP(Tabel36[[#This Row],[ID-Bygningsdel]],'Data aktør'!A:H,6,FALSE)</f>
        <v/>
      </c>
      <c r="T833" s="51" t="str">
        <f>VLOOKUP(Tabel36[[#This Row],[ID-Bygningsdel]],'Data aktør'!A:H,7,FALSE)</f>
        <v/>
      </c>
      <c r="U833" s="51" t="str">
        <f>VLOOKUP(Tabel36[[#This Row],[ID-Bygningsdel]],'Data aktør'!A:H,8,FALSE)</f>
        <v/>
      </c>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39"/>
      <c r="BU833" s="16"/>
      <c r="BV833" s="16"/>
      <c r="BW833" s="16"/>
      <c r="BX833" s="16"/>
      <c r="BY833" s="16"/>
      <c r="BZ833" s="16"/>
      <c r="CA833" s="16"/>
    </row>
    <row r="834" spans="1:79" x14ac:dyDescent="0.2">
      <c r="A834" s="32"/>
      <c r="B834" s="178"/>
      <c r="C834" s="178" t="str">
        <f>_xlfn.CONCAT(Tabel36[[#This Row],[ID]],Tabel36[[#This Row],[BYGNINGSDELE]])</f>
        <v/>
      </c>
      <c r="D834" s="16"/>
      <c r="E834" s="16"/>
      <c r="F834" s="16"/>
      <c r="G834" s="16"/>
      <c r="H834" s="16"/>
      <c r="I834" s="16"/>
      <c r="J834" s="16"/>
      <c r="K834" s="34"/>
      <c r="L834" s="16"/>
      <c r="M834" s="16"/>
      <c r="N834" s="41"/>
      <c r="O834" s="51" t="str">
        <f>VLOOKUP(Tabel36[[#This Row],[ID-Bygningsdel]],'Data aktør'!A:H,2,FALSE)</f>
        <v/>
      </c>
      <c r="P834" s="51" t="str">
        <f>VLOOKUP(Tabel36[[#This Row],[ID-Bygningsdel]],'Data aktør'!A:H,3,FALSE)</f>
        <v/>
      </c>
      <c r="Q834" s="51" t="str">
        <f>VLOOKUP(Tabel36[[#This Row],[ID-Bygningsdel]],'Data aktør'!A:H,4,FALSE)</f>
        <v/>
      </c>
      <c r="R834" s="51" t="str">
        <f>VLOOKUP(Tabel36[[#This Row],[ID-Bygningsdel]],'Data aktør'!A:H,5,FALSE)</f>
        <v/>
      </c>
      <c r="S834" s="51" t="str">
        <f>VLOOKUP(Tabel36[[#This Row],[ID-Bygningsdel]],'Data aktør'!A:H,6,FALSE)</f>
        <v/>
      </c>
      <c r="T834" s="51" t="str">
        <f>VLOOKUP(Tabel36[[#This Row],[ID-Bygningsdel]],'Data aktør'!A:H,7,FALSE)</f>
        <v/>
      </c>
      <c r="U834" s="51" t="str">
        <f>VLOOKUP(Tabel36[[#This Row],[ID-Bygningsdel]],'Data aktør'!A:H,8,FALSE)</f>
        <v/>
      </c>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39"/>
      <c r="BU834" s="16"/>
      <c r="BV834" s="16"/>
      <c r="BW834" s="16"/>
      <c r="BX834" s="16"/>
      <c r="BY834" s="16"/>
      <c r="BZ834" s="16"/>
      <c r="CA834" s="16"/>
    </row>
    <row r="835" spans="1:79" x14ac:dyDescent="0.2">
      <c r="A835" s="32"/>
      <c r="B835" s="178"/>
      <c r="C835" s="178" t="str">
        <f>_xlfn.CONCAT(Tabel36[[#This Row],[ID]],Tabel36[[#This Row],[BYGNINGSDELE]])</f>
        <v/>
      </c>
      <c r="D835" s="16"/>
      <c r="E835" s="16"/>
      <c r="F835" s="16"/>
      <c r="G835" s="16"/>
      <c r="H835" s="16"/>
      <c r="I835" s="16"/>
      <c r="J835" s="16"/>
      <c r="K835" s="34"/>
      <c r="L835" s="16"/>
      <c r="M835" s="16"/>
      <c r="N835" s="41"/>
      <c r="O835" s="51" t="str">
        <f>VLOOKUP(Tabel36[[#This Row],[ID-Bygningsdel]],'Data aktør'!A:H,2,FALSE)</f>
        <v/>
      </c>
      <c r="P835" s="51" t="str">
        <f>VLOOKUP(Tabel36[[#This Row],[ID-Bygningsdel]],'Data aktør'!A:H,3,FALSE)</f>
        <v/>
      </c>
      <c r="Q835" s="51" t="str">
        <f>VLOOKUP(Tabel36[[#This Row],[ID-Bygningsdel]],'Data aktør'!A:H,4,FALSE)</f>
        <v/>
      </c>
      <c r="R835" s="51" t="str">
        <f>VLOOKUP(Tabel36[[#This Row],[ID-Bygningsdel]],'Data aktør'!A:H,5,FALSE)</f>
        <v/>
      </c>
      <c r="S835" s="51" t="str">
        <f>VLOOKUP(Tabel36[[#This Row],[ID-Bygningsdel]],'Data aktør'!A:H,6,FALSE)</f>
        <v/>
      </c>
      <c r="T835" s="51" t="str">
        <f>VLOOKUP(Tabel36[[#This Row],[ID-Bygningsdel]],'Data aktør'!A:H,7,FALSE)</f>
        <v/>
      </c>
      <c r="U835" s="51" t="str">
        <f>VLOOKUP(Tabel36[[#This Row],[ID-Bygningsdel]],'Data aktør'!A:H,8,FALSE)</f>
        <v/>
      </c>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39"/>
      <c r="BU835" s="16"/>
      <c r="BV835" s="16"/>
      <c r="BW835" s="16"/>
      <c r="BX835" s="16"/>
      <c r="BY835" s="16"/>
      <c r="BZ835" s="16"/>
      <c r="CA835" s="16"/>
    </row>
    <row r="836" spans="1:79" x14ac:dyDescent="0.2">
      <c r="A836" s="32"/>
      <c r="B836" s="178"/>
      <c r="C836" s="178" t="str">
        <f>_xlfn.CONCAT(Tabel36[[#This Row],[ID]],Tabel36[[#This Row],[BYGNINGSDELE]])</f>
        <v/>
      </c>
      <c r="D836" s="16"/>
      <c r="E836" s="16"/>
      <c r="F836" s="16"/>
      <c r="G836" s="16"/>
      <c r="H836" s="16"/>
      <c r="I836" s="16"/>
      <c r="J836" s="16"/>
      <c r="K836" s="34"/>
      <c r="L836" s="16"/>
      <c r="M836" s="16"/>
      <c r="N836" s="41"/>
      <c r="O836" s="51" t="str">
        <f>VLOOKUP(Tabel36[[#This Row],[ID-Bygningsdel]],'Data aktør'!A:H,2,FALSE)</f>
        <v/>
      </c>
      <c r="P836" s="51" t="str">
        <f>VLOOKUP(Tabel36[[#This Row],[ID-Bygningsdel]],'Data aktør'!A:H,3,FALSE)</f>
        <v/>
      </c>
      <c r="Q836" s="51" t="str">
        <f>VLOOKUP(Tabel36[[#This Row],[ID-Bygningsdel]],'Data aktør'!A:H,4,FALSE)</f>
        <v/>
      </c>
      <c r="R836" s="51" t="str">
        <f>VLOOKUP(Tabel36[[#This Row],[ID-Bygningsdel]],'Data aktør'!A:H,5,FALSE)</f>
        <v/>
      </c>
      <c r="S836" s="51" t="str">
        <f>VLOOKUP(Tabel36[[#This Row],[ID-Bygningsdel]],'Data aktør'!A:H,6,FALSE)</f>
        <v/>
      </c>
      <c r="T836" s="51" t="str">
        <f>VLOOKUP(Tabel36[[#This Row],[ID-Bygningsdel]],'Data aktør'!A:H,7,FALSE)</f>
        <v/>
      </c>
      <c r="U836" s="51" t="str">
        <f>VLOOKUP(Tabel36[[#This Row],[ID-Bygningsdel]],'Data aktør'!A:H,8,FALSE)</f>
        <v/>
      </c>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39"/>
      <c r="BU836" s="16"/>
      <c r="BV836" s="16"/>
      <c r="BW836" s="16"/>
      <c r="BX836" s="16"/>
      <c r="BY836" s="16"/>
      <c r="BZ836" s="16"/>
      <c r="CA836" s="16"/>
    </row>
    <row r="837" spans="1:79" x14ac:dyDescent="0.2">
      <c r="A837" s="32"/>
      <c r="B837" s="178"/>
      <c r="C837" s="178" t="str">
        <f>_xlfn.CONCAT(Tabel36[[#This Row],[ID]],Tabel36[[#This Row],[BYGNINGSDELE]])</f>
        <v/>
      </c>
      <c r="D837" s="16"/>
      <c r="E837" s="16"/>
      <c r="F837" s="16"/>
      <c r="G837" s="16"/>
      <c r="H837" s="16"/>
      <c r="I837" s="16"/>
      <c r="J837" s="16"/>
      <c r="K837" s="34"/>
      <c r="L837" s="16"/>
      <c r="M837" s="16"/>
      <c r="N837" s="41"/>
      <c r="O837" s="51" t="str">
        <f>VLOOKUP(Tabel36[[#This Row],[ID-Bygningsdel]],'Data aktør'!A:H,2,FALSE)</f>
        <v/>
      </c>
      <c r="P837" s="51" t="str">
        <f>VLOOKUP(Tabel36[[#This Row],[ID-Bygningsdel]],'Data aktør'!A:H,3,FALSE)</f>
        <v/>
      </c>
      <c r="Q837" s="51" t="str">
        <f>VLOOKUP(Tabel36[[#This Row],[ID-Bygningsdel]],'Data aktør'!A:H,4,FALSE)</f>
        <v/>
      </c>
      <c r="R837" s="51" t="str">
        <f>VLOOKUP(Tabel36[[#This Row],[ID-Bygningsdel]],'Data aktør'!A:H,5,FALSE)</f>
        <v/>
      </c>
      <c r="S837" s="51" t="str">
        <f>VLOOKUP(Tabel36[[#This Row],[ID-Bygningsdel]],'Data aktør'!A:H,6,FALSE)</f>
        <v/>
      </c>
      <c r="T837" s="51" t="str">
        <f>VLOOKUP(Tabel36[[#This Row],[ID-Bygningsdel]],'Data aktør'!A:H,7,FALSE)</f>
        <v/>
      </c>
      <c r="U837" s="51" t="str">
        <f>VLOOKUP(Tabel36[[#This Row],[ID-Bygningsdel]],'Data aktør'!A:H,8,FALSE)</f>
        <v/>
      </c>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39"/>
      <c r="BU837" s="16"/>
      <c r="BV837" s="16"/>
      <c r="BW837" s="16"/>
      <c r="BX837" s="16"/>
      <c r="BY837" s="16"/>
      <c r="BZ837" s="16"/>
      <c r="CA837" s="16"/>
    </row>
    <row r="838" spans="1:79" x14ac:dyDescent="0.2">
      <c r="A838" s="32"/>
      <c r="B838" s="178"/>
      <c r="C838" s="178" t="str">
        <f>_xlfn.CONCAT(Tabel36[[#This Row],[ID]],Tabel36[[#This Row],[BYGNINGSDELE]])</f>
        <v/>
      </c>
      <c r="D838" s="16"/>
      <c r="E838" s="16"/>
      <c r="F838" s="16"/>
      <c r="G838" s="16"/>
      <c r="H838" s="16"/>
      <c r="I838" s="16"/>
      <c r="J838" s="16"/>
      <c r="K838" s="34"/>
      <c r="L838" s="16"/>
      <c r="M838" s="16"/>
      <c r="N838" s="41"/>
      <c r="O838" s="51" t="str">
        <f>VLOOKUP(Tabel36[[#This Row],[ID-Bygningsdel]],'Data aktør'!A:H,2,FALSE)</f>
        <v/>
      </c>
      <c r="P838" s="51" t="str">
        <f>VLOOKUP(Tabel36[[#This Row],[ID-Bygningsdel]],'Data aktør'!A:H,3,FALSE)</f>
        <v/>
      </c>
      <c r="Q838" s="51" t="str">
        <f>VLOOKUP(Tabel36[[#This Row],[ID-Bygningsdel]],'Data aktør'!A:H,4,FALSE)</f>
        <v/>
      </c>
      <c r="R838" s="51" t="str">
        <f>VLOOKUP(Tabel36[[#This Row],[ID-Bygningsdel]],'Data aktør'!A:H,5,FALSE)</f>
        <v/>
      </c>
      <c r="S838" s="51" t="str">
        <f>VLOOKUP(Tabel36[[#This Row],[ID-Bygningsdel]],'Data aktør'!A:H,6,FALSE)</f>
        <v/>
      </c>
      <c r="T838" s="51" t="str">
        <f>VLOOKUP(Tabel36[[#This Row],[ID-Bygningsdel]],'Data aktør'!A:H,7,FALSE)</f>
        <v/>
      </c>
      <c r="U838" s="51" t="str">
        <f>VLOOKUP(Tabel36[[#This Row],[ID-Bygningsdel]],'Data aktør'!A:H,8,FALSE)</f>
        <v/>
      </c>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39"/>
      <c r="BU838" s="16"/>
      <c r="BV838" s="16"/>
      <c r="BW838" s="16"/>
      <c r="BX838" s="16"/>
      <c r="BY838" s="16"/>
      <c r="BZ838" s="16"/>
      <c r="CA838" s="16"/>
    </row>
    <row r="839" spans="1:79" x14ac:dyDescent="0.2">
      <c r="A839" s="32"/>
      <c r="B839" s="178"/>
      <c r="C839" s="178" t="str">
        <f>_xlfn.CONCAT(Tabel36[[#This Row],[ID]],Tabel36[[#This Row],[BYGNINGSDELE]])</f>
        <v/>
      </c>
      <c r="D839" s="16"/>
      <c r="E839" s="16"/>
      <c r="F839" s="16"/>
      <c r="G839" s="16"/>
      <c r="H839" s="16"/>
      <c r="I839" s="16"/>
      <c r="J839" s="16"/>
      <c r="K839" s="34"/>
      <c r="L839" s="16"/>
      <c r="M839" s="16"/>
      <c r="N839" s="41"/>
      <c r="O839" s="51" t="str">
        <f>VLOOKUP(Tabel36[[#This Row],[ID-Bygningsdel]],'Data aktør'!A:H,2,FALSE)</f>
        <v/>
      </c>
      <c r="P839" s="51" t="str">
        <f>VLOOKUP(Tabel36[[#This Row],[ID-Bygningsdel]],'Data aktør'!A:H,3,FALSE)</f>
        <v/>
      </c>
      <c r="Q839" s="51" t="str">
        <f>VLOOKUP(Tabel36[[#This Row],[ID-Bygningsdel]],'Data aktør'!A:H,4,FALSE)</f>
        <v/>
      </c>
      <c r="R839" s="51" t="str">
        <f>VLOOKUP(Tabel36[[#This Row],[ID-Bygningsdel]],'Data aktør'!A:H,5,FALSE)</f>
        <v/>
      </c>
      <c r="S839" s="51" t="str">
        <f>VLOOKUP(Tabel36[[#This Row],[ID-Bygningsdel]],'Data aktør'!A:H,6,FALSE)</f>
        <v/>
      </c>
      <c r="T839" s="51" t="str">
        <f>VLOOKUP(Tabel36[[#This Row],[ID-Bygningsdel]],'Data aktør'!A:H,7,FALSE)</f>
        <v/>
      </c>
      <c r="U839" s="51" t="str">
        <f>VLOOKUP(Tabel36[[#This Row],[ID-Bygningsdel]],'Data aktør'!A:H,8,FALSE)</f>
        <v/>
      </c>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39"/>
      <c r="BU839" s="16"/>
      <c r="BV839" s="16"/>
      <c r="BW839" s="16"/>
      <c r="BX839" s="16"/>
      <c r="BY839" s="16"/>
      <c r="BZ839" s="16"/>
      <c r="CA839" s="16"/>
    </row>
    <row r="840" spans="1:79" x14ac:dyDescent="0.2">
      <c r="A840" s="32"/>
      <c r="B840" s="178"/>
      <c r="C840" s="178" t="str">
        <f>_xlfn.CONCAT(Tabel36[[#This Row],[ID]],Tabel36[[#This Row],[BYGNINGSDELE]])</f>
        <v/>
      </c>
      <c r="D840" s="16"/>
      <c r="E840" s="16"/>
      <c r="F840" s="16"/>
      <c r="G840" s="16"/>
      <c r="H840" s="16"/>
      <c r="I840" s="16"/>
      <c r="J840" s="16"/>
      <c r="K840" s="34"/>
      <c r="L840" s="16"/>
      <c r="M840" s="16"/>
      <c r="N840" s="41"/>
      <c r="O840" s="51" t="str">
        <f>VLOOKUP(Tabel36[[#This Row],[ID-Bygningsdel]],'Data aktør'!A:H,2,FALSE)</f>
        <v/>
      </c>
      <c r="P840" s="51" t="str">
        <f>VLOOKUP(Tabel36[[#This Row],[ID-Bygningsdel]],'Data aktør'!A:H,3,FALSE)</f>
        <v/>
      </c>
      <c r="Q840" s="51" t="str">
        <f>VLOOKUP(Tabel36[[#This Row],[ID-Bygningsdel]],'Data aktør'!A:H,4,FALSE)</f>
        <v/>
      </c>
      <c r="R840" s="51" t="str">
        <f>VLOOKUP(Tabel36[[#This Row],[ID-Bygningsdel]],'Data aktør'!A:H,5,FALSE)</f>
        <v/>
      </c>
      <c r="S840" s="51" t="str">
        <f>VLOOKUP(Tabel36[[#This Row],[ID-Bygningsdel]],'Data aktør'!A:H,6,FALSE)</f>
        <v/>
      </c>
      <c r="T840" s="51" t="str">
        <f>VLOOKUP(Tabel36[[#This Row],[ID-Bygningsdel]],'Data aktør'!A:H,7,FALSE)</f>
        <v/>
      </c>
      <c r="U840" s="51" t="str">
        <f>VLOOKUP(Tabel36[[#This Row],[ID-Bygningsdel]],'Data aktør'!A:H,8,FALSE)</f>
        <v/>
      </c>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39"/>
      <c r="BU840" s="16"/>
      <c r="BV840" s="16"/>
      <c r="BW840" s="16"/>
      <c r="BX840" s="16"/>
      <c r="BY840" s="16"/>
      <c r="BZ840" s="16"/>
      <c r="CA840" s="16"/>
    </row>
    <row r="841" spans="1:79" x14ac:dyDescent="0.2">
      <c r="A841" s="32"/>
      <c r="B841" s="178"/>
      <c r="C841" s="178" t="str">
        <f>_xlfn.CONCAT(Tabel36[[#This Row],[ID]],Tabel36[[#This Row],[BYGNINGSDELE]])</f>
        <v/>
      </c>
      <c r="D841" s="16"/>
      <c r="E841" s="16"/>
      <c r="F841" s="16"/>
      <c r="G841" s="16"/>
      <c r="H841" s="16"/>
      <c r="I841" s="16"/>
      <c r="J841" s="16"/>
      <c r="K841" s="34"/>
      <c r="L841" s="16"/>
      <c r="M841" s="16"/>
      <c r="N841" s="41"/>
      <c r="O841" s="51" t="str">
        <f>VLOOKUP(Tabel36[[#This Row],[ID-Bygningsdel]],'Data aktør'!A:H,2,FALSE)</f>
        <v/>
      </c>
      <c r="P841" s="51" t="str">
        <f>VLOOKUP(Tabel36[[#This Row],[ID-Bygningsdel]],'Data aktør'!A:H,3,FALSE)</f>
        <v/>
      </c>
      <c r="Q841" s="51" t="str">
        <f>VLOOKUP(Tabel36[[#This Row],[ID-Bygningsdel]],'Data aktør'!A:H,4,FALSE)</f>
        <v/>
      </c>
      <c r="R841" s="51" t="str">
        <f>VLOOKUP(Tabel36[[#This Row],[ID-Bygningsdel]],'Data aktør'!A:H,5,FALSE)</f>
        <v/>
      </c>
      <c r="S841" s="51" t="str">
        <f>VLOOKUP(Tabel36[[#This Row],[ID-Bygningsdel]],'Data aktør'!A:H,6,FALSE)</f>
        <v/>
      </c>
      <c r="T841" s="51" t="str">
        <f>VLOOKUP(Tabel36[[#This Row],[ID-Bygningsdel]],'Data aktør'!A:H,7,FALSE)</f>
        <v/>
      </c>
      <c r="U841" s="51" t="str">
        <f>VLOOKUP(Tabel36[[#This Row],[ID-Bygningsdel]],'Data aktør'!A:H,8,FALSE)</f>
        <v/>
      </c>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39"/>
      <c r="BU841" s="16"/>
      <c r="BV841" s="16"/>
      <c r="BW841" s="16"/>
      <c r="BX841" s="16"/>
      <c r="BY841" s="16"/>
      <c r="BZ841" s="16"/>
      <c r="CA841" s="16"/>
    </row>
    <row r="842" spans="1:79" x14ac:dyDescent="0.2">
      <c r="A842" s="32"/>
      <c r="B842" s="178"/>
      <c r="C842" s="178" t="str">
        <f>_xlfn.CONCAT(Tabel36[[#This Row],[ID]],Tabel36[[#This Row],[BYGNINGSDELE]])</f>
        <v/>
      </c>
      <c r="D842" s="16"/>
      <c r="E842" s="16"/>
      <c r="F842" s="16"/>
      <c r="G842" s="16"/>
      <c r="H842" s="16"/>
      <c r="I842" s="16"/>
      <c r="J842" s="16"/>
      <c r="K842" s="34"/>
      <c r="L842" s="16"/>
      <c r="M842" s="16"/>
      <c r="N842" s="41"/>
      <c r="O842" s="51" t="str">
        <f>VLOOKUP(Tabel36[[#This Row],[ID-Bygningsdel]],'Data aktør'!A:H,2,FALSE)</f>
        <v/>
      </c>
      <c r="P842" s="51" t="str">
        <f>VLOOKUP(Tabel36[[#This Row],[ID-Bygningsdel]],'Data aktør'!A:H,3,FALSE)</f>
        <v/>
      </c>
      <c r="Q842" s="51" t="str">
        <f>VLOOKUP(Tabel36[[#This Row],[ID-Bygningsdel]],'Data aktør'!A:H,4,FALSE)</f>
        <v/>
      </c>
      <c r="R842" s="51" t="str">
        <f>VLOOKUP(Tabel36[[#This Row],[ID-Bygningsdel]],'Data aktør'!A:H,5,FALSE)</f>
        <v/>
      </c>
      <c r="S842" s="51" t="str">
        <f>VLOOKUP(Tabel36[[#This Row],[ID-Bygningsdel]],'Data aktør'!A:H,6,FALSE)</f>
        <v/>
      </c>
      <c r="T842" s="51" t="str">
        <f>VLOOKUP(Tabel36[[#This Row],[ID-Bygningsdel]],'Data aktør'!A:H,7,FALSE)</f>
        <v/>
      </c>
      <c r="U842" s="51" t="str">
        <f>VLOOKUP(Tabel36[[#This Row],[ID-Bygningsdel]],'Data aktør'!A:H,8,FALSE)</f>
        <v/>
      </c>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39"/>
      <c r="BU842" s="16"/>
      <c r="BV842" s="16"/>
      <c r="BW842" s="16"/>
      <c r="BX842" s="16"/>
      <c r="BY842" s="16"/>
      <c r="BZ842" s="16"/>
      <c r="CA842" s="16"/>
    </row>
    <row r="843" spans="1:79" x14ac:dyDescent="0.2">
      <c r="A843" s="32"/>
      <c r="B843" s="178"/>
      <c r="C843" s="178" t="str">
        <f>_xlfn.CONCAT(Tabel36[[#This Row],[ID]],Tabel36[[#This Row],[BYGNINGSDELE]])</f>
        <v/>
      </c>
      <c r="D843" s="16"/>
      <c r="E843" s="16"/>
      <c r="F843" s="16"/>
      <c r="G843" s="16"/>
      <c r="H843" s="16"/>
      <c r="I843" s="16"/>
      <c r="J843" s="16"/>
      <c r="K843" s="34"/>
      <c r="L843" s="16"/>
      <c r="M843" s="16"/>
      <c r="N843" s="41"/>
      <c r="O843" s="51" t="str">
        <f>VLOOKUP(Tabel36[[#This Row],[ID-Bygningsdel]],'Data aktør'!A:H,2,FALSE)</f>
        <v/>
      </c>
      <c r="P843" s="51" t="str">
        <f>VLOOKUP(Tabel36[[#This Row],[ID-Bygningsdel]],'Data aktør'!A:H,3,FALSE)</f>
        <v/>
      </c>
      <c r="Q843" s="51" t="str">
        <f>VLOOKUP(Tabel36[[#This Row],[ID-Bygningsdel]],'Data aktør'!A:H,4,FALSE)</f>
        <v/>
      </c>
      <c r="R843" s="51" t="str">
        <f>VLOOKUP(Tabel36[[#This Row],[ID-Bygningsdel]],'Data aktør'!A:H,5,FALSE)</f>
        <v/>
      </c>
      <c r="S843" s="51" t="str">
        <f>VLOOKUP(Tabel36[[#This Row],[ID-Bygningsdel]],'Data aktør'!A:H,6,FALSE)</f>
        <v/>
      </c>
      <c r="T843" s="51" t="str">
        <f>VLOOKUP(Tabel36[[#This Row],[ID-Bygningsdel]],'Data aktør'!A:H,7,FALSE)</f>
        <v/>
      </c>
      <c r="U843" s="51" t="str">
        <f>VLOOKUP(Tabel36[[#This Row],[ID-Bygningsdel]],'Data aktør'!A:H,8,FALSE)</f>
        <v/>
      </c>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39"/>
      <c r="BU843" s="16"/>
      <c r="BV843" s="16"/>
      <c r="BW843" s="16"/>
      <c r="BX843" s="16"/>
      <c r="BY843" s="16"/>
      <c r="BZ843" s="16"/>
      <c r="CA843" s="16"/>
    </row>
    <row r="844" spans="1:79" x14ac:dyDescent="0.2">
      <c r="A844" s="32"/>
      <c r="B844" s="178"/>
      <c r="C844" s="178" t="str">
        <f>_xlfn.CONCAT(Tabel36[[#This Row],[ID]],Tabel36[[#This Row],[BYGNINGSDELE]])</f>
        <v/>
      </c>
      <c r="D844" s="16"/>
      <c r="E844" s="16"/>
      <c r="F844" s="16"/>
      <c r="G844" s="16"/>
      <c r="H844" s="16"/>
      <c r="I844" s="16"/>
      <c r="J844" s="16"/>
      <c r="K844" s="34"/>
      <c r="L844" s="16"/>
      <c r="M844" s="16"/>
      <c r="N844" s="41"/>
      <c r="O844" s="51" t="str">
        <f>VLOOKUP(Tabel36[[#This Row],[ID-Bygningsdel]],'Data aktør'!A:H,2,FALSE)</f>
        <v/>
      </c>
      <c r="P844" s="51" t="str">
        <f>VLOOKUP(Tabel36[[#This Row],[ID-Bygningsdel]],'Data aktør'!A:H,3,FALSE)</f>
        <v/>
      </c>
      <c r="Q844" s="51" t="str">
        <f>VLOOKUP(Tabel36[[#This Row],[ID-Bygningsdel]],'Data aktør'!A:H,4,FALSE)</f>
        <v/>
      </c>
      <c r="R844" s="51" t="str">
        <f>VLOOKUP(Tabel36[[#This Row],[ID-Bygningsdel]],'Data aktør'!A:H,5,FALSE)</f>
        <v/>
      </c>
      <c r="S844" s="51" t="str">
        <f>VLOOKUP(Tabel36[[#This Row],[ID-Bygningsdel]],'Data aktør'!A:H,6,FALSE)</f>
        <v/>
      </c>
      <c r="T844" s="51" t="str">
        <f>VLOOKUP(Tabel36[[#This Row],[ID-Bygningsdel]],'Data aktør'!A:H,7,FALSE)</f>
        <v/>
      </c>
      <c r="U844" s="51" t="str">
        <f>VLOOKUP(Tabel36[[#This Row],[ID-Bygningsdel]],'Data aktør'!A:H,8,FALSE)</f>
        <v/>
      </c>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39"/>
      <c r="BU844" s="16"/>
      <c r="BV844" s="16"/>
      <c r="BW844" s="16"/>
      <c r="BX844" s="16"/>
      <c r="BY844" s="16"/>
      <c r="BZ844" s="16"/>
      <c r="CA844" s="16"/>
    </row>
    <row r="845" spans="1:79" x14ac:dyDescent="0.2">
      <c r="A845" s="32"/>
      <c r="B845" s="178"/>
      <c r="C845" s="178" t="str">
        <f>_xlfn.CONCAT(Tabel36[[#This Row],[ID]],Tabel36[[#This Row],[BYGNINGSDELE]])</f>
        <v/>
      </c>
      <c r="D845" s="16"/>
      <c r="E845" s="16"/>
      <c r="F845" s="16"/>
      <c r="G845" s="16"/>
      <c r="H845" s="16"/>
      <c r="I845" s="16"/>
      <c r="J845" s="16"/>
      <c r="K845" s="34"/>
      <c r="L845" s="16"/>
      <c r="M845" s="16"/>
      <c r="N845" s="41"/>
      <c r="O845" s="51" t="str">
        <f>VLOOKUP(Tabel36[[#This Row],[ID-Bygningsdel]],'Data aktør'!A:H,2,FALSE)</f>
        <v/>
      </c>
      <c r="P845" s="51" t="str">
        <f>VLOOKUP(Tabel36[[#This Row],[ID-Bygningsdel]],'Data aktør'!A:H,3,FALSE)</f>
        <v/>
      </c>
      <c r="Q845" s="51" t="str">
        <f>VLOOKUP(Tabel36[[#This Row],[ID-Bygningsdel]],'Data aktør'!A:H,4,FALSE)</f>
        <v/>
      </c>
      <c r="R845" s="51" t="str">
        <f>VLOOKUP(Tabel36[[#This Row],[ID-Bygningsdel]],'Data aktør'!A:H,5,FALSE)</f>
        <v/>
      </c>
      <c r="S845" s="51" t="str">
        <f>VLOOKUP(Tabel36[[#This Row],[ID-Bygningsdel]],'Data aktør'!A:H,6,FALSE)</f>
        <v/>
      </c>
      <c r="T845" s="51" t="str">
        <f>VLOOKUP(Tabel36[[#This Row],[ID-Bygningsdel]],'Data aktør'!A:H,7,FALSE)</f>
        <v/>
      </c>
      <c r="U845" s="51" t="str">
        <f>VLOOKUP(Tabel36[[#This Row],[ID-Bygningsdel]],'Data aktør'!A:H,8,FALSE)</f>
        <v/>
      </c>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39"/>
      <c r="BU845" s="16"/>
      <c r="BV845" s="16"/>
      <c r="BW845" s="16"/>
      <c r="BX845" s="16"/>
      <c r="BY845" s="16"/>
      <c r="BZ845" s="16"/>
      <c r="CA845" s="16"/>
    </row>
    <row r="846" spans="1:79" x14ac:dyDescent="0.2">
      <c r="A846" s="32"/>
      <c r="B846" s="178"/>
      <c r="C846" s="178" t="str">
        <f>_xlfn.CONCAT(Tabel36[[#This Row],[ID]],Tabel36[[#This Row],[BYGNINGSDELE]])</f>
        <v/>
      </c>
      <c r="D846" s="16"/>
      <c r="E846" s="16"/>
      <c r="F846" s="16"/>
      <c r="G846" s="16"/>
      <c r="H846" s="16"/>
      <c r="I846" s="16"/>
      <c r="J846" s="16"/>
      <c r="K846" s="34"/>
      <c r="L846" s="16"/>
      <c r="M846" s="16"/>
      <c r="N846" s="41"/>
      <c r="O846" s="51" t="str">
        <f>VLOOKUP(Tabel36[[#This Row],[ID-Bygningsdel]],'Data aktør'!A:H,2,FALSE)</f>
        <v/>
      </c>
      <c r="P846" s="51" t="str">
        <f>VLOOKUP(Tabel36[[#This Row],[ID-Bygningsdel]],'Data aktør'!A:H,3,FALSE)</f>
        <v/>
      </c>
      <c r="Q846" s="51" t="str">
        <f>VLOOKUP(Tabel36[[#This Row],[ID-Bygningsdel]],'Data aktør'!A:H,4,FALSE)</f>
        <v/>
      </c>
      <c r="R846" s="51" t="str">
        <f>VLOOKUP(Tabel36[[#This Row],[ID-Bygningsdel]],'Data aktør'!A:H,5,FALSE)</f>
        <v/>
      </c>
      <c r="S846" s="51" t="str">
        <f>VLOOKUP(Tabel36[[#This Row],[ID-Bygningsdel]],'Data aktør'!A:H,6,FALSE)</f>
        <v/>
      </c>
      <c r="T846" s="51" t="str">
        <f>VLOOKUP(Tabel36[[#This Row],[ID-Bygningsdel]],'Data aktør'!A:H,7,FALSE)</f>
        <v/>
      </c>
      <c r="U846" s="51" t="str">
        <f>VLOOKUP(Tabel36[[#This Row],[ID-Bygningsdel]],'Data aktør'!A:H,8,FALSE)</f>
        <v/>
      </c>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39"/>
      <c r="BU846" s="16"/>
      <c r="BV846" s="16"/>
      <c r="BW846" s="16"/>
      <c r="BX846" s="16"/>
      <c r="BY846" s="16"/>
      <c r="BZ846" s="16"/>
      <c r="CA846" s="16"/>
    </row>
    <row r="847" spans="1:79" x14ac:dyDescent="0.2">
      <c r="A847" s="32"/>
      <c r="B847" s="178"/>
      <c r="C847" s="178" t="str">
        <f>_xlfn.CONCAT(Tabel36[[#This Row],[ID]],Tabel36[[#This Row],[BYGNINGSDELE]])</f>
        <v/>
      </c>
      <c r="D847" s="16"/>
      <c r="E847" s="16"/>
      <c r="F847" s="16"/>
      <c r="G847" s="16"/>
      <c r="H847" s="16"/>
      <c r="I847" s="16"/>
      <c r="J847" s="16"/>
      <c r="K847" s="34"/>
      <c r="L847" s="16"/>
      <c r="M847" s="16"/>
      <c r="N847" s="41"/>
      <c r="O847" s="51" t="str">
        <f>VLOOKUP(Tabel36[[#This Row],[ID-Bygningsdel]],'Data aktør'!A:H,2,FALSE)</f>
        <v/>
      </c>
      <c r="P847" s="51" t="str">
        <f>VLOOKUP(Tabel36[[#This Row],[ID-Bygningsdel]],'Data aktør'!A:H,3,FALSE)</f>
        <v/>
      </c>
      <c r="Q847" s="51" t="str">
        <f>VLOOKUP(Tabel36[[#This Row],[ID-Bygningsdel]],'Data aktør'!A:H,4,FALSE)</f>
        <v/>
      </c>
      <c r="R847" s="51" t="str">
        <f>VLOOKUP(Tabel36[[#This Row],[ID-Bygningsdel]],'Data aktør'!A:H,5,FALSE)</f>
        <v/>
      </c>
      <c r="S847" s="51" t="str">
        <f>VLOOKUP(Tabel36[[#This Row],[ID-Bygningsdel]],'Data aktør'!A:H,6,FALSE)</f>
        <v/>
      </c>
      <c r="T847" s="51" t="str">
        <f>VLOOKUP(Tabel36[[#This Row],[ID-Bygningsdel]],'Data aktør'!A:H,7,FALSE)</f>
        <v/>
      </c>
      <c r="U847" s="51" t="str">
        <f>VLOOKUP(Tabel36[[#This Row],[ID-Bygningsdel]],'Data aktør'!A:H,8,FALSE)</f>
        <v/>
      </c>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39"/>
      <c r="BU847" s="16"/>
      <c r="BV847" s="16"/>
      <c r="BW847" s="16"/>
      <c r="BX847" s="16"/>
      <c r="BY847" s="16"/>
      <c r="BZ847" s="16"/>
      <c r="CA847" s="16"/>
    </row>
    <row r="848" spans="1:79" x14ac:dyDescent="0.2">
      <c r="A848" s="32"/>
      <c r="B848" s="178"/>
      <c r="C848" s="178" t="str">
        <f>_xlfn.CONCAT(Tabel36[[#This Row],[ID]],Tabel36[[#This Row],[BYGNINGSDELE]])</f>
        <v/>
      </c>
      <c r="D848" s="16"/>
      <c r="E848" s="16"/>
      <c r="F848" s="16"/>
      <c r="G848" s="16"/>
      <c r="H848" s="16"/>
      <c r="I848" s="16"/>
      <c r="J848" s="16"/>
      <c r="K848" s="34"/>
      <c r="L848" s="16"/>
      <c r="M848" s="16"/>
      <c r="N848" s="41"/>
      <c r="O848" s="51" t="str">
        <f>VLOOKUP(Tabel36[[#This Row],[ID-Bygningsdel]],'Data aktør'!A:H,2,FALSE)</f>
        <v/>
      </c>
      <c r="P848" s="51" t="str">
        <f>VLOOKUP(Tabel36[[#This Row],[ID-Bygningsdel]],'Data aktør'!A:H,3,FALSE)</f>
        <v/>
      </c>
      <c r="Q848" s="51" t="str">
        <f>VLOOKUP(Tabel36[[#This Row],[ID-Bygningsdel]],'Data aktør'!A:H,4,FALSE)</f>
        <v/>
      </c>
      <c r="R848" s="51" t="str">
        <f>VLOOKUP(Tabel36[[#This Row],[ID-Bygningsdel]],'Data aktør'!A:H,5,FALSE)</f>
        <v/>
      </c>
      <c r="S848" s="51" t="str">
        <f>VLOOKUP(Tabel36[[#This Row],[ID-Bygningsdel]],'Data aktør'!A:H,6,FALSE)</f>
        <v/>
      </c>
      <c r="T848" s="51" t="str">
        <f>VLOOKUP(Tabel36[[#This Row],[ID-Bygningsdel]],'Data aktør'!A:H,7,FALSE)</f>
        <v/>
      </c>
      <c r="U848" s="51" t="str">
        <f>VLOOKUP(Tabel36[[#This Row],[ID-Bygningsdel]],'Data aktør'!A:H,8,FALSE)</f>
        <v/>
      </c>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39"/>
      <c r="BU848" s="16"/>
      <c r="BV848" s="16"/>
      <c r="BW848" s="16"/>
      <c r="BX848" s="16"/>
      <c r="BY848" s="16"/>
      <c r="BZ848" s="16"/>
      <c r="CA848" s="16"/>
    </row>
    <row r="849" spans="1:79" x14ac:dyDescent="0.2">
      <c r="A849" s="32"/>
      <c r="B849" s="178"/>
      <c r="C849" s="178" t="str">
        <f>_xlfn.CONCAT(Tabel36[[#This Row],[ID]],Tabel36[[#This Row],[BYGNINGSDELE]])</f>
        <v/>
      </c>
      <c r="D849" s="16"/>
      <c r="E849" s="16"/>
      <c r="F849" s="16"/>
      <c r="G849" s="16"/>
      <c r="H849" s="16"/>
      <c r="I849" s="16"/>
      <c r="J849" s="16"/>
      <c r="K849" s="34"/>
      <c r="L849" s="16"/>
      <c r="M849" s="16"/>
      <c r="N849" s="41"/>
      <c r="O849" s="51" t="str">
        <f>VLOOKUP(Tabel36[[#This Row],[ID-Bygningsdel]],'Data aktør'!A:H,2,FALSE)</f>
        <v/>
      </c>
      <c r="P849" s="51" t="str">
        <f>VLOOKUP(Tabel36[[#This Row],[ID-Bygningsdel]],'Data aktør'!A:H,3,FALSE)</f>
        <v/>
      </c>
      <c r="Q849" s="51" t="str">
        <f>VLOOKUP(Tabel36[[#This Row],[ID-Bygningsdel]],'Data aktør'!A:H,4,FALSE)</f>
        <v/>
      </c>
      <c r="R849" s="51" t="str">
        <f>VLOOKUP(Tabel36[[#This Row],[ID-Bygningsdel]],'Data aktør'!A:H,5,FALSE)</f>
        <v/>
      </c>
      <c r="S849" s="51" t="str">
        <f>VLOOKUP(Tabel36[[#This Row],[ID-Bygningsdel]],'Data aktør'!A:H,6,FALSE)</f>
        <v/>
      </c>
      <c r="T849" s="51" t="str">
        <f>VLOOKUP(Tabel36[[#This Row],[ID-Bygningsdel]],'Data aktør'!A:H,7,FALSE)</f>
        <v/>
      </c>
      <c r="U849" s="51" t="str">
        <f>VLOOKUP(Tabel36[[#This Row],[ID-Bygningsdel]],'Data aktør'!A:H,8,FALSE)</f>
        <v/>
      </c>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39"/>
      <c r="BU849" s="16"/>
      <c r="BV849" s="16"/>
      <c r="BW849" s="16"/>
      <c r="BX849" s="16"/>
      <c r="BY849" s="16"/>
      <c r="BZ849" s="16"/>
      <c r="CA849" s="16"/>
    </row>
    <row r="850" spans="1:79" x14ac:dyDescent="0.2">
      <c r="A850" s="32"/>
      <c r="B850" s="178"/>
      <c r="C850" s="178" t="str">
        <f>_xlfn.CONCAT(Tabel36[[#This Row],[ID]],Tabel36[[#This Row],[BYGNINGSDELE]])</f>
        <v/>
      </c>
      <c r="D850" s="16"/>
      <c r="E850" s="16"/>
      <c r="F850" s="16"/>
      <c r="G850" s="16"/>
      <c r="H850" s="16"/>
      <c r="I850" s="16"/>
      <c r="J850" s="16"/>
      <c r="K850" s="34"/>
      <c r="L850" s="16"/>
      <c r="M850" s="16"/>
      <c r="N850" s="41"/>
      <c r="O850" s="51" t="str">
        <f>VLOOKUP(Tabel36[[#This Row],[ID-Bygningsdel]],'Data aktør'!A:H,2,FALSE)</f>
        <v/>
      </c>
      <c r="P850" s="51" t="str">
        <f>VLOOKUP(Tabel36[[#This Row],[ID-Bygningsdel]],'Data aktør'!A:H,3,FALSE)</f>
        <v/>
      </c>
      <c r="Q850" s="51" t="str">
        <f>VLOOKUP(Tabel36[[#This Row],[ID-Bygningsdel]],'Data aktør'!A:H,4,FALSE)</f>
        <v/>
      </c>
      <c r="R850" s="51" t="str">
        <f>VLOOKUP(Tabel36[[#This Row],[ID-Bygningsdel]],'Data aktør'!A:H,5,FALSE)</f>
        <v/>
      </c>
      <c r="S850" s="51" t="str">
        <f>VLOOKUP(Tabel36[[#This Row],[ID-Bygningsdel]],'Data aktør'!A:H,6,FALSE)</f>
        <v/>
      </c>
      <c r="T850" s="51" t="str">
        <f>VLOOKUP(Tabel36[[#This Row],[ID-Bygningsdel]],'Data aktør'!A:H,7,FALSE)</f>
        <v/>
      </c>
      <c r="U850" s="51" t="str">
        <f>VLOOKUP(Tabel36[[#This Row],[ID-Bygningsdel]],'Data aktør'!A:H,8,FALSE)</f>
        <v/>
      </c>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39"/>
      <c r="BU850" s="16"/>
      <c r="BV850" s="16"/>
      <c r="BW850" s="16"/>
      <c r="BX850" s="16"/>
      <c r="BY850" s="16"/>
      <c r="BZ850" s="16"/>
      <c r="CA850" s="16"/>
    </row>
    <row r="851" spans="1:79" x14ac:dyDescent="0.2">
      <c r="A851" s="32"/>
      <c r="B851" s="178"/>
      <c r="C851" s="178" t="str">
        <f>_xlfn.CONCAT(Tabel36[[#This Row],[ID]],Tabel36[[#This Row],[BYGNINGSDELE]])</f>
        <v/>
      </c>
      <c r="D851" s="16"/>
      <c r="E851" s="16"/>
      <c r="F851" s="16"/>
      <c r="G851" s="16"/>
      <c r="H851" s="16"/>
      <c r="I851" s="16"/>
      <c r="J851" s="16"/>
      <c r="K851" s="34"/>
      <c r="L851" s="16"/>
      <c r="M851" s="16"/>
      <c r="N851" s="41"/>
      <c r="O851" s="51" t="str">
        <f>VLOOKUP(Tabel36[[#This Row],[ID-Bygningsdel]],'Data aktør'!A:H,2,FALSE)</f>
        <v/>
      </c>
      <c r="P851" s="51" t="str">
        <f>VLOOKUP(Tabel36[[#This Row],[ID-Bygningsdel]],'Data aktør'!A:H,3,FALSE)</f>
        <v/>
      </c>
      <c r="Q851" s="51" t="str">
        <f>VLOOKUP(Tabel36[[#This Row],[ID-Bygningsdel]],'Data aktør'!A:H,4,FALSE)</f>
        <v/>
      </c>
      <c r="R851" s="51" t="str">
        <f>VLOOKUP(Tabel36[[#This Row],[ID-Bygningsdel]],'Data aktør'!A:H,5,FALSE)</f>
        <v/>
      </c>
      <c r="S851" s="51" t="str">
        <f>VLOOKUP(Tabel36[[#This Row],[ID-Bygningsdel]],'Data aktør'!A:H,6,FALSE)</f>
        <v/>
      </c>
      <c r="T851" s="51" t="str">
        <f>VLOOKUP(Tabel36[[#This Row],[ID-Bygningsdel]],'Data aktør'!A:H,7,FALSE)</f>
        <v/>
      </c>
      <c r="U851" s="51" t="str">
        <f>VLOOKUP(Tabel36[[#This Row],[ID-Bygningsdel]],'Data aktør'!A:H,8,FALSE)</f>
        <v/>
      </c>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39"/>
      <c r="BU851" s="16"/>
      <c r="BV851" s="16"/>
      <c r="BW851" s="16"/>
      <c r="BX851" s="16"/>
      <c r="BY851" s="16"/>
      <c r="BZ851" s="16"/>
      <c r="CA851" s="16"/>
    </row>
    <row r="852" spans="1:79" x14ac:dyDescent="0.2">
      <c r="A852" s="32"/>
      <c r="B852" s="178"/>
      <c r="C852" s="178" t="str">
        <f>_xlfn.CONCAT(Tabel36[[#This Row],[ID]],Tabel36[[#This Row],[BYGNINGSDELE]])</f>
        <v/>
      </c>
      <c r="D852" s="16"/>
      <c r="E852" s="16"/>
      <c r="F852" s="16"/>
      <c r="G852" s="16"/>
      <c r="H852" s="16"/>
      <c r="I852" s="16"/>
      <c r="J852" s="16"/>
      <c r="K852" s="34"/>
      <c r="L852" s="16"/>
      <c r="M852" s="16"/>
      <c r="N852" s="41"/>
      <c r="O852" s="51" t="str">
        <f>VLOOKUP(Tabel36[[#This Row],[ID-Bygningsdel]],'Data aktør'!A:H,2,FALSE)</f>
        <v/>
      </c>
      <c r="P852" s="51" t="str">
        <f>VLOOKUP(Tabel36[[#This Row],[ID-Bygningsdel]],'Data aktør'!A:H,3,FALSE)</f>
        <v/>
      </c>
      <c r="Q852" s="51" t="str">
        <f>VLOOKUP(Tabel36[[#This Row],[ID-Bygningsdel]],'Data aktør'!A:H,4,FALSE)</f>
        <v/>
      </c>
      <c r="R852" s="51" t="str">
        <f>VLOOKUP(Tabel36[[#This Row],[ID-Bygningsdel]],'Data aktør'!A:H,5,FALSE)</f>
        <v/>
      </c>
      <c r="S852" s="51" t="str">
        <f>VLOOKUP(Tabel36[[#This Row],[ID-Bygningsdel]],'Data aktør'!A:H,6,FALSE)</f>
        <v/>
      </c>
      <c r="T852" s="51" t="str">
        <f>VLOOKUP(Tabel36[[#This Row],[ID-Bygningsdel]],'Data aktør'!A:H,7,FALSE)</f>
        <v/>
      </c>
      <c r="U852" s="51" t="str">
        <f>VLOOKUP(Tabel36[[#This Row],[ID-Bygningsdel]],'Data aktør'!A:H,8,FALSE)</f>
        <v/>
      </c>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39"/>
      <c r="BU852" s="16"/>
      <c r="BV852" s="16"/>
      <c r="BW852" s="16"/>
      <c r="BX852" s="16"/>
      <c r="BY852" s="16"/>
      <c r="BZ852" s="16"/>
      <c r="CA852" s="16"/>
    </row>
    <row r="853" spans="1:79" x14ac:dyDescent="0.2">
      <c r="A853" s="32"/>
      <c r="B853" s="178"/>
      <c r="C853" s="178" t="str">
        <f>_xlfn.CONCAT(Tabel36[[#This Row],[ID]],Tabel36[[#This Row],[BYGNINGSDELE]])</f>
        <v/>
      </c>
      <c r="D853" s="16"/>
      <c r="E853" s="16"/>
      <c r="F853" s="16"/>
      <c r="G853" s="16"/>
      <c r="H853" s="16"/>
      <c r="I853" s="16"/>
      <c r="J853" s="16"/>
      <c r="K853" s="34"/>
      <c r="L853" s="16"/>
      <c r="M853" s="16"/>
      <c r="N853" s="41"/>
      <c r="O853" s="51" t="str">
        <f>VLOOKUP(Tabel36[[#This Row],[ID-Bygningsdel]],'Data aktør'!A:H,2,FALSE)</f>
        <v/>
      </c>
      <c r="P853" s="51" t="str">
        <f>VLOOKUP(Tabel36[[#This Row],[ID-Bygningsdel]],'Data aktør'!A:H,3,FALSE)</f>
        <v/>
      </c>
      <c r="Q853" s="51" t="str">
        <f>VLOOKUP(Tabel36[[#This Row],[ID-Bygningsdel]],'Data aktør'!A:H,4,FALSE)</f>
        <v/>
      </c>
      <c r="R853" s="51" t="str">
        <f>VLOOKUP(Tabel36[[#This Row],[ID-Bygningsdel]],'Data aktør'!A:H,5,FALSE)</f>
        <v/>
      </c>
      <c r="S853" s="51" t="str">
        <f>VLOOKUP(Tabel36[[#This Row],[ID-Bygningsdel]],'Data aktør'!A:H,6,FALSE)</f>
        <v/>
      </c>
      <c r="T853" s="51" t="str">
        <f>VLOOKUP(Tabel36[[#This Row],[ID-Bygningsdel]],'Data aktør'!A:H,7,FALSE)</f>
        <v/>
      </c>
      <c r="U853" s="51" t="str">
        <f>VLOOKUP(Tabel36[[#This Row],[ID-Bygningsdel]],'Data aktør'!A:H,8,FALSE)</f>
        <v/>
      </c>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39"/>
      <c r="BU853" s="16"/>
      <c r="BV853" s="16"/>
      <c r="BW853" s="16"/>
      <c r="BX853" s="16"/>
      <c r="BY853" s="16"/>
      <c r="BZ853" s="16"/>
      <c r="CA853" s="16"/>
    </row>
    <row r="854" spans="1:79" x14ac:dyDescent="0.2">
      <c r="A854" s="32"/>
      <c r="B854" s="178"/>
      <c r="C854" s="178" t="str">
        <f>_xlfn.CONCAT(Tabel36[[#This Row],[ID]],Tabel36[[#This Row],[BYGNINGSDELE]])</f>
        <v/>
      </c>
      <c r="D854" s="16"/>
      <c r="E854" s="16"/>
      <c r="F854" s="16"/>
      <c r="G854" s="16"/>
      <c r="H854" s="16"/>
      <c r="I854" s="16"/>
      <c r="J854" s="16"/>
      <c r="K854" s="34"/>
      <c r="L854" s="16"/>
      <c r="M854" s="16"/>
      <c r="N854" s="41"/>
      <c r="O854" s="51" t="str">
        <f>VLOOKUP(Tabel36[[#This Row],[ID-Bygningsdel]],'Data aktør'!A:H,2,FALSE)</f>
        <v/>
      </c>
      <c r="P854" s="51" t="str">
        <f>VLOOKUP(Tabel36[[#This Row],[ID-Bygningsdel]],'Data aktør'!A:H,3,FALSE)</f>
        <v/>
      </c>
      <c r="Q854" s="51" t="str">
        <f>VLOOKUP(Tabel36[[#This Row],[ID-Bygningsdel]],'Data aktør'!A:H,4,FALSE)</f>
        <v/>
      </c>
      <c r="R854" s="51" t="str">
        <f>VLOOKUP(Tabel36[[#This Row],[ID-Bygningsdel]],'Data aktør'!A:H,5,FALSE)</f>
        <v/>
      </c>
      <c r="S854" s="51" t="str">
        <f>VLOOKUP(Tabel36[[#This Row],[ID-Bygningsdel]],'Data aktør'!A:H,6,FALSE)</f>
        <v/>
      </c>
      <c r="T854" s="51" t="str">
        <f>VLOOKUP(Tabel36[[#This Row],[ID-Bygningsdel]],'Data aktør'!A:H,7,FALSE)</f>
        <v/>
      </c>
      <c r="U854" s="51" t="str">
        <f>VLOOKUP(Tabel36[[#This Row],[ID-Bygningsdel]],'Data aktør'!A:H,8,FALSE)</f>
        <v/>
      </c>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39"/>
      <c r="BU854" s="16"/>
      <c r="BV854" s="16"/>
      <c r="BW854" s="16"/>
      <c r="BX854" s="16"/>
      <c r="BY854" s="16"/>
      <c r="BZ854" s="16"/>
      <c r="CA854" s="16"/>
    </row>
    <row r="855" spans="1:79" x14ac:dyDescent="0.2">
      <c r="A855" s="32"/>
      <c r="B855" s="178"/>
      <c r="C855" s="178" t="str">
        <f>_xlfn.CONCAT(Tabel36[[#This Row],[ID]],Tabel36[[#This Row],[BYGNINGSDELE]])</f>
        <v/>
      </c>
      <c r="D855" s="16"/>
      <c r="E855" s="16"/>
      <c r="F855" s="16"/>
      <c r="G855" s="16"/>
      <c r="H855" s="16"/>
      <c r="I855" s="16"/>
      <c r="J855" s="16"/>
      <c r="K855" s="34"/>
      <c r="L855" s="16"/>
      <c r="M855" s="16"/>
      <c r="N855" s="41"/>
      <c r="O855" s="51" t="str">
        <f>VLOOKUP(Tabel36[[#This Row],[ID-Bygningsdel]],'Data aktør'!A:H,2,FALSE)</f>
        <v/>
      </c>
      <c r="P855" s="51" t="str">
        <f>VLOOKUP(Tabel36[[#This Row],[ID-Bygningsdel]],'Data aktør'!A:H,3,FALSE)</f>
        <v/>
      </c>
      <c r="Q855" s="51" t="str">
        <f>VLOOKUP(Tabel36[[#This Row],[ID-Bygningsdel]],'Data aktør'!A:H,4,FALSE)</f>
        <v/>
      </c>
      <c r="R855" s="51" t="str">
        <f>VLOOKUP(Tabel36[[#This Row],[ID-Bygningsdel]],'Data aktør'!A:H,5,FALSE)</f>
        <v/>
      </c>
      <c r="S855" s="51" t="str">
        <f>VLOOKUP(Tabel36[[#This Row],[ID-Bygningsdel]],'Data aktør'!A:H,6,FALSE)</f>
        <v/>
      </c>
      <c r="T855" s="51" t="str">
        <f>VLOOKUP(Tabel36[[#This Row],[ID-Bygningsdel]],'Data aktør'!A:H,7,FALSE)</f>
        <v/>
      </c>
      <c r="U855" s="51" t="str">
        <f>VLOOKUP(Tabel36[[#This Row],[ID-Bygningsdel]],'Data aktør'!A:H,8,FALSE)</f>
        <v/>
      </c>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39"/>
      <c r="BU855" s="16"/>
      <c r="BV855" s="16"/>
      <c r="BW855" s="16"/>
      <c r="BX855" s="16"/>
      <c r="BY855" s="16"/>
      <c r="BZ855" s="16"/>
      <c r="CA855" s="16"/>
    </row>
    <row r="856" spans="1:79" x14ac:dyDescent="0.2">
      <c r="A856" s="32"/>
      <c r="B856" s="178"/>
      <c r="C856" s="178" t="str">
        <f>_xlfn.CONCAT(Tabel36[[#This Row],[ID]],Tabel36[[#This Row],[BYGNINGSDELE]])</f>
        <v/>
      </c>
      <c r="D856" s="16"/>
      <c r="E856" s="16"/>
      <c r="F856" s="16"/>
      <c r="G856" s="16"/>
      <c r="H856" s="16"/>
      <c r="I856" s="16"/>
      <c r="J856" s="16"/>
      <c r="K856" s="34"/>
      <c r="L856" s="16"/>
      <c r="M856" s="16"/>
      <c r="N856" s="41"/>
      <c r="O856" s="51" t="str">
        <f>VLOOKUP(Tabel36[[#This Row],[ID-Bygningsdel]],'Data aktør'!A:H,2,FALSE)</f>
        <v/>
      </c>
      <c r="P856" s="51" t="str">
        <f>VLOOKUP(Tabel36[[#This Row],[ID-Bygningsdel]],'Data aktør'!A:H,3,FALSE)</f>
        <v/>
      </c>
      <c r="Q856" s="51" t="str">
        <f>VLOOKUP(Tabel36[[#This Row],[ID-Bygningsdel]],'Data aktør'!A:H,4,FALSE)</f>
        <v/>
      </c>
      <c r="R856" s="51" t="str">
        <f>VLOOKUP(Tabel36[[#This Row],[ID-Bygningsdel]],'Data aktør'!A:H,5,FALSE)</f>
        <v/>
      </c>
      <c r="S856" s="51" t="str">
        <f>VLOOKUP(Tabel36[[#This Row],[ID-Bygningsdel]],'Data aktør'!A:H,6,FALSE)</f>
        <v/>
      </c>
      <c r="T856" s="51" t="str">
        <f>VLOOKUP(Tabel36[[#This Row],[ID-Bygningsdel]],'Data aktør'!A:H,7,FALSE)</f>
        <v/>
      </c>
      <c r="U856" s="51" t="str">
        <f>VLOOKUP(Tabel36[[#This Row],[ID-Bygningsdel]],'Data aktør'!A:H,8,FALSE)</f>
        <v/>
      </c>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39"/>
      <c r="BU856" s="16"/>
      <c r="BV856" s="16"/>
      <c r="BW856" s="16"/>
      <c r="BX856" s="16"/>
      <c r="BY856" s="16"/>
      <c r="BZ856" s="16"/>
      <c r="CA856" s="16"/>
    </row>
    <row r="857" spans="1:79" x14ac:dyDescent="0.2">
      <c r="A857" s="32"/>
      <c r="B857" s="178"/>
      <c r="C857" s="178" t="str">
        <f>_xlfn.CONCAT(Tabel36[[#This Row],[ID]],Tabel36[[#This Row],[BYGNINGSDELE]])</f>
        <v/>
      </c>
      <c r="D857" s="16"/>
      <c r="E857" s="16"/>
      <c r="F857" s="16"/>
      <c r="G857" s="16"/>
      <c r="H857" s="16"/>
      <c r="I857" s="16"/>
      <c r="J857" s="16"/>
      <c r="K857" s="34"/>
      <c r="L857" s="16"/>
      <c r="M857" s="16"/>
      <c r="N857" s="41"/>
      <c r="O857" s="51" t="str">
        <f>VLOOKUP(Tabel36[[#This Row],[ID-Bygningsdel]],'Data aktør'!A:H,2,FALSE)</f>
        <v/>
      </c>
      <c r="P857" s="51" t="str">
        <f>VLOOKUP(Tabel36[[#This Row],[ID-Bygningsdel]],'Data aktør'!A:H,3,FALSE)</f>
        <v/>
      </c>
      <c r="Q857" s="51" t="str">
        <f>VLOOKUP(Tabel36[[#This Row],[ID-Bygningsdel]],'Data aktør'!A:H,4,FALSE)</f>
        <v/>
      </c>
      <c r="R857" s="51" t="str">
        <f>VLOOKUP(Tabel36[[#This Row],[ID-Bygningsdel]],'Data aktør'!A:H,5,FALSE)</f>
        <v/>
      </c>
      <c r="S857" s="51" t="str">
        <f>VLOOKUP(Tabel36[[#This Row],[ID-Bygningsdel]],'Data aktør'!A:H,6,FALSE)</f>
        <v/>
      </c>
      <c r="T857" s="51" t="str">
        <f>VLOOKUP(Tabel36[[#This Row],[ID-Bygningsdel]],'Data aktør'!A:H,7,FALSE)</f>
        <v/>
      </c>
      <c r="U857" s="51" t="str">
        <f>VLOOKUP(Tabel36[[#This Row],[ID-Bygningsdel]],'Data aktør'!A:H,8,FALSE)</f>
        <v/>
      </c>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39"/>
      <c r="BU857" s="16"/>
      <c r="BV857" s="16"/>
      <c r="BW857" s="16"/>
      <c r="BX857" s="16"/>
      <c r="BY857" s="16"/>
      <c r="BZ857" s="16"/>
      <c r="CA857" s="16"/>
    </row>
    <row r="858" spans="1:79" x14ac:dyDescent="0.2">
      <c r="A858" s="32"/>
      <c r="B858" s="178"/>
      <c r="C858" s="178" t="str">
        <f>_xlfn.CONCAT(Tabel36[[#This Row],[ID]],Tabel36[[#This Row],[BYGNINGSDELE]])</f>
        <v/>
      </c>
      <c r="D858" s="16"/>
      <c r="E858" s="16"/>
      <c r="F858" s="16"/>
      <c r="G858" s="16"/>
      <c r="H858" s="16"/>
      <c r="I858" s="16"/>
      <c r="J858" s="16"/>
      <c r="K858" s="34"/>
      <c r="L858" s="16"/>
      <c r="M858" s="16"/>
      <c r="N858" s="41"/>
      <c r="O858" s="51" t="str">
        <f>VLOOKUP(Tabel36[[#This Row],[ID-Bygningsdel]],'Data aktør'!A:H,2,FALSE)</f>
        <v/>
      </c>
      <c r="P858" s="51" t="str">
        <f>VLOOKUP(Tabel36[[#This Row],[ID-Bygningsdel]],'Data aktør'!A:H,3,FALSE)</f>
        <v/>
      </c>
      <c r="Q858" s="51" t="str">
        <f>VLOOKUP(Tabel36[[#This Row],[ID-Bygningsdel]],'Data aktør'!A:H,4,FALSE)</f>
        <v/>
      </c>
      <c r="R858" s="51" t="str">
        <f>VLOOKUP(Tabel36[[#This Row],[ID-Bygningsdel]],'Data aktør'!A:H,5,FALSE)</f>
        <v/>
      </c>
      <c r="S858" s="51" t="str">
        <f>VLOOKUP(Tabel36[[#This Row],[ID-Bygningsdel]],'Data aktør'!A:H,6,FALSE)</f>
        <v/>
      </c>
      <c r="T858" s="51" t="str">
        <f>VLOOKUP(Tabel36[[#This Row],[ID-Bygningsdel]],'Data aktør'!A:H,7,FALSE)</f>
        <v/>
      </c>
      <c r="U858" s="51" t="str">
        <f>VLOOKUP(Tabel36[[#This Row],[ID-Bygningsdel]],'Data aktør'!A:H,8,FALSE)</f>
        <v/>
      </c>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39"/>
      <c r="BU858" s="16"/>
      <c r="BV858" s="16"/>
      <c r="BW858" s="16"/>
      <c r="BX858" s="16"/>
      <c r="BY858" s="16"/>
      <c r="BZ858" s="16"/>
      <c r="CA858" s="16"/>
    </row>
    <row r="859" spans="1:79" x14ac:dyDescent="0.2">
      <c r="A859" s="32"/>
      <c r="B859" s="178"/>
      <c r="C859" s="178" t="str">
        <f>_xlfn.CONCAT(Tabel36[[#This Row],[ID]],Tabel36[[#This Row],[BYGNINGSDELE]])</f>
        <v/>
      </c>
      <c r="D859" s="16"/>
      <c r="E859" s="16"/>
      <c r="F859" s="16"/>
      <c r="G859" s="16"/>
      <c r="H859" s="16"/>
      <c r="I859" s="16"/>
      <c r="J859" s="16"/>
      <c r="K859" s="34"/>
      <c r="L859" s="16"/>
      <c r="M859" s="16"/>
      <c r="N859" s="41"/>
      <c r="O859" s="51" t="str">
        <f>VLOOKUP(Tabel36[[#This Row],[ID-Bygningsdel]],'Data aktør'!A:H,2,FALSE)</f>
        <v/>
      </c>
      <c r="P859" s="51" t="str">
        <f>VLOOKUP(Tabel36[[#This Row],[ID-Bygningsdel]],'Data aktør'!A:H,3,FALSE)</f>
        <v/>
      </c>
      <c r="Q859" s="51" t="str">
        <f>VLOOKUP(Tabel36[[#This Row],[ID-Bygningsdel]],'Data aktør'!A:H,4,FALSE)</f>
        <v/>
      </c>
      <c r="R859" s="51" t="str">
        <f>VLOOKUP(Tabel36[[#This Row],[ID-Bygningsdel]],'Data aktør'!A:H,5,FALSE)</f>
        <v/>
      </c>
      <c r="S859" s="51" t="str">
        <f>VLOOKUP(Tabel36[[#This Row],[ID-Bygningsdel]],'Data aktør'!A:H,6,FALSE)</f>
        <v/>
      </c>
      <c r="T859" s="51" t="str">
        <f>VLOOKUP(Tabel36[[#This Row],[ID-Bygningsdel]],'Data aktør'!A:H,7,FALSE)</f>
        <v/>
      </c>
      <c r="U859" s="51" t="str">
        <f>VLOOKUP(Tabel36[[#This Row],[ID-Bygningsdel]],'Data aktør'!A:H,8,FALSE)</f>
        <v/>
      </c>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39"/>
      <c r="BU859" s="16"/>
      <c r="BV859" s="16"/>
      <c r="BW859" s="16"/>
      <c r="BX859" s="16"/>
      <c r="BY859" s="16"/>
      <c r="BZ859" s="16"/>
      <c r="CA859" s="16"/>
    </row>
    <row r="860" spans="1:79" x14ac:dyDescent="0.2">
      <c r="A860" s="32"/>
      <c r="B860" s="178"/>
      <c r="C860" s="178" t="str">
        <f>_xlfn.CONCAT(Tabel36[[#This Row],[ID]],Tabel36[[#This Row],[BYGNINGSDELE]])</f>
        <v/>
      </c>
      <c r="D860" s="16"/>
      <c r="E860" s="16"/>
      <c r="F860" s="16"/>
      <c r="G860" s="16"/>
      <c r="H860" s="16"/>
      <c r="I860" s="16"/>
      <c r="J860" s="16"/>
      <c r="K860" s="34"/>
      <c r="L860" s="16"/>
      <c r="M860" s="16"/>
      <c r="N860" s="41"/>
      <c r="O860" s="51" t="str">
        <f>VLOOKUP(Tabel36[[#This Row],[ID-Bygningsdel]],'Data aktør'!A:H,2,FALSE)</f>
        <v/>
      </c>
      <c r="P860" s="51" t="str">
        <f>VLOOKUP(Tabel36[[#This Row],[ID-Bygningsdel]],'Data aktør'!A:H,3,FALSE)</f>
        <v/>
      </c>
      <c r="Q860" s="51" t="str">
        <f>VLOOKUP(Tabel36[[#This Row],[ID-Bygningsdel]],'Data aktør'!A:H,4,FALSE)</f>
        <v/>
      </c>
      <c r="R860" s="51" t="str">
        <f>VLOOKUP(Tabel36[[#This Row],[ID-Bygningsdel]],'Data aktør'!A:H,5,FALSE)</f>
        <v/>
      </c>
      <c r="S860" s="51" t="str">
        <f>VLOOKUP(Tabel36[[#This Row],[ID-Bygningsdel]],'Data aktør'!A:H,6,FALSE)</f>
        <v/>
      </c>
      <c r="T860" s="51" t="str">
        <f>VLOOKUP(Tabel36[[#This Row],[ID-Bygningsdel]],'Data aktør'!A:H,7,FALSE)</f>
        <v/>
      </c>
      <c r="U860" s="51" t="str">
        <f>VLOOKUP(Tabel36[[#This Row],[ID-Bygningsdel]],'Data aktør'!A:H,8,FALSE)</f>
        <v/>
      </c>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39"/>
      <c r="BU860" s="16"/>
      <c r="BV860" s="16"/>
      <c r="BW860" s="16"/>
      <c r="BX860" s="16"/>
      <c r="BY860" s="16"/>
      <c r="BZ860" s="16"/>
      <c r="CA860" s="16"/>
    </row>
    <row r="861" spans="1:79" x14ac:dyDescent="0.2">
      <c r="A861" s="32"/>
      <c r="B861" s="178"/>
      <c r="C861" s="178" t="str">
        <f>_xlfn.CONCAT(Tabel36[[#This Row],[ID]],Tabel36[[#This Row],[BYGNINGSDELE]])</f>
        <v/>
      </c>
      <c r="D861" s="16"/>
      <c r="E861" s="16"/>
      <c r="F861" s="16"/>
      <c r="G861" s="16"/>
      <c r="H861" s="16"/>
      <c r="I861" s="16"/>
      <c r="J861" s="16"/>
      <c r="K861" s="34"/>
      <c r="L861" s="16"/>
      <c r="M861" s="16"/>
      <c r="N861" s="41"/>
      <c r="O861" s="51" t="str">
        <f>VLOOKUP(Tabel36[[#This Row],[ID-Bygningsdel]],'Data aktør'!A:H,2,FALSE)</f>
        <v/>
      </c>
      <c r="P861" s="51" t="str">
        <f>VLOOKUP(Tabel36[[#This Row],[ID-Bygningsdel]],'Data aktør'!A:H,3,FALSE)</f>
        <v/>
      </c>
      <c r="Q861" s="51" t="str">
        <f>VLOOKUP(Tabel36[[#This Row],[ID-Bygningsdel]],'Data aktør'!A:H,4,FALSE)</f>
        <v/>
      </c>
      <c r="R861" s="51" t="str">
        <f>VLOOKUP(Tabel36[[#This Row],[ID-Bygningsdel]],'Data aktør'!A:H,5,FALSE)</f>
        <v/>
      </c>
      <c r="S861" s="51" t="str">
        <f>VLOOKUP(Tabel36[[#This Row],[ID-Bygningsdel]],'Data aktør'!A:H,6,FALSE)</f>
        <v/>
      </c>
      <c r="T861" s="51" t="str">
        <f>VLOOKUP(Tabel36[[#This Row],[ID-Bygningsdel]],'Data aktør'!A:H,7,FALSE)</f>
        <v/>
      </c>
      <c r="U861" s="51" t="str">
        <f>VLOOKUP(Tabel36[[#This Row],[ID-Bygningsdel]],'Data aktør'!A:H,8,FALSE)</f>
        <v/>
      </c>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39"/>
      <c r="BU861" s="16"/>
      <c r="BV861" s="16"/>
      <c r="BW861" s="16"/>
      <c r="BX861" s="16"/>
      <c r="BY861" s="16"/>
      <c r="BZ861" s="16"/>
      <c r="CA861" s="16"/>
    </row>
    <row r="862" spans="1:79" x14ac:dyDescent="0.2">
      <c r="A862" s="32"/>
      <c r="B862" s="178"/>
      <c r="C862" s="178" t="str">
        <f>_xlfn.CONCAT(Tabel36[[#This Row],[ID]],Tabel36[[#This Row],[BYGNINGSDELE]])</f>
        <v/>
      </c>
      <c r="D862" s="16"/>
      <c r="E862" s="16"/>
      <c r="F862" s="16"/>
      <c r="G862" s="16"/>
      <c r="H862" s="16"/>
      <c r="I862" s="16"/>
      <c r="J862" s="16"/>
      <c r="K862" s="34"/>
      <c r="L862" s="16"/>
      <c r="M862" s="16"/>
      <c r="N862" s="41"/>
      <c r="O862" s="51" t="str">
        <f>VLOOKUP(Tabel36[[#This Row],[ID-Bygningsdel]],'Data aktør'!A:H,2,FALSE)</f>
        <v/>
      </c>
      <c r="P862" s="51" t="str">
        <f>VLOOKUP(Tabel36[[#This Row],[ID-Bygningsdel]],'Data aktør'!A:H,3,FALSE)</f>
        <v/>
      </c>
      <c r="Q862" s="51" t="str">
        <f>VLOOKUP(Tabel36[[#This Row],[ID-Bygningsdel]],'Data aktør'!A:H,4,FALSE)</f>
        <v/>
      </c>
      <c r="R862" s="51" t="str">
        <f>VLOOKUP(Tabel36[[#This Row],[ID-Bygningsdel]],'Data aktør'!A:H,5,FALSE)</f>
        <v/>
      </c>
      <c r="S862" s="51" t="str">
        <f>VLOOKUP(Tabel36[[#This Row],[ID-Bygningsdel]],'Data aktør'!A:H,6,FALSE)</f>
        <v/>
      </c>
      <c r="T862" s="51" t="str">
        <f>VLOOKUP(Tabel36[[#This Row],[ID-Bygningsdel]],'Data aktør'!A:H,7,FALSE)</f>
        <v/>
      </c>
      <c r="U862" s="51" t="str">
        <f>VLOOKUP(Tabel36[[#This Row],[ID-Bygningsdel]],'Data aktør'!A:H,8,FALSE)</f>
        <v/>
      </c>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39"/>
      <c r="BU862" s="16"/>
      <c r="BV862" s="16"/>
      <c r="BW862" s="16"/>
      <c r="BX862" s="16"/>
      <c r="BY862" s="16"/>
      <c r="BZ862" s="16"/>
      <c r="CA862" s="16"/>
    </row>
    <row r="863" spans="1:79" x14ac:dyDescent="0.2">
      <c r="A863" s="32"/>
      <c r="B863" s="178"/>
      <c r="C863" s="178" t="str">
        <f>_xlfn.CONCAT(Tabel36[[#This Row],[ID]],Tabel36[[#This Row],[BYGNINGSDELE]])</f>
        <v/>
      </c>
      <c r="D863" s="16"/>
      <c r="E863" s="16"/>
      <c r="F863" s="16"/>
      <c r="G863" s="16"/>
      <c r="H863" s="16"/>
      <c r="I863" s="16"/>
      <c r="J863" s="16"/>
      <c r="K863" s="34"/>
      <c r="L863" s="16"/>
      <c r="M863" s="16"/>
      <c r="N863" s="41"/>
      <c r="O863" s="51" t="str">
        <f>VLOOKUP(Tabel36[[#This Row],[ID-Bygningsdel]],'Data aktør'!A:H,2,FALSE)</f>
        <v/>
      </c>
      <c r="P863" s="51" t="str">
        <f>VLOOKUP(Tabel36[[#This Row],[ID-Bygningsdel]],'Data aktør'!A:H,3,FALSE)</f>
        <v/>
      </c>
      <c r="Q863" s="51" t="str">
        <f>VLOOKUP(Tabel36[[#This Row],[ID-Bygningsdel]],'Data aktør'!A:H,4,FALSE)</f>
        <v/>
      </c>
      <c r="R863" s="51" t="str">
        <f>VLOOKUP(Tabel36[[#This Row],[ID-Bygningsdel]],'Data aktør'!A:H,5,FALSE)</f>
        <v/>
      </c>
      <c r="S863" s="51" t="str">
        <f>VLOOKUP(Tabel36[[#This Row],[ID-Bygningsdel]],'Data aktør'!A:H,6,FALSE)</f>
        <v/>
      </c>
      <c r="T863" s="51" t="str">
        <f>VLOOKUP(Tabel36[[#This Row],[ID-Bygningsdel]],'Data aktør'!A:H,7,FALSE)</f>
        <v/>
      </c>
      <c r="U863" s="51" t="str">
        <f>VLOOKUP(Tabel36[[#This Row],[ID-Bygningsdel]],'Data aktør'!A:H,8,FALSE)</f>
        <v/>
      </c>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39"/>
      <c r="BU863" s="16"/>
      <c r="BV863" s="16"/>
      <c r="BW863" s="16"/>
      <c r="BX863" s="16"/>
      <c r="BY863" s="16"/>
      <c r="BZ863" s="16"/>
      <c r="CA863" s="16"/>
    </row>
    <row r="864" spans="1:79" x14ac:dyDescent="0.2">
      <c r="A864" s="32"/>
      <c r="B864" s="178"/>
      <c r="C864" s="178" t="str">
        <f>_xlfn.CONCAT(Tabel36[[#This Row],[ID]],Tabel36[[#This Row],[BYGNINGSDELE]])</f>
        <v/>
      </c>
      <c r="D864" s="16"/>
      <c r="E864" s="16"/>
      <c r="F864" s="16"/>
      <c r="G864" s="16"/>
      <c r="H864" s="16"/>
      <c r="I864" s="16"/>
      <c r="J864" s="16"/>
      <c r="K864" s="34"/>
      <c r="L864" s="16"/>
      <c r="M864" s="16"/>
      <c r="N864" s="41"/>
      <c r="O864" s="51" t="str">
        <f>VLOOKUP(Tabel36[[#This Row],[ID-Bygningsdel]],'Data aktør'!A:H,2,FALSE)</f>
        <v/>
      </c>
      <c r="P864" s="51" t="str">
        <f>VLOOKUP(Tabel36[[#This Row],[ID-Bygningsdel]],'Data aktør'!A:H,3,FALSE)</f>
        <v/>
      </c>
      <c r="Q864" s="51" t="str">
        <f>VLOOKUP(Tabel36[[#This Row],[ID-Bygningsdel]],'Data aktør'!A:H,4,FALSE)</f>
        <v/>
      </c>
      <c r="R864" s="51" t="str">
        <f>VLOOKUP(Tabel36[[#This Row],[ID-Bygningsdel]],'Data aktør'!A:H,5,FALSE)</f>
        <v/>
      </c>
      <c r="S864" s="51" t="str">
        <f>VLOOKUP(Tabel36[[#This Row],[ID-Bygningsdel]],'Data aktør'!A:H,6,FALSE)</f>
        <v/>
      </c>
      <c r="T864" s="51" t="str">
        <f>VLOOKUP(Tabel36[[#This Row],[ID-Bygningsdel]],'Data aktør'!A:H,7,FALSE)</f>
        <v/>
      </c>
      <c r="U864" s="51" t="str">
        <f>VLOOKUP(Tabel36[[#This Row],[ID-Bygningsdel]],'Data aktør'!A:H,8,FALSE)</f>
        <v/>
      </c>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39"/>
      <c r="BU864" s="16"/>
      <c r="BV864" s="16"/>
      <c r="BW864" s="16"/>
      <c r="BX864" s="16"/>
      <c r="BY864" s="16"/>
      <c r="BZ864" s="16"/>
      <c r="CA864" s="16"/>
    </row>
    <row r="865" spans="1:79" x14ac:dyDescent="0.2">
      <c r="A865" s="32"/>
      <c r="B865" s="178"/>
      <c r="C865" s="178" t="str">
        <f>_xlfn.CONCAT(Tabel36[[#This Row],[ID]],Tabel36[[#This Row],[BYGNINGSDELE]])</f>
        <v/>
      </c>
      <c r="D865" s="16"/>
      <c r="E865" s="16"/>
      <c r="F865" s="16"/>
      <c r="G865" s="16"/>
      <c r="H865" s="16"/>
      <c r="I865" s="16"/>
      <c r="J865" s="16"/>
      <c r="K865" s="34"/>
      <c r="L865" s="16"/>
      <c r="M865" s="16"/>
      <c r="N865" s="41"/>
      <c r="O865" s="51" t="str">
        <f>VLOOKUP(Tabel36[[#This Row],[ID-Bygningsdel]],'Data aktør'!A:H,2,FALSE)</f>
        <v/>
      </c>
      <c r="P865" s="51" t="str">
        <f>VLOOKUP(Tabel36[[#This Row],[ID-Bygningsdel]],'Data aktør'!A:H,3,FALSE)</f>
        <v/>
      </c>
      <c r="Q865" s="51" t="str">
        <f>VLOOKUP(Tabel36[[#This Row],[ID-Bygningsdel]],'Data aktør'!A:H,4,FALSE)</f>
        <v/>
      </c>
      <c r="R865" s="51" t="str">
        <f>VLOOKUP(Tabel36[[#This Row],[ID-Bygningsdel]],'Data aktør'!A:H,5,FALSE)</f>
        <v/>
      </c>
      <c r="S865" s="51" t="str">
        <f>VLOOKUP(Tabel36[[#This Row],[ID-Bygningsdel]],'Data aktør'!A:H,6,FALSE)</f>
        <v/>
      </c>
      <c r="T865" s="51" t="str">
        <f>VLOOKUP(Tabel36[[#This Row],[ID-Bygningsdel]],'Data aktør'!A:H,7,FALSE)</f>
        <v/>
      </c>
      <c r="U865" s="51" t="str">
        <f>VLOOKUP(Tabel36[[#This Row],[ID-Bygningsdel]],'Data aktør'!A:H,8,FALSE)</f>
        <v/>
      </c>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39"/>
      <c r="BU865" s="16"/>
      <c r="BV865" s="16"/>
      <c r="BW865" s="16"/>
      <c r="BX865" s="16"/>
      <c r="BY865" s="16"/>
      <c r="BZ865" s="16"/>
      <c r="CA865" s="16"/>
    </row>
    <row r="866" spans="1:79" x14ac:dyDescent="0.2">
      <c r="A866" s="32"/>
      <c r="B866" s="178"/>
      <c r="C866" s="178" t="str">
        <f>_xlfn.CONCAT(Tabel36[[#This Row],[ID]],Tabel36[[#This Row],[BYGNINGSDELE]])</f>
        <v/>
      </c>
      <c r="D866" s="16"/>
      <c r="E866" s="16"/>
      <c r="F866" s="16"/>
      <c r="G866" s="16"/>
      <c r="H866" s="16"/>
      <c r="I866" s="16"/>
      <c r="J866" s="16"/>
      <c r="K866" s="34"/>
      <c r="L866" s="16"/>
      <c r="M866" s="16"/>
      <c r="N866" s="41"/>
      <c r="O866" s="51" t="str">
        <f>VLOOKUP(Tabel36[[#This Row],[ID-Bygningsdel]],'Data aktør'!A:H,2,FALSE)</f>
        <v/>
      </c>
      <c r="P866" s="51" t="str">
        <f>VLOOKUP(Tabel36[[#This Row],[ID-Bygningsdel]],'Data aktør'!A:H,3,FALSE)</f>
        <v/>
      </c>
      <c r="Q866" s="51" t="str">
        <f>VLOOKUP(Tabel36[[#This Row],[ID-Bygningsdel]],'Data aktør'!A:H,4,FALSE)</f>
        <v/>
      </c>
      <c r="R866" s="51" t="str">
        <f>VLOOKUP(Tabel36[[#This Row],[ID-Bygningsdel]],'Data aktør'!A:H,5,FALSE)</f>
        <v/>
      </c>
      <c r="S866" s="51" t="str">
        <f>VLOOKUP(Tabel36[[#This Row],[ID-Bygningsdel]],'Data aktør'!A:H,6,FALSE)</f>
        <v/>
      </c>
      <c r="T866" s="51" t="str">
        <f>VLOOKUP(Tabel36[[#This Row],[ID-Bygningsdel]],'Data aktør'!A:H,7,FALSE)</f>
        <v/>
      </c>
      <c r="U866" s="51" t="str">
        <f>VLOOKUP(Tabel36[[#This Row],[ID-Bygningsdel]],'Data aktør'!A:H,8,FALSE)</f>
        <v/>
      </c>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39"/>
      <c r="BU866" s="16"/>
      <c r="BV866" s="16"/>
      <c r="BW866" s="16"/>
      <c r="BX866" s="16"/>
      <c r="BY866" s="16"/>
      <c r="BZ866" s="16"/>
      <c r="CA866" s="16"/>
    </row>
    <row r="867" spans="1:79" x14ac:dyDescent="0.2">
      <c r="A867" s="32"/>
      <c r="B867" s="178"/>
      <c r="C867" s="178" t="str">
        <f>_xlfn.CONCAT(Tabel36[[#This Row],[ID]],Tabel36[[#This Row],[BYGNINGSDELE]])</f>
        <v/>
      </c>
      <c r="D867" s="16"/>
      <c r="E867" s="16"/>
      <c r="F867" s="16"/>
      <c r="G867" s="16"/>
      <c r="H867" s="16"/>
      <c r="I867" s="16"/>
      <c r="J867" s="16"/>
      <c r="K867" s="34"/>
      <c r="L867" s="16"/>
      <c r="M867" s="16"/>
      <c r="N867" s="41"/>
      <c r="O867" s="51" t="str">
        <f>VLOOKUP(Tabel36[[#This Row],[ID-Bygningsdel]],'Data aktør'!A:H,2,FALSE)</f>
        <v/>
      </c>
      <c r="P867" s="51" t="str">
        <f>VLOOKUP(Tabel36[[#This Row],[ID-Bygningsdel]],'Data aktør'!A:H,3,FALSE)</f>
        <v/>
      </c>
      <c r="Q867" s="51" t="str">
        <f>VLOOKUP(Tabel36[[#This Row],[ID-Bygningsdel]],'Data aktør'!A:H,4,FALSE)</f>
        <v/>
      </c>
      <c r="R867" s="51" t="str">
        <f>VLOOKUP(Tabel36[[#This Row],[ID-Bygningsdel]],'Data aktør'!A:H,5,FALSE)</f>
        <v/>
      </c>
      <c r="S867" s="51" t="str">
        <f>VLOOKUP(Tabel36[[#This Row],[ID-Bygningsdel]],'Data aktør'!A:H,6,FALSE)</f>
        <v/>
      </c>
      <c r="T867" s="51" t="str">
        <f>VLOOKUP(Tabel36[[#This Row],[ID-Bygningsdel]],'Data aktør'!A:H,7,FALSE)</f>
        <v/>
      </c>
      <c r="U867" s="51" t="str">
        <f>VLOOKUP(Tabel36[[#This Row],[ID-Bygningsdel]],'Data aktør'!A:H,8,FALSE)</f>
        <v/>
      </c>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39"/>
      <c r="BU867" s="16"/>
      <c r="BV867" s="16"/>
      <c r="BW867" s="16"/>
      <c r="BX867" s="16"/>
      <c r="BY867" s="16"/>
      <c r="BZ867" s="16"/>
      <c r="CA867" s="16"/>
    </row>
    <row r="868" spans="1:79" x14ac:dyDescent="0.2">
      <c r="A868" s="32"/>
      <c r="B868" s="178"/>
      <c r="C868" s="178" t="str">
        <f>_xlfn.CONCAT(Tabel36[[#This Row],[ID]],Tabel36[[#This Row],[BYGNINGSDELE]])</f>
        <v/>
      </c>
      <c r="D868" s="16"/>
      <c r="E868" s="16"/>
      <c r="F868" s="16"/>
      <c r="G868" s="16"/>
      <c r="H868" s="16"/>
      <c r="I868" s="16"/>
      <c r="J868" s="16"/>
      <c r="K868" s="34"/>
      <c r="L868" s="16"/>
      <c r="M868" s="16"/>
      <c r="N868" s="41"/>
      <c r="O868" s="51" t="str">
        <f>VLOOKUP(Tabel36[[#This Row],[ID-Bygningsdel]],'Data aktør'!A:H,2,FALSE)</f>
        <v/>
      </c>
      <c r="P868" s="51" t="str">
        <f>VLOOKUP(Tabel36[[#This Row],[ID-Bygningsdel]],'Data aktør'!A:H,3,FALSE)</f>
        <v/>
      </c>
      <c r="Q868" s="51" t="str">
        <f>VLOOKUP(Tabel36[[#This Row],[ID-Bygningsdel]],'Data aktør'!A:H,4,FALSE)</f>
        <v/>
      </c>
      <c r="R868" s="51" t="str">
        <f>VLOOKUP(Tabel36[[#This Row],[ID-Bygningsdel]],'Data aktør'!A:H,5,FALSE)</f>
        <v/>
      </c>
      <c r="S868" s="51" t="str">
        <f>VLOOKUP(Tabel36[[#This Row],[ID-Bygningsdel]],'Data aktør'!A:H,6,FALSE)</f>
        <v/>
      </c>
      <c r="T868" s="51" t="str">
        <f>VLOOKUP(Tabel36[[#This Row],[ID-Bygningsdel]],'Data aktør'!A:H,7,FALSE)</f>
        <v/>
      </c>
      <c r="U868" s="51" t="str">
        <f>VLOOKUP(Tabel36[[#This Row],[ID-Bygningsdel]],'Data aktør'!A:H,8,FALSE)</f>
        <v/>
      </c>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39"/>
      <c r="BU868" s="16"/>
      <c r="BV868" s="16"/>
      <c r="BW868" s="16"/>
      <c r="BX868" s="16"/>
      <c r="BY868" s="16"/>
      <c r="BZ868" s="16"/>
      <c r="CA868" s="16"/>
    </row>
    <row r="869" spans="1:79" x14ac:dyDescent="0.2">
      <c r="A869" s="32"/>
      <c r="B869" s="178"/>
      <c r="C869" s="178" t="str">
        <f>_xlfn.CONCAT(Tabel36[[#This Row],[ID]],Tabel36[[#This Row],[BYGNINGSDELE]])</f>
        <v/>
      </c>
      <c r="D869" s="16"/>
      <c r="E869" s="16"/>
      <c r="F869" s="16"/>
      <c r="G869" s="16"/>
      <c r="H869" s="16"/>
      <c r="I869" s="16"/>
      <c r="J869" s="16"/>
      <c r="K869" s="34"/>
      <c r="L869" s="16"/>
      <c r="M869" s="16"/>
      <c r="N869" s="41"/>
      <c r="O869" s="51" t="str">
        <f>VLOOKUP(Tabel36[[#This Row],[ID-Bygningsdel]],'Data aktør'!A:H,2,FALSE)</f>
        <v/>
      </c>
      <c r="P869" s="51" t="str">
        <f>VLOOKUP(Tabel36[[#This Row],[ID-Bygningsdel]],'Data aktør'!A:H,3,FALSE)</f>
        <v/>
      </c>
      <c r="Q869" s="51" t="str">
        <f>VLOOKUP(Tabel36[[#This Row],[ID-Bygningsdel]],'Data aktør'!A:H,4,FALSE)</f>
        <v/>
      </c>
      <c r="R869" s="51" t="str">
        <f>VLOOKUP(Tabel36[[#This Row],[ID-Bygningsdel]],'Data aktør'!A:H,5,FALSE)</f>
        <v/>
      </c>
      <c r="S869" s="51" t="str">
        <f>VLOOKUP(Tabel36[[#This Row],[ID-Bygningsdel]],'Data aktør'!A:H,6,FALSE)</f>
        <v/>
      </c>
      <c r="T869" s="51" t="str">
        <f>VLOOKUP(Tabel36[[#This Row],[ID-Bygningsdel]],'Data aktør'!A:H,7,FALSE)</f>
        <v/>
      </c>
      <c r="U869" s="51" t="str">
        <f>VLOOKUP(Tabel36[[#This Row],[ID-Bygningsdel]],'Data aktør'!A:H,8,FALSE)</f>
        <v/>
      </c>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39"/>
      <c r="BU869" s="16"/>
      <c r="BV869" s="16"/>
      <c r="BW869" s="16"/>
      <c r="BX869" s="16"/>
      <c r="BY869" s="16"/>
      <c r="BZ869" s="16"/>
      <c r="CA869" s="16"/>
    </row>
    <row r="870" spans="1:79" x14ac:dyDescent="0.2">
      <c r="A870" s="32"/>
      <c r="B870" s="178"/>
      <c r="C870" s="178" t="str">
        <f>_xlfn.CONCAT(Tabel36[[#This Row],[ID]],Tabel36[[#This Row],[BYGNINGSDELE]])</f>
        <v/>
      </c>
      <c r="D870" s="16"/>
      <c r="E870" s="16"/>
      <c r="F870" s="16"/>
      <c r="G870" s="16"/>
      <c r="H870" s="16"/>
      <c r="I870" s="16"/>
      <c r="J870" s="16"/>
      <c r="K870" s="34"/>
      <c r="L870" s="16"/>
      <c r="M870" s="16"/>
      <c r="N870" s="41"/>
      <c r="O870" s="51" t="str">
        <f>VLOOKUP(Tabel36[[#This Row],[ID-Bygningsdel]],'Data aktør'!A:H,2,FALSE)</f>
        <v/>
      </c>
      <c r="P870" s="51" t="str">
        <f>VLOOKUP(Tabel36[[#This Row],[ID-Bygningsdel]],'Data aktør'!A:H,3,FALSE)</f>
        <v/>
      </c>
      <c r="Q870" s="51" t="str">
        <f>VLOOKUP(Tabel36[[#This Row],[ID-Bygningsdel]],'Data aktør'!A:H,4,FALSE)</f>
        <v/>
      </c>
      <c r="R870" s="51" t="str">
        <f>VLOOKUP(Tabel36[[#This Row],[ID-Bygningsdel]],'Data aktør'!A:H,5,FALSE)</f>
        <v/>
      </c>
      <c r="S870" s="51" t="str">
        <f>VLOOKUP(Tabel36[[#This Row],[ID-Bygningsdel]],'Data aktør'!A:H,6,FALSE)</f>
        <v/>
      </c>
      <c r="T870" s="51" t="str">
        <f>VLOOKUP(Tabel36[[#This Row],[ID-Bygningsdel]],'Data aktør'!A:H,7,FALSE)</f>
        <v/>
      </c>
      <c r="U870" s="51" t="str">
        <f>VLOOKUP(Tabel36[[#This Row],[ID-Bygningsdel]],'Data aktør'!A:H,8,FALSE)</f>
        <v/>
      </c>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39"/>
      <c r="BU870" s="16"/>
      <c r="BV870" s="16"/>
      <c r="BW870" s="16"/>
      <c r="BX870" s="16"/>
      <c r="BY870" s="16"/>
      <c r="BZ870" s="16"/>
      <c r="CA870" s="16"/>
    </row>
    <row r="871" spans="1:79" x14ac:dyDescent="0.2">
      <c r="A871" s="32"/>
      <c r="B871" s="178"/>
      <c r="C871" s="178" t="str">
        <f>_xlfn.CONCAT(Tabel36[[#This Row],[ID]],Tabel36[[#This Row],[BYGNINGSDELE]])</f>
        <v/>
      </c>
      <c r="D871" s="16"/>
      <c r="E871" s="16"/>
      <c r="F871" s="16"/>
      <c r="G871" s="16"/>
      <c r="H871" s="16"/>
      <c r="I871" s="16"/>
      <c r="J871" s="16"/>
      <c r="K871" s="34"/>
      <c r="L871" s="16"/>
      <c r="M871" s="16"/>
      <c r="N871" s="41"/>
      <c r="O871" s="51" t="str">
        <f>VLOOKUP(Tabel36[[#This Row],[ID-Bygningsdel]],'Data aktør'!A:H,2,FALSE)</f>
        <v/>
      </c>
      <c r="P871" s="51" t="str">
        <f>VLOOKUP(Tabel36[[#This Row],[ID-Bygningsdel]],'Data aktør'!A:H,3,FALSE)</f>
        <v/>
      </c>
      <c r="Q871" s="51" t="str">
        <f>VLOOKUP(Tabel36[[#This Row],[ID-Bygningsdel]],'Data aktør'!A:H,4,FALSE)</f>
        <v/>
      </c>
      <c r="R871" s="51" t="str">
        <f>VLOOKUP(Tabel36[[#This Row],[ID-Bygningsdel]],'Data aktør'!A:H,5,FALSE)</f>
        <v/>
      </c>
      <c r="S871" s="51" t="str">
        <f>VLOOKUP(Tabel36[[#This Row],[ID-Bygningsdel]],'Data aktør'!A:H,6,FALSE)</f>
        <v/>
      </c>
      <c r="T871" s="51" t="str">
        <f>VLOOKUP(Tabel36[[#This Row],[ID-Bygningsdel]],'Data aktør'!A:H,7,FALSE)</f>
        <v/>
      </c>
      <c r="U871" s="51" t="str">
        <f>VLOOKUP(Tabel36[[#This Row],[ID-Bygningsdel]],'Data aktør'!A:H,8,FALSE)</f>
        <v/>
      </c>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39"/>
      <c r="BU871" s="16"/>
      <c r="BV871" s="16"/>
      <c r="BW871" s="16"/>
      <c r="BX871" s="16"/>
      <c r="BY871" s="16"/>
      <c r="BZ871" s="16"/>
      <c r="CA871" s="16"/>
    </row>
    <row r="872" spans="1:79" x14ac:dyDescent="0.2">
      <c r="A872" s="32"/>
      <c r="B872" s="178"/>
      <c r="C872" s="178" t="str">
        <f>_xlfn.CONCAT(Tabel36[[#This Row],[ID]],Tabel36[[#This Row],[BYGNINGSDELE]])</f>
        <v/>
      </c>
      <c r="D872" s="16"/>
      <c r="E872" s="16"/>
      <c r="F872" s="16"/>
      <c r="G872" s="16"/>
      <c r="H872" s="16"/>
      <c r="I872" s="16"/>
      <c r="J872" s="16"/>
      <c r="K872" s="34"/>
      <c r="L872" s="16"/>
      <c r="M872" s="16"/>
      <c r="N872" s="41"/>
      <c r="O872" s="51" t="str">
        <f>VLOOKUP(Tabel36[[#This Row],[ID-Bygningsdel]],'Data aktør'!A:H,2,FALSE)</f>
        <v/>
      </c>
      <c r="P872" s="51" t="str">
        <f>VLOOKUP(Tabel36[[#This Row],[ID-Bygningsdel]],'Data aktør'!A:H,3,FALSE)</f>
        <v/>
      </c>
      <c r="Q872" s="51" t="str">
        <f>VLOOKUP(Tabel36[[#This Row],[ID-Bygningsdel]],'Data aktør'!A:H,4,FALSE)</f>
        <v/>
      </c>
      <c r="R872" s="51" t="str">
        <f>VLOOKUP(Tabel36[[#This Row],[ID-Bygningsdel]],'Data aktør'!A:H,5,FALSE)</f>
        <v/>
      </c>
      <c r="S872" s="51" t="str">
        <f>VLOOKUP(Tabel36[[#This Row],[ID-Bygningsdel]],'Data aktør'!A:H,6,FALSE)</f>
        <v/>
      </c>
      <c r="T872" s="51" t="str">
        <f>VLOOKUP(Tabel36[[#This Row],[ID-Bygningsdel]],'Data aktør'!A:H,7,FALSE)</f>
        <v/>
      </c>
      <c r="U872" s="51" t="str">
        <f>VLOOKUP(Tabel36[[#This Row],[ID-Bygningsdel]],'Data aktør'!A:H,8,FALSE)</f>
        <v/>
      </c>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39"/>
      <c r="BU872" s="16"/>
      <c r="BV872" s="16"/>
      <c r="BW872" s="16"/>
      <c r="BX872" s="16"/>
      <c r="BY872" s="16"/>
      <c r="BZ872" s="16"/>
      <c r="CA872" s="16"/>
    </row>
    <row r="873" spans="1:79" x14ac:dyDescent="0.2">
      <c r="A873" s="32"/>
      <c r="B873" s="178"/>
      <c r="C873" s="178" t="str">
        <f>_xlfn.CONCAT(Tabel36[[#This Row],[ID]],Tabel36[[#This Row],[BYGNINGSDELE]])</f>
        <v/>
      </c>
      <c r="D873" s="16"/>
      <c r="E873" s="16"/>
      <c r="F873" s="16"/>
      <c r="G873" s="16"/>
      <c r="H873" s="16"/>
      <c r="I873" s="16"/>
      <c r="J873" s="16"/>
      <c r="K873" s="34"/>
      <c r="L873" s="16"/>
      <c r="M873" s="16"/>
      <c r="N873" s="41"/>
      <c r="O873" s="51" t="str">
        <f>VLOOKUP(Tabel36[[#This Row],[ID-Bygningsdel]],'Data aktør'!A:H,2,FALSE)</f>
        <v/>
      </c>
      <c r="P873" s="51" t="str">
        <f>VLOOKUP(Tabel36[[#This Row],[ID-Bygningsdel]],'Data aktør'!A:H,3,FALSE)</f>
        <v/>
      </c>
      <c r="Q873" s="51" t="str">
        <f>VLOOKUP(Tabel36[[#This Row],[ID-Bygningsdel]],'Data aktør'!A:H,4,FALSE)</f>
        <v/>
      </c>
      <c r="R873" s="51" t="str">
        <f>VLOOKUP(Tabel36[[#This Row],[ID-Bygningsdel]],'Data aktør'!A:H,5,FALSE)</f>
        <v/>
      </c>
      <c r="S873" s="51" t="str">
        <f>VLOOKUP(Tabel36[[#This Row],[ID-Bygningsdel]],'Data aktør'!A:H,6,FALSE)</f>
        <v/>
      </c>
      <c r="T873" s="51" t="str">
        <f>VLOOKUP(Tabel36[[#This Row],[ID-Bygningsdel]],'Data aktør'!A:H,7,FALSE)</f>
        <v/>
      </c>
      <c r="U873" s="51" t="str">
        <f>VLOOKUP(Tabel36[[#This Row],[ID-Bygningsdel]],'Data aktør'!A:H,8,FALSE)</f>
        <v/>
      </c>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39"/>
      <c r="BU873" s="16"/>
      <c r="BV873" s="16"/>
      <c r="BW873" s="16"/>
      <c r="BX873" s="16"/>
      <c r="BY873" s="16"/>
      <c r="BZ873" s="16"/>
      <c r="CA873" s="16"/>
    </row>
    <row r="874" spans="1:79" x14ac:dyDescent="0.2">
      <c r="A874" s="32"/>
      <c r="B874" s="178"/>
      <c r="C874" s="178" t="str">
        <f>_xlfn.CONCAT(Tabel36[[#This Row],[ID]],Tabel36[[#This Row],[BYGNINGSDELE]])</f>
        <v/>
      </c>
      <c r="D874" s="16"/>
      <c r="E874" s="16"/>
      <c r="F874" s="16"/>
      <c r="G874" s="16"/>
      <c r="H874" s="16"/>
      <c r="I874" s="16"/>
      <c r="J874" s="16"/>
      <c r="K874" s="34"/>
      <c r="L874" s="16"/>
      <c r="M874" s="16"/>
      <c r="N874" s="41"/>
      <c r="O874" s="51" t="str">
        <f>VLOOKUP(Tabel36[[#This Row],[ID-Bygningsdel]],'Data aktør'!A:H,2,FALSE)</f>
        <v/>
      </c>
      <c r="P874" s="51" t="str">
        <f>VLOOKUP(Tabel36[[#This Row],[ID-Bygningsdel]],'Data aktør'!A:H,3,FALSE)</f>
        <v/>
      </c>
      <c r="Q874" s="51" t="str">
        <f>VLOOKUP(Tabel36[[#This Row],[ID-Bygningsdel]],'Data aktør'!A:H,4,FALSE)</f>
        <v/>
      </c>
      <c r="R874" s="51" t="str">
        <f>VLOOKUP(Tabel36[[#This Row],[ID-Bygningsdel]],'Data aktør'!A:H,5,FALSE)</f>
        <v/>
      </c>
      <c r="S874" s="51" t="str">
        <f>VLOOKUP(Tabel36[[#This Row],[ID-Bygningsdel]],'Data aktør'!A:H,6,FALSE)</f>
        <v/>
      </c>
      <c r="T874" s="51" t="str">
        <f>VLOOKUP(Tabel36[[#This Row],[ID-Bygningsdel]],'Data aktør'!A:H,7,FALSE)</f>
        <v/>
      </c>
      <c r="U874" s="51" t="str">
        <f>VLOOKUP(Tabel36[[#This Row],[ID-Bygningsdel]],'Data aktør'!A:H,8,FALSE)</f>
        <v/>
      </c>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39"/>
      <c r="BU874" s="16"/>
      <c r="BV874" s="16"/>
      <c r="BW874" s="16"/>
      <c r="BX874" s="16"/>
      <c r="BY874" s="16"/>
      <c r="BZ874" s="16"/>
      <c r="CA874" s="16"/>
    </row>
    <row r="875" spans="1:79" x14ac:dyDescent="0.2">
      <c r="A875" s="32"/>
      <c r="B875" s="178"/>
      <c r="C875" s="178" t="str">
        <f>_xlfn.CONCAT(Tabel36[[#This Row],[ID]],Tabel36[[#This Row],[BYGNINGSDELE]])</f>
        <v/>
      </c>
      <c r="D875" s="16"/>
      <c r="E875" s="16"/>
      <c r="F875" s="16"/>
      <c r="G875" s="16"/>
      <c r="H875" s="16"/>
      <c r="I875" s="16"/>
      <c r="J875" s="16"/>
      <c r="K875" s="34"/>
      <c r="L875" s="16"/>
      <c r="M875" s="16"/>
      <c r="N875" s="41"/>
      <c r="O875" s="51" t="str">
        <f>VLOOKUP(Tabel36[[#This Row],[ID-Bygningsdel]],'Data aktør'!A:H,2,FALSE)</f>
        <v/>
      </c>
      <c r="P875" s="51" t="str">
        <f>VLOOKUP(Tabel36[[#This Row],[ID-Bygningsdel]],'Data aktør'!A:H,3,FALSE)</f>
        <v/>
      </c>
      <c r="Q875" s="51" t="str">
        <f>VLOOKUP(Tabel36[[#This Row],[ID-Bygningsdel]],'Data aktør'!A:H,4,FALSE)</f>
        <v/>
      </c>
      <c r="R875" s="51" t="str">
        <f>VLOOKUP(Tabel36[[#This Row],[ID-Bygningsdel]],'Data aktør'!A:H,5,FALSE)</f>
        <v/>
      </c>
      <c r="S875" s="51" t="str">
        <f>VLOOKUP(Tabel36[[#This Row],[ID-Bygningsdel]],'Data aktør'!A:H,6,FALSE)</f>
        <v/>
      </c>
      <c r="T875" s="51" t="str">
        <f>VLOOKUP(Tabel36[[#This Row],[ID-Bygningsdel]],'Data aktør'!A:H,7,FALSE)</f>
        <v/>
      </c>
      <c r="U875" s="51" t="str">
        <f>VLOOKUP(Tabel36[[#This Row],[ID-Bygningsdel]],'Data aktør'!A:H,8,FALSE)</f>
        <v/>
      </c>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39"/>
      <c r="BU875" s="16"/>
      <c r="BV875" s="16"/>
      <c r="BW875" s="16"/>
      <c r="BX875" s="16"/>
      <c r="BY875" s="16"/>
      <c r="BZ875" s="16"/>
      <c r="CA875" s="16"/>
    </row>
    <row r="876" spans="1:79" x14ac:dyDescent="0.2">
      <c r="A876" s="32"/>
      <c r="B876" s="178"/>
      <c r="C876" s="178" t="str">
        <f>_xlfn.CONCAT(Tabel36[[#This Row],[ID]],Tabel36[[#This Row],[BYGNINGSDELE]])</f>
        <v/>
      </c>
      <c r="D876" s="16"/>
      <c r="E876" s="16"/>
      <c r="F876" s="16"/>
      <c r="G876" s="16"/>
      <c r="H876" s="16"/>
      <c r="I876" s="16"/>
      <c r="J876" s="16"/>
      <c r="K876" s="34"/>
      <c r="L876" s="16"/>
      <c r="M876" s="16"/>
      <c r="N876" s="41"/>
      <c r="O876" s="51" t="str">
        <f>VLOOKUP(Tabel36[[#This Row],[ID-Bygningsdel]],'Data aktør'!A:H,2,FALSE)</f>
        <v/>
      </c>
      <c r="P876" s="51" t="str">
        <f>VLOOKUP(Tabel36[[#This Row],[ID-Bygningsdel]],'Data aktør'!A:H,3,FALSE)</f>
        <v/>
      </c>
      <c r="Q876" s="51" t="str">
        <f>VLOOKUP(Tabel36[[#This Row],[ID-Bygningsdel]],'Data aktør'!A:H,4,FALSE)</f>
        <v/>
      </c>
      <c r="R876" s="51" t="str">
        <f>VLOOKUP(Tabel36[[#This Row],[ID-Bygningsdel]],'Data aktør'!A:H,5,FALSE)</f>
        <v/>
      </c>
      <c r="S876" s="51" t="str">
        <f>VLOOKUP(Tabel36[[#This Row],[ID-Bygningsdel]],'Data aktør'!A:H,6,FALSE)</f>
        <v/>
      </c>
      <c r="T876" s="51" t="str">
        <f>VLOOKUP(Tabel36[[#This Row],[ID-Bygningsdel]],'Data aktør'!A:H,7,FALSE)</f>
        <v/>
      </c>
      <c r="U876" s="51" t="str">
        <f>VLOOKUP(Tabel36[[#This Row],[ID-Bygningsdel]],'Data aktør'!A:H,8,FALSE)</f>
        <v/>
      </c>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39"/>
      <c r="BU876" s="16"/>
      <c r="BV876" s="16"/>
      <c r="BW876" s="16"/>
      <c r="BX876" s="16"/>
      <c r="BY876" s="16"/>
      <c r="BZ876" s="16"/>
      <c r="CA876" s="16"/>
    </row>
    <row r="877" spans="1:79" x14ac:dyDescent="0.2">
      <c r="A877" s="32"/>
      <c r="B877" s="178"/>
      <c r="C877" s="178" t="str">
        <f>_xlfn.CONCAT(Tabel36[[#This Row],[ID]],Tabel36[[#This Row],[BYGNINGSDELE]])</f>
        <v/>
      </c>
      <c r="D877" s="16"/>
      <c r="E877" s="16"/>
      <c r="F877" s="16"/>
      <c r="G877" s="16"/>
      <c r="H877" s="16"/>
      <c r="I877" s="16"/>
      <c r="J877" s="16"/>
      <c r="K877" s="34"/>
      <c r="L877" s="16"/>
      <c r="M877" s="16"/>
      <c r="N877" s="41"/>
      <c r="O877" s="51" t="str">
        <f>VLOOKUP(Tabel36[[#This Row],[ID-Bygningsdel]],'Data aktør'!A:H,2,FALSE)</f>
        <v/>
      </c>
      <c r="P877" s="51" t="str">
        <f>VLOOKUP(Tabel36[[#This Row],[ID-Bygningsdel]],'Data aktør'!A:H,3,FALSE)</f>
        <v/>
      </c>
      <c r="Q877" s="51" t="str">
        <f>VLOOKUP(Tabel36[[#This Row],[ID-Bygningsdel]],'Data aktør'!A:H,4,FALSE)</f>
        <v/>
      </c>
      <c r="R877" s="51" t="str">
        <f>VLOOKUP(Tabel36[[#This Row],[ID-Bygningsdel]],'Data aktør'!A:H,5,FALSE)</f>
        <v/>
      </c>
      <c r="S877" s="51" t="str">
        <f>VLOOKUP(Tabel36[[#This Row],[ID-Bygningsdel]],'Data aktør'!A:H,6,FALSE)</f>
        <v/>
      </c>
      <c r="T877" s="51" t="str">
        <f>VLOOKUP(Tabel36[[#This Row],[ID-Bygningsdel]],'Data aktør'!A:H,7,FALSE)</f>
        <v/>
      </c>
      <c r="U877" s="51" t="str">
        <f>VLOOKUP(Tabel36[[#This Row],[ID-Bygningsdel]],'Data aktør'!A:H,8,FALSE)</f>
        <v/>
      </c>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39"/>
      <c r="BU877" s="16"/>
      <c r="BV877" s="16"/>
      <c r="BW877" s="16"/>
      <c r="BX877" s="16"/>
      <c r="BY877" s="16"/>
      <c r="BZ877" s="16"/>
      <c r="CA877" s="16"/>
    </row>
    <row r="878" spans="1:79" x14ac:dyDescent="0.2">
      <c r="A878" s="32"/>
      <c r="B878" s="178"/>
      <c r="C878" s="178" t="str">
        <f>_xlfn.CONCAT(Tabel36[[#This Row],[ID]],Tabel36[[#This Row],[BYGNINGSDELE]])</f>
        <v/>
      </c>
      <c r="D878" s="16"/>
      <c r="E878" s="16"/>
      <c r="F878" s="16"/>
      <c r="G878" s="16"/>
      <c r="H878" s="16"/>
      <c r="I878" s="16"/>
      <c r="J878" s="16"/>
      <c r="K878" s="34"/>
      <c r="L878" s="16"/>
      <c r="M878" s="16"/>
      <c r="N878" s="41"/>
      <c r="O878" s="51" t="str">
        <f>VLOOKUP(Tabel36[[#This Row],[ID-Bygningsdel]],'Data aktør'!A:H,2,FALSE)</f>
        <v/>
      </c>
      <c r="P878" s="51" t="str">
        <f>VLOOKUP(Tabel36[[#This Row],[ID-Bygningsdel]],'Data aktør'!A:H,3,FALSE)</f>
        <v/>
      </c>
      <c r="Q878" s="51" t="str">
        <f>VLOOKUP(Tabel36[[#This Row],[ID-Bygningsdel]],'Data aktør'!A:H,4,FALSE)</f>
        <v/>
      </c>
      <c r="R878" s="51" t="str">
        <f>VLOOKUP(Tabel36[[#This Row],[ID-Bygningsdel]],'Data aktør'!A:H,5,FALSE)</f>
        <v/>
      </c>
      <c r="S878" s="51" t="str">
        <f>VLOOKUP(Tabel36[[#This Row],[ID-Bygningsdel]],'Data aktør'!A:H,6,FALSE)</f>
        <v/>
      </c>
      <c r="T878" s="51" t="str">
        <f>VLOOKUP(Tabel36[[#This Row],[ID-Bygningsdel]],'Data aktør'!A:H,7,FALSE)</f>
        <v/>
      </c>
      <c r="U878" s="51" t="str">
        <f>VLOOKUP(Tabel36[[#This Row],[ID-Bygningsdel]],'Data aktør'!A:H,8,FALSE)</f>
        <v/>
      </c>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39"/>
      <c r="BU878" s="16"/>
      <c r="BV878" s="16"/>
      <c r="BW878" s="16"/>
      <c r="BX878" s="16"/>
      <c r="BY878" s="16"/>
      <c r="BZ878" s="16"/>
      <c r="CA878" s="16"/>
    </row>
    <row r="879" spans="1:79" x14ac:dyDescent="0.2">
      <c r="A879" s="32"/>
      <c r="B879" s="178"/>
      <c r="C879" s="178" t="str">
        <f>_xlfn.CONCAT(Tabel36[[#This Row],[ID]],Tabel36[[#This Row],[BYGNINGSDELE]])</f>
        <v/>
      </c>
      <c r="D879" s="16"/>
      <c r="E879" s="16"/>
      <c r="F879" s="16"/>
      <c r="G879" s="16"/>
      <c r="H879" s="16"/>
      <c r="I879" s="16"/>
      <c r="J879" s="16"/>
      <c r="K879" s="34"/>
      <c r="L879" s="16"/>
      <c r="M879" s="16"/>
      <c r="N879" s="41"/>
      <c r="O879" s="51" t="str">
        <f>VLOOKUP(Tabel36[[#This Row],[ID-Bygningsdel]],'Data aktør'!A:H,2,FALSE)</f>
        <v/>
      </c>
      <c r="P879" s="51" t="str">
        <f>VLOOKUP(Tabel36[[#This Row],[ID-Bygningsdel]],'Data aktør'!A:H,3,FALSE)</f>
        <v/>
      </c>
      <c r="Q879" s="51" t="str">
        <f>VLOOKUP(Tabel36[[#This Row],[ID-Bygningsdel]],'Data aktør'!A:H,4,FALSE)</f>
        <v/>
      </c>
      <c r="R879" s="51" t="str">
        <f>VLOOKUP(Tabel36[[#This Row],[ID-Bygningsdel]],'Data aktør'!A:H,5,FALSE)</f>
        <v/>
      </c>
      <c r="S879" s="51" t="str">
        <f>VLOOKUP(Tabel36[[#This Row],[ID-Bygningsdel]],'Data aktør'!A:H,6,FALSE)</f>
        <v/>
      </c>
      <c r="T879" s="51" t="str">
        <f>VLOOKUP(Tabel36[[#This Row],[ID-Bygningsdel]],'Data aktør'!A:H,7,FALSE)</f>
        <v/>
      </c>
      <c r="U879" s="51" t="str">
        <f>VLOOKUP(Tabel36[[#This Row],[ID-Bygningsdel]],'Data aktør'!A:H,8,FALSE)</f>
        <v/>
      </c>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39"/>
      <c r="BU879" s="16"/>
      <c r="BV879" s="16"/>
      <c r="BW879" s="16"/>
      <c r="BX879" s="16"/>
      <c r="BY879" s="16"/>
      <c r="BZ879" s="16"/>
      <c r="CA879" s="16"/>
    </row>
    <row r="880" spans="1:79" x14ac:dyDescent="0.2">
      <c r="A880" s="32"/>
      <c r="B880" s="178"/>
      <c r="C880" s="178" t="str">
        <f>_xlfn.CONCAT(Tabel36[[#This Row],[ID]],Tabel36[[#This Row],[BYGNINGSDELE]])</f>
        <v/>
      </c>
      <c r="D880" s="16"/>
      <c r="E880" s="16"/>
      <c r="F880" s="16"/>
      <c r="G880" s="16"/>
      <c r="H880" s="16"/>
      <c r="I880" s="16"/>
      <c r="J880" s="16"/>
      <c r="K880" s="34"/>
      <c r="L880" s="16"/>
      <c r="M880" s="16"/>
      <c r="N880" s="41"/>
      <c r="O880" s="51" t="str">
        <f>VLOOKUP(Tabel36[[#This Row],[ID-Bygningsdel]],'Data aktør'!A:H,2,FALSE)</f>
        <v/>
      </c>
      <c r="P880" s="51" t="str">
        <f>VLOOKUP(Tabel36[[#This Row],[ID-Bygningsdel]],'Data aktør'!A:H,3,FALSE)</f>
        <v/>
      </c>
      <c r="Q880" s="51" t="str">
        <f>VLOOKUP(Tabel36[[#This Row],[ID-Bygningsdel]],'Data aktør'!A:H,4,FALSE)</f>
        <v/>
      </c>
      <c r="R880" s="51" t="str">
        <f>VLOOKUP(Tabel36[[#This Row],[ID-Bygningsdel]],'Data aktør'!A:H,5,FALSE)</f>
        <v/>
      </c>
      <c r="S880" s="51" t="str">
        <f>VLOOKUP(Tabel36[[#This Row],[ID-Bygningsdel]],'Data aktør'!A:H,6,FALSE)</f>
        <v/>
      </c>
      <c r="T880" s="51" t="str">
        <f>VLOOKUP(Tabel36[[#This Row],[ID-Bygningsdel]],'Data aktør'!A:H,7,FALSE)</f>
        <v/>
      </c>
      <c r="U880" s="51" t="str">
        <f>VLOOKUP(Tabel36[[#This Row],[ID-Bygningsdel]],'Data aktør'!A:H,8,FALSE)</f>
        <v/>
      </c>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39"/>
      <c r="BU880" s="16"/>
      <c r="BV880" s="16"/>
      <c r="BW880" s="16"/>
      <c r="BX880" s="16"/>
      <c r="BY880" s="16"/>
      <c r="BZ880" s="16"/>
      <c r="CA880" s="16"/>
    </row>
    <row r="881" spans="1:79" x14ac:dyDescent="0.2">
      <c r="A881" s="32"/>
      <c r="B881" s="178"/>
      <c r="C881" s="178" t="str">
        <f>_xlfn.CONCAT(Tabel36[[#This Row],[ID]],Tabel36[[#This Row],[BYGNINGSDELE]])</f>
        <v/>
      </c>
      <c r="D881" s="16"/>
      <c r="E881" s="16"/>
      <c r="F881" s="16"/>
      <c r="G881" s="16"/>
      <c r="H881" s="16"/>
      <c r="I881" s="16"/>
      <c r="J881" s="16"/>
      <c r="K881" s="34"/>
      <c r="L881" s="16"/>
      <c r="M881" s="16"/>
      <c r="N881" s="41"/>
      <c r="O881" s="51" t="str">
        <f>VLOOKUP(Tabel36[[#This Row],[ID-Bygningsdel]],'Data aktør'!A:H,2,FALSE)</f>
        <v/>
      </c>
      <c r="P881" s="51" t="str">
        <f>VLOOKUP(Tabel36[[#This Row],[ID-Bygningsdel]],'Data aktør'!A:H,3,FALSE)</f>
        <v/>
      </c>
      <c r="Q881" s="51" t="str">
        <f>VLOOKUP(Tabel36[[#This Row],[ID-Bygningsdel]],'Data aktør'!A:H,4,FALSE)</f>
        <v/>
      </c>
      <c r="R881" s="51" t="str">
        <f>VLOOKUP(Tabel36[[#This Row],[ID-Bygningsdel]],'Data aktør'!A:H,5,FALSE)</f>
        <v/>
      </c>
      <c r="S881" s="51" t="str">
        <f>VLOOKUP(Tabel36[[#This Row],[ID-Bygningsdel]],'Data aktør'!A:H,6,FALSE)</f>
        <v/>
      </c>
      <c r="T881" s="51" t="str">
        <f>VLOOKUP(Tabel36[[#This Row],[ID-Bygningsdel]],'Data aktør'!A:H,7,FALSE)</f>
        <v/>
      </c>
      <c r="U881" s="51" t="str">
        <f>VLOOKUP(Tabel36[[#This Row],[ID-Bygningsdel]],'Data aktør'!A:H,8,FALSE)</f>
        <v/>
      </c>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39"/>
      <c r="BU881" s="16"/>
      <c r="BV881" s="16"/>
      <c r="BW881" s="16"/>
      <c r="BX881" s="16"/>
      <c r="BY881" s="16"/>
      <c r="BZ881" s="16"/>
      <c r="CA881" s="16"/>
    </row>
    <row r="882" spans="1:79" x14ac:dyDescent="0.2">
      <c r="A882" s="32"/>
      <c r="B882" s="178"/>
      <c r="C882" s="178" t="str">
        <f>_xlfn.CONCAT(Tabel36[[#This Row],[ID]],Tabel36[[#This Row],[BYGNINGSDELE]])</f>
        <v/>
      </c>
      <c r="D882" s="16"/>
      <c r="E882" s="16"/>
      <c r="F882" s="16"/>
      <c r="G882" s="16"/>
      <c r="H882" s="16"/>
      <c r="I882" s="16"/>
      <c r="J882" s="16"/>
      <c r="K882" s="34"/>
      <c r="L882" s="16"/>
      <c r="M882" s="16"/>
      <c r="N882" s="41"/>
      <c r="O882" s="51" t="str">
        <f>VLOOKUP(Tabel36[[#This Row],[ID-Bygningsdel]],'Data aktør'!A:H,2,FALSE)</f>
        <v/>
      </c>
      <c r="P882" s="51" t="str">
        <f>VLOOKUP(Tabel36[[#This Row],[ID-Bygningsdel]],'Data aktør'!A:H,3,FALSE)</f>
        <v/>
      </c>
      <c r="Q882" s="51" t="str">
        <f>VLOOKUP(Tabel36[[#This Row],[ID-Bygningsdel]],'Data aktør'!A:H,4,FALSE)</f>
        <v/>
      </c>
      <c r="R882" s="51" t="str">
        <f>VLOOKUP(Tabel36[[#This Row],[ID-Bygningsdel]],'Data aktør'!A:H,5,FALSE)</f>
        <v/>
      </c>
      <c r="S882" s="51" t="str">
        <f>VLOOKUP(Tabel36[[#This Row],[ID-Bygningsdel]],'Data aktør'!A:H,6,FALSE)</f>
        <v/>
      </c>
      <c r="T882" s="51" t="str">
        <f>VLOOKUP(Tabel36[[#This Row],[ID-Bygningsdel]],'Data aktør'!A:H,7,FALSE)</f>
        <v/>
      </c>
      <c r="U882" s="51" t="str">
        <f>VLOOKUP(Tabel36[[#This Row],[ID-Bygningsdel]],'Data aktør'!A:H,8,FALSE)</f>
        <v/>
      </c>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39"/>
      <c r="BU882" s="16"/>
      <c r="BV882" s="16"/>
      <c r="BW882" s="16"/>
      <c r="BX882" s="16"/>
      <c r="BY882" s="16"/>
      <c r="BZ882" s="16"/>
      <c r="CA882" s="16"/>
    </row>
    <row r="883" spans="1:79" x14ac:dyDescent="0.2">
      <c r="A883" s="32"/>
      <c r="B883" s="178"/>
      <c r="C883" s="178" t="str">
        <f>_xlfn.CONCAT(Tabel36[[#This Row],[ID]],Tabel36[[#This Row],[BYGNINGSDELE]])</f>
        <v/>
      </c>
      <c r="D883" s="16"/>
      <c r="E883" s="16"/>
      <c r="F883" s="16"/>
      <c r="G883" s="16"/>
      <c r="H883" s="16"/>
      <c r="I883" s="16"/>
      <c r="J883" s="16"/>
      <c r="K883" s="34"/>
      <c r="L883" s="16"/>
      <c r="M883" s="16"/>
      <c r="N883" s="41"/>
      <c r="O883" s="51" t="str">
        <f>VLOOKUP(Tabel36[[#This Row],[ID-Bygningsdel]],'Data aktør'!A:H,2,FALSE)</f>
        <v/>
      </c>
      <c r="P883" s="51" t="str">
        <f>VLOOKUP(Tabel36[[#This Row],[ID-Bygningsdel]],'Data aktør'!A:H,3,FALSE)</f>
        <v/>
      </c>
      <c r="Q883" s="51" t="str">
        <f>VLOOKUP(Tabel36[[#This Row],[ID-Bygningsdel]],'Data aktør'!A:H,4,FALSE)</f>
        <v/>
      </c>
      <c r="R883" s="51" t="str">
        <f>VLOOKUP(Tabel36[[#This Row],[ID-Bygningsdel]],'Data aktør'!A:H,5,FALSE)</f>
        <v/>
      </c>
      <c r="S883" s="51" t="str">
        <f>VLOOKUP(Tabel36[[#This Row],[ID-Bygningsdel]],'Data aktør'!A:H,6,FALSE)</f>
        <v/>
      </c>
      <c r="T883" s="51" t="str">
        <f>VLOOKUP(Tabel36[[#This Row],[ID-Bygningsdel]],'Data aktør'!A:H,7,FALSE)</f>
        <v/>
      </c>
      <c r="U883" s="51" t="str">
        <f>VLOOKUP(Tabel36[[#This Row],[ID-Bygningsdel]],'Data aktør'!A:H,8,FALSE)</f>
        <v/>
      </c>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39"/>
      <c r="BU883" s="16"/>
      <c r="BV883" s="16"/>
      <c r="BW883" s="16"/>
      <c r="BX883" s="16"/>
      <c r="BY883" s="16"/>
      <c r="BZ883" s="16"/>
      <c r="CA883" s="16"/>
    </row>
    <row r="884" spans="1:79" x14ac:dyDescent="0.2">
      <c r="A884" s="32"/>
      <c r="B884" s="178"/>
      <c r="C884" s="178" t="str">
        <f>_xlfn.CONCAT(Tabel36[[#This Row],[ID]],Tabel36[[#This Row],[BYGNINGSDELE]])</f>
        <v/>
      </c>
      <c r="D884" s="16"/>
      <c r="E884" s="16"/>
      <c r="F884" s="16"/>
      <c r="G884" s="16"/>
      <c r="H884" s="16"/>
      <c r="I884" s="16"/>
      <c r="J884" s="16"/>
      <c r="K884" s="34"/>
      <c r="L884" s="16"/>
      <c r="M884" s="16"/>
      <c r="N884" s="41"/>
      <c r="O884" s="51" t="str">
        <f>VLOOKUP(Tabel36[[#This Row],[ID-Bygningsdel]],'Data aktør'!A:H,2,FALSE)</f>
        <v/>
      </c>
      <c r="P884" s="51" t="str">
        <f>VLOOKUP(Tabel36[[#This Row],[ID-Bygningsdel]],'Data aktør'!A:H,3,FALSE)</f>
        <v/>
      </c>
      <c r="Q884" s="51" t="str">
        <f>VLOOKUP(Tabel36[[#This Row],[ID-Bygningsdel]],'Data aktør'!A:H,4,FALSE)</f>
        <v/>
      </c>
      <c r="R884" s="51" t="str">
        <f>VLOOKUP(Tabel36[[#This Row],[ID-Bygningsdel]],'Data aktør'!A:H,5,FALSE)</f>
        <v/>
      </c>
      <c r="S884" s="51" t="str">
        <f>VLOOKUP(Tabel36[[#This Row],[ID-Bygningsdel]],'Data aktør'!A:H,6,FALSE)</f>
        <v/>
      </c>
      <c r="T884" s="51" t="str">
        <f>VLOOKUP(Tabel36[[#This Row],[ID-Bygningsdel]],'Data aktør'!A:H,7,FALSE)</f>
        <v/>
      </c>
      <c r="U884" s="51" t="str">
        <f>VLOOKUP(Tabel36[[#This Row],[ID-Bygningsdel]],'Data aktør'!A:H,8,FALSE)</f>
        <v/>
      </c>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39"/>
      <c r="BU884" s="16"/>
      <c r="BV884" s="16"/>
      <c r="BW884" s="16"/>
      <c r="BX884" s="16"/>
      <c r="BY884" s="16"/>
      <c r="BZ884" s="16"/>
      <c r="CA884" s="16"/>
    </row>
    <row r="885" spans="1:79" x14ac:dyDescent="0.2">
      <c r="A885" s="32"/>
      <c r="B885" s="178"/>
      <c r="C885" s="178" t="str">
        <f>_xlfn.CONCAT(Tabel36[[#This Row],[ID]],Tabel36[[#This Row],[BYGNINGSDELE]])</f>
        <v/>
      </c>
      <c r="D885" s="16"/>
      <c r="E885" s="16"/>
      <c r="F885" s="16"/>
      <c r="G885" s="16"/>
      <c r="H885" s="16"/>
      <c r="I885" s="16"/>
      <c r="J885" s="16"/>
      <c r="K885" s="34"/>
      <c r="L885" s="16"/>
      <c r="M885" s="16"/>
      <c r="N885" s="41"/>
      <c r="O885" s="51" t="str">
        <f>VLOOKUP(Tabel36[[#This Row],[ID-Bygningsdel]],'Data aktør'!A:H,2,FALSE)</f>
        <v/>
      </c>
      <c r="P885" s="51" t="str">
        <f>VLOOKUP(Tabel36[[#This Row],[ID-Bygningsdel]],'Data aktør'!A:H,3,FALSE)</f>
        <v/>
      </c>
      <c r="Q885" s="51" t="str">
        <f>VLOOKUP(Tabel36[[#This Row],[ID-Bygningsdel]],'Data aktør'!A:H,4,FALSE)</f>
        <v/>
      </c>
      <c r="R885" s="51" t="str">
        <f>VLOOKUP(Tabel36[[#This Row],[ID-Bygningsdel]],'Data aktør'!A:H,5,FALSE)</f>
        <v/>
      </c>
      <c r="S885" s="51" t="str">
        <f>VLOOKUP(Tabel36[[#This Row],[ID-Bygningsdel]],'Data aktør'!A:H,6,FALSE)</f>
        <v/>
      </c>
      <c r="T885" s="51" t="str">
        <f>VLOOKUP(Tabel36[[#This Row],[ID-Bygningsdel]],'Data aktør'!A:H,7,FALSE)</f>
        <v/>
      </c>
      <c r="U885" s="51" t="str">
        <f>VLOOKUP(Tabel36[[#This Row],[ID-Bygningsdel]],'Data aktør'!A:H,8,FALSE)</f>
        <v/>
      </c>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39"/>
      <c r="BU885" s="16"/>
      <c r="BV885" s="16"/>
      <c r="BW885" s="16"/>
      <c r="BX885" s="16"/>
      <c r="BY885" s="16"/>
      <c r="BZ885" s="16"/>
      <c r="CA885" s="16"/>
    </row>
    <row r="886" spans="1:79" x14ac:dyDescent="0.2">
      <c r="A886" s="32"/>
      <c r="B886" s="178"/>
      <c r="C886" s="178" t="str">
        <f>_xlfn.CONCAT(Tabel36[[#This Row],[ID]],Tabel36[[#This Row],[BYGNINGSDELE]])</f>
        <v/>
      </c>
      <c r="D886" s="16"/>
      <c r="E886" s="16"/>
      <c r="F886" s="16"/>
      <c r="G886" s="16"/>
      <c r="H886" s="16"/>
      <c r="I886" s="16"/>
      <c r="J886" s="16"/>
      <c r="K886" s="34"/>
      <c r="L886" s="16"/>
      <c r="M886" s="16"/>
      <c r="N886" s="41"/>
      <c r="O886" s="51" t="str">
        <f>VLOOKUP(Tabel36[[#This Row],[ID-Bygningsdel]],'Data aktør'!A:H,2,FALSE)</f>
        <v/>
      </c>
      <c r="P886" s="51" t="str">
        <f>VLOOKUP(Tabel36[[#This Row],[ID-Bygningsdel]],'Data aktør'!A:H,3,FALSE)</f>
        <v/>
      </c>
      <c r="Q886" s="51" t="str">
        <f>VLOOKUP(Tabel36[[#This Row],[ID-Bygningsdel]],'Data aktør'!A:H,4,FALSE)</f>
        <v/>
      </c>
      <c r="R886" s="51" t="str">
        <f>VLOOKUP(Tabel36[[#This Row],[ID-Bygningsdel]],'Data aktør'!A:H,5,FALSE)</f>
        <v/>
      </c>
      <c r="S886" s="51" t="str">
        <f>VLOOKUP(Tabel36[[#This Row],[ID-Bygningsdel]],'Data aktør'!A:H,6,FALSE)</f>
        <v/>
      </c>
      <c r="T886" s="51" t="str">
        <f>VLOOKUP(Tabel36[[#This Row],[ID-Bygningsdel]],'Data aktør'!A:H,7,FALSE)</f>
        <v/>
      </c>
      <c r="U886" s="51" t="str">
        <f>VLOOKUP(Tabel36[[#This Row],[ID-Bygningsdel]],'Data aktør'!A:H,8,FALSE)</f>
        <v/>
      </c>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39"/>
      <c r="BU886" s="16"/>
      <c r="BV886" s="16"/>
      <c r="BW886" s="16"/>
      <c r="BX886" s="16"/>
      <c r="BY886" s="16"/>
      <c r="BZ886" s="16"/>
      <c r="CA886" s="16"/>
    </row>
    <row r="887" spans="1:79" x14ac:dyDescent="0.2">
      <c r="A887" s="32"/>
      <c r="B887" s="178"/>
      <c r="C887" s="178" t="str">
        <f>_xlfn.CONCAT(Tabel36[[#This Row],[ID]],Tabel36[[#This Row],[BYGNINGSDELE]])</f>
        <v/>
      </c>
      <c r="D887" s="16"/>
      <c r="E887" s="16"/>
      <c r="F887" s="16"/>
      <c r="G887" s="16"/>
      <c r="H887" s="16"/>
      <c r="I887" s="16"/>
      <c r="J887" s="16"/>
      <c r="K887" s="34"/>
      <c r="L887" s="16"/>
      <c r="M887" s="16"/>
      <c r="N887" s="41"/>
      <c r="O887" s="51" t="str">
        <f>VLOOKUP(Tabel36[[#This Row],[ID-Bygningsdel]],'Data aktør'!A:H,2,FALSE)</f>
        <v/>
      </c>
      <c r="P887" s="51" t="str">
        <f>VLOOKUP(Tabel36[[#This Row],[ID-Bygningsdel]],'Data aktør'!A:H,3,FALSE)</f>
        <v/>
      </c>
      <c r="Q887" s="51" t="str">
        <f>VLOOKUP(Tabel36[[#This Row],[ID-Bygningsdel]],'Data aktør'!A:H,4,FALSE)</f>
        <v/>
      </c>
      <c r="R887" s="51" t="str">
        <f>VLOOKUP(Tabel36[[#This Row],[ID-Bygningsdel]],'Data aktør'!A:H,5,FALSE)</f>
        <v/>
      </c>
      <c r="S887" s="51" t="str">
        <f>VLOOKUP(Tabel36[[#This Row],[ID-Bygningsdel]],'Data aktør'!A:H,6,FALSE)</f>
        <v/>
      </c>
      <c r="T887" s="51" t="str">
        <f>VLOOKUP(Tabel36[[#This Row],[ID-Bygningsdel]],'Data aktør'!A:H,7,FALSE)</f>
        <v/>
      </c>
      <c r="U887" s="51" t="str">
        <f>VLOOKUP(Tabel36[[#This Row],[ID-Bygningsdel]],'Data aktør'!A:H,8,FALSE)</f>
        <v/>
      </c>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39"/>
      <c r="BU887" s="16"/>
      <c r="BV887" s="16"/>
      <c r="BW887" s="16"/>
      <c r="BX887" s="16"/>
      <c r="BY887" s="16"/>
      <c r="BZ887" s="16"/>
      <c r="CA887" s="16"/>
    </row>
    <row r="888" spans="1:79" x14ac:dyDescent="0.2">
      <c r="A888" s="32"/>
      <c r="B888" s="178"/>
      <c r="C888" s="178" t="str">
        <f>_xlfn.CONCAT(Tabel36[[#This Row],[ID]],Tabel36[[#This Row],[BYGNINGSDELE]])</f>
        <v/>
      </c>
      <c r="D888" s="16"/>
      <c r="E888" s="16"/>
      <c r="F888" s="16"/>
      <c r="G888" s="16"/>
      <c r="H888" s="16"/>
      <c r="I888" s="16"/>
      <c r="J888" s="16"/>
      <c r="K888" s="34"/>
      <c r="L888" s="16"/>
      <c r="M888" s="16"/>
      <c r="N888" s="41"/>
      <c r="O888" s="51" t="str">
        <f>VLOOKUP(Tabel36[[#This Row],[ID-Bygningsdel]],'Data aktør'!A:H,2,FALSE)</f>
        <v/>
      </c>
      <c r="P888" s="51" t="str">
        <f>VLOOKUP(Tabel36[[#This Row],[ID-Bygningsdel]],'Data aktør'!A:H,3,FALSE)</f>
        <v/>
      </c>
      <c r="Q888" s="51" t="str">
        <f>VLOOKUP(Tabel36[[#This Row],[ID-Bygningsdel]],'Data aktør'!A:H,4,FALSE)</f>
        <v/>
      </c>
      <c r="R888" s="51" t="str">
        <f>VLOOKUP(Tabel36[[#This Row],[ID-Bygningsdel]],'Data aktør'!A:H,5,FALSE)</f>
        <v/>
      </c>
      <c r="S888" s="51" t="str">
        <f>VLOOKUP(Tabel36[[#This Row],[ID-Bygningsdel]],'Data aktør'!A:H,6,FALSE)</f>
        <v/>
      </c>
      <c r="T888" s="51" t="str">
        <f>VLOOKUP(Tabel36[[#This Row],[ID-Bygningsdel]],'Data aktør'!A:H,7,FALSE)</f>
        <v/>
      </c>
      <c r="U888" s="51" t="str">
        <f>VLOOKUP(Tabel36[[#This Row],[ID-Bygningsdel]],'Data aktør'!A:H,8,FALSE)</f>
        <v/>
      </c>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39"/>
      <c r="BU888" s="16"/>
      <c r="BV888" s="16"/>
      <c r="BW888" s="16"/>
      <c r="BX888" s="16"/>
      <c r="BY888" s="16"/>
      <c r="BZ888" s="16"/>
      <c r="CA888" s="16"/>
    </row>
    <row r="889" spans="1:79" x14ac:dyDescent="0.2">
      <c r="A889" s="32"/>
      <c r="B889" s="178"/>
      <c r="C889" s="178" t="str">
        <f>_xlfn.CONCAT(Tabel36[[#This Row],[ID]],Tabel36[[#This Row],[BYGNINGSDELE]])</f>
        <v/>
      </c>
      <c r="D889" s="16"/>
      <c r="E889" s="16"/>
      <c r="F889" s="16"/>
      <c r="G889" s="16"/>
      <c r="H889" s="16"/>
      <c r="I889" s="16"/>
      <c r="J889" s="16"/>
      <c r="K889" s="34"/>
      <c r="L889" s="16"/>
      <c r="M889" s="16"/>
      <c r="N889" s="41"/>
      <c r="O889" s="51" t="str">
        <f>VLOOKUP(Tabel36[[#This Row],[ID-Bygningsdel]],'Data aktør'!A:H,2,FALSE)</f>
        <v/>
      </c>
      <c r="P889" s="51" t="str">
        <f>VLOOKUP(Tabel36[[#This Row],[ID-Bygningsdel]],'Data aktør'!A:H,3,FALSE)</f>
        <v/>
      </c>
      <c r="Q889" s="51" t="str">
        <f>VLOOKUP(Tabel36[[#This Row],[ID-Bygningsdel]],'Data aktør'!A:H,4,FALSE)</f>
        <v/>
      </c>
      <c r="R889" s="51" t="str">
        <f>VLOOKUP(Tabel36[[#This Row],[ID-Bygningsdel]],'Data aktør'!A:H,5,FALSE)</f>
        <v/>
      </c>
      <c r="S889" s="51" t="str">
        <f>VLOOKUP(Tabel36[[#This Row],[ID-Bygningsdel]],'Data aktør'!A:H,6,FALSE)</f>
        <v/>
      </c>
      <c r="T889" s="51" t="str">
        <f>VLOOKUP(Tabel36[[#This Row],[ID-Bygningsdel]],'Data aktør'!A:H,7,FALSE)</f>
        <v/>
      </c>
      <c r="U889" s="51" t="str">
        <f>VLOOKUP(Tabel36[[#This Row],[ID-Bygningsdel]],'Data aktør'!A:H,8,FALSE)</f>
        <v/>
      </c>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39"/>
      <c r="BU889" s="16"/>
      <c r="BV889" s="16"/>
      <c r="BW889" s="16"/>
      <c r="BX889" s="16"/>
      <c r="BY889" s="16"/>
      <c r="BZ889" s="16"/>
      <c r="CA889" s="16"/>
    </row>
    <row r="890" spans="1:79" x14ac:dyDescent="0.2">
      <c r="A890" s="32"/>
      <c r="B890" s="178"/>
      <c r="C890" s="178" t="str">
        <f>_xlfn.CONCAT(Tabel36[[#This Row],[ID]],Tabel36[[#This Row],[BYGNINGSDELE]])</f>
        <v/>
      </c>
      <c r="D890" s="16"/>
      <c r="E890" s="16"/>
      <c r="F890" s="16"/>
      <c r="G890" s="16"/>
      <c r="H890" s="16"/>
      <c r="I890" s="16"/>
      <c r="J890" s="16"/>
      <c r="K890" s="34"/>
      <c r="L890" s="16"/>
      <c r="M890" s="16"/>
      <c r="N890" s="41"/>
      <c r="O890" s="51" t="str">
        <f>VLOOKUP(Tabel36[[#This Row],[ID-Bygningsdel]],'Data aktør'!A:H,2,FALSE)</f>
        <v/>
      </c>
      <c r="P890" s="51" t="str">
        <f>VLOOKUP(Tabel36[[#This Row],[ID-Bygningsdel]],'Data aktør'!A:H,3,FALSE)</f>
        <v/>
      </c>
      <c r="Q890" s="51" t="str">
        <f>VLOOKUP(Tabel36[[#This Row],[ID-Bygningsdel]],'Data aktør'!A:H,4,FALSE)</f>
        <v/>
      </c>
      <c r="R890" s="51" t="str">
        <f>VLOOKUP(Tabel36[[#This Row],[ID-Bygningsdel]],'Data aktør'!A:H,5,FALSE)</f>
        <v/>
      </c>
      <c r="S890" s="51" t="str">
        <f>VLOOKUP(Tabel36[[#This Row],[ID-Bygningsdel]],'Data aktør'!A:H,6,FALSE)</f>
        <v/>
      </c>
      <c r="T890" s="51" t="str">
        <f>VLOOKUP(Tabel36[[#This Row],[ID-Bygningsdel]],'Data aktør'!A:H,7,FALSE)</f>
        <v/>
      </c>
      <c r="U890" s="51" t="str">
        <f>VLOOKUP(Tabel36[[#This Row],[ID-Bygningsdel]],'Data aktør'!A:H,8,FALSE)</f>
        <v/>
      </c>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39"/>
      <c r="BU890" s="16"/>
      <c r="BV890" s="16"/>
      <c r="BW890" s="16"/>
      <c r="BX890" s="16"/>
      <c r="BY890" s="16"/>
      <c r="BZ890" s="16"/>
      <c r="CA890" s="16"/>
    </row>
    <row r="891" spans="1:79" x14ac:dyDescent="0.2">
      <c r="A891" s="32"/>
      <c r="B891" s="178"/>
      <c r="C891" s="178" t="str">
        <f>_xlfn.CONCAT(Tabel36[[#This Row],[ID]],Tabel36[[#This Row],[BYGNINGSDELE]])</f>
        <v/>
      </c>
      <c r="D891" s="16"/>
      <c r="E891" s="16"/>
      <c r="F891" s="16"/>
      <c r="G891" s="16"/>
      <c r="H891" s="16"/>
      <c r="I891" s="16"/>
      <c r="J891" s="16"/>
      <c r="K891" s="34"/>
      <c r="L891" s="16"/>
      <c r="M891" s="16"/>
      <c r="N891" s="41"/>
      <c r="O891" s="51" t="str">
        <f>VLOOKUP(Tabel36[[#This Row],[ID-Bygningsdel]],'Data aktør'!A:H,2,FALSE)</f>
        <v/>
      </c>
      <c r="P891" s="51" t="str">
        <f>VLOOKUP(Tabel36[[#This Row],[ID-Bygningsdel]],'Data aktør'!A:H,3,FALSE)</f>
        <v/>
      </c>
      <c r="Q891" s="51" t="str">
        <f>VLOOKUP(Tabel36[[#This Row],[ID-Bygningsdel]],'Data aktør'!A:H,4,FALSE)</f>
        <v/>
      </c>
      <c r="R891" s="51" t="str">
        <f>VLOOKUP(Tabel36[[#This Row],[ID-Bygningsdel]],'Data aktør'!A:H,5,FALSE)</f>
        <v/>
      </c>
      <c r="S891" s="51" t="str">
        <f>VLOOKUP(Tabel36[[#This Row],[ID-Bygningsdel]],'Data aktør'!A:H,6,FALSE)</f>
        <v/>
      </c>
      <c r="T891" s="51" t="str">
        <f>VLOOKUP(Tabel36[[#This Row],[ID-Bygningsdel]],'Data aktør'!A:H,7,FALSE)</f>
        <v/>
      </c>
      <c r="U891" s="51" t="str">
        <f>VLOOKUP(Tabel36[[#This Row],[ID-Bygningsdel]],'Data aktør'!A:H,8,FALSE)</f>
        <v/>
      </c>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39"/>
      <c r="BU891" s="16"/>
      <c r="BV891" s="16"/>
      <c r="BW891" s="16"/>
      <c r="BX891" s="16"/>
      <c r="BY891" s="16"/>
      <c r="BZ891" s="16"/>
      <c r="CA891" s="16"/>
    </row>
    <row r="892" spans="1:79" x14ac:dyDescent="0.2">
      <c r="A892" s="32"/>
      <c r="B892" s="178"/>
      <c r="C892" s="178" t="str">
        <f>_xlfn.CONCAT(Tabel36[[#This Row],[ID]],Tabel36[[#This Row],[BYGNINGSDELE]])</f>
        <v/>
      </c>
      <c r="D892" s="16"/>
      <c r="E892" s="16"/>
      <c r="F892" s="16"/>
      <c r="G892" s="16"/>
      <c r="H892" s="16"/>
      <c r="I892" s="16"/>
      <c r="J892" s="16"/>
      <c r="K892" s="34"/>
      <c r="L892" s="16"/>
      <c r="M892" s="16"/>
      <c r="N892" s="41"/>
      <c r="O892" s="51" t="str">
        <f>VLOOKUP(Tabel36[[#This Row],[ID-Bygningsdel]],'Data aktør'!A:H,2,FALSE)</f>
        <v/>
      </c>
      <c r="P892" s="51" t="str">
        <f>VLOOKUP(Tabel36[[#This Row],[ID-Bygningsdel]],'Data aktør'!A:H,3,FALSE)</f>
        <v/>
      </c>
      <c r="Q892" s="51" t="str">
        <f>VLOOKUP(Tabel36[[#This Row],[ID-Bygningsdel]],'Data aktør'!A:H,4,FALSE)</f>
        <v/>
      </c>
      <c r="R892" s="51" t="str">
        <f>VLOOKUP(Tabel36[[#This Row],[ID-Bygningsdel]],'Data aktør'!A:H,5,FALSE)</f>
        <v/>
      </c>
      <c r="S892" s="51" t="str">
        <f>VLOOKUP(Tabel36[[#This Row],[ID-Bygningsdel]],'Data aktør'!A:H,6,FALSE)</f>
        <v/>
      </c>
      <c r="T892" s="51" t="str">
        <f>VLOOKUP(Tabel36[[#This Row],[ID-Bygningsdel]],'Data aktør'!A:H,7,FALSE)</f>
        <v/>
      </c>
      <c r="U892" s="51" t="str">
        <f>VLOOKUP(Tabel36[[#This Row],[ID-Bygningsdel]],'Data aktør'!A:H,8,FALSE)</f>
        <v/>
      </c>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39"/>
      <c r="BU892" s="16"/>
      <c r="BV892" s="16"/>
      <c r="BW892" s="16"/>
      <c r="BX892" s="16"/>
      <c r="BY892" s="16"/>
      <c r="BZ892" s="16"/>
      <c r="CA892" s="16"/>
    </row>
    <row r="893" spans="1:79" x14ac:dyDescent="0.2">
      <c r="A893" s="32"/>
      <c r="B893" s="178"/>
      <c r="C893" s="178" t="str">
        <f>_xlfn.CONCAT(Tabel36[[#This Row],[ID]],Tabel36[[#This Row],[BYGNINGSDELE]])</f>
        <v/>
      </c>
      <c r="D893" s="16"/>
      <c r="E893" s="16"/>
      <c r="F893" s="16"/>
      <c r="G893" s="16"/>
      <c r="H893" s="16"/>
      <c r="I893" s="16"/>
      <c r="J893" s="16"/>
      <c r="K893" s="34"/>
      <c r="L893" s="16"/>
      <c r="M893" s="16"/>
      <c r="N893" s="41"/>
      <c r="O893" s="51" t="str">
        <f>VLOOKUP(Tabel36[[#This Row],[ID-Bygningsdel]],'Data aktør'!A:H,2,FALSE)</f>
        <v/>
      </c>
      <c r="P893" s="51" t="str">
        <f>VLOOKUP(Tabel36[[#This Row],[ID-Bygningsdel]],'Data aktør'!A:H,3,FALSE)</f>
        <v/>
      </c>
      <c r="Q893" s="51" t="str">
        <f>VLOOKUP(Tabel36[[#This Row],[ID-Bygningsdel]],'Data aktør'!A:H,4,FALSE)</f>
        <v/>
      </c>
      <c r="R893" s="51" t="str">
        <f>VLOOKUP(Tabel36[[#This Row],[ID-Bygningsdel]],'Data aktør'!A:H,5,FALSE)</f>
        <v/>
      </c>
      <c r="S893" s="51" t="str">
        <f>VLOOKUP(Tabel36[[#This Row],[ID-Bygningsdel]],'Data aktør'!A:H,6,FALSE)</f>
        <v/>
      </c>
      <c r="T893" s="51" t="str">
        <f>VLOOKUP(Tabel36[[#This Row],[ID-Bygningsdel]],'Data aktør'!A:H,7,FALSE)</f>
        <v/>
      </c>
      <c r="U893" s="51" t="str">
        <f>VLOOKUP(Tabel36[[#This Row],[ID-Bygningsdel]],'Data aktør'!A:H,8,FALSE)</f>
        <v/>
      </c>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39"/>
      <c r="BU893" s="16"/>
      <c r="BV893" s="16"/>
      <c r="BW893" s="16"/>
      <c r="BX893" s="16"/>
      <c r="BY893" s="16"/>
      <c r="BZ893" s="16"/>
      <c r="CA893" s="16"/>
    </row>
    <row r="894" spans="1:79" x14ac:dyDescent="0.2">
      <c r="A894" s="32"/>
      <c r="B894" s="178"/>
      <c r="C894" s="178" t="str">
        <f>_xlfn.CONCAT(Tabel36[[#This Row],[ID]],Tabel36[[#This Row],[BYGNINGSDELE]])</f>
        <v/>
      </c>
      <c r="D894" s="16"/>
      <c r="E894" s="16"/>
      <c r="F894" s="16"/>
      <c r="G894" s="16"/>
      <c r="H894" s="16"/>
      <c r="I894" s="16"/>
      <c r="J894" s="16"/>
      <c r="K894" s="34"/>
      <c r="L894" s="16"/>
      <c r="M894" s="16"/>
      <c r="N894" s="41"/>
      <c r="O894" s="51" t="str">
        <f>VLOOKUP(Tabel36[[#This Row],[ID-Bygningsdel]],'Data aktør'!A:H,2,FALSE)</f>
        <v/>
      </c>
      <c r="P894" s="51" t="str">
        <f>VLOOKUP(Tabel36[[#This Row],[ID-Bygningsdel]],'Data aktør'!A:H,3,FALSE)</f>
        <v/>
      </c>
      <c r="Q894" s="51" t="str">
        <f>VLOOKUP(Tabel36[[#This Row],[ID-Bygningsdel]],'Data aktør'!A:H,4,FALSE)</f>
        <v/>
      </c>
      <c r="R894" s="51" t="str">
        <f>VLOOKUP(Tabel36[[#This Row],[ID-Bygningsdel]],'Data aktør'!A:H,5,FALSE)</f>
        <v/>
      </c>
      <c r="S894" s="51" t="str">
        <f>VLOOKUP(Tabel36[[#This Row],[ID-Bygningsdel]],'Data aktør'!A:H,6,FALSE)</f>
        <v/>
      </c>
      <c r="T894" s="51" t="str">
        <f>VLOOKUP(Tabel36[[#This Row],[ID-Bygningsdel]],'Data aktør'!A:H,7,FALSE)</f>
        <v/>
      </c>
      <c r="U894" s="51" t="str">
        <f>VLOOKUP(Tabel36[[#This Row],[ID-Bygningsdel]],'Data aktør'!A:H,8,FALSE)</f>
        <v/>
      </c>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39"/>
      <c r="BU894" s="16"/>
      <c r="BV894" s="16"/>
      <c r="BW894" s="16"/>
      <c r="BX894" s="16"/>
      <c r="BY894" s="16"/>
      <c r="BZ894" s="16"/>
      <c r="CA894" s="16"/>
    </row>
    <row r="895" spans="1:79" x14ac:dyDescent="0.2">
      <c r="A895" s="32"/>
      <c r="B895" s="178"/>
      <c r="C895" s="178" t="str">
        <f>_xlfn.CONCAT(Tabel36[[#This Row],[ID]],Tabel36[[#This Row],[BYGNINGSDELE]])</f>
        <v/>
      </c>
      <c r="D895" s="16"/>
      <c r="E895" s="16"/>
      <c r="F895" s="16"/>
      <c r="G895" s="16"/>
      <c r="H895" s="16"/>
      <c r="I895" s="16"/>
      <c r="J895" s="16"/>
      <c r="K895" s="34"/>
      <c r="L895" s="16"/>
      <c r="M895" s="16"/>
      <c r="N895" s="41"/>
      <c r="O895" s="51" t="str">
        <f>VLOOKUP(Tabel36[[#This Row],[ID-Bygningsdel]],'Data aktør'!A:H,2,FALSE)</f>
        <v/>
      </c>
      <c r="P895" s="51" t="str">
        <f>VLOOKUP(Tabel36[[#This Row],[ID-Bygningsdel]],'Data aktør'!A:H,3,FALSE)</f>
        <v/>
      </c>
      <c r="Q895" s="51" t="str">
        <f>VLOOKUP(Tabel36[[#This Row],[ID-Bygningsdel]],'Data aktør'!A:H,4,FALSE)</f>
        <v/>
      </c>
      <c r="R895" s="51" t="str">
        <f>VLOOKUP(Tabel36[[#This Row],[ID-Bygningsdel]],'Data aktør'!A:H,5,FALSE)</f>
        <v/>
      </c>
      <c r="S895" s="51" t="str">
        <f>VLOOKUP(Tabel36[[#This Row],[ID-Bygningsdel]],'Data aktør'!A:H,6,FALSE)</f>
        <v/>
      </c>
      <c r="T895" s="51" t="str">
        <f>VLOOKUP(Tabel36[[#This Row],[ID-Bygningsdel]],'Data aktør'!A:H,7,FALSE)</f>
        <v/>
      </c>
      <c r="U895" s="51" t="str">
        <f>VLOOKUP(Tabel36[[#This Row],[ID-Bygningsdel]],'Data aktør'!A:H,8,FALSE)</f>
        <v/>
      </c>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39"/>
      <c r="BU895" s="16"/>
      <c r="BV895" s="16"/>
      <c r="BW895" s="16"/>
      <c r="BX895" s="16"/>
      <c r="BY895" s="16"/>
      <c r="BZ895" s="16"/>
      <c r="CA895" s="16"/>
    </row>
    <row r="896" spans="1:79" x14ac:dyDescent="0.2">
      <c r="A896" s="32"/>
      <c r="B896" s="178"/>
      <c r="C896" s="178" t="str">
        <f>_xlfn.CONCAT(Tabel36[[#This Row],[ID]],Tabel36[[#This Row],[BYGNINGSDELE]])</f>
        <v/>
      </c>
      <c r="D896" s="16"/>
      <c r="E896" s="16"/>
      <c r="F896" s="16"/>
      <c r="G896" s="16"/>
      <c r="H896" s="16"/>
      <c r="I896" s="16"/>
      <c r="J896" s="16"/>
      <c r="K896" s="34"/>
      <c r="L896" s="16"/>
      <c r="M896" s="16"/>
      <c r="N896" s="41"/>
      <c r="O896" s="51" t="str">
        <f>VLOOKUP(Tabel36[[#This Row],[ID-Bygningsdel]],'Data aktør'!A:H,2,FALSE)</f>
        <v/>
      </c>
      <c r="P896" s="51" t="str">
        <f>VLOOKUP(Tabel36[[#This Row],[ID-Bygningsdel]],'Data aktør'!A:H,3,FALSE)</f>
        <v/>
      </c>
      <c r="Q896" s="51" t="str">
        <f>VLOOKUP(Tabel36[[#This Row],[ID-Bygningsdel]],'Data aktør'!A:H,4,FALSE)</f>
        <v/>
      </c>
      <c r="R896" s="51" t="str">
        <f>VLOOKUP(Tabel36[[#This Row],[ID-Bygningsdel]],'Data aktør'!A:H,5,FALSE)</f>
        <v/>
      </c>
      <c r="S896" s="51" t="str">
        <f>VLOOKUP(Tabel36[[#This Row],[ID-Bygningsdel]],'Data aktør'!A:H,6,FALSE)</f>
        <v/>
      </c>
      <c r="T896" s="51" t="str">
        <f>VLOOKUP(Tabel36[[#This Row],[ID-Bygningsdel]],'Data aktør'!A:H,7,FALSE)</f>
        <v/>
      </c>
      <c r="U896" s="51" t="str">
        <f>VLOOKUP(Tabel36[[#This Row],[ID-Bygningsdel]],'Data aktør'!A:H,8,FALSE)</f>
        <v/>
      </c>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39"/>
      <c r="BU896" s="16"/>
      <c r="BV896" s="16"/>
      <c r="BW896" s="16"/>
      <c r="BX896" s="16"/>
      <c r="BY896" s="16"/>
      <c r="BZ896" s="16"/>
      <c r="CA896" s="16"/>
    </row>
    <row r="897" spans="1:79" x14ac:dyDescent="0.2">
      <c r="A897" s="32"/>
      <c r="B897" s="178"/>
      <c r="C897" s="178" t="str">
        <f>_xlfn.CONCAT(Tabel36[[#This Row],[ID]],Tabel36[[#This Row],[BYGNINGSDELE]])</f>
        <v/>
      </c>
      <c r="D897" s="16"/>
      <c r="E897" s="16"/>
      <c r="F897" s="16"/>
      <c r="G897" s="16"/>
      <c r="H897" s="16"/>
      <c r="I897" s="16"/>
      <c r="J897" s="16"/>
      <c r="K897" s="34"/>
      <c r="L897" s="16"/>
      <c r="M897" s="16"/>
      <c r="N897" s="41"/>
      <c r="O897" s="51" t="str">
        <f>VLOOKUP(Tabel36[[#This Row],[ID-Bygningsdel]],'Data aktør'!A:H,2,FALSE)</f>
        <v/>
      </c>
      <c r="P897" s="51" t="str">
        <f>VLOOKUP(Tabel36[[#This Row],[ID-Bygningsdel]],'Data aktør'!A:H,3,FALSE)</f>
        <v/>
      </c>
      <c r="Q897" s="51" t="str">
        <f>VLOOKUP(Tabel36[[#This Row],[ID-Bygningsdel]],'Data aktør'!A:H,4,FALSE)</f>
        <v/>
      </c>
      <c r="R897" s="51" t="str">
        <f>VLOOKUP(Tabel36[[#This Row],[ID-Bygningsdel]],'Data aktør'!A:H,5,FALSE)</f>
        <v/>
      </c>
      <c r="S897" s="51" t="str">
        <f>VLOOKUP(Tabel36[[#This Row],[ID-Bygningsdel]],'Data aktør'!A:H,6,FALSE)</f>
        <v/>
      </c>
      <c r="T897" s="51" t="str">
        <f>VLOOKUP(Tabel36[[#This Row],[ID-Bygningsdel]],'Data aktør'!A:H,7,FALSE)</f>
        <v/>
      </c>
      <c r="U897" s="51" t="str">
        <f>VLOOKUP(Tabel36[[#This Row],[ID-Bygningsdel]],'Data aktør'!A:H,8,FALSE)</f>
        <v/>
      </c>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39"/>
      <c r="BU897" s="16"/>
      <c r="BV897" s="16"/>
      <c r="BW897" s="16"/>
      <c r="BX897" s="16"/>
      <c r="BY897" s="16"/>
      <c r="BZ897" s="16"/>
      <c r="CA897" s="16"/>
    </row>
    <row r="898" spans="1:79" x14ac:dyDescent="0.2">
      <c r="A898" s="32"/>
      <c r="B898" s="178"/>
      <c r="C898" s="178" t="str">
        <f>_xlfn.CONCAT(Tabel36[[#This Row],[ID]],Tabel36[[#This Row],[BYGNINGSDELE]])</f>
        <v/>
      </c>
      <c r="D898" s="16"/>
      <c r="E898" s="16"/>
      <c r="F898" s="16"/>
      <c r="G898" s="16"/>
      <c r="H898" s="16"/>
      <c r="I898" s="16"/>
      <c r="J898" s="16"/>
      <c r="K898" s="34"/>
      <c r="L898" s="16"/>
      <c r="M898" s="16"/>
      <c r="N898" s="41"/>
      <c r="O898" s="51" t="str">
        <f>VLOOKUP(Tabel36[[#This Row],[ID-Bygningsdel]],'Data aktør'!A:H,2,FALSE)</f>
        <v/>
      </c>
      <c r="P898" s="51" t="str">
        <f>VLOOKUP(Tabel36[[#This Row],[ID-Bygningsdel]],'Data aktør'!A:H,3,FALSE)</f>
        <v/>
      </c>
      <c r="Q898" s="51" t="str">
        <f>VLOOKUP(Tabel36[[#This Row],[ID-Bygningsdel]],'Data aktør'!A:H,4,FALSE)</f>
        <v/>
      </c>
      <c r="R898" s="51" t="str">
        <f>VLOOKUP(Tabel36[[#This Row],[ID-Bygningsdel]],'Data aktør'!A:H,5,FALSE)</f>
        <v/>
      </c>
      <c r="S898" s="51" t="str">
        <f>VLOOKUP(Tabel36[[#This Row],[ID-Bygningsdel]],'Data aktør'!A:H,6,FALSE)</f>
        <v/>
      </c>
      <c r="T898" s="51" t="str">
        <f>VLOOKUP(Tabel36[[#This Row],[ID-Bygningsdel]],'Data aktør'!A:H,7,FALSE)</f>
        <v/>
      </c>
      <c r="U898" s="51" t="str">
        <f>VLOOKUP(Tabel36[[#This Row],[ID-Bygningsdel]],'Data aktør'!A:H,8,FALSE)</f>
        <v/>
      </c>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39"/>
      <c r="BU898" s="16"/>
      <c r="BV898" s="16"/>
      <c r="BW898" s="16"/>
      <c r="BX898" s="16"/>
      <c r="BY898" s="16"/>
      <c r="BZ898" s="16"/>
      <c r="CA898" s="16"/>
    </row>
    <row r="899" spans="1:79" x14ac:dyDescent="0.2">
      <c r="A899" s="32"/>
      <c r="B899" s="178"/>
      <c r="C899" s="178" t="str">
        <f>_xlfn.CONCAT(Tabel36[[#This Row],[ID]],Tabel36[[#This Row],[BYGNINGSDELE]])</f>
        <v/>
      </c>
      <c r="D899" s="16"/>
      <c r="E899" s="16"/>
      <c r="F899" s="16"/>
      <c r="G899" s="16"/>
      <c r="H899" s="16"/>
      <c r="I899" s="16"/>
      <c r="J899" s="16"/>
      <c r="K899" s="34"/>
      <c r="L899" s="16"/>
      <c r="M899" s="16"/>
      <c r="N899" s="41"/>
      <c r="O899" s="51" t="str">
        <f>VLOOKUP(Tabel36[[#This Row],[ID-Bygningsdel]],'Data aktør'!A:H,2,FALSE)</f>
        <v/>
      </c>
      <c r="P899" s="51" t="str">
        <f>VLOOKUP(Tabel36[[#This Row],[ID-Bygningsdel]],'Data aktør'!A:H,3,FALSE)</f>
        <v/>
      </c>
      <c r="Q899" s="51" t="str">
        <f>VLOOKUP(Tabel36[[#This Row],[ID-Bygningsdel]],'Data aktør'!A:H,4,FALSE)</f>
        <v/>
      </c>
      <c r="R899" s="51" t="str">
        <f>VLOOKUP(Tabel36[[#This Row],[ID-Bygningsdel]],'Data aktør'!A:H,5,FALSE)</f>
        <v/>
      </c>
      <c r="S899" s="51" t="str">
        <f>VLOOKUP(Tabel36[[#This Row],[ID-Bygningsdel]],'Data aktør'!A:H,6,FALSE)</f>
        <v/>
      </c>
      <c r="T899" s="51" t="str">
        <f>VLOOKUP(Tabel36[[#This Row],[ID-Bygningsdel]],'Data aktør'!A:H,7,FALSE)</f>
        <v/>
      </c>
      <c r="U899" s="51" t="str">
        <f>VLOOKUP(Tabel36[[#This Row],[ID-Bygningsdel]],'Data aktør'!A:H,8,FALSE)</f>
        <v/>
      </c>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39"/>
      <c r="BU899" s="16"/>
      <c r="BV899" s="16"/>
      <c r="BW899" s="16"/>
      <c r="BX899" s="16"/>
      <c r="BY899" s="16"/>
      <c r="BZ899" s="16"/>
      <c r="CA899" s="16"/>
    </row>
    <row r="900" spans="1:79" x14ac:dyDescent="0.2">
      <c r="A900" s="32"/>
      <c r="B900" s="178"/>
      <c r="C900" s="178" t="str">
        <f>_xlfn.CONCAT(Tabel36[[#This Row],[ID]],Tabel36[[#This Row],[BYGNINGSDELE]])</f>
        <v/>
      </c>
      <c r="D900" s="16"/>
      <c r="E900" s="16"/>
      <c r="F900" s="16"/>
      <c r="G900" s="16"/>
      <c r="H900" s="16"/>
      <c r="I900" s="16"/>
      <c r="J900" s="16"/>
      <c r="K900" s="34"/>
      <c r="L900" s="16"/>
      <c r="M900" s="16"/>
      <c r="N900" s="41"/>
      <c r="O900" s="51" t="str">
        <f>VLOOKUP(Tabel36[[#This Row],[ID-Bygningsdel]],'Data aktør'!A:H,2,FALSE)</f>
        <v/>
      </c>
      <c r="P900" s="51" t="str">
        <f>VLOOKUP(Tabel36[[#This Row],[ID-Bygningsdel]],'Data aktør'!A:H,3,FALSE)</f>
        <v/>
      </c>
      <c r="Q900" s="51" t="str">
        <f>VLOOKUP(Tabel36[[#This Row],[ID-Bygningsdel]],'Data aktør'!A:H,4,FALSE)</f>
        <v/>
      </c>
      <c r="R900" s="51" t="str">
        <f>VLOOKUP(Tabel36[[#This Row],[ID-Bygningsdel]],'Data aktør'!A:H,5,FALSE)</f>
        <v/>
      </c>
      <c r="S900" s="51" t="str">
        <f>VLOOKUP(Tabel36[[#This Row],[ID-Bygningsdel]],'Data aktør'!A:H,6,FALSE)</f>
        <v/>
      </c>
      <c r="T900" s="51" t="str">
        <f>VLOOKUP(Tabel36[[#This Row],[ID-Bygningsdel]],'Data aktør'!A:H,7,FALSE)</f>
        <v/>
      </c>
      <c r="U900" s="51" t="str">
        <f>VLOOKUP(Tabel36[[#This Row],[ID-Bygningsdel]],'Data aktør'!A:H,8,FALSE)</f>
        <v/>
      </c>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39"/>
      <c r="BU900" s="16"/>
      <c r="BV900" s="16"/>
      <c r="BW900" s="16"/>
      <c r="BX900" s="16"/>
      <c r="BY900" s="16"/>
      <c r="BZ900" s="16"/>
      <c r="CA900" s="16"/>
    </row>
    <row r="901" spans="1:79" x14ac:dyDescent="0.2">
      <c r="A901" s="32"/>
      <c r="B901" s="178"/>
      <c r="C901" s="178" t="str">
        <f>_xlfn.CONCAT(Tabel36[[#This Row],[ID]],Tabel36[[#This Row],[BYGNINGSDELE]])</f>
        <v/>
      </c>
      <c r="D901" s="16"/>
      <c r="E901" s="16"/>
      <c r="F901" s="16"/>
      <c r="G901" s="16"/>
      <c r="H901" s="16"/>
      <c r="I901" s="16"/>
      <c r="J901" s="16"/>
      <c r="K901" s="34"/>
      <c r="L901" s="16"/>
      <c r="M901" s="16"/>
      <c r="N901" s="41"/>
      <c r="O901" s="51" t="str">
        <f>VLOOKUP(Tabel36[[#This Row],[ID-Bygningsdel]],'Data aktør'!A:H,2,FALSE)</f>
        <v/>
      </c>
      <c r="P901" s="51" t="str">
        <f>VLOOKUP(Tabel36[[#This Row],[ID-Bygningsdel]],'Data aktør'!A:H,3,FALSE)</f>
        <v/>
      </c>
      <c r="Q901" s="51" t="str">
        <f>VLOOKUP(Tabel36[[#This Row],[ID-Bygningsdel]],'Data aktør'!A:H,4,FALSE)</f>
        <v/>
      </c>
      <c r="R901" s="51" t="str">
        <f>VLOOKUP(Tabel36[[#This Row],[ID-Bygningsdel]],'Data aktør'!A:H,5,FALSE)</f>
        <v/>
      </c>
      <c r="S901" s="51" t="str">
        <f>VLOOKUP(Tabel36[[#This Row],[ID-Bygningsdel]],'Data aktør'!A:H,6,FALSE)</f>
        <v/>
      </c>
      <c r="T901" s="51" t="str">
        <f>VLOOKUP(Tabel36[[#This Row],[ID-Bygningsdel]],'Data aktør'!A:H,7,FALSE)</f>
        <v/>
      </c>
      <c r="U901" s="51" t="str">
        <f>VLOOKUP(Tabel36[[#This Row],[ID-Bygningsdel]],'Data aktør'!A:H,8,FALSE)</f>
        <v/>
      </c>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39"/>
      <c r="BU901" s="16"/>
      <c r="BV901" s="16"/>
      <c r="BW901" s="16"/>
      <c r="BX901" s="16"/>
      <c r="BY901" s="16"/>
      <c r="BZ901" s="16"/>
      <c r="CA901" s="16"/>
    </row>
    <row r="902" spans="1:79" x14ac:dyDescent="0.2">
      <c r="A902" s="32"/>
      <c r="B902" s="178"/>
      <c r="C902" s="178" t="str">
        <f>_xlfn.CONCAT(Tabel36[[#This Row],[ID]],Tabel36[[#This Row],[BYGNINGSDELE]])</f>
        <v/>
      </c>
      <c r="D902" s="16"/>
      <c r="E902" s="16"/>
      <c r="F902" s="16"/>
      <c r="G902" s="16"/>
      <c r="H902" s="16"/>
      <c r="I902" s="16"/>
      <c r="J902" s="16"/>
      <c r="K902" s="34"/>
      <c r="L902" s="16"/>
      <c r="M902" s="16"/>
      <c r="N902" s="41"/>
      <c r="O902" s="51" t="str">
        <f>VLOOKUP(Tabel36[[#This Row],[ID-Bygningsdel]],'Data aktør'!A:H,2,FALSE)</f>
        <v/>
      </c>
      <c r="P902" s="51" t="str">
        <f>VLOOKUP(Tabel36[[#This Row],[ID-Bygningsdel]],'Data aktør'!A:H,3,FALSE)</f>
        <v/>
      </c>
      <c r="Q902" s="51" t="str">
        <f>VLOOKUP(Tabel36[[#This Row],[ID-Bygningsdel]],'Data aktør'!A:H,4,FALSE)</f>
        <v/>
      </c>
      <c r="R902" s="51" t="str">
        <f>VLOOKUP(Tabel36[[#This Row],[ID-Bygningsdel]],'Data aktør'!A:H,5,FALSE)</f>
        <v/>
      </c>
      <c r="S902" s="51" t="str">
        <f>VLOOKUP(Tabel36[[#This Row],[ID-Bygningsdel]],'Data aktør'!A:H,6,FALSE)</f>
        <v/>
      </c>
      <c r="T902" s="51" t="str">
        <f>VLOOKUP(Tabel36[[#This Row],[ID-Bygningsdel]],'Data aktør'!A:H,7,FALSE)</f>
        <v/>
      </c>
      <c r="U902" s="51" t="str">
        <f>VLOOKUP(Tabel36[[#This Row],[ID-Bygningsdel]],'Data aktør'!A:H,8,FALSE)</f>
        <v/>
      </c>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39"/>
      <c r="BU902" s="16"/>
      <c r="BV902" s="16"/>
      <c r="BW902" s="16"/>
      <c r="BX902" s="16"/>
      <c r="BY902" s="16"/>
      <c r="BZ902" s="16"/>
      <c r="CA902" s="16"/>
    </row>
    <row r="903" spans="1:79" x14ac:dyDescent="0.2">
      <c r="A903" s="32"/>
      <c r="B903" s="178"/>
      <c r="C903" s="178" t="str">
        <f>_xlfn.CONCAT(Tabel36[[#This Row],[ID]],Tabel36[[#This Row],[BYGNINGSDELE]])</f>
        <v/>
      </c>
      <c r="D903" s="16"/>
      <c r="E903" s="16"/>
      <c r="F903" s="16"/>
      <c r="G903" s="16"/>
      <c r="H903" s="16"/>
      <c r="I903" s="16"/>
      <c r="J903" s="16"/>
      <c r="K903" s="34"/>
      <c r="L903" s="16"/>
      <c r="M903" s="16"/>
      <c r="N903" s="41"/>
      <c r="O903" s="51" t="str">
        <f>VLOOKUP(Tabel36[[#This Row],[ID-Bygningsdel]],'Data aktør'!A:H,2,FALSE)</f>
        <v/>
      </c>
      <c r="P903" s="51" t="str">
        <f>VLOOKUP(Tabel36[[#This Row],[ID-Bygningsdel]],'Data aktør'!A:H,3,FALSE)</f>
        <v/>
      </c>
      <c r="Q903" s="51" t="str">
        <f>VLOOKUP(Tabel36[[#This Row],[ID-Bygningsdel]],'Data aktør'!A:H,4,FALSE)</f>
        <v/>
      </c>
      <c r="R903" s="51" t="str">
        <f>VLOOKUP(Tabel36[[#This Row],[ID-Bygningsdel]],'Data aktør'!A:H,5,FALSE)</f>
        <v/>
      </c>
      <c r="S903" s="51" t="str">
        <f>VLOOKUP(Tabel36[[#This Row],[ID-Bygningsdel]],'Data aktør'!A:H,6,FALSE)</f>
        <v/>
      </c>
      <c r="T903" s="51" t="str">
        <f>VLOOKUP(Tabel36[[#This Row],[ID-Bygningsdel]],'Data aktør'!A:H,7,FALSE)</f>
        <v/>
      </c>
      <c r="U903" s="51" t="str">
        <f>VLOOKUP(Tabel36[[#This Row],[ID-Bygningsdel]],'Data aktør'!A:H,8,FALSE)</f>
        <v/>
      </c>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39"/>
      <c r="BU903" s="16"/>
      <c r="BV903" s="16"/>
      <c r="BW903" s="16"/>
      <c r="BX903" s="16"/>
      <c r="BY903" s="16"/>
      <c r="BZ903" s="16"/>
      <c r="CA903" s="16"/>
    </row>
    <row r="904" spans="1:79" x14ac:dyDescent="0.2">
      <c r="A904" s="32"/>
      <c r="B904" s="178"/>
      <c r="C904" s="178" t="str">
        <f>_xlfn.CONCAT(Tabel36[[#This Row],[ID]],Tabel36[[#This Row],[BYGNINGSDELE]])</f>
        <v/>
      </c>
      <c r="D904" s="16"/>
      <c r="E904" s="16"/>
      <c r="F904" s="16"/>
      <c r="G904" s="16"/>
      <c r="H904" s="16"/>
      <c r="I904" s="16"/>
      <c r="J904" s="16"/>
      <c r="K904" s="34"/>
      <c r="L904" s="16"/>
      <c r="M904" s="16"/>
      <c r="N904" s="41"/>
      <c r="O904" s="51" t="str">
        <f>VLOOKUP(Tabel36[[#This Row],[ID-Bygningsdel]],'Data aktør'!A:H,2,FALSE)</f>
        <v/>
      </c>
      <c r="P904" s="51" t="str">
        <f>VLOOKUP(Tabel36[[#This Row],[ID-Bygningsdel]],'Data aktør'!A:H,3,FALSE)</f>
        <v/>
      </c>
      <c r="Q904" s="51" t="str">
        <f>VLOOKUP(Tabel36[[#This Row],[ID-Bygningsdel]],'Data aktør'!A:H,4,FALSE)</f>
        <v/>
      </c>
      <c r="R904" s="51" t="str">
        <f>VLOOKUP(Tabel36[[#This Row],[ID-Bygningsdel]],'Data aktør'!A:H,5,FALSE)</f>
        <v/>
      </c>
      <c r="S904" s="51" t="str">
        <f>VLOOKUP(Tabel36[[#This Row],[ID-Bygningsdel]],'Data aktør'!A:H,6,FALSE)</f>
        <v/>
      </c>
      <c r="T904" s="51" t="str">
        <f>VLOOKUP(Tabel36[[#This Row],[ID-Bygningsdel]],'Data aktør'!A:H,7,FALSE)</f>
        <v/>
      </c>
      <c r="U904" s="51" t="str">
        <f>VLOOKUP(Tabel36[[#This Row],[ID-Bygningsdel]],'Data aktør'!A:H,8,FALSE)</f>
        <v/>
      </c>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39"/>
      <c r="BU904" s="16"/>
      <c r="BV904" s="16"/>
      <c r="BW904" s="16"/>
      <c r="BX904" s="16"/>
      <c r="BY904" s="16"/>
      <c r="BZ904" s="16"/>
      <c r="CA904" s="16"/>
    </row>
    <row r="905" spans="1:79" x14ac:dyDescent="0.2">
      <c r="A905" s="32"/>
      <c r="B905" s="178"/>
      <c r="C905" s="178" t="str">
        <f>_xlfn.CONCAT(Tabel36[[#This Row],[ID]],Tabel36[[#This Row],[BYGNINGSDELE]])</f>
        <v/>
      </c>
      <c r="D905" s="16"/>
      <c r="E905" s="16"/>
      <c r="F905" s="16"/>
      <c r="G905" s="16"/>
      <c r="H905" s="16"/>
      <c r="I905" s="16"/>
      <c r="J905" s="16"/>
      <c r="K905" s="34"/>
      <c r="L905" s="16"/>
      <c r="M905" s="16"/>
      <c r="N905" s="41"/>
      <c r="O905" s="51" t="str">
        <f>VLOOKUP(Tabel36[[#This Row],[ID-Bygningsdel]],'Data aktør'!A:H,2,FALSE)</f>
        <v/>
      </c>
      <c r="P905" s="51" t="str">
        <f>VLOOKUP(Tabel36[[#This Row],[ID-Bygningsdel]],'Data aktør'!A:H,3,FALSE)</f>
        <v/>
      </c>
      <c r="Q905" s="51" t="str">
        <f>VLOOKUP(Tabel36[[#This Row],[ID-Bygningsdel]],'Data aktør'!A:H,4,FALSE)</f>
        <v/>
      </c>
      <c r="R905" s="51" t="str">
        <f>VLOOKUP(Tabel36[[#This Row],[ID-Bygningsdel]],'Data aktør'!A:H,5,FALSE)</f>
        <v/>
      </c>
      <c r="S905" s="51" t="str">
        <f>VLOOKUP(Tabel36[[#This Row],[ID-Bygningsdel]],'Data aktør'!A:H,6,FALSE)</f>
        <v/>
      </c>
      <c r="T905" s="51" t="str">
        <f>VLOOKUP(Tabel36[[#This Row],[ID-Bygningsdel]],'Data aktør'!A:H,7,FALSE)</f>
        <v/>
      </c>
      <c r="U905" s="51" t="str">
        <f>VLOOKUP(Tabel36[[#This Row],[ID-Bygningsdel]],'Data aktør'!A:H,8,FALSE)</f>
        <v/>
      </c>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39"/>
      <c r="BU905" s="16"/>
      <c r="BV905" s="16"/>
      <c r="BW905" s="16"/>
      <c r="BX905" s="16"/>
      <c r="BY905" s="16"/>
      <c r="BZ905" s="16"/>
      <c r="CA905" s="16"/>
    </row>
    <row r="906" spans="1:79" x14ac:dyDescent="0.2">
      <c r="A906" s="32"/>
      <c r="B906" s="178"/>
      <c r="C906" s="178" t="str">
        <f>_xlfn.CONCAT(Tabel36[[#This Row],[ID]],Tabel36[[#This Row],[BYGNINGSDELE]])</f>
        <v/>
      </c>
      <c r="D906" s="16"/>
      <c r="E906" s="16"/>
      <c r="F906" s="16"/>
      <c r="G906" s="16"/>
      <c r="H906" s="16"/>
      <c r="I906" s="16"/>
      <c r="J906" s="16"/>
      <c r="K906" s="34"/>
      <c r="L906" s="16"/>
      <c r="M906" s="16"/>
      <c r="N906" s="41"/>
      <c r="O906" s="51" t="str">
        <f>VLOOKUP(Tabel36[[#This Row],[ID-Bygningsdel]],'Data aktør'!A:H,2,FALSE)</f>
        <v/>
      </c>
      <c r="P906" s="51" t="str">
        <f>VLOOKUP(Tabel36[[#This Row],[ID-Bygningsdel]],'Data aktør'!A:H,3,FALSE)</f>
        <v/>
      </c>
      <c r="Q906" s="51" t="str">
        <f>VLOOKUP(Tabel36[[#This Row],[ID-Bygningsdel]],'Data aktør'!A:H,4,FALSE)</f>
        <v/>
      </c>
      <c r="R906" s="51" t="str">
        <f>VLOOKUP(Tabel36[[#This Row],[ID-Bygningsdel]],'Data aktør'!A:H,5,FALSE)</f>
        <v/>
      </c>
      <c r="S906" s="51" t="str">
        <f>VLOOKUP(Tabel36[[#This Row],[ID-Bygningsdel]],'Data aktør'!A:H,6,FALSE)</f>
        <v/>
      </c>
      <c r="T906" s="51" t="str">
        <f>VLOOKUP(Tabel36[[#This Row],[ID-Bygningsdel]],'Data aktør'!A:H,7,FALSE)</f>
        <v/>
      </c>
      <c r="U906" s="51" t="str">
        <f>VLOOKUP(Tabel36[[#This Row],[ID-Bygningsdel]],'Data aktør'!A:H,8,FALSE)</f>
        <v/>
      </c>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39"/>
      <c r="BU906" s="16"/>
      <c r="BV906" s="16"/>
      <c r="BW906" s="16"/>
      <c r="BX906" s="16"/>
      <c r="BY906" s="16"/>
      <c r="BZ906" s="16"/>
      <c r="CA906" s="16"/>
    </row>
    <row r="907" spans="1:79" x14ac:dyDescent="0.2">
      <c r="A907" s="32"/>
      <c r="B907" s="178"/>
      <c r="C907" s="178" t="str">
        <f>_xlfn.CONCAT(Tabel36[[#This Row],[ID]],Tabel36[[#This Row],[BYGNINGSDELE]])</f>
        <v/>
      </c>
      <c r="D907" s="16"/>
      <c r="E907" s="16"/>
      <c r="F907" s="16"/>
      <c r="G907" s="16"/>
      <c r="H907" s="16"/>
      <c r="I907" s="16"/>
      <c r="J907" s="16"/>
      <c r="K907" s="34"/>
      <c r="L907" s="16"/>
      <c r="M907" s="16"/>
      <c r="N907" s="41"/>
      <c r="O907" s="51" t="str">
        <f>VLOOKUP(Tabel36[[#This Row],[ID-Bygningsdel]],'Data aktør'!A:H,2,FALSE)</f>
        <v/>
      </c>
      <c r="P907" s="51" t="str">
        <f>VLOOKUP(Tabel36[[#This Row],[ID-Bygningsdel]],'Data aktør'!A:H,3,FALSE)</f>
        <v/>
      </c>
      <c r="Q907" s="51" t="str">
        <f>VLOOKUP(Tabel36[[#This Row],[ID-Bygningsdel]],'Data aktør'!A:H,4,FALSE)</f>
        <v/>
      </c>
      <c r="R907" s="51" t="str">
        <f>VLOOKUP(Tabel36[[#This Row],[ID-Bygningsdel]],'Data aktør'!A:H,5,FALSE)</f>
        <v/>
      </c>
      <c r="S907" s="51" t="str">
        <f>VLOOKUP(Tabel36[[#This Row],[ID-Bygningsdel]],'Data aktør'!A:H,6,FALSE)</f>
        <v/>
      </c>
      <c r="T907" s="51" t="str">
        <f>VLOOKUP(Tabel36[[#This Row],[ID-Bygningsdel]],'Data aktør'!A:H,7,FALSE)</f>
        <v/>
      </c>
      <c r="U907" s="51" t="str">
        <f>VLOOKUP(Tabel36[[#This Row],[ID-Bygningsdel]],'Data aktør'!A:H,8,FALSE)</f>
        <v/>
      </c>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39"/>
      <c r="BU907" s="16"/>
      <c r="BV907" s="16"/>
      <c r="BW907" s="16"/>
      <c r="BX907" s="16"/>
      <c r="BY907" s="16"/>
      <c r="BZ907" s="16"/>
      <c r="CA907" s="17"/>
    </row>
    <row r="908" spans="1:79" x14ac:dyDescent="0.2">
      <c r="A908" s="2"/>
      <c r="B908" s="179"/>
      <c r="C908" s="179"/>
      <c r="D908" s="2"/>
      <c r="E908" s="2"/>
      <c r="F908" s="2"/>
      <c r="G908" s="2"/>
      <c r="H908" s="2"/>
      <c r="J908" s="13"/>
      <c r="N908" s="42"/>
      <c r="O908" s="51"/>
      <c r="P908" s="51"/>
      <c r="Q908" s="51"/>
      <c r="R908" s="51"/>
      <c r="S908" s="51"/>
      <c r="T908" s="51"/>
      <c r="U908" s="51"/>
      <c r="V908" s="16"/>
      <c r="W908" s="16"/>
      <c r="X908" s="16"/>
      <c r="Y908" s="16"/>
      <c r="Z908" s="16"/>
      <c r="AA908" s="16"/>
      <c r="AB908" s="16"/>
      <c r="AC908" s="18"/>
      <c r="AD908" s="16"/>
      <c r="AE908" s="16"/>
      <c r="AF908" s="16"/>
      <c r="AG908" s="16"/>
      <c r="AH908" s="16"/>
      <c r="AI908" s="16"/>
      <c r="AJ908" s="16"/>
      <c r="BD908" s="19"/>
      <c r="BE908" s="19"/>
      <c r="BF908" s="19"/>
      <c r="BG908" s="19"/>
      <c r="BH908" s="19"/>
      <c r="BI908" s="19"/>
      <c r="BJ908" s="19"/>
      <c r="BK908" s="19"/>
      <c r="BL908" s="19"/>
      <c r="BM908" s="19"/>
      <c r="BN908" s="19"/>
      <c r="BO908" s="19"/>
      <c r="BP908" s="19"/>
      <c r="BQ908" s="19"/>
      <c r="BR908" s="19"/>
      <c r="BS908" s="19"/>
      <c r="BT908" s="2"/>
      <c r="BV908" s="2"/>
      <c r="BW908" s="2"/>
      <c r="BX908" s="2"/>
      <c r="BY908" s="2"/>
      <c r="BZ908" s="2"/>
    </row>
    <row r="909" spans="1:79" x14ac:dyDescent="0.2">
      <c r="A909" s="2"/>
      <c r="B909" s="179"/>
      <c r="C909" s="179"/>
      <c r="D909" s="2"/>
      <c r="E909" s="2"/>
      <c r="F909" s="2"/>
      <c r="G909" s="2"/>
      <c r="H909" s="2"/>
      <c r="J909" s="13"/>
      <c r="N909" s="42"/>
      <c r="O909" s="51"/>
      <c r="P909" s="51"/>
      <c r="Q909" s="51"/>
      <c r="R909" s="51"/>
      <c r="S909" s="51"/>
      <c r="T909" s="51"/>
      <c r="U909" s="51"/>
      <c r="V909" s="16"/>
      <c r="W909" s="16"/>
      <c r="X909" s="16"/>
      <c r="Y909" s="16"/>
      <c r="Z909" s="16"/>
      <c r="AA909" s="16"/>
      <c r="AB909" s="16"/>
      <c r="AC909" s="18"/>
      <c r="AD909" s="16"/>
      <c r="AE909" s="16"/>
      <c r="AF909" s="16"/>
      <c r="AG909" s="16"/>
      <c r="AH909" s="16"/>
      <c r="AI909" s="16"/>
      <c r="AJ909" s="16"/>
      <c r="BD909" s="19"/>
      <c r="BE909" s="19"/>
      <c r="BF909" s="19"/>
      <c r="BG909" s="19"/>
      <c r="BH909" s="19"/>
      <c r="BI909" s="19"/>
      <c r="BJ909" s="19"/>
      <c r="BK909" s="19"/>
      <c r="BL909" s="19"/>
      <c r="BM909" s="19"/>
      <c r="BN909" s="19"/>
      <c r="BO909" s="19"/>
      <c r="BP909" s="19"/>
      <c r="BQ909" s="19"/>
      <c r="BR909" s="19"/>
      <c r="BS909" s="19"/>
      <c r="BT909" s="2"/>
      <c r="BV909" s="2"/>
      <c r="BW909" s="2"/>
      <c r="BX909" s="2"/>
      <c r="BY909" s="2"/>
      <c r="BZ909" s="2"/>
    </row>
    <row r="910" spans="1:79" x14ac:dyDescent="0.2">
      <c r="A910" s="2"/>
      <c r="B910" s="179"/>
      <c r="C910" s="179"/>
      <c r="D910" s="2"/>
      <c r="E910" s="2"/>
      <c r="F910" s="2"/>
      <c r="G910" s="2"/>
      <c r="H910" s="2"/>
      <c r="J910" s="13"/>
      <c r="N910" s="42"/>
      <c r="O910" s="51"/>
      <c r="P910" s="51"/>
      <c r="Q910" s="51"/>
      <c r="R910" s="51"/>
      <c r="S910" s="51"/>
      <c r="T910" s="51"/>
      <c r="U910" s="51"/>
      <c r="V910" s="16"/>
      <c r="W910" s="16"/>
      <c r="X910" s="16"/>
      <c r="Y910" s="16"/>
      <c r="Z910" s="16"/>
      <c r="AA910" s="16"/>
      <c r="AB910" s="16"/>
      <c r="AC910" s="18"/>
      <c r="AD910" s="16"/>
      <c r="AE910" s="16"/>
      <c r="AF910" s="16"/>
      <c r="AG910" s="16"/>
      <c r="AH910" s="16"/>
      <c r="AI910" s="16"/>
      <c r="AJ910" s="16"/>
      <c r="BD910" s="19"/>
      <c r="BE910" s="19"/>
      <c r="BF910" s="19"/>
      <c r="BG910" s="19"/>
      <c r="BH910" s="19"/>
      <c r="BI910" s="19"/>
      <c r="BJ910" s="19"/>
      <c r="BK910" s="19"/>
      <c r="BL910" s="19"/>
      <c r="BM910" s="19"/>
      <c r="BN910" s="19"/>
      <c r="BO910" s="19"/>
      <c r="BP910" s="19"/>
      <c r="BQ910" s="19"/>
      <c r="BR910" s="19"/>
      <c r="BS910" s="19"/>
      <c r="BT910" s="2"/>
      <c r="BV910" s="2"/>
      <c r="BW910" s="2"/>
      <c r="BX910" s="2"/>
      <c r="BY910" s="2"/>
      <c r="BZ910" s="2"/>
    </row>
    <row r="911" spans="1:79" x14ac:dyDescent="0.2">
      <c r="A911" s="2"/>
      <c r="B911" s="179"/>
      <c r="C911" s="179"/>
      <c r="D911" s="2"/>
      <c r="E911" s="2"/>
      <c r="F911" s="2"/>
      <c r="G911" s="2"/>
      <c r="H911" s="2"/>
      <c r="J911" s="13"/>
      <c r="M911" s="49"/>
      <c r="N911" s="42"/>
      <c r="O911" s="51"/>
      <c r="P911" s="51"/>
      <c r="Q911" s="51"/>
      <c r="R911" s="51"/>
      <c r="S911" s="51"/>
      <c r="T911" s="51"/>
      <c r="U911" s="51"/>
      <c r="V911" s="16"/>
      <c r="W911" s="16"/>
      <c r="X911" s="16"/>
      <c r="Y911" s="16"/>
      <c r="Z911" s="16"/>
      <c r="AA911" s="16"/>
      <c r="AB911" s="16"/>
      <c r="AC911" s="18"/>
      <c r="AD911" s="16"/>
      <c r="AE911" s="16"/>
      <c r="AF911" s="16"/>
      <c r="AG911" s="16"/>
      <c r="AH911" s="16"/>
      <c r="AI911" s="16"/>
      <c r="AJ911" s="16"/>
      <c r="BD911" s="19"/>
      <c r="BE911" s="19"/>
      <c r="BF911" s="19"/>
      <c r="BG911" s="19"/>
      <c r="BH911" s="19"/>
      <c r="BI911" s="19"/>
      <c r="BJ911" s="19"/>
      <c r="BK911" s="19"/>
      <c r="BL911" s="19"/>
      <c r="BM911" s="19"/>
      <c r="BN911" s="19"/>
      <c r="BO911" s="19"/>
      <c r="BP911" s="19"/>
      <c r="BQ911" s="19"/>
      <c r="BR911" s="19"/>
      <c r="BS911" s="19"/>
      <c r="BT911" s="2"/>
      <c r="BV911" s="2"/>
      <c r="BW911" s="2"/>
      <c r="BX911" s="2"/>
      <c r="BY911" s="2"/>
      <c r="BZ911" s="2"/>
    </row>
    <row r="912" spans="1:79" x14ac:dyDescent="0.2">
      <c r="A912" s="2"/>
      <c r="B912" s="179"/>
      <c r="C912" s="179"/>
      <c r="D912" s="2"/>
      <c r="E912" s="2"/>
      <c r="F912" s="2"/>
      <c r="G912" s="2"/>
      <c r="H912" s="2"/>
      <c r="J912" s="13"/>
      <c r="M912" s="49"/>
      <c r="N912" s="42"/>
      <c r="O912" s="51"/>
      <c r="P912" s="51"/>
      <c r="Q912" s="51"/>
      <c r="R912" s="51"/>
      <c r="S912" s="51"/>
      <c r="T912" s="51"/>
      <c r="U912" s="51"/>
      <c r="V912" s="16"/>
      <c r="W912" s="16"/>
      <c r="X912" s="16"/>
      <c r="Y912" s="16"/>
      <c r="Z912" s="16"/>
      <c r="AA912" s="16"/>
      <c r="AB912" s="16"/>
      <c r="AC912" s="18"/>
      <c r="AD912" s="16"/>
      <c r="AE912" s="16"/>
      <c r="AF912" s="16"/>
      <c r="AG912" s="16"/>
      <c r="AH912" s="16"/>
      <c r="AI912" s="16"/>
      <c r="AJ912" s="16"/>
      <c r="BD912" s="19"/>
      <c r="BE912" s="19"/>
      <c r="BF912" s="19"/>
      <c r="BG912" s="19"/>
      <c r="BH912" s="19"/>
      <c r="BI912" s="19"/>
      <c r="BJ912" s="19"/>
      <c r="BK912" s="19"/>
      <c r="BL912" s="19"/>
      <c r="BM912" s="19"/>
      <c r="BN912" s="19"/>
      <c r="BO912" s="19"/>
      <c r="BP912" s="19"/>
      <c r="BQ912" s="19"/>
      <c r="BR912" s="19"/>
      <c r="BS912" s="19"/>
      <c r="BT912" s="2"/>
      <c r="BV912" s="2"/>
      <c r="BW912" s="2"/>
      <c r="BX912" s="2"/>
      <c r="BY912" s="2"/>
      <c r="BZ912" s="2"/>
    </row>
    <row r="913" spans="1:78" x14ac:dyDescent="0.2">
      <c r="A913" s="2"/>
      <c r="B913" s="179"/>
      <c r="C913" s="179"/>
      <c r="D913" s="2"/>
      <c r="E913" s="2"/>
      <c r="F913" s="2"/>
      <c r="G913" s="2"/>
      <c r="H913" s="2"/>
      <c r="J913" s="13"/>
      <c r="M913" s="49"/>
      <c r="N913" s="42"/>
      <c r="O913" s="51"/>
      <c r="P913" s="51"/>
      <c r="Q913" s="51"/>
      <c r="R913" s="51"/>
      <c r="S913" s="51"/>
      <c r="T913" s="51"/>
      <c r="U913" s="51"/>
      <c r="V913" s="16"/>
      <c r="W913" s="16"/>
      <c r="X913" s="16"/>
      <c r="Y913" s="16"/>
      <c r="Z913" s="16"/>
      <c r="AA913" s="16"/>
      <c r="AB913" s="16"/>
      <c r="AC913" s="18"/>
      <c r="AD913" s="16"/>
      <c r="AE913" s="16"/>
      <c r="AF913" s="16"/>
      <c r="AG913" s="16"/>
      <c r="AH913" s="16"/>
      <c r="AI913" s="16"/>
      <c r="AJ913" s="16"/>
      <c r="BD913" s="19"/>
      <c r="BE913" s="19"/>
      <c r="BF913" s="19"/>
      <c r="BG913" s="19"/>
      <c r="BH913" s="19"/>
      <c r="BI913" s="19"/>
      <c r="BJ913" s="19"/>
      <c r="BK913" s="19"/>
      <c r="BL913" s="19"/>
      <c r="BM913" s="19"/>
      <c r="BN913" s="19"/>
      <c r="BO913" s="19"/>
      <c r="BP913" s="19"/>
      <c r="BQ913" s="19"/>
      <c r="BR913" s="19"/>
      <c r="BS913" s="19"/>
      <c r="BT913" s="2"/>
      <c r="BV913" s="2"/>
      <c r="BW913" s="2"/>
      <c r="BX913" s="2"/>
      <c r="BY913" s="2"/>
      <c r="BZ913" s="2"/>
    </row>
    <row r="914" spans="1:78" x14ac:dyDescent="0.2">
      <c r="A914" s="2"/>
      <c r="B914" s="179"/>
      <c r="C914" s="179"/>
      <c r="D914" s="2"/>
      <c r="E914" s="2"/>
      <c r="F914" s="2"/>
      <c r="G914" s="2"/>
      <c r="H914" s="2"/>
      <c r="J914" s="13"/>
      <c r="M914" s="49"/>
      <c r="N914" s="42"/>
      <c r="O914" s="51"/>
      <c r="P914" s="51"/>
      <c r="Q914" s="51"/>
      <c r="R914" s="51"/>
      <c r="S914" s="51"/>
      <c r="T914" s="51"/>
      <c r="U914" s="51"/>
      <c r="V914" s="16"/>
      <c r="W914" s="16"/>
      <c r="X914" s="16"/>
      <c r="Y914" s="16"/>
      <c r="Z914" s="16"/>
      <c r="AA914" s="16"/>
      <c r="AB914" s="16"/>
      <c r="AC914" s="18"/>
      <c r="AD914" s="16"/>
      <c r="AE914" s="16"/>
      <c r="AF914" s="16"/>
      <c r="AG914" s="16"/>
      <c r="AH914" s="16"/>
      <c r="AI914" s="16"/>
      <c r="AJ914" s="16"/>
      <c r="BD914" s="19"/>
      <c r="BE914" s="19"/>
      <c r="BF914" s="19"/>
      <c r="BG914" s="19"/>
      <c r="BH914" s="19"/>
      <c r="BI914" s="19"/>
      <c r="BJ914" s="19"/>
      <c r="BK914" s="19"/>
      <c r="BL914" s="19"/>
      <c r="BM914" s="19"/>
      <c r="BN914" s="19"/>
      <c r="BO914" s="19"/>
      <c r="BP914" s="19"/>
      <c r="BQ914" s="19"/>
      <c r="BR914" s="19"/>
      <c r="BS914" s="19"/>
      <c r="BT914" s="2"/>
      <c r="BV914" s="2"/>
      <c r="BW914" s="2"/>
      <c r="BX914" s="2"/>
      <c r="BY914" s="2"/>
      <c r="BZ914" s="2"/>
    </row>
    <row r="915" spans="1:78" x14ac:dyDescent="0.2">
      <c r="A915" s="2"/>
      <c r="B915" s="179"/>
      <c r="C915" s="179"/>
      <c r="D915" s="2"/>
      <c r="E915" s="2"/>
      <c r="F915" s="2"/>
      <c r="G915" s="2"/>
      <c r="H915" s="2"/>
      <c r="J915" s="13"/>
      <c r="M915" s="49"/>
      <c r="N915" s="42"/>
      <c r="O915" s="51"/>
      <c r="P915" s="51"/>
      <c r="Q915" s="51"/>
      <c r="R915" s="51"/>
      <c r="S915" s="51"/>
      <c r="T915" s="51"/>
      <c r="U915" s="51"/>
      <c r="V915" s="16"/>
      <c r="W915" s="16"/>
      <c r="X915" s="16"/>
      <c r="Y915" s="16"/>
      <c r="Z915" s="16"/>
      <c r="AA915" s="16"/>
      <c r="AB915" s="16"/>
      <c r="AC915" s="18"/>
      <c r="AD915" s="16"/>
      <c r="AE915" s="16"/>
      <c r="AF915" s="16"/>
      <c r="AG915" s="16"/>
      <c r="AH915" s="16"/>
      <c r="AI915" s="16"/>
      <c r="AJ915" s="16"/>
      <c r="BD915" s="19"/>
      <c r="BE915" s="19"/>
      <c r="BF915" s="19"/>
      <c r="BG915" s="19"/>
      <c r="BH915" s="19"/>
      <c r="BI915" s="19"/>
      <c r="BJ915" s="19"/>
      <c r="BK915" s="19"/>
      <c r="BL915" s="19"/>
      <c r="BM915" s="19"/>
      <c r="BN915" s="19"/>
      <c r="BO915" s="19"/>
      <c r="BP915" s="19"/>
      <c r="BQ915" s="19"/>
      <c r="BR915" s="19"/>
      <c r="BS915" s="19"/>
      <c r="BT915" s="2"/>
      <c r="BV915" s="2"/>
      <c r="BW915" s="2"/>
      <c r="BX915" s="2"/>
      <c r="BY915" s="2"/>
      <c r="BZ915" s="2"/>
    </row>
    <row r="916" spans="1:78" x14ac:dyDescent="0.2">
      <c r="A916" s="2"/>
      <c r="B916" s="179"/>
      <c r="C916" s="179"/>
      <c r="D916" s="2"/>
      <c r="E916" s="2"/>
      <c r="F916" s="2"/>
      <c r="G916" s="2"/>
      <c r="H916" s="2"/>
      <c r="J916" s="13"/>
      <c r="M916" s="49"/>
      <c r="N916" s="42"/>
      <c r="O916" s="51"/>
      <c r="P916" s="51"/>
      <c r="Q916" s="51"/>
      <c r="R916" s="51"/>
      <c r="S916" s="51"/>
      <c r="T916" s="51"/>
      <c r="U916" s="51"/>
      <c r="V916" s="16"/>
      <c r="W916" s="16"/>
      <c r="X916" s="16"/>
      <c r="Y916" s="16"/>
      <c r="Z916" s="16"/>
      <c r="AA916" s="16"/>
      <c r="AB916" s="16"/>
      <c r="AC916" s="18"/>
      <c r="AD916" s="16"/>
      <c r="AE916" s="16"/>
      <c r="AF916" s="16"/>
      <c r="AG916" s="16"/>
      <c r="AH916" s="16"/>
      <c r="AI916" s="16"/>
      <c r="AJ916" s="16"/>
      <c r="BD916" s="19"/>
      <c r="BE916" s="19"/>
      <c r="BF916" s="19"/>
      <c r="BG916" s="19"/>
      <c r="BH916" s="19"/>
      <c r="BI916" s="19"/>
      <c r="BJ916" s="19"/>
      <c r="BK916" s="19"/>
      <c r="BL916" s="19"/>
      <c r="BM916" s="19"/>
      <c r="BN916" s="19"/>
      <c r="BO916" s="19"/>
      <c r="BP916" s="19"/>
      <c r="BQ916" s="19"/>
      <c r="BR916" s="19"/>
      <c r="BS916" s="19"/>
      <c r="BT916" s="2"/>
      <c r="BV916" s="2"/>
      <c r="BW916" s="2"/>
      <c r="BX916" s="2"/>
      <c r="BY916" s="2"/>
      <c r="BZ916" s="2"/>
    </row>
    <row r="917" spans="1:78" x14ac:dyDescent="0.2">
      <c r="A917" s="2"/>
      <c r="B917" s="179"/>
      <c r="C917" s="179"/>
      <c r="D917" s="2"/>
      <c r="E917" s="2"/>
      <c r="F917" s="2"/>
      <c r="G917" s="2"/>
      <c r="H917" s="2"/>
      <c r="J917" s="13"/>
      <c r="M917" s="49"/>
      <c r="N917" s="42"/>
      <c r="O917" s="51"/>
      <c r="P917" s="51"/>
      <c r="Q917" s="51"/>
      <c r="R917" s="51"/>
      <c r="S917" s="51"/>
      <c r="T917" s="51"/>
      <c r="U917" s="51"/>
      <c r="V917" s="16"/>
      <c r="W917" s="16"/>
      <c r="X917" s="16"/>
      <c r="Y917" s="16"/>
      <c r="Z917" s="16"/>
      <c r="AA917" s="16"/>
      <c r="AB917" s="16"/>
      <c r="AC917" s="18"/>
      <c r="AD917" s="16"/>
      <c r="AE917" s="16"/>
      <c r="AF917" s="16"/>
      <c r="AG917" s="16"/>
      <c r="AH917" s="16"/>
      <c r="AI917" s="16"/>
      <c r="AJ917" s="16"/>
      <c r="BD917" s="19"/>
      <c r="BE917" s="19"/>
      <c r="BF917" s="19"/>
      <c r="BG917" s="19"/>
      <c r="BH917" s="19"/>
      <c r="BI917" s="19"/>
      <c r="BJ917" s="19"/>
      <c r="BK917" s="19"/>
      <c r="BL917" s="19"/>
      <c r="BM917" s="19"/>
      <c r="BN917" s="19"/>
      <c r="BO917" s="19"/>
      <c r="BP917" s="19"/>
      <c r="BQ917" s="19"/>
      <c r="BR917" s="19"/>
      <c r="BS917" s="19"/>
      <c r="BT917" s="2"/>
      <c r="BV917" s="2"/>
      <c r="BW917" s="2"/>
      <c r="BX917" s="2"/>
      <c r="BY917" s="2"/>
      <c r="BZ917" s="2"/>
    </row>
    <row r="918" spans="1:78" x14ac:dyDescent="0.2">
      <c r="A918" s="2"/>
      <c r="B918" s="179"/>
      <c r="C918" s="179"/>
      <c r="D918" s="2"/>
      <c r="E918" s="2"/>
      <c r="F918" s="2"/>
      <c r="G918" s="2"/>
      <c r="H918" s="2"/>
      <c r="J918" s="13"/>
      <c r="M918" s="49"/>
      <c r="N918" s="42"/>
      <c r="O918" s="51"/>
      <c r="P918" s="51"/>
      <c r="Q918" s="51"/>
      <c r="R918" s="51"/>
      <c r="S918" s="51"/>
      <c r="T918" s="51"/>
      <c r="U918" s="51"/>
      <c r="V918" s="16"/>
      <c r="W918" s="16"/>
      <c r="X918" s="16"/>
      <c r="Y918" s="16"/>
      <c r="Z918" s="16"/>
      <c r="AA918" s="16"/>
      <c r="AB918" s="16"/>
      <c r="AC918" s="18"/>
      <c r="AD918" s="16"/>
      <c r="AE918" s="16"/>
      <c r="AF918" s="16"/>
      <c r="AG918" s="16"/>
      <c r="AH918" s="16"/>
      <c r="AI918" s="16"/>
      <c r="AJ918" s="16"/>
      <c r="BD918" s="19"/>
      <c r="BE918" s="19"/>
      <c r="BF918" s="19"/>
      <c r="BG918" s="19"/>
      <c r="BH918" s="19"/>
      <c r="BI918" s="19"/>
      <c r="BJ918" s="19"/>
      <c r="BK918" s="19"/>
      <c r="BL918" s="19"/>
      <c r="BM918" s="19"/>
      <c r="BN918" s="19"/>
      <c r="BO918" s="19"/>
      <c r="BP918" s="19"/>
      <c r="BQ918" s="19"/>
      <c r="BR918" s="19"/>
      <c r="BS918" s="19"/>
      <c r="BT918" s="2"/>
      <c r="BV918" s="2"/>
      <c r="BW918" s="2"/>
      <c r="BX918" s="2"/>
      <c r="BY918" s="2"/>
      <c r="BZ918" s="2"/>
    </row>
    <row r="919" spans="1:78" x14ac:dyDescent="0.2">
      <c r="A919" s="2"/>
      <c r="B919" s="179"/>
      <c r="C919" s="179"/>
      <c r="D919" s="2"/>
      <c r="E919" s="2"/>
      <c r="F919" s="2"/>
      <c r="G919" s="2"/>
      <c r="H919" s="2"/>
      <c r="J919" s="13"/>
      <c r="M919" s="49"/>
      <c r="N919" s="42"/>
      <c r="O919" s="51"/>
      <c r="P919" s="51"/>
      <c r="Q919" s="51"/>
      <c r="R919" s="51"/>
      <c r="S919" s="51"/>
      <c r="T919" s="51"/>
      <c r="U919" s="51"/>
      <c r="V919" s="16"/>
      <c r="W919" s="16"/>
      <c r="X919" s="16"/>
      <c r="Y919" s="16"/>
      <c r="Z919" s="16"/>
      <c r="AA919" s="16"/>
      <c r="AB919" s="16"/>
      <c r="AC919" s="18"/>
      <c r="AD919" s="16"/>
      <c r="AE919" s="16"/>
      <c r="AF919" s="16"/>
      <c r="AG919" s="16"/>
      <c r="AH919" s="16"/>
      <c r="AI919" s="16"/>
      <c r="AJ919" s="16"/>
      <c r="BD919" s="19"/>
      <c r="BE919" s="19"/>
      <c r="BF919" s="19"/>
      <c r="BG919" s="19"/>
      <c r="BH919" s="19"/>
      <c r="BI919" s="19"/>
      <c r="BJ919" s="19"/>
      <c r="BK919" s="19"/>
      <c r="BL919" s="19"/>
      <c r="BM919" s="19"/>
      <c r="BN919" s="19"/>
      <c r="BO919" s="19"/>
      <c r="BP919" s="19"/>
      <c r="BQ919" s="19"/>
      <c r="BR919" s="19"/>
      <c r="BS919" s="19"/>
      <c r="BT919" s="2"/>
      <c r="BV919" s="2"/>
      <c r="BW919" s="2"/>
      <c r="BX919" s="2"/>
      <c r="BY919" s="2"/>
      <c r="BZ919" s="2"/>
    </row>
    <row r="920" spans="1:78" x14ac:dyDescent="0.2">
      <c r="A920" s="2"/>
      <c r="B920" s="179"/>
      <c r="C920" s="179"/>
      <c r="D920" s="2"/>
      <c r="E920" s="2"/>
      <c r="F920" s="2"/>
      <c r="G920" s="2"/>
      <c r="H920" s="2"/>
      <c r="J920" s="13"/>
      <c r="M920" s="49"/>
      <c r="N920" s="42"/>
      <c r="O920" s="51"/>
      <c r="P920" s="51"/>
      <c r="Q920" s="51"/>
      <c r="R920" s="51"/>
      <c r="S920" s="51"/>
      <c r="T920" s="51"/>
      <c r="U920" s="51"/>
      <c r="V920" s="16"/>
      <c r="W920" s="16"/>
      <c r="X920" s="16"/>
      <c r="Y920" s="16"/>
      <c r="Z920" s="16"/>
      <c r="AA920" s="16"/>
      <c r="AB920" s="16"/>
      <c r="AC920" s="18"/>
      <c r="AD920" s="16"/>
      <c r="AE920" s="16"/>
      <c r="AF920" s="16"/>
      <c r="AG920" s="16"/>
      <c r="AH920" s="16"/>
      <c r="AI920" s="16"/>
      <c r="AJ920" s="16"/>
      <c r="BD920" s="19"/>
      <c r="BE920" s="19"/>
      <c r="BF920" s="19"/>
      <c r="BG920" s="19"/>
      <c r="BH920" s="19"/>
      <c r="BI920" s="19"/>
      <c r="BJ920" s="19"/>
      <c r="BK920" s="19"/>
      <c r="BL920" s="19"/>
      <c r="BM920" s="19"/>
      <c r="BN920" s="19"/>
      <c r="BO920" s="19"/>
      <c r="BP920" s="19"/>
      <c r="BQ920" s="19"/>
      <c r="BR920" s="19"/>
      <c r="BS920" s="19"/>
      <c r="BT920" s="2"/>
      <c r="BV920" s="2"/>
      <c r="BW920" s="2"/>
      <c r="BX920" s="2"/>
      <c r="BY920" s="2"/>
      <c r="BZ920" s="2"/>
    </row>
    <row r="921" spans="1:78" x14ac:dyDescent="0.2">
      <c r="A921" s="2"/>
      <c r="B921" s="179"/>
      <c r="C921" s="179"/>
      <c r="D921" s="2"/>
      <c r="E921" s="2"/>
      <c r="F921" s="2"/>
      <c r="G921" s="2"/>
      <c r="H921" s="2"/>
      <c r="J921" s="13"/>
      <c r="M921" s="49"/>
      <c r="N921" s="42"/>
      <c r="O921" s="51"/>
      <c r="P921" s="51"/>
      <c r="Q921" s="51"/>
      <c r="R921" s="51"/>
      <c r="S921" s="51"/>
      <c r="T921" s="51"/>
      <c r="U921" s="51"/>
      <c r="V921" s="16"/>
      <c r="W921" s="16"/>
      <c r="X921" s="16"/>
      <c r="Y921" s="16"/>
      <c r="Z921" s="16"/>
      <c r="AA921" s="16"/>
      <c r="AB921" s="16"/>
      <c r="AC921" s="18"/>
      <c r="AD921" s="16"/>
      <c r="AE921" s="16"/>
      <c r="AF921" s="16"/>
      <c r="AG921" s="16"/>
      <c r="AH921" s="16"/>
      <c r="AI921" s="16"/>
      <c r="AJ921" s="16"/>
      <c r="BD921" s="19"/>
      <c r="BE921" s="19"/>
      <c r="BF921" s="19"/>
      <c r="BG921" s="19"/>
      <c r="BH921" s="19"/>
      <c r="BI921" s="19"/>
      <c r="BJ921" s="19"/>
      <c r="BK921" s="19"/>
      <c r="BL921" s="19"/>
      <c r="BM921" s="19"/>
      <c r="BN921" s="19"/>
      <c r="BO921" s="19"/>
      <c r="BP921" s="19"/>
      <c r="BQ921" s="19"/>
      <c r="BR921" s="19"/>
      <c r="BS921" s="19"/>
      <c r="BT921" s="2"/>
      <c r="BV921" s="2"/>
      <c r="BW921" s="2"/>
      <c r="BX921" s="2"/>
      <c r="BY921" s="2"/>
      <c r="BZ921" s="2"/>
    </row>
    <row r="922" spans="1:78" x14ac:dyDescent="0.2">
      <c r="A922" s="2"/>
      <c r="B922" s="179"/>
      <c r="C922" s="179"/>
      <c r="D922" s="2"/>
      <c r="E922" s="2"/>
      <c r="F922" s="2"/>
      <c r="G922" s="2"/>
      <c r="H922" s="2"/>
      <c r="J922" s="13"/>
      <c r="M922" s="49"/>
      <c r="N922" s="42"/>
      <c r="O922" s="51"/>
      <c r="P922" s="51"/>
      <c r="Q922" s="51"/>
      <c r="R922" s="51"/>
      <c r="S922" s="51"/>
      <c r="T922" s="51"/>
      <c r="U922" s="51"/>
      <c r="V922" s="16"/>
      <c r="W922" s="16"/>
      <c r="X922" s="16"/>
      <c r="Y922" s="16"/>
      <c r="Z922" s="16"/>
      <c r="AA922" s="16"/>
      <c r="AB922" s="16"/>
      <c r="AC922" s="18"/>
      <c r="AD922" s="16"/>
      <c r="AE922" s="16"/>
      <c r="AF922" s="16"/>
      <c r="AG922" s="16"/>
      <c r="AH922" s="16"/>
      <c r="AI922" s="16"/>
      <c r="AJ922" s="16"/>
      <c r="BD922" s="19"/>
      <c r="BE922" s="19"/>
      <c r="BF922" s="19"/>
      <c r="BG922" s="19"/>
      <c r="BH922" s="19"/>
      <c r="BI922" s="19"/>
      <c r="BJ922" s="19"/>
      <c r="BK922" s="19"/>
      <c r="BL922" s="19"/>
      <c r="BM922" s="19"/>
      <c r="BN922" s="19"/>
      <c r="BO922" s="19"/>
      <c r="BP922" s="19"/>
      <c r="BQ922" s="19"/>
      <c r="BR922" s="19"/>
      <c r="BS922" s="19"/>
      <c r="BT922" s="2"/>
      <c r="BV922" s="2"/>
      <c r="BW922" s="2"/>
      <c r="BX922" s="2"/>
      <c r="BY922" s="2"/>
      <c r="BZ922" s="2"/>
    </row>
    <row r="923" spans="1:78" x14ac:dyDescent="0.2">
      <c r="A923" s="2"/>
      <c r="B923" s="179"/>
      <c r="C923" s="179"/>
      <c r="D923" s="2"/>
      <c r="E923" s="2"/>
      <c r="F923" s="2"/>
      <c r="G923" s="2"/>
      <c r="H923" s="2"/>
      <c r="J923" s="13"/>
      <c r="M923" s="49"/>
      <c r="N923" s="42"/>
      <c r="O923" s="51"/>
      <c r="P923" s="51"/>
      <c r="Q923" s="51"/>
      <c r="R923" s="51"/>
      <c r="S923" s="51"/>
      <c r="T923" s="51"/>
      <c r="U923" s="51"/>
      <c r="V923" s="16"/>
      <c r="W923" s="16"/>
      <c r="X923" s="16"/>
      <c r="Y923" s="16"/>
      <c r="Z923" s="16"/>
      <c r="AA923" s="16"/>
      <c r="AB923" s="16"/>
      <c r="AC923" s="18"/>
      <c r="AD923" s="16"/>
      <c r="AE923" s="16"/>
      <c r="AF923" s="16"/>
      <c r="AG923" s="16"/>
      <c r="AH923" s="16"/>
      <c r="AI923" s="16"/>
      <c r="AJ923" s="16"/>
      <c r="BD923" s="19"/>
      <c r="BE923" s="19"/>
      <c r="BF923" s="19"/>
      <c r="BG923" s="19"/>
      <c r="BH923" s="19"/>
      <c r="BI923" s="19"/>
      <c r="BJ923" s="19"/>
      <c r="BK923" s="19"/>
      <c r="BL923" s="19"/>
      <c r="BM923" s="19"/>
      <c r="BN923" s="19"/>
      <c r="BO923" s="19"/>
      <c r="BP923" s="19"/>
      <c r="BQ923" s="19"/>
      <c r="BR923" s="19"/>
      <c r="BS923" s="19"/>
      <c r="BT923" s="2"/>
      <c r="BV923" s="2"/>
      <c r="BW923" s="2"/>
      <c r="BX923" s="2"/>
      <c r="BY923" s="2"/>
      <c r="BZ923" s="2"/>
    </row>
    <row r="924" spans="1:78" x14ac:dyDescent="0.2">
      <c r="A924" s="2"/>
      <c r="B924" s="179"/>
      <c r="C924" s="179"/>
      <c r="D924" s="2"/>
      <c r="E924" s="2"/>
      <c r="F924" s="2"/>
      <c r="G924" s="2"/>
      <c r="H924" s="2"/>
      <c r="J924" s="13"/>
      <c r="M924" s="49"/>
      <c r="N924" s="42"/>
      <c r="O924" s="51"/>
      <c r="P924" s="51"/>
      <c r="Q924" s="51"/>
      <c r="R924" s="51"/>
      <c r="S924" s="51"/>
      <c r="T924" s="51"/>
      <c r="U924" s="51"/>
      <c r="V924" s="16"/>
      <c r="W924" s="16"/>
      <c r="X924" s="16"/>
      <c r="Y924" s="16"/>
      <c r="Z924" s="16"/>
      <c r="AA924" s="16"/>
      <c r="AB924" s="16"/>
      <c r="AC924" s="18"/>
      <c r="AD924" s="16"/>
      <c r="AE924" s="16"/>
      <c r="AF924" s="16"/>
      <c r="AG924" s="16"/>
      <c r="AH924" s="16"/>
      <c r="AI924" s="16"/>
      <c r="AJ924" s="16"/>
      <c r="BD924" s="19"/>
      <c r="BE924" s="19"/>
      <c r="BF924" s="19"/>
      <c r="BG924" s="19"/>
      <c r="BH924" s="19"/>
      <c r="BI924" s="19"/>
      <c r="BJ924" s="19"/>
      <c r="BK924" s="19"/>
      <c r="BL924" s="19"/>
      <c r="BM924" s="19"/>
      <c r="BN924" s="19"/>
      <c r="BO924" s="19"/>
      <c r="BP924" s="19"/>
      <c r="BQ924" s="19"/>
      <c r="BR924" s="19"/>
      <c r="BS924" s="19"/>
      <c r="BT924" s="2"/>
      <c r="BV924" s="2"/>
      <c r="BW924" s="2"/>
      <c r="BX924" s="2"/>
      <c r="BY924" s="2"/>
      <c r="BZ924" s="2"/>
    </row>
    <row r="925" spans="1:78" x14ac:dyDescent="0.2">
      <c r="A925" s="2"/>
      <c r="B925" s="179"/>
      <c r="C925" s="179"/>
      <c r="D925" s="2"/>
      <c r="E925" s="2"/>
      <c r="F925" s="2"/>
      <c r="G925" s="2"/>
      <c r="H925" s="2"/>
      <c r="J925" s="13"/>
      <c r="M925" s="49"/>
      <c r="N925" s="42"/>
      <c r="O925" s="51"/>
      <c r="P925" s="51"/>
      <c r="Q925" s="51"/>
      <c r="R925" s="51"/>
      <c r="S925" s="51"/>
      <c r="T925" s="51"/>
      <c r="U925" s="51"/>
      <c r="V925" s="16"/>
      <c r="W925" s="16"/>
      <c r="X925" s="16"/>
      <c r="Y925" s="16"/>
      <c r="Z925" s="16"/>
      <c r="AA925" s="16"/>
      <c r="AB925" s="16"/>
      <c r="AC925" s="18"/>
      <c r="AD925" s="16"/>
      <c r="AE925" s="16"/>
      <c r="AF925" s="16"/>
      <c r="AG925" s="16"/>
      <c r="AH925" s="16"/>
      <c r="AI925" s="16"/>
      <c r="AJ925" s="16"/>
      <c r="BD925" s="19"/>
      <c r="BE925" s="19"/>
      <c r="BF925" s="19"/>
      <c r="BG925" s="19"/>
      <c r="BH925" s="19"/>
      <c r="BI925" s="19"/>
      <c r="BJ925" s="19"/>
      <c r="BK925" s="19"/>
      <c r="BL925" s="19"/>
      <c r="BM925" s="19"/>
      <c r="BN925" s="19"/>
      <c r="BO925" s="19"/>
      <c r="BP925" s="19"/>
      <c r="BQ925" s="19"/>
      <c r="BR925" s="19"/>
      <c r="BS925" s="19"/>
      <c r="BT925" s="2"/>
      <c r="BV925" s="2"/>
      <c r="BW925" s="2"/>
      <c r="BX925" s="2"/>
      <c r="BY925" s="2"/>
      <c r="BZ925" s="2"/>
    </row>
    <row r="926" spans="1:78" x14ac:dyDescent="0.2">
      <c r="A926" s="2"/>
      <c r="B926" s="179"/>
      <c r="C926" s="179"/>
      <c r="D926" s="2"/>
      <c r="E926" s="2"/>
      <c r="F926" s="2"/>
      <c r="G926" s="2"/>
      <c r="H926" s="2"/>
      <c r="J926" s="13"/>
      <c r="M926" s="49"/>
      <c r="N926" s="42"/>
      <c r="O926" s="51"/>
      <c r="P926" s="51"/>
      <c r="Q926" s="51"/>
      <c r="R926" s="51"/>
      <c r="S926" s="51"/>
      <c r="T926" s="51"/>
      <c r="U926" s="51"/>
      <c r="V926" s="16"/>
      <c r="W926" s="16"/>
      <c r="X926" s="16"/>
      <c r="Y926" s="16"/>
      <c r="Z926" s="16"/>
      <c r="AA926" s="16"/>
      <c r="AB926" s="16"/>
      <c r="AC926" s="18"/>
      <c r="AD926" s="16"/>
      <c r="AE926" s="16"/>
      <c r="AF926" s="16"/>
      <c r="AG926" s="16"/>
      <c r="AH926" s="16"/>
      <c r="AI926" s="16"/>
      <c r="AJ926" s="16"/>
      <c r="BD926" s="19"/>
      <c r="BE926" s="19"/>
      <c r="BF926" s="19"/>
      <c r="BG926" s="19"/>
      <c r="BH926" s="19"/>
      <c r="BI926" s="19"/>
      <c r="BJ926" s="19"/>
      <c r="BK926" s="19"/>
      <c r="BL926" s="19"/>
      <c r="BM926" s="19"/>
      <c r="BN926" s="19"/>
      <c r="BO926" s="19"/>
      <c r="BP926" s="19"/>
      <c r="BQ926" s="19"/>
      <c r="BR926" s="19"/>
      <c r="BS926" s="19"/>
      <c r="BT926" s="2"/>
      <c r="BV926" s="2"/>
      <c r="BW926" s="2"/>
      <c r="BX926" s="2"/>
      <c r="BY926" s="2"/>
      <c r="BZ926" s="2"/>
    </row>
    <row r="927" spans="1:78" x14ac:dyDescent="0.2">
      <c r="A927" s="2"/>
      <c r="B927" s="179"/>
      <c r="C927" s="179"/>
      <c r="D927" s="2"/>
      <c r="E927" s="2"/>
      <c r="F927" s="2"/>
      <c r="G927" s="2"/>
      <c r="H927" s="2"/>
      <c r="J927" s="13"/>
      <c r="M927" s="49"/>
      <c r="N927" s="42"/>
      <c r="O927" s="51"/>
      <c r="P927" s="51"/>
      <c r="Q927" s="51"/>
      <c r="R927" s="51"/>
      <c r="S927" s="51"/>
      <c r="T927" s="51"/>
      <c r="U927" s="51"/>
      <c r="V927" s="16"/>
      <c r="W927" s="16"/>
      <c r="X927" s="16"/>
      <c r="Y927" s="16"/>
      <c r="Z927" s="16"/>
      <c r="AA927" s="16"/>
      <c r="AB927" s="16"/>
      <c r="AC927" s="18"/>
      <c r="AD927" s="16"/>
      <c r="AE927" s="16"/>
      <c r="AF927" s="16"/>
      <c r="AG927" s="16"/>
      <c r="AH927" s="16"/>
      <c r="AI927" s="16"/>
      <c r="AJ927" s="16"/>
      <c r="BD927" s="19"/>
      <c r="BE927" s="19"/>
      <c r="BF927" s="19"/>
      <c r="BG927" s="19"/>
      <c r="BH927" s="19"/>
      <c r="BI927" s="19"/>
      <c r="BJ927" s="19"/>
      <c r="BK927" s="19"/>
      <c r="BL927" s="19"/>
      <c r="BM927" s="19"/>
      <c r="BN927" s="19"/>
      <c r="BO927" s="19"/>
      <c r="BP927" s="19"/>
      <c r="BQ927" s="19"/>
      <c r="BR927" s="19"/>
      <c r="BS927" s="19"/>
      <c r="BT927" s="2"/>
      <c r="BV927" s="2"/>
      <c r="BW927" s="2"/>
      <c r="BX927" s="2"/>
      <c r="BY927" s="2"/>
      <c r="BZ927" s="2"/>
    </row>
    <row r="928" spans="1:78" x14ac:dyDescent="0.2">
      <c r="A928" s="2"/>
      <c r="B928" s="179"/>
      <c r="C928" s="179"/>
      <c r="D928" s="2"/>
      <c r="E928" s="2"/>
      <c r="F928" s="2"/>
      <c r="G928" s="2"/>
      <c r="H928" s="2"/>
      <c r="J928" s="13"/>
      <c r="M928" s="49"/>
      <c r="N928" s="42"/>
      <c r="O928" s="51"/>
      <c r="P928" s="51"/>
      <c r="Q928" s="51"/>
      <c r="R928" s="51"/>
      <c r="S928" s="51"/>
      <c r="T928" s="51"/>
      <c r="U928" s="51"/>
      <c r="V928" s="16"/>
      <c r="W928" s="16"/>
      <c r="X928" s="16"/>
      <c r="Y928" s="16"/>
      <c r="Z928" s="16"/>
      <c r="AA928" s="16"/>
      <c r="AB928" s="16"/>
      <c r="AC928" s="18"/>
      <c r="AD928" s="16"/>
      <c r="AE928" s="16"/>
      <c r="AF928" s="16"/>
      <c r="AG928" s="16"/>
      <c r="AH928" s="16"/>
      <c r="AI928" s="16"/>
      <c r="AJ928" s="16"/>
      <c r="BD928" s="19"/>
      <c r="BE928" s="19"/>
      <c r="BF928" s="19"/>
      <c r="BG928" s="19"/>
      <c r="BH928" s="19"/>
      <c r="BI928" s="19"/>
      <c r="BJ928" s="19"/>
      <c r="BK928" s="19"/>
      <c r="BL928" s="19"/>
      <c r="BM928" s="19"/>
      <c r="BN928" s="19"/>
      <c r="BO928" s="19"/>
      <c r="BP928" s="19"/>
      <c r="BQ928" s="19"/>
      <c r="BR928" s="19"/>
      <c r="BS928" s="19"/>
      <c r="BT928" s="2"/>
      <c r="BV928" s="2"/>
      <c r="BW928" s="2"/>
      <c r="BX928" s="2"/>
      <c r="BY928" s="2"/>
      <c r="BZ928" s="2"/>
    </row>
    <row r="929" spans="1:78" x14ac:dyDescent="0.2">
      <c r="A929" s="2"/>
      <c r="B929" s="179"/>
      <c r="C929" s="179"/>
      <c r="D929" s="2"/>
      <c r="E929" s="2"/>
      <c r="F929" s="2"/>
      <c r="G929" s="2"/>
      <c r="H929" s="2"/>
      <c r="J929" s="13"/>
      <c r="M929" s="49"/>
      <c r="N929" s="42"/>
      <c r="O929" s="51"/>
      <c r="P929" s="51"/>
      <c r="Q929" s="51"/>
      <c r="R929" s="51"/>
      <c r="S929" s="51"/>
      <c r="T929" s="51"/>
      <c r="U929" s="51"/>
      <c r="V929" s="16"/>
      <c r="W929" s="16"/>
      <c r="X929" s="16"/>
      <c r="Y929" s="16"/>
      <c r="Z929" s="16"/>
      <c r="AA929" s="16"/>
      <c r="AB929" s="16"/>
      <c r="AC929" s="18"/>
      <c r="AD929" s="16"/>
      <c r="AE929" s="16"/>
      <c r="AF929" s="16"/>
      <c r="AG929" s="16"/>
      <c r="AH929" s="16"/>
      <c r="AI929" s="16"/>
      <c r="AJ929" s="16"/>
      <c r="BD929" s="19"/>
      <c r="BE929" s="19"/>
      <c r="BF929" s="19"/>
      <c r="BG929" s="19"/>
      <c r="BH929" s="19"/>
      <c r="BI929" s="19"/>
      <c r="BJ929" s="19"/>
      <c r="BK929" s="19"/>
      <c r="BL929" s="19"/>
      <c r="BM929" s="19"/>
      <c r="BN929" s="19"/>
      <c r="BO929" s="19"/>
      <c r="BP929" s="19"/>
      <c r="BQ929" s="19"/>
      <c r="BR929" s="19"/>
      <c r="BS929" s="19"/>
      <c r="BT929" s="2"/>
      <c r="BV929" s="2"/>
      <c r="BW929" s="2"/>
      <c r="BX929" s="2"/>
      <c r="BY929" s="2"/>
      <c r="BZ929" s="2"/>
    </row>
    <row r="930" spans="1:78" x14ac:dyDescent="0.2">
      <c r="A930" s="2"/>
      <c r="B930" s="179"/>
      <c r="C930" s="179"/>
      <c r="D930" s="2"/>
      <c r="E930" s="2"/>
      <c r="F930" s="2"/>
      <c r="G930" s="2"/>
      <c r="H930" s="2"/>
      <c r="J930" s="13"/>
      <c r="M930" s="49"/>
      <c r="N930" s="42"/>
      <c r="O930" s="51"/>
      <c r="P930" s="51"/>
      <c r="Q930" s="51"/>
      <c r="R930" s="51"/>
      <c r="S930" s="51"/>
      <c r="T930" s="51"/>
      <c r="U930" s="51"/>
      <c r="V930" s="16"/>
      <c r="W930" s="16"/>
      <c r="X930" s="16"/>
      <c r="Y930" s="16"/>
      <c r="Z930" s="16"/>
      <c r="AA930" s="16"/>
      <c r="AB930" s="16"/>
      <c r="AC930" s="18"/>
      <c r="AD930" s="16"/>
      <c r="AE930" s="16"/>
      <c r="AF930" s="16"/>
      <c r="AG930" s="16"/>
      <c r="AH930" s="16"/>
      <c r="AI930" s="16"/>
      <c r="AJ930" s="16"/>
      <c r="BD930" s="19"/>
      <c r="BE930" s="19"/>
      <c r="BF930" s="19"/>
      <c r="BG930" s="19"/>
      <c r="BH930" s="19"/>
      <c r="BI930" s="19"/>
      <c r="BJ930" s="19"/>
      <c r="BK930" s="19"/>
      <c r="BL930" s="19"/>
      <c r="BM930" s="19"/>
      <c r="BN930" s="19"/>
      <c r="BO930" s="19"/>
      <c r="BP930" s="19"/>
      <c r="BQ930" s="19"/>
      <c r="BR930" s="19"/>
      <c r="BS930" s="19"/>
      <c r="BT930" s="2"/>
      <c r="BV930" s="2"/>
      <c r="BW930" s="2"/>
      <c r="BX930" s="2"/>
      <c r="BY930" s="2"/>
      <c r="BZ930" s="2"/>
    </row>
    <row r="931" spans="1:78" x14ac:dyDescent="0.2">
      <c r="A931" s="2"/>
      <c r="B931" s="179"/>
      <c r="C931" s="179"/>
      <c r="D931" s="2"/>
      <c r="E931" s="2"/>
      <c r="F931" s="2"/>
      <c r="G931" s="2"/>
      <c r="H931" s="2"/>
      <c r="J931" s="13"/>
      <c r="M931" s="49"/>
      <c r="N931" s="42"/>
      <c r="O931" s="51"/>
      <c r="P931" s="51"/>
      <c r="Q931" s="51"/>
      <c r="R931" s="51"/>
      <c r="S931" s="51"/>
      <c r="T931" s="51"/>
      <c r="U931" s="51"/>
      <c r="V931" s="16"/>
      <c r="W931" s="16"/>
      <c r="X931" s="16"/>
      <c r="Y931" s="16"/>
      <c r="Z931" s="16"/>
      <c r="AA931" s="16"/>
      <c r="AB931" s="16"/>
      <c r="AC931" s="18"/>
      <c r="AD931" s="16"/>
      <c r="AE931" s="16"/>
      <c r="AF931" s="16"/>
      <c r="AG931" s="16"/>
      <c r="AH931" s="16"/>
      <c r="AI931" s="16"/>
      <c r="AJ931" s="16"/>
      <c r="BD931" s="19"/>
      <c r="BE931" s="19"/>
      <c r="BF931" s="19"/>
      <c r="BG931" s="19"/>
      <c r="BH931" s="19"/>
      <c r="BI931" s="19"/>
      <c r="BJ931" s="19"/>
      <c r="BK931" s="19"/>
      <c r="BL931" s="19"/>
      <c r="BM931" s="19"/>
      <c r="BN931" s="19"/>
      <c r="BO931" s="19"/>
      <c r="BP931" s="19"/>
      <c r="BQ931" s="19"/>
      <c r="BR931" s="19"/>
      <c r="BS931" s="19"/>
      <c r="BT931" s="2"/>
      <c r="BV931" s="2"/>
      <c r="BW931" s="2"/>
      <c r="BX931" s="2"/>
      <c r="BY931" s="2"/>
      <c r="BZ931" s="2"/>
    </row>
    <row r="932" spans="1:78" x14ac:dyDescent="0.2">
      <c r="A932" s="2"/>
      <c r="B932" s="179"/>
      <c r="C932" s="179"/>
      <c r="D932" s="2"/>
      <c r="E932" s="2"/>
      <c r="F932" s="2"/>
      <c r="G932" s="2"/>
      <c r="H932" s="2"/>
      <c r="J932" s="14"/>
      <c r="K932" s="15"/>
      <c r="L932" s="15"/>
      <c r="M932" s="50"/>
      <c r="N932" s="43"/>
      <c r="O932" s="198"/>
      <c r="P932" s="198"/>
      <c r="Q932" s="198"/>
      <c r="R932" s="198"/>
      <c r="S932" s="198"/>
      <c r="T932" s="198"/>
      <c r="U932" s="198"/>
      <c r="V932" s="17"/>
      <c r="W932" s="17"/>
      <c r="X932" s="17"/>
      <c r="Y932" s="17"/>
      <c r="Z932" s="17"/>
      <c r="AA932" s="17"/>
      <c r="AB932" s="17"/>
      <c r="AC932" s="20"/>
      <c r="AD932" s="17"/>
      <c r="AE932" s="17"/>
      <c r="AF932" s="17"/>
      <c r="AG932" s="17"/>
      <c r="AH932" s="17"/>
      <c r="AI932" s="17"/>
      <c r="AJ932" s="17"/>
      <c r="AK932" s="21"/>
      <c r="AL932" s="21"/>
      <c r="AM932" s="21"/>
      <c r="AN932" s="21"/>
      <c r="AO932" s="21"/>
      <c r="AP932" s="21"/>
      <c r="AQ932" s="21"/>
      <c r="AR932" s="21"/>
      <c r="AS932" s="21"/>
      <c r="AT932" s="21"/>
      <c r="AU932" s="21"/>
      <c r="AV932" s="21"/>
      <c r="AW932" s="21"/>
      <c r="AX932" s="21"/>
      <c r="AY932" s="21"/>
      <c r="AZ932" s="21"/>
      <c r="BA932" s="21"/>
      <c r="BB932" s="21"/>
      <c r="BC932" s="21"/>
      <c r="BD932" s="22"/>
      <c r="BE932" s="22"/>
      <c r="BF932" s="22"/>
      <c r="BG932" s="22"/>
      <c r="BH932" s="22"/>
      <c r="BI932" s="22"/>
      <c r="BJ932" s="22"/>
      <c r="BK932" s="22"/>
      <c r="BL932" s="22"/>
      <c r="BM932" s="22"/>
      <c r="BN932" s="22"/>
      <c r="BO932" s="22"/>
      <c r="BP932" s="22"/>
      <c r="BQ932" s="22"/>
      <c r="BR932" s="22"/>
      <c r="BS932" s="22"/>
      <c r="BT932" s="2"/>
      <c r="BV932" s="2"/>
      <c r="BW932" s="2"/>
      <c r="BX932" s="2"/>
      <c r="BY932" s="2"/>
      <c r="BZ932" s="2"/>
    </row>
    <row r="933" spans="1:78" x14ac:dyDescent="0.2">
      <c r="B933" s="180"/>
    </row>
    <row r="934" spans="1:78" x14ac:dyDescent="0.2">
      <c r="B934" s="180"/>
    </row>
    <row r="935" spans="1:78" x14ac:dyDescent="0.2">
      <c r="B935" s="180"/>
    </row>
    <row r="936" spans="1:78" x14ac:dyDescent="0.2">
      <c r="B936" s="180"/>
    </row>
    <row r="937" spans="1:78" x14ac:dyDescent="0.2">
      <c r="B937" s="180"/>
    </row>
    <row r="938" spans="1:78" x14ac:dyDescent="0.2">
      <c r="B938" s="180"/>
    </row>
    <row r="939" spans="1:78" x14ac:dyDescent="0.2">
      <c r="B939" s="180"/>
    </row>
    <row r="940" spans="1:78" x14ac:dyDescent="0.2">
      <c r="B940" s="180"/>
    </row>
    <row r="941" spans="1:78" x14ac:dyDescent="0.2">
      <c r="B941" s="180"/>
    </row>
    <row r="942" spans="1:78" x14ac:dyDescent="0.2">
      <c r="B942" s="180"/>
    </row>
    <row r="943" spans="1:78" x14ac:dyDescent="0.2">
      <c r="B943" s="180"/>
    </row>
    <row r="944" spans="1:78" x14ac:dyDescent="0.2">
      <c r="B944" s="180"/>
    </row>
    <row r="945" spans="2:2" x14ac:dyDescent="0.2">
      <c r="B945" s="180"/>
    </row>
    <row r="946" spans="2:2" x14ac:dyDescent="0.2">
      <c r="B946" s="180"/>
    </row>
    <row r="947" spans="2:2" x14ac:dyDescent="0.2">
      <c r="B947" s="180"/>
    </row>
    <row r="948" spans="2:2" x14ac:dyDescent="0.2">
      <c r="B948" s="180"/>
    </row>
    <row r="949" spans="2:2" x14ac:dyDescent="0.2">
      <c r="B949" s="180"/>
    </row>
    <row r="950" spans="2:2" x14ac:dyDescent="0.2">
      <c r="B950" s="180"/>
    </row>
    <row r="951" spans="2:2" x14ac:dyDescent="0.2">
      <c r="B951" s="180"/>
    </row>
    <row r="952" spans="2:2" x14ac:dyDescent="0.2">
      <c r="B952" s="180"/>
    </row>
    <row r="953" spans="2:2" x14ac:dyDescent="0.2">
      <c r="B953" s="180"/>
    </row>
    <row r="954" spans="2:2" x14ac:dyDescent="0.2">
      <c r="B954" s="180"/>
    </row>
    <row r="955" spans="2:2" x14ac:dyDescent="0.2">
      <c r="B955" s="180"/>
    </row>
    <row r="956" spans="2:2" x14ac:dyDescent="0.2">
      <c r="B956" s="180"/>
    </row>
    <row r="957" spans="2:2" x14ac:dyDescent="0.2">
      <c r="B957" s="180"/>
    </row>
    <row r="958" spans="2:2" x14ac:dyDescent="0.2">
      <c r="B958" s="180"/>
    </row>
    <row r="959" spans="2:2" x14ac:dyDescent="0.2">
      <c r="B959" s="180"/>
    </row>
    <row r="960" spans="2:2" x14ac:dyDescent="0.2">
      <c r="B960" s="180"/>
    </row>
    <row r="961" spans="2:2" x14ac:dyDescent="0.2">
      <c r="B961" s="180"/>
    </row>
    <row r="962" spans="2:2" x14ac:dyDescent="0.2">
      <c r="B962" s="180"/>
    </row>
    <row r="963" spans="2:2" x14ac:dyDescent="0.2">
      <c r="B963" s="180"/>
    </row>
    <row r="964" spans="2:2" x14ac:dyDescent="0.2">
      <c r="B964" s="180"/>
    </row>
    <row r="965" spans="2:2" x14ac:dyDescent="0.2">
      <c r="B965" s="180"/>
    </row>
    <row r="966" spans="2:2" x14ac:dyDescent="0.2">
      <c r="B966" s="180"/>
    </row>
    <row r="967" spans="2:2" x14ac:dyDescent="0.2">
      <c r="B967" s="180"/>
    </row>
    <row r="968" spans="2:2" x14ac:dyDescent="0.2">
      <c r="B968" s="180"/>
    </row>
    <row r="969" spans="2:2" x14ac:dyDescent="0.2">
      <c r="B969" s="180"/>
    </row>
    <row r="970" spans="2:2" x14ac:dyDescent="0.2">
      <c r="B970" s="180"/>
    </row>
    <row r="971" spans="2:2" x14ac:dyDescent="0.2">
      <c r="B971" s="180"/>
    </row>
    <row r="972" spans="2:2" x14ac:dyDescent="0.2">
      <c r="B972" s="180"/>
    </row>
    <row r="973" spans="2:2" x14ac:dyDescent="0.2">
      <c r="B973" s="180"/>
    </row>
    <row r="974" spans="2:2" x14ac:dyDescent="0.2">
      <c r="B974" s="180"/>
    </row>
    <row r="975" spans="2:2" x14ac:dyDescent="0.2">
      <c r="B975" s="180"/>
    </row>
    <row r="976" spans="2:2" x14ac:dyDescent="0.2">
      <c r="B976" s="180"/>
    </row>
    <row r="977" spans="2:2" x14ac:dyDescent="0.2">
      <c r="B977" s="180"/>
    </row>
    <row r="978" spans="2:2" x14ac:dyDescent="0.2">
      <c r="B978" s="180"/>
    </row>
    <row r="979" spans="2:2" x14ac:dyDescent="0.2">
      <c r="B979" s="180"/>
    </row>
    <row r="980" spans="2:2" x14ac:dyDescent="0.2">
      <c r="B980" s="180"/>
    </row>
    <row r="981" spans="2:2" x14ac:dyDescent="0.2">
      <c r="B981" s="180"/>
    </row>
    <row r="982" spans="2:2" x14ac:dyDescent="0.2">
      <c r="B982" s="180"/>
    </row>
    <row r="983" spans="2:2" x14ac:dyDescent="0.2">
      <c r="B983" s="180"/>
    </row>
    <row r="984" spans="2:2" x14ac:dyDescent="0.2">
      <c r="B984" s="180"/>
    </row>
    <row r="985" spans="2:2" x14ac:dyDescent="0.2">
      <c r="B985" s="180"/>
    </row>
    <row r="986" spans="2:2" x14ac:dyDescent="0.2">
      <c r="B986" s="180"/>
    </row>
    <row r="987" spans="2:2" x14ac:dyDescent="0.2">
      <c r="B987" s="180"/>
    </row>
    <row r="988" spans="2:2" x14ac:dyDescent="0.2">
      <c r="B988" s="180"/>
    </row>
    <row r="989" spans="2:2" x14ac:dyDescent="0.2">
      <c r="B989" s="180"/>
    </row>
    <row r="990" spans="2:2" x14ac:dyDescent="0.2">
      <c r="B990" s="180"/>
    </row>
    <row r="991" spans="2:2" x14ac:dyDescent="0.2">
      <c r="B991" s="180"/>
    </row>
    <row r="992" spans="2:2" x14ac:dyDescent="0.2">
      <c r="B992" s="180"/>
    </row>
    <row r="993" spans="2:2" x14ac:dyDescent="0.2">
      <c r="B993" s="180"/>
    </row>
    <row r="994" spans="2:2" x14ac:dyDescent="0.2">
      <c r="B994" s="180"/>
    </row>
    <row r="995" spans="2:2" x14ac:dyDescent="0.2">
      <c r="B995" s="180"/>
    </row>
    <row r="996" spans="2:2" x14ac:dyDescent="0.2">
      <c r="B996" s="180"/>
    </row>
    <row r="997" spans="2:2" x14ac:dyDescent="0.2">
      <c r="B997" s="180"/>
    </row>
    <row r="998" spans="2:2" x14ac:dyDescent="0.2">
      <c r="B998" s="180"/>
    </row>
    <row r="999" spans="2:2" x14ac:dyDescent="0.2">
      <c r="B999" s="180"/>
    </row>
    <row r="1000" spans="2:2" x14ac:dyDescent="0.2">
      <c r="B1000" s="180"/>
    </row>
  </sheetData>
  <sheetProtection selectLockedCells="1" selectUnlockedCells="1"/>
  <mergeCells count="24">
    <mergeCell ref="BT3:BU3"/>
    <mergeCell ref="BW3:BX3"/>
    <mergeCell ref="BY3:BZ3"/>
    <mergeCell ref="V2:AA2"/>
    <mergeCell ref="B2:H3"/>
    <mergeCell ref="J2:L3"/>
    <mergeCell ref="M2:N3"/>
    <mergeCell ref="O2:U3"/>
    <mergeCell ref="CB2:CC2"/>
    <mergeCell ref="V3:AA3"/>
    <mergeCell ref="AB3:AC3"/>
    <mergeCell ref="AD3:AI3"/>
    <mergeCell ref="AJ3:AK3"/>
    <mergeCell ref="AL3:AM3"/>
    <mergeCell ref="AN3:AS3"/>
    <mergeCell ref="AT3:AU3"/>
    <mergeCell ref="AV3:BA3"/>
    <mergeCell ref="BB3:BC3"/>
    <mergeCell ref="BD3:BI3"/>
    <mergeCell ref="BJ3:BK3"/>
    <mergeCell ref="AB2:BK2"/>
    <mergeCell ref="BT2:BU2"/>
    <mergeCell ref="BW2:CA2"/>
    <mergeCell ref="BN3:BS3"/>
  </mergeCells>
  <phoneticPr fontId="29" type="noConversion"/>
  <conditionalFormatting sqref="A5:A50 A122:A766 A767:J907 L767:BY907">
    <cfRule type="expression" dxfId="178" priority="471">
      <formula>$N5:$N920="?"</formula>
    </cfRule>
    <cfRule type="expression" dxfId="177" priority="472">
      <formula>$N5:$N920="-"</formula>
    </cfRule>
  </conditionalFormatting>
  <conditionalFormatting sqref="A51 A114:A121">
    <cfRule type="expression" dxfId="176" priority="473">
      <formula>$N51:$N967="?"</formula>
    </cfRule>
    <cfRule type="expression" dxfId="175" priority="474">
      <formula>$N51:$N967="-"</formula>
    </cfRule>
  </conditionalFormatting>
  <conditionalFormatting sqref="A52:A113">
    <cfRule type="expression" dxfId="174" priority="477">
      <formula>$N52:$N969="?"</formula>
    </cfRule>
    <cfRule type="expression" dxfId="173" priority="478">
      <formula>$N52:$N969="-"</formula>
    </cfRule>
  </conditionalFormatting>
  <conditionalFormatting sqref="A908:J920 L908:BY920">
    <cfRule type="expression" dxfId="172" priority="462">
      <formula>$N908:$N1900="?"</formula>
    </cfRule>
    <cfRule type="expression" dxfId="171" priority="463">
      <formula>$N908:$N1900="-"</formula>
    </cfRule>
  </conditionalFormatting>
  <conditionalFormatting sqref="J761:CA766">
    <cfRule type="expression" dxfId="160" priority="36">
      <formula>$N761:$N1667="?"</formula>
    </cfRule>
    <cfRule type="expression" dxfId="159" priority="37">
      <formula>$N761:$N1667="-"</formula>
    </cfRule>
  </conditionalFormatting>
  <conditionalFormatting sqref="W761:W766 Y761:Y766 AA761:AA766 AC761:AC766 AE761:AE766 AG761:AG766 AI761:AI766 AK761:AK766 AM761:AM766 AO761:AO766 AQ761:AQ766 AS761:AS766 AU761:AU766 AW761:AW766 AY761:AY766 BA761:BA766 BC761:BC766 BE761:BE766 BG761:BG766 BI761:BI766 BK761:BL766 BO761:BO766 BQ761:BQ766 BS761:BS766 BU761:BU766 BX761:BX766 BZ761:BZ766">
    <cfRule type="expression" dxfId="149" priority="38">
      <formula>V761="VVS"</formula>
    </cfRule>
    <cfRule type="expression" dxfId="148" priority="39">
      <formula>V761="VEN"</formula>
    </cfRule>
    <cfRule type="expression" dxfId="147" priority="40">
      <formula>V761="LAN"</formula>
    </cfRule>
    <cfRule type="expression" dxfId="146" priority="41">
      <formula>V761="ENT"</formula>
    </cfRule>
    <cfRule type="expression" dxfId="145" priority="42">
      <formula>V761="EL"</formula>
    </cfRule>
    <cfRule type="expression" dxfId="144" priority="43">
      <formula>V761="KON"</formula>
    </cfRule>
    <cfRule type="expression" dxfId="143" priority="44">
      <formula>V761="ARK"</formula>
    </cfRule>
  </conditionalFormatting>
  <conditionalFormatting sqref="V761:V766 X761:X766 Z761:Z766 AD761:AD766 AF761:AF766 AH761:AH766 AJ761:AJ766 AL761:AL766 AN761:AN766 AP761:AP766 AR761:AR766 AT761:AT766 AV761:AV766 AX761:AX766 AZ761:AZ766 BB761:BB766 BD761:BD766 BF761:BF766 BH761:BH766 BJ761:BJ766 BN761:BN766 BP761:BP766 BR761:BR766 BT761:BT766 BW761:BW766 BY761:BY766 AB761:AB766">
    <cfRule type="cellIs" dxfId="142" priority="45" operator="equal">
      <formula>"VVS"</formula>
    </cfRule>
    <cfRule type="cellIs" dxfId="141" priority="46" operator="equal">
      <formula>"VEN"</formula>
    </cfRule>
    <cfRule type="cellIs" dxfId="140" priority="47" operator="equal">
      <formula>"LAN"</formula>
    </cfRule>
    <cfRule type="cellIs" dxfId="139" priority="48" operator="equal">
      <formula>"ENT"</formula>
    </cfRule>
    <cfRule type="cellIs" dxfId="138" priority="49" operator="equal">
      <formula>"EL"</formula>
    </cfRule>
    <cfRule type="cellIs" dxfId="137" priority="50" operator="equal">
      <formula>"KON"</formula>
    </cfRule>
    <cfRule type="cellIs" dxfId="136" priority="51" operator="equal">
      <formula>"ARK"</formula>
    </cfRule>
  </conditionalFormatting>
  <conditionalFormatting sqref="BM761:BM766">
    <cfRule type="expression" dxfId="72" priority="52">
      <formula>BK761="VVS"</formula>
    </cfRule>
    <cfRule type="expression" dxfId="71" priority="53">
      <formula>BK761="VEN"</formula>
    </cfRule>
    <cfRule type="expression" dxfId="70" priority="54">
      <formula>BK761="LAN"</formula>
    </cfRule>
    <cfRule type="expression" dxfId="69" priority="55">
      <formula>BK761="ENT"</formula>
    </cfRule>
    <cfRule type="expression" dxfId="68" priority="56">
      <formula>BK761="EL"</formula>
    </cfRule>
    <cfRule type="expression" dxfId="67" priority="57">
      <formula>BK761="KON"</formula>
    </cfRule>
    <cfRule type="expression" dxfId="66" priority="58">
      <formula>BK761="ARK"</formula>
    </cfRule>
  </conditionalFormatting>
  <conditionalFormatting sqref="J74:L74 N74:CA74 J75:CA87 J88:AA88 BD88:CA88">
    <cfRule type="expression" dxfId="34" priority="30">
      <formula>$N74:$N983="?"</formula>
    </cfRule>
    <cfRule type="expression" dxfId="33" priority="31">
      <formula>$N74:$N983="-"</formula>
    </cfRule>
  </conditionalFormatting>
  <conditionalFormatting sqref="J109:L109 N109:CA109 J110:CA185 J200:CA554">
    <cfRule type="expression" dxfId="32" priority="1">
      <formula>$N109:$N1016="?"</formula>
    </cfRule>
    <cfRule type="expression" dxfId="31" priority="2">
      <formula>$N109:$N1016="-"</formula>
    </cfRule>
  </conditionalFormatting>
  <conditionalFormatting sqref="J44:L44 J5:CA43 N44:CA44 M44:M48 AB48:BC48 AB73:BC73 AB88:BC88 AB108:BC108">
    <cfRule type="expression" dxfId="30" priority="26">
      <formula>$N5:$N917="?"</formula>
    </cfRule>
    <cfRule type="expression" dxfId="29" priority="27">
      <formula>$N5:$N917="-"</formula>
    </cfRule>
  </conditionalFormatting>
  <conditionalFormatting sqref="N72:CA72 J49:CA71 J72:L73 M72:M74 N73:AA73 BD73:CA73">
    <cfRule type="expression" dxfId="28" priority="28">
      <formula>$N49:$N959="?"</formula>
    </cfRule>
    <cfRule type="expression" dxfId="27" priority="29">
      <formula>$N49:$N959="-"</formula>
    </cfRule>
  </conditionalFormatting>
  <conditionalFormatting sqref="N107:CA107 J89:CA106 J107:L108 M107:M109 N108:AA108 BD108:CA108">
    <cfRule type="expression" dxfId="26" priority="32">
      <formula>$N89:$N997="?"</formula>
    </cfRule>
    <cfRule type="expression" dxfId="25" priority="33">
      <formula>$N89:$N997="-"</formula>
    </cfRule>
  </conditionalFormatting>
  <conditionalFormatting sqref="N48:AA48 N45:CA47 J45:L48 BD48:CA48">
    <cfRule type="expression" dxfId="24" priority="24">
      <formula>$N45:$N956="?"</formula>
    </cfRule>
    <cfRule type="expression" dxfId="23" priority="25">
      <formula>$N45:$N956="-"</formula>
    </cfRule>
  </conditionalFormatting>
  <conditionalFormatting sqref="AB4:AB178 BW4:BW760 BY4:BY760 V4:V760 X4:X760 Z4:Z760 AD4:AD760 AF4:AF760 AH4:AH760 AJ4:AJ760 AL4:AL760 AN4:AN760 AP4:AP760 AR4:AR760 AT4:AT760 AV4:AV760 AX4:AX760 AZ4:AZ760 BB4:BB760 BD4:BD760 BF4:BF760 BH4:BH760 BJ4:BJ760 BN4:BN760 BP4:BP760 BR4:BR760 BT4:BT760 AB180:AB760">
    <cfRule type="cellIs" dxfId="22" priority="10" operator="equal">
      <formula>"VVS"</formula>
    </cfRule>
    <cfRule type="cellIs" dxfId="21" priority="11" operator="equal">
      <formula>"VEN"</formula>
    </cfRule>
    <cfRule type="cellIs" dxfId="20" priority="12" operator="equal">
      <formula>"LAN"</formula>
    </cfRule>
    <cfRule type="cellIs" dxfId="19" priority="13" operator="equal">
      <formula>"ENT"</formula>
    </cfRule>
    <cfRule type="cellIs" dxfId="18" priority="14" operator="equal">
      <formula>"EL"</formula>
    </cfRule>
    <cfRule type="cellIs" dxfId="17" priority="15" operator="equal">
      <formula>"KON"</formula>
    </cfRule>
    <cfRule type="cellIs" dxfId="16" priority="16" operator="equal">
      <formula>"ARK"</formula>
    </cfRule>
  </conditionalFormatting>
  <conditionalFormatting sqref="BM5:BM760">
    <cfRule type="expression" dxfId="15" priority="17">
      <formula>BK5="VVS"</formula>
    </cfRule>
    <cfRule type="expression" dxfId="14" priority="18">
      <formula>BK5="VEN"</formula>
    </cfRule>
    <cfRule type="expression" dxfId="13" priority="19">
      <formula>BK5="LAN"</formula>
    </cfRule>
    <cfRule type="expression" dxfId="12" priority="20">
      <formula>BK5="ENT"</formula>
    </cfRule>
    <cfRule type="expression" dxfId="11" priority="21">
      <formula>BK5="EL"</formula>
    </cfRule>
    <cfRule type="expression" dxfId="10" priority="22">
      <formula>BK5="KON"</formula>
    </cfRule>
    <cfRule type="expression" dxfId="9" priority="23">
      <formula>BK5="ARK"</formula>
    </cfRule>
  </conditionalFormatting>
  <conditionalFormatting sqref="BX5:BX760 BZ5:BZ760 W5:W760 Y5:Y760 AA5:AA760 AC5:AC760 AE5:AE760 AG5:AG760 AI5:AI760 AK5:AK760 AM5:AM760 AO5:AO760 AQ5:AQ760 AS5:AS760 AU5:AU760 AW5:AW760 AY5:AY760 BA5:BA760 BC5:BC760 BE5:BE760 BG5:BG760 BI5:BI760 BK5:BL760 BO5:BO760 BQ5:BQ760 BS5:BS760 BU5:BU760">
    <cfRule type="expression" dxfId="8" priority="3">
      <formula>V5="VVS"</formula>
    </cfRule>
    <cfRule type="expression" dxfId="7" priority="4">
      <formula>V5="VEN"</formula>
    </cfRule>
    <cfRule type="expression" dxfId="6" priority="5">
      <formula>V5="LAN"</formula>
    </cfRule>
    <cfRule type="expression" dxfId="5" priority="6">
      <formula>V5="ENT"</formula>
    </cfRule>
    <cfRule type="expression" dxfId="4" priority="7">
      <formula>V5="EL"</formula>
    </cfRule>
    <cfRule type="expression" dxfId="3" priority="8">
      <formula>V5="KON"</formula>
    </cfRule>
    <cfRule type="expression" dxfId="2" priority="9">
      <formula>V5="ARK"</formula>
    </cfRule>
  </conditionalFormatting>
  <conditionalFormatting sqref="J555:CA760 J186:CA199">
    <cfRule type="expression" dxfId="1" priority="34">
      <formula>$N186:$N1092="?"</formula>
    </cfRule>
    <cfRule type="expression" dxfId="0" priority="35">
      <formula>$N186:$N1092="-"</formula>
    </cfRule>
  </conditionalFormatting>
  <dataValidations count="1">
    <dataValidation allowBlank="1" showInputMessage="1" showErrorMessage="1" sqref="BT767:BT1048576 BL469:BL766 BL5:BL7 BL19:BL467" xr:uid="{100993EF-8FF4-43FF-8B3D-DA7071C5C610}"/>
  </dataValidations>
  <printOptions horizontalCentered="1"/>
  <pageMargins left="0.25" right="0.25" top="0.75" bottom="0.75" header="0.3" footer="0.3"/>
  <pageSetup paperSize="8" fitToHeight="0" orientation="landscape" r:id="rId1"/>
  <headerFooter>
    <oddFooter>&amp;C_x000D_&amp;1#&amp;"Verdana"&amp;7&amp;K000000 Confidential</oddFooter>
  </headerFooter>
  <tableParts count="1">
    <tablePart r:id="rId2"/>
  </tableParts>
  <extLst>
    <ext xmlns:x14="http://schemas.microsoft.com/office/spreadsheetml/2009/9/main" uri="{78C0D931-6437-407d-A8EE-F0AAD7539E65}">
      <x14:conditionalFormattings>
        <x14:conditionalFormatting xmlns:xm="http://schemas.microsoft.com/office/excel/2006/main">
          <x14:cfRule type="containsText" priority="464" operator="containsText" id="{E140F4BA-0E64-4503-9143-4128F7354FA9}">
            <xm:f>NOT(ISERROR(SEARCH(Dataopslag!$F$9,V767)))</xm:f>
            <xm:f>Dataopslag!$F$9</xm:f>
            <x14:dxf>
              <fill>
                <patternFill>
                  <bgColor rgb="FFA3A9A8"/>
                </patternFill>
              </fill>
            </x14:dxf>
          </x14:cfRule>
          <x14:cfRule type="containsText" priority="465" operator="containsText" id="{F208F1F8-E4BC-4847-B236-F2DC4A0B02E1}">
            <xm:f>NOT(ISERROR(SEARCH(Dataopslag!$F$8,V767)))</xm:f>
            <xm:f>Dataopslag!$F$8</xm:f>
            <x14:dxf>
              <fill>
                <patternFill>
                  <bgColor rgb="FFCDD9DB"/>
                </patternFill>
              </fill>
            </x14:dxf>
          </x14:cfRule>
          <x14:cfRule type="containsText" priority="466" operator="containsText" id="{A4383851-8EEE-4B25-8A65-F9262D63580B}">
            <xm:f>NOT(ISERROR(SEARCH(Dataopslag!$F$7,V767)))</xm:f>
            <xm:f>Dataopslag!$F$7</xm:f>
            <x14:dxf>
              <fill>
                <patternFill>
                  <bgColor rgb="FFCDDAC7"/>
                </patternFill>
              </fill>
            </x14:dxf>
          </x14:cfRule>
          <x14:cfRule type="containsText" priority="467" operator="containsText" id="{8756F838-9C30-4D48-86FA-B5CA85D9C91D}">
            <xm:f>NOT(ISERROR(SEARCH(Dataopslag!$F$6,V767)))</xm:f>
            <xm:f>Dataopslag!$F$6</xm:f>
            <x14:dxf>
              <fill>
                <patternFill>
                  <bgColor rgb="FF9CB5BA"/>
                </patternFill>
              </fill>
            </x14:dxf>
          </x14:cfRule>
          <x14:cfRule type="containsText" priority="468" operator="containsText" id="{F043A05D-F9D7-4F05-B5CB-051C53914ADE}">
            <xm:f>NOT(ISERROR(SEARCH(Dataopslag!$F$5,V767)))</xm:f>
            <xm:f>Dataopslag!$F$5</xm:f>
            <x14:dxf>
              <fill>
                <patternFill>
                  <bgColor rgb="FFE5B2A9"/>
                </patternFill>
              </fill>
            </x14:dxf>
          </x14:cfRule>
          <x14:cfRule type="containsText" priority="469" operator="containsText" id="{99A7C620-0B4E-4FB4-9981-9BFD3F8A1ED4}">
            <xm:f>NOT(ISERROR(SEARCH(Dataopslag!$F$3,V767)))</xm:f>
            <xm:f>Dataopslag!$F$3</xm:f>
            <x14:dxf>
              <fill>
                <patternFill>
                  <bgColor rgb="FF9DB690"/>
                </patternFill>
              </fill>
            </x14:dxf>
          </x14:cfRule>
          <x14:cfRule type="containsText" priority="470" operator="containsText" id="{61BE479E-F92B-41A3-B91B-E3D81696171F}">
            <xm:f>NOT(ISERROR(SEARCH(Dataopslag!$F$4,V767)))</xm:f>
            <xm:f>Dataopslag!$F$4</xm:f>
            <x14:dxf>
              <fill>
                <patternFill>
                  <bgColor rgb="FFD1D4D3"/>
                </patternFill>
              </fill>
            </x14:dxf>
          </x14:cfRule>
          <xm:sqref>V767:AB907</xm:sqref>
        </x14:conditionalFormatting>
        <x14:conditionalFormatting xmlns:xm="http://schemas.microsoft.com/office/excel/2006/main">
          <x14:cfRule type="containsText" priority="455" operator="containsText" id="{7E91B32B-F8F0-4FBF-8091-B8D9FD8E6AFF}">
            <xm:f>NOT(ISERROR(SEARCH(Dataopslag!$F$9,AD767)))</xm:f>
            <xm:f>Dataopslag!$F$9</xm:f>
            <x14:dxf>
              <fill>
                <patternFill>
                  <bgColor rgb="FFA3A9A8"/>
                </patternFill>
              </fill>
            </x14:dxf>
          </x14:cfRule>
          <x14:cfRule type="containsText" priority="456" operator="containsText" id="{7FCF0CCF-076F-4C59-BD50-21816596050E}">
            <xm:f>NOT(ISERROR(SEARCH(Dataopslag!$F$8,AD767)))</xm:f>
            <xm:f>Dataopslag!$F$8</xm:f>
            <x14:dxf>
              <fill>
                <patternFill>
                  <bgColor rgb="FFCDD9DB"/>
                </patternFill>
              </fill>
            </x14:dxf>
          </x14:cfRule>
          <x14:cfRule type="containsText" priority="457" operator="containsText" id="{C87959CD-6E3D-4516-8D64-16F9596223E7}">
            <xm:f>NOT(ISERROR(SEARCH(Dataopslag!$F$7,AD767)))</xm:f>
            <xm:f>Dataopslag!$F$7</xm:f>
            <x14:dxf>
              <fill>
                <patternFill>
                  <bgColor rgb="FFCDDAC7"/>
                </patternFill>
              </fill>
            </x14:dxf>
          </x14:cfRule>
          <x14:cfRule type="containsText" priority="458" operator="containsText" id="{0457DE85-B2FF-40C7-9DE1-824DF96A7B65}">
            <xm:f>NOT(ISERROR(SEARCH(Dataopslag!$F$6,AD767)))</xm:f>
            <xm:f>Dataopslag!$F$6</xm:f>
            <x14:dxf>
              <fill>
                <patternFill>
                  <bgColor rgb="FF9CB5BA"/>
                </patternFill>
              </fill>
            </x14:dxf>
          </x14:cfRule>
          <x14:cfRule type="containsText" priority="459" operator="containsText" id="{2414250C-49C0-49E6-AE44-3011EC62C98A}">
            <xm:f>NOT(ISERROR(SEARCH(Dataopslag!$F$5,AD767)))</xm:f>
            <xm:f>Dataopslag!$F$5</xm:f>
            <x14:dxf>
              <fill>
                <patternFill>
                  <bgColor rgb="FFE5B2A9"/>
                </patternFill>
              </fill>
            </x14:dxf>
          </x14:cfRule>
          <x14:cfRule type="containsText" priority="460" operator="containsText" id="{A1AFB3B4-0BA6-41FF-88CB-A13062B41526}">
            <xm:f>NOT(ISERROR(SEARCH(Dataopslag!$F$3,AD767)))</xm:f>
            <xm:f>Dataopslag!$F$3</xm:f>
            <x14:dxf>
              <fill>
                <patternFill>
                  <bgColor rgb="FF9DB690"/>
                </patternFill>
              </fill>
            </x14:dxf>
          </x14:cfRule>
          <x14:cfRule type="containsText" priority="461" operator="containsText" id="{13F1F3B1-E8E3-4FC9-BC36-C00D07640D40}">
            <xm:f>NOT(ISERROR(SEARCH(Dataopslag!$F$4,AD767)))</xm:f>
            <xm:f>Dataopslag!$F$4</xm:f>
            <x14:dxf>
              <fill>
                <patternFill>
                  <bgColor rgb="FFD1D4D3"/>
                </patternFill>
              </fill>
            </x14:dxf>
          </x14:cfRule>
          <xm:sqref>AD767:AJ907</xm:sqref>
        </x14:conditionalFormatting>
        <x14:conditionalFormatting xmlns:xm="http://schemas.microsoft.com/office/excel/2006/main">
          <x14:cfRule type="containsText" priority="448" operator="containsText" id="{9E155A62-B280-496E-B42A-3C079FDC69F0}">
            <xm:f>NOT(ISERROR(SEARCH(Dataopslag!$F$9,AL767)))</xm:f>
            <xm:f>Dataopslag!$F$9</xm:f>
            <x14:dxf>
              <fill>
                <patternFill>
                  <bgColor rgb="FFA3A9A8"/>
                </patternFill>
              </fill>
            </x14:dxf>
          </x14:cfRule>
          <x14:cfRule type="containsText" priority="449" operator="containsText" id="{D730B0E5-BDFD-4C44-B2C8-29A970ED1332}">
            <xm:f>NOT(ISERROR(SEARCH(Dataopslag!$F$8,AL767)))</xm:f>
            <xm:f>Dataopslag!$F$8</xm:f>
            <x14:dxf>
              <fill>
                <patternFill>
                  <bgColor rgb="FFCDD9DB"/>
                </patternFill>
              </fill>
            </x14:dxf>
          </x14:cfRule>
          <x14:cfRule type="containsText" priority="450" operator="containsText" id="{2ADB8B1D-D390-4698-AD6C-5370045362BD}">
            <xm:f>NOT(ISERROR(SEARCH(Dataopslag!$F$7,AL767)))</xm:f>
            <xm:f>Dataopslag!$F$7</xm:f>
            <x14:dxf>
              <fill>
                <patternFill>
                  <bgColor rgb="FFCDDAC7"/>
                </patternFill>
              </fill>
            </x14:dxf>
          </x14:cfRule>
          <x14:cfRule type="containsText" priority="451" operator="containsText" id="{F7E60485-96F8-4AFD-B36B-D0C4119C5812}">
            <xm:f>NOT(ISERROR(SEARCH(Dataopslag!$F$6,AL767)))</xm:f>
            <xm:f>Dataopslag!$F$6</xm:f>
            <x14:dxf>
              <fill>
                <patternFill>
                  <bgColor rgb="FF9CB5BA"/>
                </patternFill>
              </fill>
            </x14:dxf>
          </x14:cfRule>
          <x14:cfRule type="containsText" priority="452" operator="containsText" id="{0EF0305F-85E0-4191-8EAD-63D8C009016E}">
            <xm:f>NOT(ISERROR(SEARCH(Dataopslag!$F$5,AL767)))</xm:f>
            <xm:f>Dataopslag!$F$5</xm:f>
            <x14:dxf>
              <fill>
                <patternFill>
                  <bgColor rgb="FFE5B2A9"/>
                </patternFill>
              </fill>
            </x14:dxf>
          </x14:cfRule>
          <x14:cfRule type="containsText" priority="453" operator="containsText" id="{745489A4-11B6-4146-8CB8-2E0428722049}">
            <xm:f>NOT(ISERROR(SEARCH(Dataopslag!$F$3,AL767)))</xm:f>
            <xm:f>Dataopslag!$F$3</xm:f>
            <x14:dxf>
              <fill>
                <patternFill>
                  <bgColor rgb="FF9DB690"/>
                </patternFill>
              </fill>
            </x14:dxf>
          </x14:cfRule>
          <x14:cfRule type="containsText" priority="454" operator="containsText" id="{15DA8670-CF82-4B74-BC50-2194E528D7EE}">
            <xm:f>NOT(ISERROR(SEARCH(Dataopslag!$F$4,AL767)))</xm:f>
            <xm:f>Dataopslag!$F$4</xm:f>
            <x14:dxf>
              <fill>
                <patternFill>
                  <bgColor rgb="FFD1D4D3"/>
                </patternFill>
              </fill>
            </x14:dxf>
          </x14:cfRule>
          <xm:sqref>AL767:AL907</xm:sqref>
        </x14:conditionalFormatting>
        <x14:conditionalFormatting xmlns:xm="http://schemas.microsoft.com/office/excel/2006/main">
          <x14:cfRule type="containsText" priority="441" operator="containsText" id="{84117D94-B473-48BC-B804-5EBB8D30097F}">
            <xm:f>NOT(ISERROR(SEARCH(Dataopslag!$F$9,AN767)))</xm:f>
            <xm:f>Dataopslag!$F$9</xm:f>
            <x14:dxf>
              <fill>
                <patternFill>
                  <bgColor rgb="FFA3A9A8"/>
                </patternFill>
              </fill>
            </x14:dxf>
          </x14:cfRule>
          <x14:cfRule type="containsText" priority="442" operator="containsText" id="{2CCA1133-BC0A-45B7-BB63-71C8FEB58D27}">
            <xm:f>NOT(ISERROR(SEARCH(Dataopslag!$F$8,AN767)))</xm:f>
            <xm:f>Dataopslag!$F$8</xm:f>
            <x14:dxf>
              <fill>
                <patternFill>
                  <bgColor rgb="FFCDD9DB"/>
                </patternFill>
              </fill>
            </x14:dxf>
          </x14:cfRule>
          <x14:cfRule type="containsText" priority="443" operator="containsText" id="{28F842F2-85B7-4B28-8C76-4F12B91FD200}">
            <xm:f>NOT(ISERROR(SEARCH(Dataopslag!$F$7,AN767)))</xm:f>
            <xm:f>Dataopslag!$F$7</xm:f>
            <x14:dxf>
              <fill>
                <patternFill>
                  <bgColor rgb="FFCDDAC7"/>
                </patternFill>
              </fill>
            </x14:dxf>
          </x14:cfRule>
          <x14:cfRule type="containsText" priority="444" operator="containsText" id="{23E354B3-A2D5-4490-A1A9-78DED6D173FD}">
            <xm:f>NOT(ISERROR(SEARCH(Dataopslag!$F$6,AN767)))</xm:f>
            <xm:f>Dataopslag!$F$6</xm:f>
            <x14:dxf>
              <fill>
                <patternFill>
                  <bgColor rgb="FF9CB5BA"/>
                </patternFill>
              </fill>
            </x14:dxf>
          </x14:cfRule>
          <x14:cfRule type="containsText" priority="445" operator="containsText" id="{D0F36CAA-85D7-4993-A04C-13A0B2009F3A}">
            <xm:f>NOT(ISERROR(SEARCH(Dataopslag!$F$5,AN767)))</xm:f>
            <xm:f>Dataopslag!$F$5</xm:f>
            <x14:dxf>
              <fill>
                <patternFill>
                  <bgColor rgb="FFE5B2A9"/>
                </patternFill>
              </fill>
            </x14:dxf>
          </x14:cfRule>
          <x14:cfRule type="containsText" priority="446" operator="containsText" id="{4EA30D65-9794-44CF-81B8-F1FA23442338}">
            <xm:f>NOT(ISERROR(SEARCH(Dataopslag!$F$3,AN767)))</xm:f>
            <xm:f>Dataopslag!$F$3</xm:f>
            <x14:dxf>
              <fill>
                <patternFill>
                  <bgColor rgb="FF9DB690"/>
                </patternFill>
              </fill>
            </x14:dxf>
          </x14:cfRule>
          <x14:cfRule type="containsText" priority="447" operator="containsText" id="{0839FFFF-35FF-4719-987B-8CBDC7BC60CE}">
            <xm:f>NOT(ISERROR(SEARCH(Dataopslag!$F$4,AN767)))</xm:f>
            <xm:f>Dataopslag!$F$4</xm:f>
            <x14:dxf>
              <fill>
                <patternFill>
                  <bgColor rgb="FFD1D4D3"/>
                </patternFill>
              </fill>
            </x14:dxf>
          </x14:cfRule>
          <xm:sqref>AN767:AS907</xm:sqref>
        </x14:conditionalFormatting>
        <x14:conditionalFormatting xmlns:xm="http://schemas.microsoft.com/office/excel/2006/main">
          <x14:cfRule type="containsText" priority="434" operator="containsText" id="{7C36D660-0A90-4CFA-BC35-5BF6E5FFE9BF}">
            <xm:f>NOT(ISERROR(SEARCH(Dataopslag!$F$9,AT767)))</xm:f>
            <xm:f>Dataopslag!$F$9</xm:f>
            <x14:dxf>
              <fill>
                <patternFill>
                  <bgColor rgb="FFA3A9A8"/>
                </patternFill>
              </fill>
            </x14:dxf>
          </x14:cfRule>
          <x14:cfRule type="containsText" priority="435" operator="containsText" id="{B2C68096-EE37-4FD2-B667-36AC36EAA1C2}">
            <xm:f>NOT(ISERROR(SEARCH(Dataopslag!$F$8,AT767)))</xm:f>
            <xm:f>Dataopslag!$F$8</xm:f>
            <x14:dxf>
              <fill>
                <patternFill>
                  <bgColor rgb="FFCDD9DB"/>
                </patternFill>
              </fill>
            </x14:dxf>
          </x14:cfRule>
          <x14:cfRule type="containsText" priority="436" operator="containsText" id="{C4D99AAB-B802-4298-B8F2-33ED9DA90A3B}">
            <xm:f>NOT(ISERROR(SEARCH(Dataopslag!$F$7,AT767)))</xm:f>
            <xm:f>Dataopslag!$F$7</xm:f>
            <x14:dxf>
              <fill>
                <patternFill>
                  <bgColor rgb="FFCDDAC7"/>
                </patternFill>
              </fill>
            </x14:dxf>
          </x14:cfRule>
          <x14:cfRule type="containsText" priority="437" operator="containsText" id="{8635BF23-1DF4-430F-A69D-2B315F70DA3E}">
            <xm:f>NOT(ISERROR(SEARCH(Dataopslag!$F$6,AT767)))</xm:f>
            <xm:f>Dataopslag!$F$6</xm:f>
            <x14:dxf>
              <fill>
                <patternFill>
                  <bgColor rgb="FF9CB5BA"/>
                </patternFill>
              </fill>
            </x14:dxf>
          </x14:cfRule>
          <x14:cfRule type="containsText" priority="438" operator="containsText" id="{68639244-D975-4D15-9F3F-298F3BF45EF9}">
            <xm:f>NOT(ISERROR(SEARCH(Dataopslag!$F$5,AT767)))</xm:f>
            <xm:f>Dataopslag!$F$5</xm:f>
            <x14:dxf>
              <fill>
                <patternFill>
                  <bgColor rgb="FFE5B2A9"/>
                </patternFill>
              </fill>
            </x14:dxf>
          </x14:cfRule>
          <x14:cfRule type="containsText" priority="439" operator="containsText" id="{539EE2C4-7757-4655-AEF7-F1B56701E770}">
            <xm:f>NOT(ISERROR(SEARCH(Dataopslag!$F$3,AT767)))</xm:f>
            <xm:f>Dataopslag!$F$3</xm:f>
            <x14:dxf>
              <fill>
                <patternFill>
                  <bgColor rgb="FF9DB690"/>
                </patternFill>
              </fill>
            </x14:dxf>
          </x14:cfRule>
          <x14:cfRule type="containsText" priority="440" operator="containsText" id="{8BA39E4A-B71E-4506-BE64-6E86198FACD2}">
            <xm:f>NOT(ISERROR(SEARCH(Dataopslag!$F$4,AT767)))</xm:f>
            <xm:f>Dataopslag!$F$4</xm:f>
            <x14:dxf>
              <fill>
                <patternFill>
                  <bgColor rgb="FFD1D4D3"/>
                </patternFill>
              </fill>
            </x14:dxf>
          </x14:cfRule>
          <xm:sqref>AT767:AT907</xm:sqref>
        </x14:conditionalFormatting>
        <x14:conditionalFormatting xmlns:xm="http://schemas.microsoft.com/office/excel/2006/main">
          <x14:cfRule type="containsText" priority="427" operator="containsText" id="{B7DC8153-7EF1-452A-8298-A31D45205B78}">
            <xm:f>NOT(ISERROR(SEARCH(Dataopslag!$F$9,AV767)))</xm:f>
            <xm:f>Dataopslag!$F$9</xm:f>
            <x14:dxf>
              <fill>
                <patternFill>
                  <bgColor rgb="FFA3A9A8"/>
                </patternFill>
              </fill>
            </x14:dxf>
          </x14:cfRule>
          <x14:cfRule type="containsText" priority="428" operator="containsText" id="{FFF892AB-D463-4E24-A992-A025D60C048F}">
            <xm:f>NOT(ISERROR(SEARCH(Dataopslag!$F$8,AV767)))</xm:f>
            <xm:f>Dataopslag!$F$8</xm:f>
            <x14:dxf>
              <fill>
                <patternFill>
                  <bgColor rgb="FFCDD9DB"/>
                </patternFill>
              </fill>
            </x14:dxf>
          </x14:cfRule>
          <x14:cfRule type="containsText" priority="429" operator="containsText" id="{2307C697-79BE-4A86-B5DA-A08EFA98818A}">
            <xm:f>NOT(ISERROR(SEARCH(Dataopslag!$F$7,AV767)))</xm:f>
            <xm:f>Dataopslag!$F$7</xm:f>
            <x14:dxf>
              <fill>
                <patternFill>
                  <bgColor rgb="FFCDDAC7"/>
                </patternFill>
              </fill>
            </x14:dxf>
          </x14:cfRule>
          <x14:cfRule type="containsText" priority="430" operator="containsText" id="{45EC0809-22B6-48B6-BB64-3D169ADDF294}">
            <xm:f>NOT(ISERROR(SEARCH(Dataopslag!$F$6,AV767)))</xm:f>
            <xm:f>Dataopslag!$F$6</xm:f>
            <x14:dxf>
              <fill>
                <patternFill>
                  <bgColor rgb="FF9CB5BA"/>
                </patternFill>
              </fill>
            </x14:dxf>
          </x14:cfRule>
          <x14:cfRule type="containsText" priority="431" operator="containsText" id="{131001A6-AD81-4149-8616-0DF7BC2E3BC9}">
            <xm:f>NOT(ISERROR(SEARCH(Dataopslag!$F$5,AV767)))</xm:f>
            <xm:f>Dataopslag!$F$5</xm:f>
            <x14:dxf>
              <fill>
                <patternFill>
                  <bgColor rgb="FFE5B2A9"/>
                </patternFill>
              </fill>
            </x14:dxf>
          </x14:cfRule>
          <x14:cfRule type="containsText" priority="432" operator="containsText" id="{B20A53CC-99EF-4506-8278-078F9F48DC47}">
            <xm:f>NOT(ISERROR(SEARCH(Dataopslag!$F$3,AV767)))</xm:f>
            <xm:f>Dataopslag!$F$3</xm:f>
            <x14:dxf>
              <fill>
                <patternFill>
                  <bgColor rgb="FF9DB690"/>
                </patternFill>
              </fill>
            </x14:dxf>
          </x14:cfRule>
          <x14:cfRule type="containsText" priority="433" operator="containsText" id="{A3818533-348F-442B-B165-F87D467EB8C0}">
            <xm:f>NOT(ISERROR(SEARCH(Dataopslag!$F$4,AV767)))</xm:f>
            <xm:f>Dataopslag!$F$4</xm:f>
            <x14:dxf>
              <fill>
                <patternFill>
                  <bgColor rgb="FFD1D4D3"/>
                </patternFill>
              </fill>
            </x14:dxf>
          </x14:cfRule>
          <xm:sqref>AV767:BA907</xm:sqref>
        </x14:conditionalFormatting>
        <x14:conditionalFormatting xmlns:xm="http://schemas.microsoft.com/office/excel/2006/main">
          <x14:cfRule type="containsText" priority="420" operator="containsText" id="{11BF97C7-5B6B-4E0B-A61F-59D4C0A9B195}">
            <xm:f>NOT(ISERROR(SEARCH(Dataopslag!$F$9,BB767)))</xm:f>
            <xm:f>Dataopslag!$F$9</xm:f>
            <x14:dxf>
              <fill>
                <patternFill>
                  <bgColor rgb="FFA3A9A8"/>
                </patternFill>
              </fill>
            </x14:dxf>
          </x14:cfRule>
          <x14:cfRule type="containsText" priority="421" operator="containsText" id="{27268F36-3030-47FE-8677-0A94D88176FA}">
            <xm:f>NOT(ISERROR(SEARCH(Dataopslag!$F$8,BB767)))</xm:f>
            <xm:f>Dataopslag!$F$8</xm:f>
            <x14:dxf>
              <fill>
                <patternFill>
                  <bgColor rgb="FFCDD9DB"/>
                </patternFill>
              </fill>
            </x14:dxf>
          </x14:cfRule>
          <x14:cfRule type="containsText" priority="422" operator="containsText" id="{FB414B30-BEC0-4924-A398-F97D06905657}">
            <xm:f>NOT(ISERROR(SEARCH(Dataopslag!$F$7,BB767)))</xm:f>
            <xm:f>Dataopslag!$F$7</xm:f>
            <x14:dxf>
              <fill>
                <patternFill>
                  <bgColor rgb="FFCDDAC7"/>
                </patternFill>
              </fill>
            </x14:dxf>
          </x14:cfRule>
          <x14:cfRule type="containsText" priority="423" operator="containsText" id="{3DA8014C-46F1-41C8-B4A1-F580AAA932B9}">
            <xm:f>NOT(ISERROR(SEARCH(Dataopslag!$F$6,BB767)))</xm:f>
            <xm:f>Dataopslag!$F$6</xm:f>
            <x14:dxf>
              <fill>
                <patternFill>
                  <bgColor rgb="FF9CB5BA"/>
                </patternFill>
              </fill>
            </x14:dxf>
          </x14:cfRule>
          <x14:cfRule type="containsText" priority="424" operator="containsText" id="{02B432DE-4FB3-48E5-A238-A2C83EF53331}">
            <xm:f>NOT(ISERROR(SEARCH(Dataopslag!$F$5,BB767)))</xm:f>
            <xm:f>Dataopslag!$F$5</xm:f>
            <x14:dxf>
              <fill>
                <patternFill>
                  <bgColor rgb="FFE5B2A9"/>
                </patternFill>
              </fill>
            </x14:dxf>
          </x14:cfRule>
          <x14:cfRule type="containsText" priority="425" operator="containsText" id="{3313CD77-C3E0-4B49-B50A-1208A50DFF1D}">
            <xm:f>NOT(ISERROR(SEARCH(Dataopslag!$F$3,BB767)))</xm:f>
            <xm:f>Dataopslag!$F$3</xm:f>
            <x14:dxf>
              <fill>
                <patternFill>
                  <bgColor rgb="FF9DB690"/>
                </patternFill>
              </fill>
            </x14:dxf>
          </x14:cfRule>
          <x14:cfRule type="containsText" priority="426" operator="containsText" id="{090FBB75-FBBD-4CF3-B3C2-5DC301BC9AE0}">
            <xm:f>NOT(ISERROR(SEARCH(Dataopslag!$F$4,BB767)))</xm:f>
            <xm:f>Dataopslag!$F$4</xm:f>
            <x14:dxf>
              <fill>
                <patternFill>
                  <bgColor rgb="FFD1D4D3"/>
                </patternFill>
              </fill>
            </x14:dxf>
          </x14:cfRule>
          <xm:sqref>BB767:BB907</xm:sqref>
        </x14:conditionalFormatting>
        <x14:conditionalFormatting xmlns:xm="http://schemas.microsoft.com/office/excel/2006/main">
          <x14:cfRule type="containsText" priority="413" operator="containsText" id="{3409FD4E-6BD5-4CA4-964E-9B42D68D4585}">
            <xm:f>NOT(ISERROR(SEARCH(Dataopslag!$F$9,BD767)))</xm:f>
            <xm:f>Dataopslag!$F$9</xm:f>
            <x14:dxf>
              <fill>
                <patternFill>
                  <bgColor rgb="FFA3A9A8"/>
                </patternFill>
              </fill>
            </x14:dxf>
          </x14:cfRule>
          <x14:cfRule type="containsText" priority="414" operator="containsText" id="{AEFD375E-5C16-40F2-9028-1CE26FC67CD7}">
            <xm:f>NOT(ISERROR(SEARCH(Dataopslag!$F$8,BD767)))</xm:f>
            <xm:f>Dataopslag!$F$8</xm:f>
            <x14:dxf>
              <fill>
                <patternFill>
                  <bgColor rgb="FFCDD9DB"/>
                </patternFill>
              </fill>
            </x14:dxf>
          </x14:cfRule>
          <x14:cfRule type="containsText" priority="415" operator="containsText" id="{1A560A77-8C22-4F01-B55C-AC7B59255FCC}">
            <xm:f>NOT(ISERROR(SEARCH(Dataopslag!$F$7,BD767)))</xm:f>
            <xm:f>Dataopslag!$F$7</xm:f>
            <x14:dxf>
              <fill>
                <patternFill>
                  <bgColor rgb="FFCDDAC7"/>
                </patternFill>
              </fill>
            </x14:dxf>
          </x14:cfRule>
          <x14:cfRule type="containsText" priority="416" operator="containsText" id="{12527405-55B1-4839-AA0D-6FBDE0FCB19B}">
            <xm:f>NOT(ISERROR(SEARCH(Dataopslag!$F$6,BD767)))</xm:f>
            <xm:f>Dataopslag!$F$6</xm:f>
            <x14:dxf>
              <fill>
                <patternFill>
                  <bgColor rgb="FF9CB5BA"/>
                </patternFill>
              </fill>
            </x14:dxf>
          </x14:cfRule>
          <x14:cfRule type="containsText" priority="417" operator="containsText" id="{6E73E1B1-D510-4887-8408-C0CEA090A31B}">
            <xm:f>NOT(ISERROR(SEARCH(Dataopslag!$F$5,BD767)))</xm:f>
            <xm:f>Dataopslag!$F$5</xm:f>
            <x14:dxf>
              <fill>
                <patternFill>
                  <bgColor rgb="FFE5B2A9"/>
                </patternFill>
              </fill>
            </x14:dxf>
          </x14:cfRule>
          <x14:cfRule type="containsText" priority="418" operator="containsText" id="{A0569FEE-3D63-4037-BA57-F42E0215B6AC}">
            <xm:f>NOT(ISERROR(SEARCH(Dataopslag!$F$3,BD767)))</xm:f>
            <xm:f>Dataopslag!$F$3</xm:f>
            <x14:dxf>
              <fill>
                <patternFill>
                  <bgColor rgb="FF9DB690"/>
                </patternFill>
              </fill>
            </x14:dxf>
          </x14:cfRule>
          <x14:cfRule type="containsText" priority="419" operator="containsText" id="{FB96FC1A-E9F2-43B5-8A00-DCB97D7603AB}">
            <xm:f>NOT(ISERROR(SEARCH(Dataopslag!$F$4,BD767)))</xm:f>
            <xm:f>Dataopslag!$F$4</xm:f>
            <x14:dxf>
              <fill>
                <patternFill>
                  <bgColor rgb="FFD1D4D3"/>
                </patternFill>
              </fill>
            </x14:dxf>
          </x14:cfRule>
          <xm:sqref>BD767:BI907</xm:sqref>
        </x14:conditionalFormatting>
        <x14:conditionalFormatting xmlns:xm="http://schemas.microsoft.com/office/excel/2006/main">
          <x14:cfRule type="containsText" priority="406" operator="containsText" id="{D701A86F-1082-4C40-BC55-947FA4E8699D}">
            <xm:f>NOT(ISERROR(SEARCH(Dataopslag!$F$9,BJ767)))</xm:f>
            <xm:f>Dataopslag!$F$9</xm:f>
            <x14:dxf>
              <fill>
                <patternFill>
                  <bgColor rgb="FFA3A9A8"/>
                </patternFill>
              </fill>
            </x14:dxf>
          </x14:cfRule>
          <x14:cfRule type="containsText" priority="407" operator="containsText" id="{6A9BDA44-0A21-4ADA-B506-9A89F1511A72}">
            <xm:f>NOT(ISERROR(SEARCH(Dataopslag!$F$8,BJ767)))</xm:f>
            <xm:f>Dataopslag!$F$8</xm:f>
            <x14:dxf>
              <fill>
                <patternFill>
                  <bgColor rgb="FFCDD9DB"/>
                </patternFill>
              </fill>
            </x14:dxf>
          </x14:cfRule>
          <x14:cfRule type="containsText" priority="408" operator="containsText" id="{D7105161-833F-458A-A408-1BD89C2FC669}">
            <xm:f>NOT(ISERROR(SEARCH(Dataopslag!$F$7,BJ767)))</xm:f>
            <xm:f>Dataopslag!$F$7</xm:f>
            <x14:dxf>
              <fill>
                <patternFill>
                  <bgColor rgb="FFCDDAC7"/>
                </patternFill>
              </fill>
            </x14:dxf>
          </x14:cfRule>
          <x14:cfRule type="containsText" priority="409" operator="containsText" id="{A4800CCC-BB5D-45EA-8CA1-64DF850B97B8}">
            <xm:f>NOT(ISERROR(SEARCH(Dataopslag!$F$6,BJ767)))</xm:f>
            <xm:f>Dataopslag!$F$6</xm:f>
            <x14:dxf>
              <fill>
                <patternFill>
                  <bgColor rgb="FF9CB5BA"/>
                </patternFill>
              </fill>
            </x14:dxf>
          </x14:cfRule>
          <x14:cfRule type="containsText" priority="410" operator="containsText" id="{C0BBDC2C-6AF2-41FF-99EC-4F65426F1D94}">
            <xm:f>NOT(ISERROR(SEARCH(Dataopslag!$F$5,BJ767)))</xm:f>
            <xm:f>Dataopslag!$F$5</xm:f>
            <x14:dxf>
              <fill>
                <patternFill>
                  <bgColor rgb="FFE5B2A9"/>
                </patternFill>
              </fill>
            </x14:dxf>
          </x14:cfRule>
          <x14:cfRule type="containsText" priority="411" operator="containsText" id="{0CC1B37D-4375-4328-B149-B29E2E14698B}">
            <xm:f>NOT(ISERROR(SEARCH(Dataopslag!$F$3,BJ767)))</xm:f>
            <xm:f>Dataopslag!$F$3</xm:f>
            <x14:dxf>
              <fill>
                <patternFill>
                  <bgColor rgb="FF9DB690"/>
                </patternFill>
              </fill>
            </x14:dxf>
          </x14:cfRule>
          <x14:cfRule type="containsText" priority="412" operator="containsText" id="{987838A6-7DE3-4EDF-9321-E139EBDC8B78}">
            <xm:f>NOT(ISERROR(SEARCH(Dataopslag!$F$4,BJ767)))</xm:f>
            <xm:f>Dataopslag!$F$4</xm:f>
            <x14:dxf>
              <fill>
                <patternFill>
                  <bgColor rgb="FFD1D4D3"/>
                </patternFill>
              </fill>
            </x14:dxf>
          </x14:cfRule>
          <xm:sqref>BJ767:BJ907</xm:sqref>
        </x14:conditionalFormatting>
        <x14:conditionalFormatting xmlns:xm="http://schemas.microsoft.com/office/excel/2006/main">
          <x14:cfRule type="containsText" priority="399" operator="containsText" id="{0078C3B6-C529-473A-947F-AC809D0B8D59}">
            <xm:f>NOT(ISERROR(SEARCH(Dataopslag!$F$9,BL767)))</xm:f>
            <xm:f>Dataopslag!$F$9</xm:f>
            <x14:dxf>
              <fill>
                <patternFill>
                  <bgColor rgb="FFA3A9A8"/>
                </patternFill>
              </fill>
            </x14:dxf>
          </x14:cfRule>
          <x14:cfRule type="containsText" priority="400" operator="containsText" id="{DA21BA4D-FF5D-451D-9290-5C2E5287E142}">
            <xm:f>NOT(ISERROR(SEARCH(Dataopslag!$F$8,BL767)))</xm:f>
            <xm:f>Dataopslag!$F$8</xm:f>
            <x14:dxf>
              <fill>
                <patternFill>
                  <bgColor rgb="FFCDD9DB"/>
                </patternFill>
              </fill>
            </x14:dxf>
          </x14:cfRule>
          <x14:cfRule type="containsText" priority="401" operator="containsText" id="{AFF6FEE6-7A0B-4CD9-B237-B0E33D4F7707}">
            <xm:f>NOT(ISERROR(SEARCH(Dataopslag!$F$7,BL767)))</xm:f>
            <xm:f>Dataopslag!$F$7</xm:f>
            <x14:dxf>
              <fill>
                <patternFill>
                  <bgColor rgb="FFCDDAC7"/>
                </patternFill>
              </fill>
            </x14:dxf>
          </x14:cfRule>
          <x14:cfRule type="containsText" priority="402" operator="containsText" id="{46FD1F0C-E678-40F0-A0FD-89D1AD9E065D}">
            <xm:f>NOT(ISERROR(SEARCH(Dataopslag!$F$6,BL767)))</xm:f>
            <xm:f>Dataopslag!$F$6</xm:f>
            <x14:dxf>
              <fill>
                <patternFill>
                  <bgColor rgb="FF9CB5BA"/>
                </patternFill>
              </fill>
            </x14:dxf>
          </x14:cfRule>
          <x14:cfRule type="containsText" priority="403" operator="containsText" id="{94785612-E6EB-4949-91F6-EA78D11029FC}">
            <xm:f>NOT(ISERROR(SEARCH(Dataopslag!$F$5,BL767)))</xm:f>
            <xm:f>Dataopslag!$F$5</xm:f>
            <x14:dxf>
              <fill>
                <patternFill>
                  <bgColor rgb="FFE5B2A9"/>
                </patternFill>
              </fill>
            </x14:dxf>
          </x14:cfRule>
          <x14:cfRule type="containsText" priority="404" operator="containsText" id="{D3587517-134B-425D-8B54-D6511D813E2C}">
            <xm:f>NOT(ISERROR(SEARCH(Dataopslag!$F$3,BL767)))</xm:f>
            <xm:f>Dataopslag!$F$3</xm:f>
            <x14:dxf>
              <fill>
                <patternFill>
                  <bgColor rgb="FF9DB690"/>
                </patternFill>
              </fill>
            </x14:dxf>
          </x14:cfRule>
          <x14:cfRule type="containsText" priority="405" operator="containsText" id="{DB981064-AB6C-4FBF-9130-E7F7671C6F7C}">
            <xm:f>NOT(ISERROR(SEARCH(Dataopslag!$F$4,BL767)))</xm:f>
            <xm:f>Dataopslag!$F$4</xm:f>
            <x14:dxf>
              <fill>
                <patternFill>
                  <bgColor rgb="FFD1D4D3"/>
                </patternFill>
              </fill>
            </x14:dxf>
          </x14:cfRule>
          <xm:sqref>BL767:BQ907</xm:sqref>
        </x14:conditionalFormatting>
        <x14:conditionalFormatting xmlns:xm="http://schemas.microsoft.com/office/excel/2006/main">
          <x14:cfRule type="containsText" priority="392" operator="containsText" id="{5DAF7BED-2540-4994-9070-A9CF7AB04B2F}">
            <xm:f>NOT(ISERROR(SEARCH(Dataopslag!$F$9,BR767)))</xm:f>
            <xm:f>Dataopslag!$F$9</xm:f>
            <x14:dxf>
              <fill>
                <patternFill>
                  <bgColor rgb="FFA3A9A8"/>
                </patternFill>
              </fill>
            </x14:dxf>
          </x14:cfRule>
          <x14:cfRule type="containsText" priority="393" operator="containsText" id="{D433C525-D549-4726-A4F1-581FE9E6189B}">
            <xm:f>NOT(ISERROR(SEARCH(Dataopslag!$F$8,BR767)))</xm:f>
            <xm:f>Dataopslag!$F$8</xm:f>
            <x14:dxf>
              <fill>
                <patternFill>
                  <bgColor rgb="FFCDD9DB"/>
                </patternFill>
              </fill>
            </x14:dxf>
          </x14:cfRule>
          <x14:cfRule type="containsText" priority="394" operator="containsText" id="{25D78C1B-693F-4CA8-B88A-55143E4A6400}">
            <xm:f>NOT(ISERROR(SEARCH(Dataopslag!$F$7,BR767)))</xm:f>
            <xm:f>Dataopslag!$F$7</xm:f>
            <x14:dxf>
              <fill>
                <patternFill>
                  <bgColor rgb="FFCDDAC7"/>
                </patternFill>
              </fill>
            </x14:dxf>
          </x14:cfRule>
          <x14:cfRule type="containsText" priority="395" operator="containsText" id="{097812A7-A1EA-402A-9D3D-43E248EE7500}">
            <xm:f>NOT(ISERROR(SEARCH(Dataopslag!$F$6,BR767)))</xm:f>
            <xm:f>Dataopslag!$F$6</xm:f>
            <x14:dxf>
              <fill>
                <patternFill>
                  <bgColor rgb="FF9CB5BA"/>
                </patternFill>
              </fill>
            </x14:dxf>
          </x14:cfRule>
          <x14:cfRule type="containsText" priority="396" operator="containsText" id="{F78E607B-18F9-4626-B107-A96AB5363F65}">
            <xm:f>NOT(ISERROR(SEARCH(Dataopslag!$F$5,BR767)))</xm:f>
            <xm:f>Dataopslag!$F$5</xm:f>
            <x14:dxf>
              <fill>
                <patternFill>
                  <bgColor rgb="FFE5B2A9"/>
                </patternFill>
              </fill>
            </x14:dxf>
          </x14:cfRule>
          <x14:cfRule type="containsText" priority="397" operator="containsText" id="{0A24572F-7FE1-4599-88CD-57D44B8EADA7}">
            <xm:f>NOT(ISERROR(SEARCH(Dataopslag!$F$3,BR767)))</xm:f>
            <xm:f>Dataopslag!$F$3</xm:f>
            <x14:dxf>
              <fill>
                <patternFill>
                  <bgColor rgb="FF9DB690"/>
                </patternFill>
              </fill>
            </x14:dxf>
          </x14:cfRule>
          <x14:cfRule type="containsText" priority="398" operator="containsText" id="{32A84700-F23B-4974-B642-ED8965F6CBCB}">
            <xm:f>NOT(ISERROR(SEARCH(Dataopslag!$F$4,BR767)))</xm:f>
            <xm:f>Dataopslag!$F$4</xm:f>
            <x14:dxf>
              <fill>
                <patternFill>
                  <bgColor rgb="FFD1D4D3"/>
                </patternFill>
              </fill>
            </x14:dxf>
          </x14:cfRule>
          <xm:sqref>BR767:BR907</xm:sqref>
        </x14:conditionalFormatting>
        <x14:conditionalFormatting xmlns:xm="http://schemas.microsoft.com/office/excel/2006/main">
          <x14:cfRule type="containsText" priority="385" operator="containsText" id="{33D8D6C4-AE25-4559-AB95-F02808F46C12}">
            <xm:f>NOT(ISERROR(SEARCH(Dataopslag!$F$9,BV767)))</xm:f>
            <xm:f>Dataopslag!$F$9</xm:f>
            <x14:dxf>
              <fill>
                <patternFill>
                  <bgColor rgb="FFA3A9A8"/>
                </patternFill>
              </fill>
            </x14:dxf>
          </x14:cfRule>
          <x14:cfRule type="containsText" priority="386" operator="containsText" id="{FC757919-4E5E-4119-95B4-1226D8959E39}">
            <xm:f>NOT(ISERROR(SEARCH(Dataopslag!$F$8,BV767)))</xm:f>
            <xm:f>Dataopslag!$F$8</xm:f>
            <x14:dxf>
              <fill>
                <patternFill>
                  <bgColor rgb="FFCDD9DB"/>
                </patternFill>
              </fill>
            </x14:dxf>
          </x14:cfRule>
          <x14:cfRule type="containsText" priority="387" operator="containsText" id="{D65E19AB-F115-45CB-AD8B-84BB8131B6BB}">
            <xm:f>NOT(ISERROR(SEARCH(Dataopslag!$F$7,BV767)))</xm:f>
            <xm:f>Dataopslag!$F$7</xm:f>
            <x14:dxf>
              <fill>
                <patternFill>
                  <bgColor rgb="FFCDDAC7"/>
                </patternFill>
              </fill>
            </x14:dxf>
          </x14:cfRule>
          <x14:cfRule type="containsText" priority="388" operator="containsText" id="{C6CEF8C8-60B9-4C68-AAAF-85E3CB9B8D6D}">
            <xm:f>NOT(ISERROR(SEARCH(Dataopslag!$F$6,BV767)))</xm:f>
            <xm:f>Dataopslag!$F$6</xm:f>
            <x14:dxf>
              <fill>
                <patternFill>
                  <bgColor rgb="FF9CB5BA"/>
                </patternFill>
              </fill>
            </x14:dxf>
          </x14:cfRule>
          <x14:cfRule type="containsText" priority="389" operator="containsText" id="{D3AD5823-3118-46CE-8269-294245DE30EA}">
            <xm:f>NOT(ISERROR(SEARCH(Dataopslag!$F$5,BV767)))</xm:f>
            <xm:f>Dataopslag!$F$5</xm:f>
            <x14:dxf>
              <fill>
                <patternFill>
                  <bgColor rgb="FFE5B2A9"/>
                </patternFill>
              </fill>
            </x14:dxf>
          </x14:cfRule>
          <x14:cfRule type="containsText" priority="390" operator="containsText" id="{AF60E482-4030-488E-B571-79B2B38DA3D4}">
            <xm:f>NOT(ISERROR(SEARCH(Dataopslag!$F$3,BV767)))</xm:f>
            <xm:f>Dataopslag!$F$3</xm:f>
            <x14:dxf>
              <fill>
                <patternFill>
                  <bgColor rgb="FF9DB690"/>
                </patternFill>
              </fill>
            </x14:dxf>
          </x14:cfRule>
          <x14:cfRule type="containsText" priority="391" operator="containsText" id="{CAAFEFAA-0A03-4FB2-A069-6B9B9C7531B6}">
            <xm:f>NOT(ISERROR(SEARCH(Dataopslag!$F$4,BV767)))</xm:f>
            <xm:f>Dataopslag!$F$4</xm:f>
            <x14:dxf>
              <fill>
                <patternFill>
                  <bgColor rgb="FFD1D4D3"/>
                </patternFill>
              </fill>
            </x14:dxf>
          </x14:cfRule>
          <xm:sqref>BV767:BW907</xm:sqref>
        </x14:conditionalFormatting>
        <x14:conditionalFormatting xmlns:xm="http://schemas.microsoft.com/office/excel/2006/main">
          <x14:cfRule type="containsText" priority="378" operator="containsText" id="{6731699F-9D7A-4971-BCC2-214FB1F961E1}">
            <xm:f>NOT(ISERROR(SEARCH(Dataopslag!$F$9,BX767)))</xm:f>
            <xm:f>Dataopslag!$F$9</xm:f>
            <x14:dxf>
              <fill>
                <patternFill>
                  <bgColor rgb="FFA3A9A8"/>
                </patternFill>
              </fill>
            </x14:dxf>
          </x14:cfRule>
          <x14:cfRule type="containsText" priority="379" operator="containsText" id="{FDFB3219-7F84-443D-8D73-30F9BC08CCC1}">
            <xm:f>NOT(ISERROR(SEARCH(Dataopslag!$F$8,BX767)))</xm:f>
            <xm:f>Dataopslag!$F$8</xm:f>
            <x14:dxf>
              <fill>
                <patternFill>
                  <bgColor rgb="FFCDD9DB"/>
                </patternFill>
              </fill>
            </x14:dxf>
          </x14:cfRule>
          <x14:cfRule type="containsText" priority="380" operator="containsText" id="{7B954149-4899-4BF3-A54C-6C8B4A9335A9}">
            <xm:f>NOT(ISERROR(SEARCH(Dataopslag!$F$7,BX767)))</xm:f>
            <xm:f>Dataopslag!$F$7</xm:f>
            <x14:dxf>
              <fill>
                <patternFill>
                  <bgColor rgb="FFCDDAC7"/>
                </patternFill>
              </fill>
            </x14:dxf>
          </x14:cfRule>
          <x14:cfRule type="containsText" priority="381" operator="containsText" id="{C2F142DA-4329-443D-ACEE-CAC19B8106C2}">
            <xm:f>NOT(ISERROR(SEARCH(Dataopslag!$F$6,BX767)))</xm:f>
            <xm:f>Dataopslag!$F$6</xm:f>
            <x14:dxf>
              <fill>
                <patternFill>
                  <bgColor rgb="FF9CB5BA"/>
                </patternFill>
              </fill>
            </x14:dxf>
          </x14:cfRule>
          <x14:cfRule type="containsText" priority="382" operator="containsText" id="{C9790A69-F284-4551-BDFA-641E84133DB2}">
            <xm:f>NOT(ISERROR(SEARCH(Dataopslag!$F$5,BX767)))</xm:f>
            <xm:f>Dataopslag!$F$5</xm:f>
            <x14:dxf>
              <fill>
                <patternFill>
                  <bgColor rgb="FFE5B2A9"/>
                </patternFill>
              </fill>
            </x14:dxf>
          </x14:cfRule>
          <x14:cfRule type="containsText" priority="383" operator="containsText" id="{FA9EE07E-8459-47C4-A960-7FE658754AC1}">
            <xm:f>NOT(ISERROR(SEARCH(Dataopslag!$F$3,BX767)))</xm:f>
            <xm:f>Dataopslag!$F$3</xm:f>
            <x14:dxf>
              <fill>
                <patternFill>
                  <bgColor rgb="FF9DB690"/>
                </patternFill>
              </fill>
            </x14:dxf>
          </x14:cfRule>
          <x14:cfRule type="containsText" priority="384" operator="containsText" id="{C002092F-C5DF-4A31-9298-A5F2BF2BF50A}">
            <xm:f>NOT(ISERROR(SEARCH(Dataopslag!$F$4,BX767)))</xm:f>
            <xm:f>Dataopslag!$F$4</xm:f>
            <x14:dxf>
              <fill>
                <patternFill>
                  <bgColor rgb="FFD1D4D3"/>
                </patternFill>
              </fill>
            </x14:dxf>
          </x14:cfRule>
          <xm:sqref>BX767:BY907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promptTitle="LOD" prompt="Vælg LOD niveau fra listen" xr:uid="{7901219F-55AD-4364-9BA2-97FC7AE0B7C0}">
          <x14:formula1>
            <xm:f>Dataopslag!$E$3:$E$6</xm:f>
          </x14:formula1>
          <xm:sqref>AQ767:AQ907 AK767:AK907 AE767:AE907 AA767:AA907 AC767:AC907 Y767:Y907 AG767:AG907 AI767:AI907 AM767:AM907 AO767:AO907 AS767:AS907 AU767:AU907 AW767:AW907 AY767:AY907 BA767:BA907 BC767:BC907 BE767:BE907 BG767:BG907 BI767:BI907 BK767:BK907 BY767:BY907 BS767:BS907 BW767:BW907 BQ767:BQ907 BO767:BO907 BM767:BM907 W767:W907 BR107:BR108 BN107:BN108 BP107:BP108</xm:sqref>
        </x14:dataValidation>
        <x14:dataValidation type="list" allowBlank="1" showInputMessage="1" showErrorMessage="1" promptTitle="Aktør" prompt="Vælg aktør fra listen" xr:uid="{4FE229EF-578C-4EE4-ADEC-7F0F5CDAAB05}">
          <x14:formula1>
            <xm:f>Dataopslag!$H$3:$H$10</xm:f>
          </x14:formula1>
          <xm:sqref>AR5:AR907 BX767:BX907 AL5:AL907 AV5:AV907 AX5:AX907 AZ5:AZ907 AJ5:AJ907 BD5:BD907 BF5:BF907 BH5:BH907 BJ5:BJ907 X5:X907 BR109:BR907 BN109:BN907 BP109:BP907 AP5:AP907 AD5:AD907 Z5:Z907 V5:V907 AF5:AF907 BV767:BV907 AH5:AH907 BL767:BL907 BW5:BW766 BT5:BT766 BY5:BY766 AB761:AB765 BB5:BB907 AT5:AT907 AN5:AN907 AB708:AB759 AB180:AB705 BR5:BR106 BN5:BN106 BP5:BP106 AB5:AB178</xm:sqref>
        </x14:dataValidation>
        <x14:dataValidation type="list" allowBlank="1" showInputMessage="1" showErrorMessage="1" errorTitle="Ugyldigt handling" error="Vælg modelleres (X), skal afklares (?) eller modelleres ikke (-) fra listen." promptTitle="Vælg fra listen:" prompt="Modelleres         (X)_x000a_Skal afklares       (?) _x000a_Modelleres ikke (-)" xr:uid="{0402A4BF-840F-43D0-99E4-22BA1EBBD683}">
          <x14:formula1>
            <xm:f>Dataopslag!$D$3:$D$7</xm:f>
          </x14:formula1>
          <xm:sqref>N5:N1048576</xm:sqref>
        </x14:dataValidation>
        <x14:dataValidation type="list" errorStyle="warning" allowBlank="1" showInputMessage="1" showErrorMessage="1" errorTitle="OBS" error="Vælges der ikke LOD-niveau fra listen skal LOD-niveauer adskilles med |. eks. 200|300|300_x000a_" promptTitle="LOD" prompt="Vælg LOD-niveau fra listen_x000a_" xr:uid="{072FA898-B90F-452B-95E9-888178A8E4ED}">
          <x14:formula1>
            <xm:f>Dataopslag!$E$3:$E$7</xm:f>
          </x14:formula1>
          <xm:sqref>BU5:BU766 BS5:BS766 BQ5:BQ766 BO5:BO766 BK5:BM766 BI5:BI766 BG5:BG766 BE5:BE766 BC5:BC766 BA5:BA766 AY5:AY766 AW5:AW766 AU5:AU766 AS5:AS766 AQ5:AQ766 AO5:AO766 AM5:AM766 AK5:AK766 AI5:AI766 AG5:AG766 AE5:AE766 AC5:AC766 BX5:BX766 BZ5:BZ766 AA5:AA766 Y5:Y766 W5:W766</xm:sqref>
        </x14:dataValidation>
        <x14:dataValidation type="list" errorStyle="warning" allowBlank="1" showInputMessage="1" showErrorMessage="1" errorTitle="Ugyldigt handling" error="Vælg et LOD-niveau fra listen." promptTitle="LOD-niveau" prompt="Vælg et LOD-niveau fra listen." xr:uid="{8942BA6F-07FD-45BF-81CD-AB1D07096078}">
          <x14:formula1>
            <xm:f>Dataopslag!$E$3:$E$51</xm:f>
          </x14:formula1>
          <xm:sqref>BL34:BL35 BL27:BL31</xm:sqref>
        </x14:dataValidation>
        <x14:dataValidation type="list" errorStyle="warning" allowBlank="1" showInputMessage="1" showErrorMessage="1" errorTitle="Ugyldigt bygningsdelskort " error="Vælg et bygningsdelskort fra listen." promptTitle="Bygningsdelskort" prompt="Vælg et bygningsdelskort fra listen." xr:uid="{89C45347-1E3A-4119-846D-3C4474A7DCD5}">
          <x14:formula1>
            <xm:f>Dataopslag!$C$3:$C$39</xm:f>
          </x14:formula1>
          <xm:sqref>L5:L1048576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ECCF-EAAA-4BE8-9FD4-37DEF1A73B7E}">
  <sheetPr codeName="Ark4"/>
  <dimension ref="B1:L47"/>
  <sheetViews>
    <sheetView zoomScale="160" zoomScaleNormal="160" workbookViewId="0">
      <selection activeCell="B2" sqref="B2:B3"/>
    </sheetView>
  </sheetViews>
  <sheetFormatPr defaultColWidth="9.140625" defaultRowHeight="12.75" x14ac:dyDescent="0.2"/>
  <cols>
    <col min="1" max="1" width="0.85546875" style="1" customWidth="1"/>
    <col min="2" max="2" width="13.140625" style="131" bestFit="1" customWidth="1"/>
    <col min="3" max="3" width="30.85546875" style="131" bestFit="1" customWidth="1"/>
    <col min="4" max="4" width="5.5703125" style="131" bestFit="1" customWidth="1"/>
    <col min="5" max="5" width="13.5703125" style="131" bestFit="1" customWidth="1"/>
    <col min="6" max="6" width="13.140625" style="131" bestFit="1" customWidth="1"/>
    <col min="7" max="7" width="12.85546875" style="131" customWidth="1"/>
    <col min="8" max="8" width="5.85546875" style="131" bestFit="1" customWidth="1"/>
    <col min="9" max="9" width="9.28515625" style="131" bestFit="1" customWidth="1"/>
    <col min="10" max="16384" width="9.140625" style="1"/>
  </cols>
  <sheetData>
    <row r="1" spans="2:12" ht="5.0999999999999996" customHeight="1" x14ac:dyDescent="0.2"/>
    <row r="2" spans="2:12" x14ac:dyDescent="0.2">
      <c r="B2" s="134" t="s">
        <v>1463</v>
      </c>
      <c r="C2" s="135" t="s">
        <v>1464</v>
      </c>
      <c r="D2" s="143" t="s">
        <v>1465</v>
      </c>
      <c r="E2" s="149" t="s">
        <v>1466</v>
      </c>
      <c r="F2" s="154" t="s">
        <v>1467</v>
      </c>
      <c r="G2" s="155"/>
      <c r="H2" s="155"/>
      <c r="I2" s="156"/>
    </row>
    <row r="3" spans="2:12" ht="15" x14ac:dyDescent="0.25">
      <c r="B3" s="136" t="s">
        <v>1468</v>
      </c>
      <c r="C3" s="137" t="s">
        <v>121</v>
      </c>
      <c r="D3" s="144" t="s">
        <v>109</v>
      </c>
      <c r="E3" s="150">
        <v>200</v>
      </c>
      <c r="F3" s="139" t="s">
        <v>1469</v>
      </c>
      <c r="G3" s="157" t="s">
        <v>43</v>
      </c>
      <c r="H3" s="131" t="s">
        <v>43</v>
      </c>
      <c r="I3" s="140" t="s">
        <v>1470</v>
      </c>
    </row>
    <row r="4" spans="2:12" ht="15" x14ac:dyDescent="0.25">
      <c r="B4" s="136"/>
      <c r="C4" s="137" t="s">
        <v>215</v>
      </c>
      <c r="D4" s="144" t="s">
        <v>189</v>
      </c>
      <c r="E4" s="150">
        <v>300</v>
      </c>
      <c r="F4" s="139" t="s">
        <v>45</v>
      </c>
      <c r="G4" s="158" t="s">
        <v>45</v>
      </c>
      <c r="H4" s="131" t="s">
        <v>45</v>
      </c>
      <c r="I4" s="140" t="s">
        <v>1471</v>
      </c>
    </row>
    <row r="5" spans="2:12" ht="15" x14ac:dyDescent="0.25">
      <c r="B5" s="136"/>
      <c r="C5" s="137" t="s">
        <v>441</v>
      </c>
      <c r="D5" s="144" t="s">
        <v>113</v>
      </c>
      <c r="E5" s="150">
        <v>325</v>
      </c>
      <c r="F5" s="139" t="s">
        <v>1472</v>
      </c>
      <c r="G5" s="159" t="s">
        <v>48</v>
      </c>
      <c r="H5" s="131" t="s">
        <v>48</v>
      </c>
      <c r="I5" s="140" t="s">
        <v>1473</v>
      </c>
    </row>
    <row r="6" spans="2:12" ht="15" x14ac:dyDescent="0.25">
      <c r="B6" s="136"/>
      <c r="C6" s="137" t="s">
        <v>447</v>
      </c>
      <c r="D6" s="145"/>
      <c r="E6" s="150">
        <v>400</v>
      </c>
      <c r="F6" s="139" t="s">
        <v>1474</v>
      </c>
      <c r="G6" s="160" t="s">
        <v>44</v>
      </c>
      <c r="H6" s="131" t="s">
        <v>44</v>
      </c>
      <c r="I6" s="140" t="s">
        <v>1475</v>
      </c>
    </row>
    <row r="7" spans="2:12" ht="15" x14ac:dyDescent="0.25">
      <c r="B7" s="136"/>
      <c r="C7" s="137" t="s">
        <v>314</v>
      </c>
      <c r="D7" s="145"/>
      <c r="E7" s="147"/>
      <c r="F7" s="139" t="s">
        <v>503</v>
      </c>
      <c r="G7" s="161" t="s">
        <v>1516</v>
      </c>
      <c r="H7" s="131" t="s">
        <v>1516</v>
      </c>
      <c r="I7" s="140" t="s">
        <v>1476</v>
      </c>
    </row>
    <row r="8" spans="2:12" ht="15" x14ac:dyDescent="0.25">
      <c r="B8" s="136"/>
      <c r="C8" s="137" t="s">
        <v>479</v>
      </c>
      <c r="D8" s="145"/>
      <c r="E8" s="151"/>
      <c r="F8" s="139" t="s">
        <v>1477</v>
      </c>
      <c r="G8" s="162" t="s">
        <v>47</v>
      </c>
      <c r="H8" s="131" t="s">
        <v>47</v>
      </c>
      <c r="I8" s="140" t="s">
        <v>1478</v>
      </c>
    </row>
    <row r="9" spans="2:12" ht="15" x14ac:dyDescent="0.25">
      <c r="B9" s="136"/>
      <c r="C9" s="137" t="s">
        <v>384</v>
      </c>
      <c r="D9" s="145"/>
      <c r="E9" s="151"/>
      <c r="F9" s="139" t="s">
        <v>46</v>
      </c>
      <c r="G9" s="163" t="s">
        <v>46</v>
      </c>
      <c r="H9" s="131" t="s">
        <v>46</v>
      </c>
      <c r="I9" s="140" t="s">
        <v>1479</v>
      </c>
    </row>
    <row r="10" spans="2:12" ht="14.25" x14ac:dyDescent="0.2">
      <c r="B10" s="136"/>
      <c r="C10" s="137" t="s">
        <v>1480</v>
      </c>
      <c r="D10" s="145"/>
      <c r="E10" s="151"/>
      <c r="F10" s="139" t="s">
        <v>113</v>
      </c>
      <c r="G10" s="164"/>
      <c r="I10" s="140" t="s">
        <v>1481</v>
      </c>
    </row>
    <row r="11" spans="2:12" x14ac:dyDescent="0.2">
      <c r="B11" s="136"/>
      <c r="C11" s="137" t="s">
        <v>359</v>
      </c>
      <c r="D11" s="145"/>
      <c r="E11" s="151"/>
      <c r="F11" s="139"/>
      <c r="I11" s="140"/>
    </row>
    <row r="12" spans="2:12" x14ac:dyDescent="0.2">
      <c r="B12" s="136"/>
      <c r="C12" s="137" t="s">
        <v>847</v>
      </c>
      <c r="D12" s="145"/>
      <c r="E12" s="151"/>
      <c r="F12" s="139"/>
      <c r="I12" s="140"/>
    </row>
    <row r="13" spans="2:12" x14ac:dyDescent="0.2">
      <c r="B13" s="136"/>
      <c r="C13" s="137" t="s">
        <v>1405</v>
      </c>
      <c r="D13" s="145"/>
      <c r="E13" s="152"/>
      <c r="F13" s="139"/>
      <c r="I13" s="140"/>
    </row>
    <row r="14" spans="2:12" x14ac:dyDescent="0.2">
      <c r="B14" s="136" t="s">
        <v>1474</v>
      </c>
      <c r="C14" s="137" t="s">
        <v>153</v>
      </c>
      <c r="D14" s="145"/>
      <c r="E14" s="151"/>
      <c r="F14" s="139"/>
      <c r="I14" s="140"/>
      <c r="L14" s="9"/>
    </row>
    <row r="15" spans="2:12" x14ac:dyDescent="0.2">
      <c r="B15" s="136"/>
      <c r="C15" s="137" t="s">
        <v>186</v>
      </c>
      <c r="D15" s="145"/>
      <c r="E15" s="151"/>
      <c r="F15" s="139"/>
      <c r="I15" s="140"/>
    </row>
    <row r="16" spans="2:12" ht="15" x14ac:dyDescent="0.25">
      <c r="B16" s="136"/>
      <c r="C16" s="137" t="s">
        <v>286</v>
      </c>
      <c r="D16" s="145"/>
      <c r="E16" s="151"/>
      <c r="F16" s="139"/>
      <c r="H16" s="165"/>
      <c r="I16" s="166"/>
    </row>
    <row r="17" spans="2:9" ht="15" x14ac:dyDescent="0.25">
      <c r="B17" s="136"/>
      <c r="C17" s="137" t="s">
        <v>298</v>
      </c>
      <c r="D17" s="145"/>
      <c r="E17" s="151"/>
      <c r="F17" s="139"/>
      <c r="H17" s="165"/>
      <c r="I17" s="166"/>
    </row>
    <row r="18" spans="2:9" ht="15" x14ac:dyDescent="0.25">
      <c r="B18" s="136"/>
      <c r="C18" s="137" t="s">
        <v>317</v>
      </c>
      <c r="D18" s="145"/>
      <c r="E18" s="152"/>
      <c r="F18" s="139"/>
      <c r="H18" s="165"/>
      <c r="I18" s="166"/>
    </row>
    <row r="19" spans="2:9" ht="15" x14ac:dyDescent="0.25">
      <c r="B19" s="136"/>
      <c r="C19" s="137" t="s">
        <v>255</v>
      </c>
      <c r="D19" s="145"/>
      <c r="E19" s="151"/>
      <c r="F19" s="139"/>
      <c r="H19" s="165"/>
      <c r="I19" s="166"/>
    </row>
    <row r="20" spans="2:9" ht="15" x14ac:dyDescent="0.25">
      <c r="B20" s="136"/>
      <c r="C20" s="137" t="s">
        <v>268</v>
      </c>
      <c r="D20" s="145"/>
      <c r="E20" s="151"/>
      <c r="F20" s="139"/>
      <c r="H20" s="165"/>
      <c r="I20" s="166"/>
    </row>
    <row r="21" spans="2:9" ht="15" x14ac:dyDescent="0.25">
      <c r="B21" s="136" t="s">
        <v>45</v>
      </c>
      <c r="C21" s="137" t="s">
        <v>563</v>
      </c>
      <c r="D21" s="145"/>
      <c r="E21" s="151"/>
      <c r="F21" s="139"/>
      <c r="H21" s="165"/>
      <c r="I21" s="166"/>
    </row>
    <row r="22" spans="2:9" ht="15" x14ac:dyDescent="0.25">
      <c r="B22" s="136"/>
      <c r="C22" s="137" t="s">
        <v>636</v>
      </c>
      <c r="D22" s="145"/>
      <c r="E22" s="151"/>
      <c r="F22" s="139"/>
      <c r="H22" s="165"/>
      <c r="I22" s="166"/>
    </row>
    <row r="23" spans="2:9" ht="15" x14ac:dyDescent="0.25">
      <c r="B23" s="136" t="s">
        <v>1477</v>
      </c>
      <c r="C23" s="137" t="s">
        <v>1216</v>
      </c>
      <c r="D23" s="145"/>
      <c r="E23" s="152"/>
      <c r="F23" s="139"/>
      <c r="H23" s="165"/>
      <c r="I23" s="167"/>
    </row>
    <row r="24" spans="2:9" x14ac:dyDescent="0.2">
      <c r="B24" s="136"/>
      <c r="C24" s="137" t="s">
        <v>1239</v>
      </c>
      <c r="D24" s="145"/>
      <c r="E24" s="151"/>
      <c r="F24" s="139"/>
      <c r="I24" s="140"/>
    </row>
    <row r="25" spans="2:9" x14ac:dyDescent="0.2">
      <c r="B25" s="136"/>
      <c r="C25" s="137" t="s">
        <v>1482</v>
      </c>
      <c r="D25" s="145"/>
      <c r="E25" s="151"/>
      <c r="F25" s="139"/>
      <c r="I25" s="140"/>
    </row>
    <row r="26" spans="2:9" x14ac:dyDescent="0.2">
      <c r="B26" s="136" t="s">
        <v>46</v>
      </c>
      <c r="C26" s="137" t="s">
        <v>892</v>
      </c>
      <c r="D26" s="145"/>
      <c r="E26" s="151"/>
      <c r="F26" s="139"/>
      <c r="I26" s="140"/>
    </row>
    <row r="27" spans="2:9" x14ac:dyDescent="0.2">
      <c r="B27" s="136"/>
      <c r="C27" s="137" t="s">
        <v>991</v>
      </c>
      <c r="D27" s="145"/>
      <c r="E27" s="151"/>
      <c r="F27" s="139"/>
      <c r="G27" s="131" t="s">
        <v>1483</v>
      </c>
      <c r="I27" s="140"/>
    </row>
    <row r="28" spans="2:9" x14ac:dyDescent="0.2">
      <c r="B28" s="136"/>
      <c r="C28" s="137" t="s">
        <v>1559</v>
      </c>
      <c r="D28" s="145"/>
      <c r="E28" s="151"/>
      <c r="F28" s="139"/>
      <c r="I28" s="140"/>
    </row>
    <row r="29" spans="2:9" x14ac:dyDescent="0.2">
      <c r="B29" s="136"/>
      <c r="C29" s="137" t="s">
        <v>1484</v>
      </c>
      <c r="D29" s="145"/>
      <c r="E29" s="151"/>
      <c r="F29" s="139"/>
      <c r="I29" s="140"/>
    </row>
    <row r="30" spans="2:9" x14ac:dyDescent="0.2">
      <c r="B30" s="136" t="s">
        <v>1485</v>
      </c>
      <c r="C30" s="137" t="s">
        <v>582</v>
      </c>
      <c r="D30" s="145"/>
      <c r="E30" s="151"/>
      <c r="F30" s="139"/>
      <c r="I30" s="140"/>
    </row>
    <row r="31" spans="2:9" x14ac:dyDescent="0.2">
      <c r="B31" s="136"/>
      <c r="C31" s="137" t="s">
        <v>1486</v>
      </c>
      <c r="D31" s="145"/>
      <c r="E31" s="151"/>
      <c r="F31" s="139"/>
      <c r="I31" s="140"/>
    </row>
    <row r="32" spans="2:9" x14ac:dyDescent="0.2">
      <c r="B32" s="136" t="s">
        <v>503</v>
      </c>
      <c r="C32" s="137" t="s">
        <v>549</v>
      </c>
      <c r="D32" s="145"/>
      <c r="E32" s="152"/>
      <c r="F32" s="139"/>
      <c r="I32" s="140"/>
    </row>
    <row r="33" spans="2:9" x14ac:dyDescent="0.2">
      <c r="B33" s="136"/>
      <c r="C33" s="137" t="s">
        <v>1512</v>
      </c>
      <c r="D33" s="145"/>
      <c r="E33" s="151"/>
      <c r="F33" s="139"/>
      <c r="I33" s="140"/>
    </row>
    <row r="34" spans="2:9" x14ac:dyDescent="0.2">
      <c r="B34" s="136"/>
      <c r="C34" s="137" t="s">
        <v>1515</v>
      </c>
      <c r="D34" s="145"/>
      <c r="E34" s="151"/>
      <c r="F34" s="139"/>
      <c r="I34" s="140"/>
    </row>
    <row r="35" spans="2:9" x14ac:dyDescent="0.2">
      <c r="B35" s="136"/>
      <c r="C35" s="137" t="s">
        <v>1513</v>
      </c>
      <c r="D35" s="145"/>
      <c r="E35" s="151"/>
      <c r="F35" s="139"/>
      <c r="I35" s="140"/>
    </row>
    <row r="36" spans="2:9" x14ac:dyDescent="0.2">
      <c r="B36" s="136"/>
      <c r="C36" s="138" t="s">
        <v>1514</v>
      </c>
      <c r="D36" s="146"/>
      <c r="E36" s="151"/>
      <c r="F36" s="139"/>
      <c r="I36" s="140"/>
    </row>
    <row r="37" spans="2:9" x14ac:dyDescent="0.2">
      <c r="B37" s="139"/>
      <c r="C37" s="137" t="s">
        <v>113</v>
      </c>
      <c r="D37" s="147"/>
      <c r="E37" s="152"/>
      <c r="F37" s="139"/>
      <c r="I37" s="140"/>
    </row>
    <row r="38" spans="2:9" x14ac:dyDescent="0.2">
      <c r="B38" s="139"/>
      <c r="C38" s="284"/>
      <c r="D38" s="147"/>
      <c r="E38" s="151"/>
      <c r="F38" s="168"/>
      <c r="I38" s="140"/>
    </row>
    <row r="39" spans="2:9" x14ac:dyDescent="0.2">
      <c r="B39" s="141"/>
      <c r="C39" s="142"/>
      <c r="D39" s="148"/>
      <c r="E39" s="153"/>
      <c r="F39" s="141"/>
      <c r="G39" s="169"/>
      <c r="H39" s="169"/>
      <c r="I39" s="142"/>
    </row>
    <row r="40" spans="2:9" x14ac:dyDescent="0.2">
      <c r="E40" s="133"/>
    </row>
    <row r="41" spans="2:9" x14ac:dyDescent="0.2">
      <c r="E41" s="133"/>
    </row>
    <row r="42" spans="2:9" x14ac:dyDescent="0.2">
      <c r="E42" s="132"/>
    </row>
    <row r="43" spans="2:9" x14ac:dyDescent="0.2">
      <c r="E43" s="133"/>
    </row>
    <row r="44" spans="2:9" x14ac:dyDescent="0.2">
      <c r="E44" s="133"/>
    </row>
    <row r="45" spans="2:9" x14ac:dyDescent="0.2">
      <c r="E45" s="133"/>
    </row>
    <row r="46" spans="2:9" x14ac:dyDescent="0.2">
      <c r="E46" s="133"/>
    </row>
    <row r="47" spans="2:9" x14ac:dyDescent="0.2">
      <c r="E47" s="133"/>
    </row>
  </sheetData>
  <sheetProtection sheet="1" selectLockedCells="1" selectUnlockedCells="1"/>
  <sortState xmlns:xlrd2="http://schemas.microsoft.com/office/spreadsheetml/2017/richdata2" ref="F3:F10">
    <sortCondition ref="F3:F10"/>
  </sortState>
  <conditionalFormatting sqref="H16:H23">
    <cfRule type="cellIs" dxfId="44" priority="1" operator="equal">
      <formula>"LEV"</formula>
    </cfRule>
    <cfRule type="cellIs" dxfId="43" priority="2" operator="equal">
      <formula>"ENTR"</formula>
    </cfRule>
    <cfRule type="cellIs" dxfId="42" priority="3" operator="equal">
      <formula>"LAND"</formula>
    </cfRule>
    <cfRule type="cellIs" dxfId="41" priority="4" operator="equal">
      <formula>"EL"</formula>
    </cfRule>
    <cfRule type="cellIs" dxfId="40" priority="5" operator="equal">
      <formula>"VENT"</formula>
    </cfRule>
    <cfRule type="cellIs" dxfId="39" priority="6" operator="equal">
      <formula>"VVS"</formula>
    </cfRule>
    <cfRule type="cellIs" dxfId="38" priority="7" operator="equal">
      <formula>"KON"</formula>
    </cfRule>
    <cfRule type="cellIs" dxfId="37" priority="8" operator="equal">
      <formula>"ARK"</formula>
    </cfRule>
  </conditionalFormatting>
  <pageMargins left="0.7" right="0.7" top="0.75" bottom="0.75" header="0.3" footer="0.3"/>
  <headerFooter>
    <oddFooter>&amp;C_x000D_&amp;1#&amp;"Verdana"&amp;7&amp;K000000 Confidential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60331-76D1-4913-8958-27156D9299F9}">
  <sheetPr codeName="Ark1"/>
  <dimension ref="A1:G899"/>
  <sheetViews>
    <sheetView zoomScale="85" zoomScaleNormal="85" workbookViewId="0">
      <selection activeCell="D895" sqref="D895"/>
    </sheetView>
  </sheetViews>
  <sheetFormatPr defaultRowHeight="15" x14ac:dyDescent="0.25"/>
  <cols>
    <col min="1" max="1" width="18.85546875" customWidth="1"/>
    <col min="2" max="2" width="41" customWidth="1"/>
    <col min="3" max="3" width="19.85546875" customWidth="1"/>
    <col min="4" max="4" width="35.85546875" customWidth="1"/>
    <col min="5" max="6" width="71.5703125" customWidth="1"/>
    <col min="7" max="7" width="31.5703125" customWidth="1"/>
  </cols>
  <sheetData>
    <row r="1" spans="1:7" ht="48" customHeight="1" x14ac:dyDescent="0.25">
      <c r="A1" s="109" t="s">
        <v>1487</v>
      </c>
      <c r="B1" s="109" t="s">
        <v>1488</v>
      </c>
      <c r="C1" s="109" t="s">
        <v>1489</v>
      </c>
      <c r="D1" s="110" t="s">
        <v>1490</v>
      </c>
      <c r="E1" s="110" t="s">
        <v>1491</v>
      </c>
      <c r="F1" s="110" t="s">
        <v>1492</v>
      </c>
      <c r="G1" s="111" t="s">
        <v>38</v>
      </c>
    </row>
    <row r="2" spans="1:7" x14ac:dyDescent="0.25">
      <c r="A2" t="str">
        <f>'Leverancespecifikation (LÅST)'!C5</f>
        <v>001</v>
      </c>
      <c r="B2" t="str">
        <f>_xlfn.CONCAT('Leverancespecifikation (LÅST)'!J5:L5,'Leverancespecifikation (LÅST)'!V5:CA5)</f>
        <v>1Bygningsbasis</v>
      </c>
      <c r="C2">
        <f>'Leverancespecifikation (LÅST)'!N5</f>
        <v>0</v>
      </c>
      <c r="D2" t="str">
        <f>VLOOKUP(Tabel4[[#This Row],[Data fra "5. Basis"]],Leverancespecifikation!C:C,1,FALSE)</f>
        <v>001</v>
      </c>
      <c r="E2" t="str">
        <f>_xlfn.CONCAT(Leverancespecifikation!J5,Leverancespecifikation!K5,Leverancespecifikation!L5,Leverancespecifikation!V5:CA5)</f>
        <v>1Bygningsbasis</v>
      </c>
      <c r="F2">
        <f>Leverancespecifikation!N5</f>
        <v>0</v>
      </c>
      <c r="G2" t="str">
        <f t="shared" ref="G2" si="0">IF(B2=E2,IF(C2=F2,"","P"),"P")</f>
        <v/>
      </c>
    </row>
    <row r="3" spans="1:7" x14ac:dyDescent="0.25">
      <c r="A3" t="str">
        <f>'Leverancespecifikation (LÅST)'!C6</f>
        <v>002</v>
      </c>
      <c r="B3" t="str">
        <f>_xlfn.CONCAT('Leverancespecifikation (LÅST)'!J6:L6,'Leverancespecifikation (LÅST)'!V6:CA6)</f>
        <v>2Terræn</v>
      </c>
      <c r="C3">
        <f>'Leverancespecifikation (LÅST)'!N6</f>
        <v>0</v>
      </c>
      <c r="D3" t="str">
        <f>VLOOKUP(Tabel4[[#This Row],[Data fra "5. Basis"]],Leverancespecifikation!C:C,1,FALSE)</f>
        <v>002</v>
      </c>
      <c r="E3" t="str">
        <f>_xlfn.CONCAT(Leverancespecifikation!J6,Leverancespecifikation!K6,Leverancespecifikation!L6,Leverancespecifikation!V6:CA6)</f>
        <v>2Terræn</v>
      </c>
      <c r="F3">
        <f>Leverancespecifikation!N6</f>
        <v>0</v>
      </c>
      <c r="G3" t="str">
        <f t="shared" ref="G3:G66" si="1">IF(B3=E3,IF(C3=F3,"","P"),"P")</f>
        <v/>
      </c>
    </row>
    <row r="4" spans="1:7" x14ac:dyDescent="0.25">
      <c r="A4" t="str">
        <f>'Leverancespecifikation (LÅST)'!C7</f>
        <v>003-</v>
      </c>
      <c r="B4" t="str">
        <f>_xlfn.CONCAT('Leverancespecifikation (LÅST)'!J7:L7,'Leverancespecifikation (LÅST)'!V7:CA7)</f>
        <v>3-</v>
      </c>
      <c r="C4" t="str">
        <f>'Leverancespecifikation (LÅST)'!N7</f>
        <v>-</v>
      </c>
      <c r="D4" t="str">
        <f>VLOOKUP(Tabel4[[#This Row],[Data fra "5. Basis"]],Leverancespecifikation!C:C,1,FALSE)</f>
        <v>003-</v>
      </c>
      <c r="E4" t="str">
        <f>_xlfn.CONCAT(Leverancespecifikation!J7,Leverancespecifikation!K7,Leverancespecifikation!L7,Leverancespecifikation!V7:CA7)</f>
        <v>3-</v>
      </c>
      <c r="F4" t="str">
        <f>Leverancespecifikation!N7</f>
        <v>-</v>
      </c>
      <c r="G4" t="str">
        <f t="shared" si="1"/>
        <v/>
      </c>
    </row>
    <row r="5" spans="1:7" x14ac:dyDescent="0.25">
      <c r="A5" t="str">
        <f>'Leverancespecifikation (LÅST)'!C8</f>
        <v>004Forberedt grund</v>
      </c>
      <c r="B5" t="str">
        <f>_xlfn.CONCAT('Leverancespecifikation (LÅST)'!J8:L8,'Leverancespecifikation (LÅST)'!V8:CA8)</f>
        <v>2Forberedt grund</v>
      </c>
      <c r="C5">
        <f>'Leverancespecifikation (LÅST)'!N8</f>
        <v>0</v>
      </c>
      <c r="D5" t="str">
        <f>VLOOKUP(Tabel4[[#This Row],[Data fra "5. Basis"]],Leverancespecifikation!C:C,1,FALSE)</f>
        <v>004Forberedt grund</v>
      </c>
      <c r="E5" t="str">
        <f>_xlfn.CONCAT(Leverancespecifikation!J8,Leverancespecifikation!K8,Leverancespecifikation!L8,Leverancespecifikation!V8:CA8)</f>
        <v>2Forberedt grund</v>
      </c>
      <c r="F5">
        <f>Leverancespecifikation!N8</f>
        <v>0</v>
      </c>
      <c r="G5" t="str">
        <f t="shared" si="1"/>
        <v/>
      </c>
    </row>
    <row r="6" spans="1:7" x14ac:dyDescent="0.25">
      <c r="A6" t="str">
        <f>'Leverancespecifikation (LÅST)'!C9</f>
        <v>005-</v>
      </c>
      <c r="B6" t="str">
        <f>_xlfn.CONCAT('Leverancespecifikation (LÅST)'!J9:L9,'Leverancespecifikation (LÅST)'!V9:CA9)</f>
        <v>3-</v>
      </c>
      <c r="C6" t="str">
        <f>'Leverancespecifikation (LÅST)'!N9</f>
        <v>-</v>
      </c>
      <c r="D6" t="str">
        <f>VLOOKUP(Tabel4[[#This Row],[Data fra "5. Basis"]],Leverancespecifikation!C:C,1,FALSE)</f>
        <v>005-</v>
      </c>
      <c r="E6" t="str">
        <f>_xlfn.CONCAT(Leverancespecifikation!J9,Leverancespecifikation!K9,Leverancespecifikation!L9,Leverancespecifikation!V9:CA9)</f>
        <v>3-</v>
      </c>
      <c r="F6" t="str">
        <f>Leverancespecifikation!N9</f>
        <v>-</v>
      </c>
      <c r="G6" t="str">
        <f t="shared" si="1"/>
        <v/>
      </c>
    </row>
    <row r="7" spans="1:7" x14ac:dyDescent="0.25">
      <c r="A7" t="str">
        <f>'Leverancespecifikation (LÅST)'!C10</f>
        <v>006Byggegrube</v>
      </c>
      <c r="B7" t="str">
        <f>_xlfn.CONCAT('Leverancespecifikation (LÅST)'!J10:L10,'Leverancespecifikation (LÅST)'!V10:CA10)</f>
        <v>2Byggegrube</v>
      </c>
      <c r="C7">
        <f>'Leverancespecifikation (LÅST)'!N10</f>
        <v>0</v>
      </c>
      <c r="D7" t="str">
        <f>VLOOKUP(Tabel4[[#This Row],[Data fra "5. Basis"]],Leverancespecifikation!C:C,1,FALSE)</f>
        <v>006Byggegrube</v>
      </c>
      <c r="E7" t="str">
        <f>_xlfn.CONCAT(Leverancespecifikation!J10,Leverancespecifikation!K10,Leverancespecifikation!L10,Leverancespecifikation!V10:CA10)</f>
        <v>2Byggegrube</v>
      </c>
      <c r="F7">
        <f>Leverancespecifikation!N10</f>
        <v>0</v>
      </c>
      <c r="G7" t="str">
        <f t="shared" si="1"/>
        <v/>
      </c>
    </row>
    <row r="8" spans="1:7" x14ac:dyDescent="0.25">
      <c r="A8" t="str">
        <f>'Leverancespecifikation (LÅST)'!C11</f>
        <v>007Spunsvægge</v>
      </c>
      <c r="B8" t="str">
        <f>_xlfn.CONCAT('Leverancespecifikation (LÅST)'!J11:L11,'Leverancespecifikation (LÅST)'!V11:CA11)</f>
        <v>3SpunsvæggeVægKON300KON325KON325Mindre geometriske afvigelser mellem det modellerede og det udførte arbejde vil forekomme.</v>
      </c>
      <c r="C8" t="str">
        <f>'Leverancespecifikation (LÅST)'!N11</f>
        <v>X</v>
      </c>
      <c r="D8" t="str">
        <f>VLOOKUP(Tabel4[[#This Row],[Data fra "5. Basis"]],Leverancespecifikation!C:C,1,FALSE)</f>
        <v>007Spunsvægge</v>
      </c>
      <c r="E8" t="str">
        <f>_xlfn.CONCAT(Leverancespecifikation!J11,Leverancespecifikation!K11,Leverancespecifikation!L11,Leverancespecifikation!V11:CA11)</f>
        <v>3SpunsvæggeVægKON300KON325KON325Mindre geometriske afvigelser mellem det modellerede og det udførte arbejde vil forekomme.</v>
      </c>
      <c r="F8" t="str">
        <f>Leverancespecifikation!N11</f>
        <v>X</v>
      </c>
      <c r="G8" t="str">
        <f t="shared" si="1"/>
        <v/>
      </c>
    </row>
    <row r="9" spans="1:7" x14ac:dyDescent="0.25">
      <c r="A9" t="str">
        <f>'Leverancespecifikation (LÅST)'!C12</f>
        <v>008Sekantpælevægge</v>
      </c>
      <c r="B9" t="str">
        <f>_xlfn.CONCAT('Leverancespecifikation (LÅST)'!J12:L12,'Leverancespecifikation (LÅST)'!V12:CA12)</f>
        <v>3SekantpælevæggeVægKON300KON325KON325Mindre geometriske afvigelser mellem det modellerede og det udførte arbejde vil forekomme.</v>
      </c>
      <c r="C9" t="str">
        <f>'Leverancespecifikation (LÅST)'!N12</f>
        <v>X</v>
      </c>
      <c r="D9" t="str">
        <f>VLOOKUP(Tabel4[[#This Row],[Data fra "5. Basis"]],Leverancespecifikation!C:C,1,FALSE)</f>
        <v>008Sekantpælevægge</v>
      </c>
      <c r="E9" t="str">
        <f>_xlfn.CONCAT(Leverancespecifikation!J12,Leverancespecifikation!K12,Leverancespecifikation!L12,Leverancespecifikation!V12:CA12)</f>
        <v>3SekantpælevæggeVægKON300KON325KON325Mindre geometriske afvigelser mellem det modellerede og det udførte arbejde vil forekomme.</v>
      </c>
      <c r="F9" t="str">
        <f>Leverancespecifikation!N12</f>
        <v>X</v>
      </c>
      <c r="G9" t="str">
        <f t="shared" si="1"/>
        <v/>
      </c>
    </row>
    <row r="10" spans="1:7" x14ac:dyDescent="0.25">
      <c r="A10" t="str">
        <f>'Leverancespecifikation (LÅST)'!C13</f>
        <v>009Udgravning</v>
      </c>
      <c r="B10" t="str">
        <f>_xlfn.CONCAT('Leverancespecifikation (LÅST)'!J13:L13,'Leverancespecifikation (LÅST)'!V13:CA13)</f>
        <v>3Udgravning-</v>
      </c>
      <c r="C10" t="str">
        <f>'Leverancespecifikation (LÅST)'!N13</f>
        <v>-</v>
      </c>
      <c r="D10" t="str">
        <f>VLOOKUP(Tabel4[[#This Row],[Data fra "5. Basis"]],Leverancespecifikation!C:C,1,FALSE)</f>
        <v>009Udgravning</v>
      </c>
      <c r="E10" t="str">
        <f>_xlfn.CONCAT(Leverancespecifikation!J13,Leverancespecifikation!K13,Leverancespecifikation!L13,Leverancespecifikation!V13:CA13)</f>
        <v>3Udgravning-</v>
      </c>
      <c r="F10" t="str">
        <f>Leverancespecifikation!N13</f>
        <v>-</v>
      </c>
      <c r="G10" t="str">
        <f t="shared" si="1"/>
        <v/>
      </c>
    </row>
    <row r="11" spans="1:7" x14ac:dyDescent="0.25">
      <c r="A11" t="str">
        <f>'Leverancespecifikation (LÅST)'!C14</f>
        <v>010Drænsystem</v>
      </c>
      <c r="B11" t="str">
        <f>_xlfn.CONCAT('Leverancespecifikation (LÅST)'!J14:L14,'Leverancespecifikation (LÅST)'!V14:CA14)</f>
        <v>3Drænsystem-</v>
      </c>
      <c r="C11" t="str">
        <f>'Leverancespecifikation (LÅST)'!N14</f>
        <v>-</v>
      </c>
      <c r="D11" t="str">
        <f>VLOOKUP(Tabel4[[#This Row],[Data fra "5. Basis"]],Leverancespecifikation!C:C,1,FALSE)</f>
        <v>010Drænsystem</v>
      </c>
      <c r="E11" t="str">
        <f>_xlfn.CONCAT(Leverancespecifikation!J14,Leverancespecifikation!K14,Leverancespecifikation!L14,Leverancespecifikation!V14:CA14)</f>
        <v>3Drænsystem-</v>
      </c>
      <c r="F11" t="str">
        <f>Leverancespecifikation!N14</f>
        <v>-</v>
      </c>
      <c r="G11" t="str">
        <f t="shared" si="1"/>
        <v/>
      </c>
    </row>
    <row r="12" spans="1:7" x14ac:dyDescent="0.25">
      <c r="A12" t="str">
        <f>'Leverancespecifikation (LÅST)'!C15</f>
        <v>011Byggeplads</v>
      </c>
      <c r="B12" t="str">
        <f>_xlfn.CONCAT('Leverancespecifikation (LÅST)'!J15:L15,'Leverancespecifikation (LÅST)'!V15:CA15)</f>
        <v>2Byggeplads</v>
      </c>
      <c r="C12">
        <f>'Leverancespecifikation (LÅST)'!N15</f>
        <v>0</v>
      </c>
      <c r="D12" t="str">
        <f>VLOOKUP(Tabel4[[#This Row],[Data fra "5. Basis"]],Leverancespecifikation!C:C,1,FALSE)</f>
        <v>011Byggeplads</v>
      </c>
      <c r="E12" t="str">
        <f>_xlfn.CONCAT(Leverancespecifikation!J15,Leverancespecifikation!K15,Leverancespecifikation!L15,Leverancespecifikation!V15:CA15)</f>
        <v>2Byggeplads</v>
      </c>
      <c r="F12">
        <f>Leverancespecifikation!N15</f>
        <v>0</v>
      </c>
      <c r="G12" t="str">
        <f t="shared" si="1"/>
        <v/>
      </c>
    </row>
    <row r="13" spans="1:7" x14ac:dyDescent="0.25">
      <c r="A13" t="str">
        <f>'Leverancespecifikation (LÅST)'!C16</f>
        <v>012Forsyninger</v>
      </c>
      <c r="B13" t="str">
        <f>_xlfn.CONCAT('Leverancespecifikation (LÅST)'!J16:L16,'Leverancespecifikation (LÅST)'!V16:CA16)</f>
        <v>3Forsyninger-</v>
      </c>
      <c r="C13" t="str">
        <f>'Leverancespecifikation (LÅST)'!N16</f>
        <v>-</v>
      </c>
      <c r="D13" t="str">
        <f>VLOOKUP(Tabel4[[#This Row],[Data fra "5. Basis"]],Leverancespecifikation!C:C,1,FALSE)</f>
        <v>012Forsyninger</v>
      </c>
      <c r="E13" t="str">
        <f>_xlfn.CONCAT(Leverancespecifikation!J16,Leverancespecifikation!K16,Leverancespecifikation!L16,Leverancespecifikation!V16:CA16)</f>
        <v>3Forsyninger-</v>
      </c>
      <c r="F13" t="str">
        <f>Leverancespecifikation!N16</f>
        <v>-</v>
      </c>
      <c r="G13" t="str">
        <f t="shared" si="1"/>
        <v/>
      </c>
    </row>
    <row r="14" spans="1:7" x14ac:dyDescent="0.25">
      <c r="A14" t="str">
        <f>'Leverancespecifikation (LÅST)'!C17</f>
        <v>013Adgangsveje</v>
      </c>
      <c r="B14" t="str">
        <f>_xlfn.CONCAT('Leverancespecifikation (LÅST)'!J17:L17,'Leverancespecifikation (LÅST)'!V17:CA17)</f>
        <v>3Adgangsveje-</v>
      </c>
      <c r="C14" t="str">
        <f>'Leverancespecifikation (LÅST)'!N17</f>
        <v>-</v>
      </c>
      <c r="D14" t="str">
        <f>VLOOKUP(Tabel4[[#This Row],[Data fra "5. Basis"]],Leverancespecifikation!C:C,1,FALSE)</f>
        <v>013Adgangsveje</v>
      </c>
      <c r="E14" t="str">
        <f>_xlfn.CONCAT(Leverancespecifikation!J17,Leverancespecifikation!K17,Leverancespecifikation!L17,Leverancespecifikation!V17:CA17)</f>
        <v>3Adgangsveje-</v>
      </c>
      <c r="F14" t="str">
        <f>Leverancespecifikation!N17</f>
        <v>-</v>
      </c>
      <c r="G14" t="str">
        <f t="shared" si="1"/>
        <v/>
      </c>
    </row>
    <row r="15" spans="1:7" x14ac:dyDescent="0.25">
      <c r="A15" t="str">
        <f>'Leverancespecifikation (LÅST)'!C18</f>
        <v>014Kraner</v>
      </c>
      <c r="B15" t="str">
        <f>_xlfn.CONCAT('Leverancespecifikation (LÅST)'!J18:L18,'Leverancespecifikation (LÅST)'!V18:CA18)</f>
        <v>3Kraner-</v>
      </c>
      <c r="C15" t="str">
        <f>'Leverancespecifikation (LÅST)'!N18</f>
        <v>-</v>
      </c>
      <c r="D15" t="str">
        <f>VLOOKUP(Tabel4[[#This Row],[Data fra "5. Basis"]],Leverancespecifikation!C:C,1,FALSE)</f>
        <v>014Kraner</v>
      </c>
      <c r="E15" t="str">
        <f>_xlfn.CONCAT(Leverancespecifikation!J18,Leverancespecifikation!K18,Leverancespecifikation!L18,Leverancespecifikation!V18:CA18)</f>
        <v>3Kraner-</v>
      </c>
      <c r="F15" t="str">
        <f>Leverancespecifikation!N18</f>
        <v>-</v>
      </c>
      <c r="G15" t="str">
        <f t="shared" si="1"/>
        <v/>
      </c>
    </row>
    <row r="16" spans="1:7" x14ac:dyDescent="0.25">
      <c r="A16" t="str">
        <f>'Leverancespecifikation (LÅST)'!C19</f>
        <v>015Lifte</v>
      </c>
      <c r="B16" t="str">
        <f>_xlfn.CONCAT('Leverancespecifikation (LÅST)'!J19:L19,'Leverancespecifikation (LÅST)'!V19:CA19)</f>
        <v>3Lifte-</v>
      </c>
      <c r="C16" t="str">
        <f>'Leverancespecifikation (LÅST)'!N19</f>
        <v>-</v>
      </c>
      <c r="D16" t="str">
        <f>VLOOKUP(Tabel4[[#This Row],[Data fra "5. Basis"]],Leverancespecifikation!C:C,1,FALSE)</f>
        <v>015Lifte</v>
      </c>
      <c r="E16" t="str">
        <f>_xlfn.CONCAT(Leverancespecifikation!J19,Leverancespecifikation!K19,Leverancespecifikation!L19,Leverancespecifikation!V19:CA19)</f>
        <v>3Lifte-</v>
      </c>
      <c r="F16" t="str">
        <f>Leverancespecifikation!N19</f>
        <v>-</v>
      </c>
      <c r="G16" t="str">
        <f t="shared" si="1"/>
        <v/>
      </c>
    </row>
    <row r="17" spans="1:7" x14ac:dyDescent="0.25">
      <c r="A17" t="str">
        <f>'Leverancespecifikation (LÅST)'!C20</f>
        <v>016Interrimslukninger</v>
      </c>
      <c r="B17" t="str">
        <f>_xlfn.CONCAT('Leverancespecifikation (LÅST)'!J20:L20,'Leverancespecifikation (LÅST)'!V20:CA20)</f>
        <v>3Interrimslukninger-</v>
      </c>
      <c r="C17" t="str">
        <f>'Leverancespecifikation (LÅST)'!N20</f>
        <v>-</v>
      </c>
      <c r="D17" t="str">
        <f>VLOOKUP(Tabel4[[#This Row],[Data fra "5. Basis"]],Leverancespecifikation!C:C,1,FALSE)</f>
        <v>016Interrimslukninger</v>
      </c>
      <c r="E17" t="str">
        <f>_xlfn.CONCAT(Leverancespecifikation!J20,Leverancespecifikation!K20,Leverancespecifikation!L20,Leverancespecifikation!V20:CA20)</f>
        <v>3Interrimslukninger-</v>
      </c>
      <c r="F17" t="str">
        <f>Leverancespecifikation!N20</f>
        <v>-</v>
      </c>
      <c r="G17" t="str">
        <f t="shared" si="1"/>
        <v/>
      </c>
    </row>
    <row r="18" spans="1:7" x14ac:dyDescent="0.25">
      <c r="A18" t="str">
        <f>'Leverancespecifikation (LÅST)'!C21</f>
        <v>017Stilladser</v>
      </c>
      <c r="B18" t="str">
        <f>_xlfn.CONCAT('Leverancespecifikation (LÅST)'!J21:L21,'Leverancespecifikation (LÅST)'!V21:CA21)</f>
        <v>3Stilladser-</v>
      </c>
      <c r="C18" t="str">
        <f>'Leverancespecifikation (LÅST)'!N21</f>
        <v>-</v>
      </c>
      <c r="D18" t="str">
        <f>VLOOKUP(Tabel4[[#This Row],[Data fra "5. Basis"]],Leverancespecifikation!C:C,1,FALSE)</f>
        <v>017Stilladser</v>
      </c>
      <c r="E18" t="str">
        <f>_xlfn.CONCAT(Leverancespecifikation!J21,Leverancespecifikation!K21,Leverancespecifikation!L21,Leverancespecifikation!V21:CA21)</f>
        <v>3Stilladser-</v>
      </c>
      <c r="F18" t="str">
        <f>Leverancespecifikation!N21</f>
        <v>-</v>
      </c>
      <c r="G18" t="str">
        <f t="shared" si="1"/>
        <v/>
      </c>
    </row>
    <row r="19" spans="1:7" x14ac:dyDescent="0.25">
      <c r="A19" t="str">
        <f>'Leverancespecifikation (LÅST)'!C22</f>
        <v>018Totaloverdækninger</v>
      </c>
      <c r="B19" t="str">
        <f>_xlfn.CONCAT('Leverancespecifikation (LÅST)'!J22:L22,'Leverancespecifikation (LÅST)'!V22:CA22)</f>
        <v>3Totaloverdækninger-</v>
      </c>
      <c r="C19" t="str">
        <f>'Leverancespecifikation (LÅST)'!N22</f>
        <v>-</v>
      </c>
      <c r="D19" t="str">
        <f>VLOOKUP(Tabel4[[#This Row],[Data fra "5. Basis"]],Leverancespecifikation!C:C,1,FALSE)</f>
        <v>018Totaloverdækninger</v>
      </c>
      <c r="E19" t="str">
        <f>_xlfn.CONCAT(Leverancespecifikation!J22,Leverancespecifikation!K22,Leverancespecifikation!L22,Leverancespecifikation!V22:CA22)</f>
        <v>3Totaloverdækninger-</v>
      </c>
      <c r="F19" t="str">
        <f>Leverancespecifikation!N22</f>
        <v>-</v>
      </c>
      <c r="G19" t="str">
        <f t="shared" si="1"/>
        <v/>
      </c>
    </row>
    <row r="20" spans="1:7" x14ac:dyDescent="0.25">
      <c r="A20" t="str">
        <f>'Leverancespecifikation (LÅST)'!C23</f>
        <v>019Skurby</v>
      </c>
      <c r="B20" t="str">
        <f>_xlfn.CONCAT('Leverancespecifikation (LÅST)'!J23:L23,'Leverancespecifikation (LÅST)'!V23:CA23)</f>
        <v>3Skurby-</v>
      </c>
      <c r="C20" t="str">
        <f>'Leverancespecifikation (LÅST)'!N23</f>
        <v>-</v>
      </c>
      <c r="D20" t="str">
        <f>VLOOKUP(Tabel4[[#This Row],[Data fra "5. Basis"]],Leverancespecifikation!C:C,1,FALSE)</f>
        <v>019Skurby</v>
      </c>
      <c r="E20" t="str">
        <f>_xlfn.CONCAT(Leverancespecifikation!J23,Leverancespecifikation!K23,Leverancespecifikation!L23,Leverancespecifikation!V23:CA23)</f>
        <v>3Skurby-</v>
      </c>
      <c r="F20" t="str">
        <f>Leverancespecifikation!N23</f>
        <v>-</v>
      </c>
      <c r="G20" t="str">
        <f t="shared" si="1"/>
        <v/>
      </c>
    </row>
    <row r="21" spans="1:7" x14ac:dyDescent="0.25">
      <c r="A21" t="str">
        <f>'Leverancespecifikation (LÅST)'!C24</f>
        <v>020Råhus</v>
      </c>
      <c r="B21" t="str">
        <f>_xlfn.CONCAT('Leverancespecifikation (LÅST)'!J24:L24,'Leverancespecifikation (LÅST)'!V24:CA24)</f>
        <v>1Råhus</v>
      </c>
      <c r="C21">
        <f>'Leverancespecifikation (LÅST)'!N24</f>
        <v>0</v>
      </c>
      <c r="D21" t="str">
        <f>VLOOKUP(Tabel4[[#This Row],[Data fra "5. Basis"]],Leverancespecifikation!C:C,1,FALSE)</f>
        <v>020Råhus</v>
      </c>
      <c r="E21" t="str">
        <f>_xlfn.CONCAT(Leverancespecifikation!J24,Leverancespecifikation!K24,Leverancespecifikation!L24,Leverancespecifikation!V24:CA24)</f>
        <v>1Råhus</v>
      </c>
      <c r="F21">
        <f>Leverancespecifikation!N24</f>
        <v>0</v>
      </c>
      <c r="G21" t="str">
        <f t="shared" si="1"/>
        <v/>
      </c>
    </row>
    <row r="22" spans="1:7" x14ac:dyDescent="0.25">
      <c r="A22" t="str">
        <f>'Leverancespecifikation (LÅST)'!C25</f>
        <v>021Fundament</v>
      </c>
      <c r="B22" t="str">
        <f>_xlfn.CONCAT('Leverancespecifikation (LÅST)'!J25:L25,'Leverancespecifikation (LÅST)'!V25:CA25)</f>
        <v>2Fundament</v>
      </c>
      <c r="C22">
        <f>'Leverancespecifikation (LÅST)'!N25</f>
        <v>0</v>
      </c>
      <c r="D22" t="str">
        <f>VLOOKUP(Tabel4[[#This Row],[Data fra "5. Basis"]],Leverancespecifikation!C:C,1,FALSE)</f>
        <v>021Fundament</v>
      </c>
      <c r="E22" t="str">
        <f>_xlfn.CONCAT(Leverancespecifikation!J25,Leverancespecifikation!K25,Leverancespecifikation!L25,Leverancespecifikation!V25:CA25)</f>
        <v>2Fundament</v>
      </c>
      <c r="F22">
        <f>Leverancespecifikation!N25</f>
        <v>0</v>
      </c>
      <c r="G22" t="str">
        <f t="shared" si="1"/>
        <v/>
      </c>
    </row>
    <row r="23" spans="1:7" x14ac:dyDescent="0.25">
      <c r="A23" t="str">
        <f>'Leverancespecifikation (LÅST)'!C26</f>
        <v>022Fundamenter</v>
      </c>
      <c r="B23" t="str">
        <f>_xlfn.CONCAT('Leverancespecifikation (LÅST)'!J26:L26,'Leverancespecifikation (LÅST)'!V26:CA26)</f>
        <v xml:space="preserve">3FundamenterFundament </v>
      </c>
      <c r="C23" t="str">
        <f>'Leverancespecifikation (LÅST)'!N26</f>
        <v>X</v>
      </c>
      <c r="D23" t="str">
        <f>VLOOKUP(Tabel4[[#This Row],[Data fra "5. Basis"]],Leverancespecifikation!C:C,1,FALSE)</f>
        <v>022Fundamenter</v>
      </c>
      <c r="E23" t="str">
        <f>_xlfn.CONCAT(Leverancespecifikation!J26,Leverancespecifikation!K26,Leverancespecifikation!L26,Leverancespecifikation!V26:CA26)</f>
        <v xml:space="preserve">3FundamenterFundament </v>
      </c>
      <c r="F23" t="str">
        <f>Leverancespecifikation!N26</f>
        <v>X</v>
      </c>
      <c r="G23" t="str">
        <f t="shared" si="1"/>
        <v/>
      </c>
    </row>
    <row r="24" spans="1:7" x14ac:dyDescent="0.25">
      <c r="A24" t="str">
        <f>'Leverancespecifikation (LÅST)'!C27</f>
        <v>023Stribefundamenter</v>
      </c>
      <c r="B24" t="str">
        <f>_xlfn.CONCAT('Leverancespecifikation (LÅST)'!J27:L27,'Leverancespecifikation (LÅST)'!V27:CA27)</f>
        <v>4StribefundamenterFundament KON300KON325KON325Inkl. plinte og støbte sokler.</v>
      </c>
      <c r="C24" t="str">
        <f>'Leverancespecifikation (LÅST)'!N27</f>
        <v>X</v>
      </c>
      <c r="D24" t="str">
        <f>VLOOKUP(Tabel4[[#This Row],[Data fra "5. Basis"]],Leverancespecifikation!C:C,1,FALSE)</f>
        <v>023Stribefundamenter</v>
      </c>
      <c r="E24" t="str">
        <f>_xlfn.CONCAT(Leverancespecifikation!J27,Leverancespecifikation!K27,Leverancespecifikation!L27,Leverancespecifikation!V27:CA27)</f>
        <v>4StribefundamenterFundament KON300KON325KON325Inkl. plinte og støbte sokler.</v>
      </c>
      <c r="F24" t="str">
        <f>Leverancespecifikation!N27</f>
        <v>X</v>
      </c>
      <c r="G24" t="str">
        <f t="shared" si="1"/>
        <v/>
      </c>
    </row>
    <row r="25" spans="1:7" x14ac:dyDescent="0.25">
      <c r="A25" t="str">
        <f>'Leverancespecifikation (LÅST)'!C28</f>
        <v>024Punktfundamenter</v>
      </c>
      <c r="B25" t="str">
        <f>_xlfn.CONCAT('Leverancespecifikation (LÅST)'!J28:L28,'Leverancespecifikation (LÅST)'!V28:CA28)</f>
        <v>4PunktfundamenterFundament KON300KON325KON325Inkl. plinte, støbte sokler og pælehoveder.</v>
      </c>
      <c r="C25" t="str">
        <f>'Leverancespecifikation (LÅST)'!N28</f>
        <v>X</v>
      </c>
      <c r="D25" t="str">
        <f>VLOOKUP(Tabel4[[#This Row],[Data fra "5. Basis"]],Leverancespecifikation!C:C,1,FALSE)</f>
        <v>024Punktfundamenter</v>
      </c>
      <c r="E25" t="str">
        <f>_xlfn.CONCAT(Leverancespecifikation!J28,Leverancespecifikation!K28,Leverancespecifikation!L28,Leverancespecifikation!V28:CA28)</f>
        <v>4PunktfundamenterFundament KON300KON325KON325Inkl. plinte, støbte sokler og pælehoveder.</v>
      </c>
      <c r="F25" t="str">
        <f>Leverancespecifikation!N28</f>
        <v>X</v>
      </c>
      <c r="G25" t="str">
        <f t="shared" si="1"/>
        <v/>
      </c>
    </row>
    <row r="26" spans="1:7" x14ac:dyDescent="0.25">
      <c r="A26" t="str">
        <f>'Leverancespecifikation (LÅST)'!C29</f>
        <v>025Pladefundamenter</v>
      </c>
      <c r="B26" t="str">
        <f>_xlfn.CONCAT('Leverancespecifikation (LÅST)'!J29:L29,'Leverancespecifikation (LÅST)'!V29:CA29)</f>
        <v>4PladefundamenterFundament KON300KON325KON325</v>
      </c>
      <c r="C26" t="str">
        <f>'Leverancespecifikation (LÅST)'!N29</f>
        <v>X</v>
      </c>
      <c r="D26" t="str">
        <f>VLOOKUP(Tabel4[[#This Row],[Data fra "5. Basis"]],Leverancespecifikation!C:C,1,FALSE)</f>
        <v>025Pladefundamenter</v>
      </c>
      <c r="E26" t="str">
        <f>_xlfn.CONCAT(Leverancespecifikation!J29,Leverancespecifikation!K29,Leverancespecifikation!L29,Leverancespecifikation!V29:CA29)</f>
        <v>4PladefundamenterFundament KON300KON325KON325</v>
      </c>
      <c r="F26" t="str">
        <f>Leverancespecifikation!N29</f>
        <v>X</v>
      </c>
      <c r="G26" t="str">
        <f t="shared" si="1"/>
        <v/>
      </c>
    </row>
    <row r="27" spans="1:7" x14ac:dyDescent="0.25">
      <c r="A27" t="str">
        <f>'Leverancespecifikation (LÅST)'!C30</f>
        <v>026Brøndfundamenter</v>
      </c>
      <c r="B27" t="str">
        <f>_xlfn.CONCAT('Leverancespecifikation (LÅST)'!J30:L30,'Leverancespecifikation (LÅST)'!V30:CA30)</f>
        <v>4BrøndfundamenterFundament KON300KON325KON325</v>
      </c>
      <c r="C27" t="str">
        <f>'Leverancespecifikation (LÅST)'!N30</f>
        <v>X</v>
      </c>
      <c r="D27" t="str">
        <f>VLOOKUP(Tabel4[[#This Row],[Data fra "5. Basis"]],Leverancespecifikation!C:C,1,FALSE)</f>
        <v>026Brøndfundamenter</v>
      </c>
      <c r="E27" t="str">
        <f>_xlfn.CONCAT(Leverancespecifikation!J30,Leverancespecifikation!K30,Leverancespecifikation!L30,Leverancespecifikation!V30:CA30)</f>
        <v>4BrøndfundamenterFundament KON300KON325KON325</v>
      </c>
      <c r="F27" t="str">
        <f>Leverancespecifikation!N30</f>
        <v>X</v>
      </c>
      <c r="G27" t="str">
        <f t="shared" si="1"/>
        <v/>
      </c>
    </row>
    <row r="28" spans="1:7" x14ac:dyDescent="0.25">
      <c r="A28" t="str">
        <f>'Leverancespecifikation (LÅST)'!C31</f>
        <v>027Grovbeton</v>
      </c>
      <c r="B28" t="str">
        <f>_xlfn.CONCAT('Leverancespecifikation (LÅST)'!J31:L31,'Leverancespecifikation (LÅST)'!V31:CA31)</f>
        <v>4GrovbetonFundament KON300KON325KON325Modellering af grovbeton er forbundet med en vis usikkerhed. Afvigelser mellem det modellerede og udformningen på pladsen vil forekomme.</v>
      </c>
      <c r="C28" t="str">
        <f>'Leverancespecifikation (LÅST)'!N31</f>
        <v>X</v>
      </c>
      <c r="D28" t="str">
        <f>VLOOKUP(Tabel4[[#This Row],[Data fra "5. Basis"]],Leverancespecifikation!C:C,1,FALSE)</f>
        <v>027Grovbeton</v>
      </c>
      <c r="E28" t="str">
        <f>_xlfn.CONCAT(Leverancespecifikation!J31,Leverancespecifikation!K31,Leverancespecifikation!L31,Leverancespecifikation!V31:CA31)</f>
        <v>4GrovbetonFundament KON300KON325KON325Modellering af grovbeton er forbundet med en vis usikkerhed. Afvigelser mellem det modellerede og udformningen på pladsen vil forekomme.</v>
      </c>
      <c r="F28" t="str">
        <f>Leverancespecifikation!N31</f>
        <v>X</v>
      </c>
      <c r="G28" t="str">
        <f t="shared" si="1"/>
        <v/>
      </c>
    </row>
    <row r="29" spans="1:7" x14ac:dyDescent="0.25">
      <c r="A29" t="str">
        <f>'Leverancespecifikation (LÅST)'!C32</f>
        <v>028Fundamenter, isolering</v>
      </c>
      <c r="B29" t="str">
        <f>_xlfn.CONCAT('Leverancespecifikation (LÅST)'!J32:L32,'Leverancespecifikation (LÅST)'!V32:CA32)</f>
        <v xml:space="preserve">4Fundamenter, isoleringFundament KON325KON325Isolering modelleres på overordent niveau, med det formål at sikre pladsreservation og bruttomængder. Overlap kan forekomme, yderligere detaljering kan fremgå af 2D-detaljer. </v>
      </c>
      <c r="C29" t="str">
        <f>'Leverancespecifikation (LÅST)'!N32</f>
        <v>X</v>
      </c>
      <c r="D29" t="str">
        <f>VLOOKUP(Tabel4[[#This Row],[Data fra "5. Basis"]],Leverancespecifikation!C:C,1,FALSE)</f>
        <v>028Fundamenter, isolering</v>
      </c>
      <c r="E29" t="str">
        <f>_xlfn.CONCAT(Leverancespecifikation!J32,Leverancespecifikation!K32,Leverancespecifikation!L32,Leverancespecifikation!V32:CA32)</f>
        <v xml:space="preserve">4Fundamenter, isoleringFundament KON325KON325Isolering modelleres på overordent niveau, med det formål at sikre pladsreservation og bruttomængder. Overlap kan forekomme, yderligere detaljering kan fremgå af 2D-detaljer. </v>
      </c>
      <c r="F29" t="str">
        <f>Leverancespecifikation!N32</f>
        <v>X</v>
      </c>
      <c r="G29" t="str">
        <f t="shared" si="1"/>
        <v/>
      </c>
    </row>
    <row r="30" spans="1:7" x14ac:dyDescent="0.25">
      <c r="A30" t="str">
        <f>'Leverancespecifikation (LÅST)'!C33</f>
        <v>029Pæle</v>
      </c>
      <c r="B30" t="str">
        <f>_xlfn.CONCAT('Leverancespecifikation (LÅST)'!J33:L33,'Leverancespecifikation (LÅST)'!V33:CA33)</f>
        <v xml:space="preserve">3PæleFundament </v>
      </c>
      <c r="C30" t="str">
        <f>'Leverancespecifikation (LÅST)'!N33</f>
        <v>X</v>
      </c>
      <c r="D30" t="str">
        <f>VLOOKUP(Tabel4[[#This Row],[Data fra "5. Basis"]],Leverancespecifikation!C:C,1,FALSE)</f>
        <v>029Pæle</v>
      </c>
      <c r="E30" t="str">
        <f>_xlfn.CONCAT(Leverancespecifikation!J33,Leverancespecifikation!K33,Leverancespecifikation!L33,Leverancespecifikation!V33:CA33)</f>
        <v xml:space="preserve">3PæleFundament </v>
      </c>
      <c r="F30" t="str">
        <f>Leverancespecifikation!N33</f>
        <v>X</v>
      </c>
      <c r="G30" t="str">
        <f t="shared" si="1"/>
        <v/>
      </c>
    </row>
    <row r="31" spans="1:7" x14ac:dyDescent="0.25">
      <c r="A31" t="str">
        <f>'Leverancespecifikation (LÅST)'!C34</f>
        <v>030Borede pæle</v>
      </c>
      <c r="B31" t="str">
        <f>_xlfn.CONCAT('Leverancespecifikation (LÅST)'!J34:L34,'Leverancespecifikation (LÅST)'!V34:CA34)</f>
        <v>4Borede pæle-KON300KON325KON325Mindre geometriske afvigelser mellem det modellerede og det udførte arbejde vil forekomme.</v>
      </c>
      <c r="C31" t="str">
        <f>'Leverancespecifikation (LÅST)'!N34</f>
        <v>X</v>
      </c>
      <c r="D31" t="str">
        <f>VLOOKUP(Tabel4[[#This Row],[Data fra "5. Basis"]],Leverancespecifikation!C:C,1,FALSE)</f>
        <v>030Borede pæle</v>
      </c>
      <c r="E31" t="str">
        <f>_xlfn.CONCAT(Leverancespecifikation!J34,Leverancespecifikation!K34,Leverancespecifikation!L34,Leverancespecifikation!V34:CA34)</f>
        <v>4Borede pæle-KON300KON325KON325Mindre geometriske afvigelser mellem det modellerede og det udførte arbejde vil forekomme.</v>
      </c>
      <c r="F31" t="str">
        <f>Leverancespecifikation!N34</f>
        <v>X</v>
      </c>
      <c r="G31" t="str">
        <f t="shared" si="1"/>
        <v/>
      </c>
    </row>
    <row r="32" spans="1:7" x14ac:dyDescent="0.25">
      <c r="A32" t="str">
        <f>'Leverancespecifikation (LÅST)'!C35</f>
        <v>031Rammede pæle</v>
      </c>
      <c r="B32" t="str">
        <f>_xlfn.CONCAT('Leverancespecifikation (LÅST)'!J35:L35,'Leverancespecifikation (LÅST)'!V35:CA35)</f>
        <v>4Rammede pæle-KON300KON325KON325Mindre geometriske afvigelser mellem det modellerede og det udførte arbejde vil forekomme.</v>
      </c>
      <c r="C32" t="str">
        <f>'Leverancespecifikation (LÅST)'!N35</f>
        <v>X</v>
      </c>
      <c r="D32" t="str">
        <f>VLOOKUP(Tabel4[[#This Row],[Data fra "5. Basis"]],Leverancespecifikation!C:C,1,FALSE)</f>
        <v>031Rammede pæle</v>
      </c>
      <c r="E32" t="str">
        <f>_xlfn.CONCAT(Leverancespecifikation!J35,Leverancespecifikation!K35,Leverancespecifikation!L35,Leverancespecifikation!V35:CA35)</f>
        <v>4Rammede pæle-KON300KON325KON325Mindre geometriske afvigelser mellem det modellerede og det udførte arbejde vil forekomme.</v>
      </c>
      <c r="F32" t="str">
        <f>Leverancespecifikation!N35</f>
        <v>X</v>
      </c>
      <c r="G32" t="str">
        <f t="shared" si="1"/>
        <v/>
      </c>
    </row>
    <row r="33" spans="1:7" x14ac:dyDescent="0.25">
      <c r="A33" t="str">
        <f>'Leverancespecifikation (LÅST)'!C36</f>
        <v>032Jordankre</v>
      </c>
      <c r="B33" t="str">
        <f>_xlfn.CONCAT('Leverancespecifikation (LÅST)'!J36:L36,'Leverancespecifikation (LÅST)'!V36:CA36)</f>
        <v xml:space="preserve">3JordankreFundament </v>
      </c>
      <c r="C33" t="str">
        <f>'Leverancespecifikation (LÅST)'!N36</f>
        <v>X</v>
      </c>
      <c r="D33" t="str">
        <f>VLOOKUP(Tabel4[[#This Row],[Data fra "5. Basis"]],Leverancespecifikation!C:C,1,FALSE)</f>
        <v>032Jordankre</v>
      </c>
      <c r="E33" t="str">
        <f>_xlfn.CONCAT(Leverancespecifikation!J36,Leverancespecifikation!K36,Leverancespecifikation!L36,Leverancespecifikation!V36:CA36)</f>
        <v xml:space="preserve">3JordankreFundament </v>
      </c>
      <c r="F33" t="str">
        <f>Leverancespecifikation!N36</f>
        <v>X</v>
      </c>
      <c r="G33" t="str">
        <f t="shared" si="1"/>
        <v/>
      </c>
    </row>
    <row r="34" spans="1:7" x14ac:dyDescent="0.25">
      <c r="A34" t="str">
        <f>'Leverancespecifikation (LÅST)'!C37</f>
        <v>033Jordankre</v>
      </c>
      <c r="B34" t="str">
        <f>_xlfn.CONCAT('Leverancespecifikation (LÅST)'!J37:L37,'Leverancespecifikation (LÅST)'!V37:CA37)</f>
        <v>4Jordankre-KON300KON325KON325Mindre geometriske afvigelser mellem det modellerede og det udførte arbejde vil forekomme.</v>
      </c>
      <c r="C34" t="str">
        <f>'Leverancespecifikation (LÅST)'!N37</f>
        <v>X</v>
      </c>
      <c r="D34" t="str">
        <f>VLOOKUP(Tabel4[[#This Row],[Data fra "5. Basis"]],Leverancespecifikation!C:C,1,FALSE)</f>
        <v>033Jordankre</v>
      </c>
      <c r="E34" t="str">
        <f>_xlfn.CONCAT(Leverancespecifikation!J37,Leverancespecifikation!K37,Leverancespecifikation!L37,Leverancespecifikation!V37:CA37)</f>
        <v>4Jordankre-KON300KON325KON325Mindre geometriske afvigelser mellem det modellerede og det udførte arbejde vil forekomme.</v>
      </c>
      <c r="F34" t="str">
        <f>Leverancespecifikation!N37</f>
        <v>X</v>
      </c>
      <c r="G34" t="str">
        <f t="shared" si="1"/>
        <v/>
      </c>
    </row>
    <row r="35" spans="1:7" x14ac:dyDescent="0.25">
      <c r="A35" t="str">
        <f>'Leverancespecifikation (LÅST)'!C38</f>
        <v>034Vægge</v>
      </c>
      <c r="B35" t="str">
        <f>_xlfn.CONCAT('Leverancespecifikation (LÅST)'!J38:L38,'Leverancespecifikation (LÅST)'!V38:CA38)</f>
        <v>2Vægge</v>
      </c>
      <c r="C35">
        <f>'Leverancespecifikation (LÅST)'!N38</f>
        <v>0</v>
      </c>
      <c r="D35" t="str">
        <f>VLOOKUP(Tabel4[[#This Row],[Data fra "5. Basis"]],Leverancespecifikation!C:C,1,FALSE)</f>
        <v>034Vægge</v>
      </c>
      <c r="E35" t="str">
        <f>_xlfn.CONCAT(Leverancespecifikation!J38,Leverancespecifikation!K38,Leverancespecifikation!L38,Leverancespecifikation!V38:CA38)</f>
        <v>2Vægge</v>
      </c>
      <c r="F35">
        <f>Leverancespecifikation!N38</f>
        <v>0</v>
      </c>
      <c r="G35" t="str">
        <f t="shared" si="1"/>
        <v/>
      </c>
    </row>
    <row r="36" spans="1:7" x14ac:dyDescent="0.25">
      <c r="A36" t="str">
        <f>'Leverancespecifikation (LÅST)'!C39</f>
        <v>035Generiske vægge</v>
      </c>
      <c r="B36" t="str">
        <f>_xlfn.CONCAT('Leverancespecifikation (LÅST)'!J39:L39,'Leverancespecifikation (LÅST)'!V39:CA39)</f>
        <v>3Generiske væggeVægARK200</v>
      </c>
      <c r="C36" t="str">
        <f>'Leverancespecifikation (LÅST)'!N39</f>
        <v>X</v>
      </c>
      <c r="D36" t="str">
        <f>VLOOKUP(Tabel4[[#This Row],[Data fra "5. Basis"]],Leverancespecifikation!C:C,1,FALSE)</f>
        <v>035Generiske vægge</v>
      </c>
      <c r="E36" t="str">
        <f>_xlfn.CONCAT(Leverancespecifikation!J39,Leverancespecifikation!K39,Leverancespecifikation!L39,Leverancespecifikation!V39:CA39)</f>
        <v>3Generiske væggeVægARK200</v>
      </c>
      <c r="F36" t="str">
        <f>Leverancespecifikation!N39</f>
        <v>X</v>
      </c>
      <c r="G36" t="str">
        <f t="shared" si="1"/>
        <v/>
      </c>
    </row>
    <row r="37" spans="1:7" x14ac:dyDescent="0.25">
      <c r="A37" t="str">
        <f>'Leverancespecifikation (LÅST)'!C40</f>
        <v>036Betonvægge, præfabrikerede</v>
      </c>
      <c r="B37" t="str">
        <f>_xlfn.CONCAT('Leverancespecifikation (LÅST)'!J40:L40,'Leverancespecifikation (LÅST)'!V40:CA40)</f>
        <v xml:space="preserve">3Betonvægge, præfabrikeredeBetonvæg </v>
      </c>
      <c r="C37" t="str">
        <f>'Leverancespecifikation (LÅST)'!N40</f>
        <v>X</v>
      </c>
      <c r="D37" t="str">
        <f>VLOOKUP(Tabel4[[#This Row],[Data fra "5. Basis"]],Leverancespecifikation!C:C,1,FALSE)</f>
        <v>036Betonvægge, præfabrikerede</v>
      </c>
      <c r="E37" t="str">
        <f>_xlfn.CONCAT(Leverancespecifikation!J40,Leverancespecifikation!K40,Leverancespecifikation!L40,Leverancespecifikation!V40:CA40)</f>
        <v xml:space="preserve">3Betonvægge, præfabrikeredeBetonvæg </v>
      </c>
      <c r="F37" t="str">
        <f>Leverancespecifikation!N40</f>
        <v>X</v>
      </c>
      <c r="G37" t="str">
        <f t="shared" si="1"/>
        <v/>
      </c>
    </row>
    <row r="38" spans="1:7" x14ac:dyDescent="0.25">
      <c r="A38" t="str">
        <f>'Leverancespecifikation (LÅST)'!C41</f>
        <v>037Betonvægge, præfabrikerede A113, 3R</v>
      </c>
      <c r="B38" t="str">
        <f>_xlfn.CONCAT('Leverancespecifikation (LÅST)'!J41:L41,'Leverancespecifikation (LÅST)'!V41:CA41)</f>
        <v>4Betonvægge, præfabrikerede A113, 3RBetonvæg KON300KON325KON325Betonfalse modelleres ved 400.</v>
      </c>
      <c r="C38" t="str">
        <f>'Leverancespecifikation (LÅST)'!N41</f>
        <v>?</v>
      </c>
      <c r="D38" t="str">
        <f>VLOOKUP(Tabel4[[#This Row],[Data fra "5. Basis"]],Leverancespecifikation!C:C,1,FALSE)</f>
        <v>037Betonvægge, præfabrikerede A113, 3R</v>
      </c>
      <c r="E38" t="str">
        <f>_xlfn.CONCAT(Leverancespecifikation!J41,Leverancespecifikation!K41,Leverancespecifikation!L41,Leverancespecifikation!V41:CA41)</f>
        <v>4Betonvægge, præfabrikerede A113, 3RBetonvæg KON300KON325KON325Betonfalse modelleres ved 400.</v>
      </c>
      <c r="F38" t="str">
        <f>Leverancespecifikation!N41</f>
        <v>?</v>
      </c>
      <c r="G38" t="str">
        <f t="shared" si="1"/>
        <v/>
      </c>
    </row>
    <row r="39" spans="1:7" x14ac:dyDescent="0.25">
      <c r="A39" t="str">
        <f>'Leverancespecifikation (LÅST)'!C42</f>
        <v>038Betonvægge, præfabrikerede A113, 4LK (DP=Ent.)</v>
      </c>
      <c r="B39" t="str">
        <f>_xlfn.CONCAT('Leverancespecifikation (LÅST)'!J42:L42,'Leverancespecifikation (LÅST)'!V42:CA42)</f>
        <v>4Betonvægge, præfabrikerede A113, 4LK (DP=Ent.)Betonvæg KON300KON300ENT325Betonfalse modelleres ved 400. Entreprenørprojekterende udarbejder BIM-model til erstatning for KON-rådgivers BIM-model. Rådgiver vedligeholder som udgangspunkt ikke geometriændringer efter aflevering af model til entreprenør.</v>
      </c>
      <c r="C39" t="str">
        <f>'Leverancespecifikation (LÅST)'!N42</f>
        <v>?</v>
      </c>
      <c r="D39" t="str">
        <f>VLOOKUP(Tabel4[[#This Row],[Data fra "5. Basis"]],Leverancespecifikation!C:C,1,FALSE)</f>
        <v>038Betonvægge, præfabrikerede A113, 4LK (DP=Ent.)</v>
      </c>
      <c r="E39" t="str">
        <f>_xlfn.CONCAT(Leverancespecifikation!J42,Leverancespecifikation!K42,Leverancespecifikation!L42,Leverancespecifikation!V42:CA42)</f>
        <v>4Betonvægge, præfabrikerede A113, 4LK (DP=Ent.)Betonvæg KON300KON300ENT325Betonfalse modelleres ved 400. Entreprenørprojekterende udarbejder BIM-model til erstatning for KON-rådgivers BIM-model. Rådgiver vedligeholder som udgangspunkt ikke geometriændringer efter aflevering af model til entreprenør.</v>
      </c>
      <c r="F39" t="str">
        <f>Leverancespecifikation!N42</f>
        <v>?</v>
      </c>
      <c r="G39" t="str">
        <f t="shared" si="1"/>
        <v/>
      </c>
    </row>
    <row r="40" spans="1:7" x14ac:dyDescent="0.25">
      <c r="A40" t="str">
        <f>'Leverancespecifikation (LÅST)'!C43</f>
        <v>039Betonvægge, præfabrikerede A113, 4LK (DP=Rådg.)</v>
      </c>
      <c r="B40" t="str">
        <f>_xlfn.CONCAT('Leverancespecifikation (LÅST)'!J43:L43,'Leverancespecifikation (LÅST)'!V43:CA43)</f>
        <v>4Betonvægge, præfabrikerede A113, 4LK (DP=Rådg.)Betonvæg KON300KON300KON325Betonfalse modelleres ved 400. Entreprenørprojekterende udarbejder ikke BIM-model. KON-ingeniør opdaterer hovedgeometri inkl. åbninger, men ikke elementinddeling.</v>
      </c>
      <c r="C40" t="str">
        <f>'Leverancespecifikation (LÅST)'!N43</f>
        <v>?</v>
      </c>
      <c r="D40" t="str">
        <f>VLOOKUP(Tabel4[[#This Row],[Data fra "5. Basis"]],Leverancespecifikation!C:C,1,FALSE)</f>
        <v>039Betonvægge, præfabrikerede A113, 4LK (DP=Rådg.)</v>
      </c>
      <c r="E40" t="str">
        <f>_xlfn.CONCAT(Leverancespecifikation!J43,Leverancespecifikation!K43,Leverancespecifikation!L43,Leverancespecifikation!V43:CA43)</f>
        <v>4Betonvægge, præfabrikerede A113, 4LK (DP=Rådg.)Betonvæg KON300KON300KON325Betonfalse modelleres ved 400. Entreprenørprojekterende udarbejder ikke BIM-model. KON-ingeniør opdaterer hovedgeometri inkl. åbninger, men ikke elementinddeling.</v>
      </c>
      <c r="F40" t="str">
        <f>Leverancespecifikation!N43</f>
        <v>?</v>
      </c>
      <c r="G40" t="str">
        <f t="shared" si="1"/>
        <v/>
      </c>
    </row>
    <row r="41" spans="1:7" x14ac:dyDescent="0.25">
      <c r="A41" t="str">
        <f>'Leverancespecifikation (LÅST)'!C44</f>
        <v>040Betonvægge, præfabrikerede</v>
      </c>
      <c r="B41" t="str">
        <f>_xlfn.CONCAT('Leverancespecifikation (LÅST)'!J44:L44,'Leverancespecifikation (LÅST)'!V44:CA44)</f>
        <v>4Betonvægge, præfabrikeredeBetonvæg KON200KON300KON325KON325</v>
      </c>
      <c r="C41" t="str">
        <f>'Leverancespecifikation (LÅST)'!N44</f>
        <v>?</v>
      </c>
      <c r="D41" t="str">
        <f>VLOOKUP(Tabel4[[#This Row],[Data fra "5. Basis"]],Leverancespecifikation!C:C,1,FALSE)</f>
        <v>040Betonvægge, præfabrikerede</v>
      </c>
      <c r="E41" t="str">
        <f>_xlfn.CONCAT(Leverancespecifikation!J44,Leverancespecifikation!K44,Leverancespecifikation!L44,Leverancespecifikation!V44:CA44)</f>
        <v>4Betonvægge, præfabrikeredeBetonvæg KON200KON300KON325KON325</v>
      </c>
      <c r="F41" t="str">
        <f>Leverancespecifikation!N44</f>
        <v>?</v>
      </c>
      <c r="G41" t="str">
        <f t="shared" si="1"/>
        <v/>
      </c>
    </row>
    <row r="42" spans="1:7" x14ac:dyDescent="0.25">
      <c r="A42" t="str">
        <f>'Leverancespecifikation (LÅST)'!C45</f>
        <v>041Filigranvægge A113, 3R</v>
      </c>
      <c r="B42" t="str">
        <f>_xlfn.CONCAT('Leverancespecifikation (LÅST)'!J45:L45,'Leverancespecifikation (LÅST)'!V45:CA45)</f>
        <v>4Filigranvægge A113, 3RBetonvæg KON300KON325KON325Betonfalse modelleres ved 400</v>
      </c>
      <c r="C42" t="str">
        <f>'Leverancespecifikation (LÅST)'!N45</f>
        <v>?</v>
      </c>
      <c r="D42" t="str">
        <f>VLOOKUP(Tabel4[[#This Row],[Data fra "5. Basis"]],Leverancespecifikation!C:C,1,FALSE)</f>
        <v>041Filigranvægge A113, 3R</v>
      </c>
      <c r="E42" t="str">
        <f>_xlfn.CONCAT(Leverancespecifikation!J45,Leverancespecifikation!K45,Leverancespecifikation!L45,Leverancespecifikation!V45:CA45)</f>
        <v>4Filigranvægge A113, 3RBetonvæg KON300KON325KON325Betonfalse modelleres ved 400</v>
      </c>
      <c r="F42" t="str">
        <f>Leverancespecifikation!N45</f>
        <v>?</v>
      </c>
      <c r="G42" t="str">
        <f t="shared" si="1"/>
        <v/>
      </c>
    </row>
    <row r="43" spans="1:7" x14ac:dyDescent="0.25">
      <c r="A43" t="str">
        <f>'Leverancespecifikation (LÅST)'!C46</f>
        <v>042Filigranvægge A113, 4LK (DP=Ent.)</v>
      </c>
      <c r="B43" t="str">
        <f>_xlfn.CONCAT('Leverancespecifikation (LÅST)'!J46:L46,'Leverancespecifikation (LÅST)'!V46:CA46)</f>
        <v>4Filigranvægge A113, 4LK (DP=Ent.)Betonvæg KON300KON300ENT325Betonfalse modelleres ved 325. Entreprenørprojekterende udarbejder BIM-model til erstatning for KON-rådgivers BIM-model. Rådgiver vedligeholder som udgangspunkt ikke geometriændringer efter aflevering af model til entreprenør.</v>
      </c>
      <c r="C43" t="str">
        <f>'Leverancespecifikation (LÅST)'!N46</f>
        <v>?</v>
      </c>
      <c r="D43" t="str">
        <f>VLOOKUP(Tabel4[[#This Row],[Data fra "5. Basis"]],Leverancespecifikation!C:C,1,FALSE)</f>
        <v>042Filigranvægge A113, 4LK (DP=Ent.)</v>
      </c>
      <c r="E43" t="str">
        <f>_xlfn.CONCAT(Leverancespecifikation!J46,Leverancespecifikation!K46,Leverancespecifikation!L46,Leverancespecifikation!V46:CA46)</f>
        <v>4Filigranvægge A113, 4LK (DP=Ent.)Betonvæg KON300KON300ENT325Betonfalse modelleres ved 325. Entreprenørprojekterende udarbejder BIM-model til erstatning for KON-rådgivers BIM-model. Rådgiver vedligeholder som udgangspunkt ikke geometriændringer efter aflevering af model til entreprenør.</v>
      </c>
      <c r="F43" t="str">
        <f>Leverancespecifikation!N46</f>
        <v>?</v>
      </c>
      <c r="G43" t="str">
        <f t="shared" si="1"/>
        <v/>
      </c>
    </row>
    <row r="44" spans="1:7" x14ac:dyDescent="0.25">
      <c r="A44" t="str">
        <f>'Leverancespecifikation (LÅST)'!C47</f>
        <v>043Filigranvægge A113, 4LK (DP=Rådg.)</v>
      </c>
      <c r="B44" t="str">
        <f>_xlfn.CONCAT('Leverancespecifikation (LÅST)'!J47:L47,'Leverancespecifikation (LÅST)'!V47:CA47)</f>
        <v>4Filigranvægge A113, 4LK (DP=Rådg.)Betonvæg KON300KON300KON325Betonfalse modelleres ved 325. Entreprenørprojekterende udarbejder ikke BIM-model. KON-ingeniør opdaterer hovedgeometri inkl. åbninger, men ikke elementinddeling.</v>
      </c>
      <c r="C44" t="str">
        <f>'Leverancespecifikation (LÅST)'!N47</f>
        <v>?</v>
      </c>
      <c r="D44" t="str">
        <f>VLOOKUP(Tabel4[[#This Row],[Data fra "5. Basis"]],Leverancespecifikation!C:C,1,FALSE)</f>
        <v>043Filigranvægge A113, 4LK (DP=Rådg.)</v>
      </c>
      <c r="E44" t="str">
        <f>_xlfn.CONCAT(Leverancespecifikation!J47,Leverancespecifikation!K47,Leverancespecifikation!L47,Leverancespecifikation!V47:CA47)</f>
        <v>4Filigranvægge A113, 4LK (DP=Rådg.)Betonvæg KON300KON300KON325Betonfalse modelleres ved 325. Entreprenørprojekterende udarbejder ikke BIM-model. KON-ingeniør opdaterer hovedgeometri inkl. åbninger, men ikke elementinddeling.</v>
      </c>
      <c r="F44" t="str">
        <f>Leverancespecifikation!N47</f>
        <v>?</v>
      </c>
      <c r="G44" t="str">
        <f t="shared" si="1"/>
        <v/>
      </c>
    </row>
    <row r="45" spans="1:7" x14ac:dyDescent="0.25">
      <c r="A45" t="str">
        <f>'Leverancespecifikation (LÅST)'!C48</f>
        <v>044Filigranvægge</v>
      </c>
      <c r="B45" t="str">
        <f>_xlfn.CONCAT('Leverancespecifikation (LÅST)'!J48:L48,'Leverancespecifikation (LÅST)'!V48:CA48)</f>
        <v>4FiligranvæggeBetonvæg KON200KON300KON325KON325</v>
      </c>
      <c r="C45" t="str">
        <f>'Leverancespecifikation (LÅST)'!N48</f>
        <v>?</v>
      </c>
      <c r="D45" t="str">
        <f>VLOOKUP(Tabel4[[#This Row],[Data fra "5. Basis"]],Leverancespecifikation!C:C,1,FALSE)</f>
        <v>044Filigranvægge</v>
      </c>
      <c r="E45" t="str">
        <f>_xlfn.CONCAT(Leverancespecifikation!J48,Leverancespecifikation!K48,Leverancespecifikation!L48,Leverancespecifikation!V48:CA48)</f>
        <v>4FiligranvæggeBetonvæg KON200KON300KON325KON325</v>
      </c>
      <c r="F45" t="str">
        <f>Leverancespecifikation!N48</f>
        <v>?</v>
      </c>
      <c r="G45" t="str">
        <f t="shared" si="1"/>
        <v/>
      </c>
    </row>
    <row r="46" spans="1:7" x14ac:dyDescent="0.25">
      <c r="A46" t="str">
        <f>'Leverancespecifikation (LÅST)'!C49</f>
        <v>045Betonvægge, pladsstøbte</v>
      </c>
      <c r="B46" t="str">
        <f>_xlfn.CONCAT('Leverancespecifikation (LÅST)'!J49:L49,'Leverancespecifikation (LÅST)'!V49:CA49)</f>
        <v>3Betonvægge, pladsstøbteBetonvæg KON300KON300KON325Betonfalse modelleres ved 325.</v>
      </c>
      <c r="C46" t="str">
        <f>'Leverancespecifikation (LÅST)'!N49</f>
        <v>X</v>
      </c>
      <c r="D46" t="str">
        <f>VLOOKUP(Tabel4[[#This Row],[Data fra "5. Basis"]],Leverancespecifikation!C:C,1,FALSE)</f>
        <v>045Betonvægge, pladsstøbte</v>
      </c>
      <c r="E46" t="str">
        <f>_xlfn.CONCAT(Leverancespecifikation!J49,Leverancespecifikation!K49,Leverancespecifikation!L49,Leverancespecifikation!V49:CA49)</f>
        <v>3Betonvægge, pladsstøbteBetonvæg KON300KON300KON325Betonfalse modelleres ved 325.</v>
      </c>
      <c r="F46" t="str">
        <f>Leverancespecifikation!N49</f>
        <v>X</v>
      </c>
      <c r="G46" t="str">
        <f t="shared" si="1"/>
        <v/>
      </c>
    </row>
    <row r="47" spans="1:7" x14ac:dyDescent="0.25">
      <c r="A47" t="str">
        <f>'Leverancespecifikation (LÅST)'!C50</f>
        <v>046Opmurede vægge</v>
      </c>
      <c r="B47" t="str">
        <f>_xlfn.CONCAT('Leverancespecifikation (LÅST)'!J50:L50,'Leverancespecifikation (LÅST)'!V50:CA50)</f>
        <v>3Opmurede væggeVægARK300ARK325ARK325</v>
      </c>
      <c r="C47" t="str">
        <f>'Leverancespecifikation (LÅST)'!N50</f>
        <v>X</v>
      </c>
      <c r="D47" t="str">
        <f>VLOOKUP(Tabel4[[#This Row],[Data fra "5. Basis"]],Leverancespecifikation!C:C,1,FALSE)</f>
        <v>046Opmurede vægge</v>
      </c>
      <c r="E47" t="str">
        <f>_xlfn.CONCAT(Leverancespecifikation!J50,Leverancespecifikation!K50,Leverancespecifikation!L50,Leverancespecifikation!V50:CA50)</f>
        <v>3Opmurede væggeVægARK300ARK325ARK325</v>
      </c>
      <c r="F47" t="str">
        <f>Leverancespecifikation!N50</f>
        <v>X</v>
      </c>
      <c r="G47" t="str">
        <f t="shared" si="1"/>
        <v/>
      </c>
    </row>
    <row r="48" spans="1:7" x14ac:dyDescent="0.25">
      <c r="A48" t="str">
        <f>'Leverancespecifikation (LÅST)'!C51</f>
        <v>047Skeletkonstruerede vægge</v>
      </c>
      <c r="B48" t="str">
        <f>_xlfn.CONCAT('Leverancespecifikation (LÅST)'!J51:L51,'Leverancespecifikation (LÅST)'!V51:CA51)</f>
        <v>3Skeletkonstruerede væggeVægARK300ARK325ARK325</v>
      </c>
      <c r="C48" t="str">
        <f>'Leverancespecifikation (LÅST)'!N51</f>
        <v>X</v>
      </c>
      <c r="D48" t="str">
        <f>VLOOKUP(Tabel4[[#This Row],[Data fra "5. Basis"]],Leverancespecifikation!C:C,1,FALSE)</f>
        <v>047Skeletkonstruerede vægge</v>
      </c>
      <c r="E48" t="str">
        <f>_xlfn.CONCAT(Leverancespecifikation!J51,Leverancespecifikation!K51,Leverancespecifikation!L51,Leverancespecifikation!V51:CA51)</f>
        <v>3Skeletkonstruerede væggeVægARK300ARK325ARK325</v>
      </c>
      <c r="F48" t="str">
        <f>Leverancespecifikation!N51</f>
        <v>X</v>
      </c>
      <c r="G48" t="str">
        <f t="shared" si="1"/>
        <v/>
      </c>
    </row>
    <row r="49" spans="1:7" x14ac:dyDescent="0.25">
      <c r="A49" t="str">
        <f>'Leverancespecifikation (LÅST)'!C52</f>
        <v>048Glasvægge</v>
      </c>
      <c r="B49" t="str">
        <f>_xlfn.CONCAT('Leverancespecifikation (LÅST)'!J52:L52,'Leverancespecifikation (LÅST)'!V52:CA52)</f>
        <v>3GlasvæggeGlas- / systemvæggeARK300ARK325ARK325</v>
      </c>
      <c r="C49" t="str">
        <f>'Leverancespecifikation (LÅST)'!N52</f>
        <v>X</v>
      </c>
      <c r="D49" t="str">
        <f>VLOOKUP(Tabel4[[#This Row],[Data fra "5. Basis"]],Leverancespecifikation!C:C,1,FALSE)</f>
        <v>048Glasvægge</v>
      </c>
      <c r="E49" t="str">
        <f>_xlfn.CONCAT(Leverancespecifikation!J52,Leverancespecifikation!K52,Leverancespecifikation!L52,Leverancespecifikation!V52:CA52)</f>
        <v>3GlasvæggeGlas- / systemvæggeARK300ARK325ARK325</v>
      </c>
      <c r="F49" t="str">
        <f>Leverancespecifikation!N52</f>
        <v>X</v>
      </c>
      <c r="G49" t="str">
        <f t="shared" si="1"/>
        <v/>
      </c>
    </row>
    <row r="50" spans="1:7" x14ac:dyDescent="0.25">
      <c r="A50" t="str">
        <f>'Leverancespecifikation (LÅST)'!C53</f>
        <v>049Trævægge, bærende</v>
      </c>
      <c r="B50" t="str">
        <f>_xlfn.CONCAT('Leverancespecifikation (LÅST)'!J53:L53,'Leverancespecifikation (LÅST)'!V53:CA53)</f>
        <v>4Trævægge, bærendeVægKON300KON325KON325Eksempelvis CLT-elementer</v>
      </c>
      <c r="C50" t="str">
        <f>'Leverancespecifikation (LÅST)'!N53</f>
        <v>X</v>
      </c>
      <c r="D50" t="str">
        <f>VLOOKUP(Tabel4[[#This Row],[Data fra "5. Basis"]],Leverancespecifikation!C:C,1,FALSE)</f>
        <v>049Trævægge, bærende</v>
      </c>
      <c r="E50" t="str">
        <f>_xlfn.CONCAT(Leverancespecifikation!J53,Leverancespecifikation!K53,Leverancespecifikation!L53,Leverancespecifikation!V53:CA53)</f>
        <v>4Trævægge, bærendeVægKON300KON325KON325Eksempelvis CLT-elementer</v>
      </c>
      <c r="F50" t="str">
        <f>Leverancespecifikation!N53</f>
        <v>X</v>
      </c>
      <c r="G50" t="str">
        <f t="shared" si="1"/>
        <v/>
      </c>
    </row>
    <row r="51" spans="1:7" x14ac:dyDescent="0.25">
      <c r="A51" t="str">
        <f>'Leverancespecifikation (LÅST)'!C54</f>
        <v>050Mobilvægge</v>
      </c>
      <c r="B51" t="str">
        <f>_xlfn.CONCAT('Leverancespecifikation (LÅST)'!J54:L54,'Leverancespecifikation (LÅST)'!V54:CA54)</f>
        <v>3MobilvæggeGlas- / systemvæggeARK300ARK325ARK325</v>
      </c>
      <c r="C51" t="str">
        <f>'Leverancespecifikation (LÅST)'!N54</f>
        <v>X</v>
      </c>
      <c r="D51" t="str">
        <f>VLOOKUP(Tabel4[[#This Row],[Data fra "5. Basis"]],Leverancespecifikation!C:C,1,FALSE)</f>
        <v>050Mobilvægge</v>
      </c>
      <c r="E51" t="str">
        <f>_xlfn.CONCAT(Leverancespecifikation!J54,Leverancespecifikation!K54,Leverancespecifikation!L54,Leverancespecifikation!V54:CA54)</f>
        <v>3MobilvæggeGlas- / systemvæggeARK300ARK325ARK325</v>
      </c>
      <c r="F51" t="str">
        <f>Leverancespecifikation!N54</f>
        <v>X</v>
      </c>
      <c r="G51" t="str">
        <f t="shared" si="1"/>
        <v/>
      </c>
    </row>
    <row r="52" spans="1:7" x14ac:dyDescent="0.25">
      <c r="A52" t="str">
        <f>'Leverancespecifikation (LÅST)'!C55</f>
        <v>051Isolering, vægge</v>
      </c>
      <c r="B52" t="str">
        <f>_xlfn.CONCAT('Leverancespecifikation (LÅST)'!J55:L55,'Leverancespecifikation (LÅST)'!V55:CA55)</f>
        <v>3Isolering, væggeVæg</v>
      </c>
      <c r="C52" t="str">
        <f>'Leverancespecifikation (LÅST)'!N55</f>
        <v>X</v>
      </c>
      <c r="D52" t="str">
        <f>VLOOKUP(Tabel4[[#This Row],[Data fra "5. Basis"]],Leverancespecifikation!C:C,1,FALSE)</f>
        <v>051Isolering, vægge</v>
      </c>
      <c r="E52" t="str">
        <f>_xlfn.CONCAT(Leverancespecifikation!J55,Leverancespecifikation!K55,Leverancespecifikation!L55,Leverancespecifikation!V55:CA55)</f>
        <v>3Isolering, væggeVæg</v>
      </c>
      <c r="F52" t="str">
        <f>Leverancespecifikation!N55</f>
        <v>X</v>
      </c>
      <c r="G52" t="str">
        <f t="shared" si="1"/>
        <v/>
      </c>
    </row>
    <row r="53" spans="1:7" x14ac:dyDescent="0.25">
      <c r="A53" t="str">
        <f>'Leverancespecifikation (LÅST)'!C56</f>
        <v>052Vægge, isolering, under terræn</v>
      </c>
      <c r="B53" t="str">
        <f>_xlfn.CONCAT('Leverancespecifikation (LÅST)'!J56:L56,'Leverancespecifikation (LÅST)'!V56:CA56)</f>
        <v>4Vægge, isolering, under terrænVægKON300KON325KON325Isolering modelleres på overordent niveau. Overlap kan forekomme og yderligere detaljering kan fremgå af 2D-detaljer.</v>
      </c>
      <c r="C53" t="str">
        <f>'Leverancespecifikation (LÅST)'!N56</f>
        <v>X</v>
      </c>
      <c r="D53" t="str">
        <f>VLOOKUP(Tabel4[[#This Row],[Data fra "5. Basis"]],Leverancespecifikation!C:C,1,FALSE)</f>
        <v>052Vægge, isolering, under terræn</v>
      </c>
      <c r="E53" t="str">
        <f>_xlfn.CONCAT(Leverancespecifikation!J56,Leverancespecifikation!K56,Leverancespecifikation!L56,Leverancespecifikation!V56:CA56)</f>
        <v>4Vægge, isolering, under terrænVægKON300KON325KON325Isolering modelleres på overordent niveau. Overlap kan forekomme og yderligere detaljering kan fremgå af 2D-detaljer.</v>
      </c>
      <c r="F53" t="str">
        <f>Leverancespecifikation!N56</f>
        <v>X</v>
      </c>
      <c r="G53" t="str">
        <f t="shared" si="1"/>
        <v/>
      </c>
    </row>
    <row r="54" spans="1:7" x14ac:dyDescent="0.25">
      <c r="A54" t="str">
        <f>'Leverancespecifikation (LÅST)'!C57</f>
        <v>053Vægge, isolering, over terræn</v>
      </c>
      <c r="B54" t="str">
        <f>_xlfn.CONCAT('Leverancespecifikation (LÅST)'!J57:L57,'Leverancespecifikation (LÅST)'!V57:CA57)</f>
        <v xml:space="preserve">4Vægge, isolering, over terrænVægARK300ARK325ARK325Isolering modelleres på overordent niveau. Yderligere detaljering kan fremgå af 2D-detaljer.
Isolering i betonelementer følger forpladen. </v>
      </c>
      <c r="C54" t="str">
        <f>'Leverancespecifikation (LÅST)'!N57</f>
        <v>X</v>
      </c>
      <c r="D54" t="str">
        <f>VLOOKUP(Tabel4[[#This Row],[Data fra "5. Basis"]],Leverancespecifikation!C:C,1,FALSE)</f>
        <v>053Vægge, isolering, over terræn</v>
      </c>
      <c r="E54" t="str">
        <f>_xlfn.CONCAT(Leverancespecifikation!J57,Leverancespecifikation!K57,Leverancespecifikation!L57,Leverancespecifikation!V57:CA57)</f>
        <v xml:space="preserve">4Vægge, isolering, over terrænVægARK300ARK325ARK325Isolering modelleres på overordent niveau. Yderligere detaljering kan fremgå af 2D-detaljer.
Isolering i betonelementer følger forpladen. </v>
      </c>
      <c r="F54" t="str">
        <f>Leverancespecifikation!N57</f>
        <v>X</v>
      </c>
      <c r="G54" t="str">
        <f t="shared" si="1"/>
        <v/>
      </c>
    </row>
    <row r="55" spans="1:7" x14ac:dyDescent="0.25">
      <c r="A55" t="str">
        <f>'Leverancespecifikation (LÅST)'!C58</f>
        <v>054Facader</v>
      </c>
      <c r="B55" t="str">
        <f>_xlfn.CONCAT('Leverancespecifikation (LÅST)'!J58:L58,'Leverancespecifikation (LÅST)'!V58:CA58)</f>
        <v>2Facader</v>
      </c>
      <c r="C55">
        <f>'Leverancespecifikation (LÅST)'!N58</f>
        <v>0</v>
      </c>
      <c r="D55" t="str">
        <f>VLOOKUP(Tabel4[[#This Row],[Data fra "5. Basis"]],Leverancespecifikation!C:C,1,FALSE)</f>
        <v>054Facader</v>
      </c>
      <c r="E55" t="str">
        <f>_xlfn.CONCAT(Leverancespecifikation!J58,Leverancespecifikation!K58,Leverancespecifikation!L58,Leverancespecifikation!V58:CA58)</f>
        <v>2Facader</v>
      </c>
      <c r="F55">
        <f>Leverancespecifikation!N58</f>
        <v>0</v>
      </c>
      <c r="G55" t="str">
        <f t="shared" si="1"/>
        <v/>
      </c>
    </row>
    <row r="56" spans="1:7" x14ac:dyDescent="0.25">
      <c r="A56" t="str">
        <f>'Leverancespecifikation (LÅST)'!C59</f>
        <v>055Generiske facader</v>
      </c>
      <c r="B56" t="str">
        <f>_xlfn.CONCAT('Leverancespecifikation (LÅST)'!J59:L59,'Leverancespecifikation (LÅST)'!V59:CA59)</f>
        <v>3Generiske facaderVægARK200</v>
      </c>
      <c r="C56" t="str">
        <f>'Leverancespecifikation (LÅST)'!N59</f>
        <v>X</v>
      </c>
      <c r="D56" t="str">
        <f>VLOOKUP(Tabel4[[#This Row],[Data fra "5. Basis"]],Leverancespecifikation!C:C,1,FALSE)</f>
        <v>055Generiske facader</v>
      </c>
      <c r="E56" t="str">
        <f>_xlfn.CONCAT(Leverancespecifikation!J59,Leverancespecifikation!K59,Leverancespecifikation!L59,Leverancespecifikation!V59:CA59)</f>
        <v>3Generiske facaderVægARK200</v>
      </c>
      <c r="F56" t="str">
        <f>Leverancespecifikation!N59</f>
        <v>X</v>
      </c>
      <c r="G56" t="str">
        <f t="shared" si="1"/>
        <v/>
      </c>
    </row>
    <row r="57" spans="1:7" x14ac:dyDescent="0.25">
      <c r="A57" t="str">
        <f>'Leverancespecifikation (LÅST)'!C60</f>
        <v>056Sandwichelementer</v>
      </c>
      <c r="B57" t="str">
        <f>_xlfn.CONCAT('Leverancespecifikation (LÅST)'!J60:L60,'Leverancespecifikation (LÅST)'!V60:CA60)</f>
        <v xml:space="preserve">3SandwichelementerBetonvæg </v>
      </c>
      <c r="C57" t="str">
        <f>'Leverancespecifikation (LÅST)'!N60</f>
        <v>X</v>
      </c>
      <c r="D57" t="str">
        <f>VLOOKUP(Tabel4[[#This Row],[Data fra "5. Basis"]],Leverancespecifikation!C:C,1,FALSE)</f>
        <v>056Sandwichelementer</v>
      </c>
      <c r="E57" t="str">
        <f>_xlfn.CONCAT(Leverancespecifikation!J60,Leverancespecifikation!K60,Leverancespecifikation!L60,Leverancespecifikation!V60:CA60)</f>
        <v xml:space="preserve">3SandwichelementerBetonvæg </v>
      </c>
      <c r="F57" t="str">
        <f>Leverancespecifikation!N60</f>
        <v>X</v>
      </c>
      <c r="G57" t="str">
        <f t="shared" si="1"/>
        <v/>
      </c>
    </row>
    <row r="58" spans="1:7" x14ac:dyDescent="0.25">
      <c r="A58" t="str">
        <f>'Leverancespecifikation (LÅST)'!C61</f>
        <v>057Sandwichelementer, beton, 
Bagvægge A113, 3R</v>
      </c>
      <c r="B58" t="str">
        <f>_xlfn.CONCAT('Leverancespecifikation (LÅST)'!J61:L61,'Leverancespecifikation (LÅST)'!V61:CA61)</f>
        <v>4Sandwichelementer, beton, 
Bagvægge A113, 3RBetonvæg KON300KON325KON325Betonfalse modelleres ved 325</v>
      </c>
      <c r="C58" t="str">
        <f>'Leverancespecifikation (LÅST)'!N61</f>
        <v>?</v>
      </c>
      <c r="D58" t="str">
        <f>VLOOKUP(Tabel4[[#This Row],[Data fra "5. Basis"]],Leverancespecifikation!C:C,1,FALSE)</f>
        <v>057Sandwichelementer, beton, 
Bagvægge A113, 3R</v>
      </c>
      <c r="E58" t="str">
        <f>_xlfn.CONCAT(Leverancespecifikation!J61,Leverancespecifikation!K61,Leverancespecifikation!L61,Leverancespecifikation!V61:CA61)</f>
        <v>4Sandwichelementer, beton, 
Bagvægge A113, 3RBetonvæg KON300KON325KON325Betonfalse modelleres ved 325</v>
      </c>
      <c r="F58" t="str">
        <f>Leverancespecifikation!N61</f>
        <v>?</v>
      </c>
      <c r="G58" t="str">
        <f t="shared" si="1"/>
        <v/>
      </c>
    </row>
    <row r="59" spans="1:7" x14ac:dyDescent="0.25">
      <c r="A59" t="str">
        <f>'Leverancespecifikation (LÅST)'!C62</f>
        <v>058Sandwichelementer, beton, 
Bagvægge A113, 4LK (DP=Ent.)</v>
      </c>
      <c r="B59" t="str">
        <f>_xlfn.CONCAT('Leverancespecifikation (LÅST)'!J62:L62,'Leverancespecifikation (LÅST)'!V62:CA62)</f>
        <v>4Sandwichelementer, beton, 
Bagvægge A113, 4LK (DP=Ent.)Betonvæg KON300KON300ENT325Betonfalse modelleres ved 325. Entreprenørprojekterende udarbejder BIM-model til erstatning for KON-rådgivers BIM-model. Rådgiver vedligeholder som udgangspunkt ikke geometriændringer efter aflevering af model til entreprenør.</v>
      </c>
      <c r="C59" t="str">
        <f>'Leverancespecifikation (LÅST)'!N62</f>
        <v>?</v>
      </c>
      <c r="D59" t="str">
        <f>VLOOKUP(Tabel4[[#This Row],[Data fra "5. Basis"]],Leverancespecifikation!C:C,1,FALSE)</f>
        <v>058Sandwichelementer, beton, 
Bagvægge A113, 4LK (DP=Ent.)</v>
      </c>
      <c r="E59" t="str">
        <f>_xlfn.CONCAT(Leverancespecifikation!J62,Leverancespecifikation!K62,Leverancespecifikation!L62,Leverancespecifikation!V62:CA62)</f>
        <v>4Sandwichelementer, beton, 
Bagvægge A113, 4LK (DP=Ent.)Betonvæg KON300KON300ENT325Betonfalse modelleres ved 325. Entreprenørprojekterende udarbejder BIM-model til erstatning for KON-rådgivers BIM-model. Rådgiver vedligeholder som udgangspunkt ikke geometriændringer efter aflevering af model til entreprenør.</v>
      </c>
      <c r="F59" t="str">
        <f>Leverancespecifikation!N62</f>
        <v>?</v>
      </c>
      <c r="G59" t="str">
        <f t="shared" si="1"/>
        <v/>
      </c>
    </row>
    <row r="60" spans="1:7" x14ac:dyDescent="0.25">
      <c r="A60" t="str">
        <f>'Leverancespecifikation (LÅST)'!C63</f>
        <v>059Sandwichelementer, beton, 
Bagvægge A113, 4LK (DP=Rådg.)</v>
      </c>
      <c r="B60" t="str">
        <f>_xlfn.CONCAT('Leverancespecifikation (LÅST)'!J63:L63,'Leverancespecifikation (LÅST)'!V63:CA63)</f>
        <v xml:space="preserve">4Sandwichelementer, beton, 
Bagvægge A113, 4LK (DP=Rådg.)Betonvæg KON300KON300ENT325Betonfalse modelleres ved 325. </v>
      </c>
      <c r="C60" t="str">
        <f>'Leverancespecifikation (LÅST)'!N63</f>
        <v>?</v>
      </c>
      <c r="D60" t="str">
        <f>VLOOKUP(Tabel4[[#This Row],[Data fra "5. Basis"]],Leverancespecifikation!C:C,1,FALSE)</f>
        <v>059Sandwichelementer, beton, 
Bagvægge A113, 4LK (DP=Rådg.)</v>
      </c>
      <c r="E60" t="str">
        <f>_xlfn.CONCAT(Leverancespecifikation!J63,Leverancespecifikation!K63,Leverancespecifikation!L63,Leverancespecifikation!V63:CA63)</f>
        <v xml:space="preserve">4Sandwichelementer, beton, 
Bagvægge A113, 4LK (DP=Rådg.)Betonvæg KON300KON300ENT325Betonfalse modelleres ved 325. </v>
      </c>
      <c r="F60" t="str">
        <f>Leverancespecifikation!N63</f>
        <v>?</v>
      </c>
      <c r="G60" t="str">
        <f t="shared" si="1"/>
        <v/>
      </c>
    </row>
    <row r="61" spans="1:7" x14ac:dyDescent="0.25">
      <c r="A61" t="str">
        <f>'Leverancespecifikation (LÅST)'!C64</f>
        <v>060Sandwichelementer, beton, 
Formure/plade og isolering</v>
      </c>
      <c r="B61" t="str">
        <f>_xlfn.CONCAT('Leverancespecifikation (LÅST)'!J64:L64,'Leverancespecifikation (LÅST)'!V64:CA64)</f>
        <v xml:space="preserve">4Sandwichelementer, beton, 
Formure/plade og isoleringBetonvæg </v>
      </c>
      <c r="C61" t="str">
        <f>'Leverancespecifikation (LÅST)'!N64</f>
        <v>?</v>
      </c>
      <c r="D61" t="str">
        <f>VLOOKUP(Tabel4[[#This Row],[Data fra "5. Basis"]],Leverancespecifikation!C:C,1,FALSE)</f>
        <v>060Sandwichelementer, beton, 
Formure/plade og isolering</v>
      </c>
      <c r="E61" t="str">
        <f>_xlfn.CONCAT(Leverancespecifikation!J64,Leverancespecifikation!K64,Leverancespecifikation!L64,Leverancespecifikation!V64:CA64)</f>
        <v xml:space="preserve">4Sandwichelementer, beton, 
Formure/plade og isoleringBetonvæg </v>
      </c>
      <c r="F61" t="str">
        <f>Leverancespecifikation!N64</f>
        <v>?</v>
      </c>
      <c r="G61" t="str">
        <f t="shared" si="1"/>
        <v/>
      </c>
    </row>
    <row r="62" spans="1:7" x14ac:dyDescent="0.25">
      <c r="A62" t="str">
        <f>'Leverancespecifikation (LÅST)'!C65</f>
        <v>061Glasfacadesystem</v>
      </c>
      <c r="B62" t="str">
        <f>_xlfn.CONCAT('Leverancespecifikation (LÅST)'!J65:L65,'Leverancespecifikation (LÅST)'!V65:CA65)</f>
        <v>3GlasfacadesystemGlas- / systemvæggeARK300ARK325ARK325</v>
      </c>
      <c r="C62" t="str">
        <f>'Leverancespecifikation (LÅST)'!N65</f>
        <v>X</v>
      </c>
      <c r="D62" t="str">
        <f>VLOOKUP(Tabel4[[#This Row],[Data fra "5. Basis"]],Leverancespecifikation!C:C,1,FALSE)</f>
        <v>061Glasfacadesystem</v>
      </c>
      <c r="E62" t="str">
        <f>_xlfn.CONCAT(Leverancespecifikation!J65,Leverancespecifikation!K65,Leverancespecifikation!L65,Leverancespecifikation!V65:CA65)</f>
        <v>3GlasfacadesystemGlas- / systemvæggeARK300ARK325ARK325</v>
      </c>
      <c r="F62" t="str">
        <f>Leverancespecifikation!N65</f>
        <v>X</v>
      </c>
      <c r="G62" t="str">
        <f t="shared" si="1"/>
        <v/>
      </c>
    </row>
    <row r="63" spans="1:7" x14ac:dyDescent="0.25">
      <c r="A63" t="str">
        <f>'Leverancespecifikation (LÅST)'!C66</f>
        <v>062Isoleringsvægssystemer</v>
      </c>
      <c r="B63" t="str">
        <f>_xlfn.CONCAT('Leverancespecifikation (LÅST)'!J66:L66,'Leverancespecifikation (LÅST)'!V66:CA66)</f>
        <v>3IsoleringsvægssystemerVægARK300ARK325ARK325</v>
      </c>
      <c r="C63" t="str">
        <f>'Leverancespecifikation (LÅST)'!N66</f>
        <v>X</v>
      </c>
      <c r="D63" t="str">
        <f>VLOOKUP(Tabel4[[#This Row],[Data fra "5. Basis"]],Leverancespecifikation!C:C,1,FALSE)</f>
        <v>062Isoleringsvægssystemer</v>
      </c>
      <c r="E63" t="str">
        <f>_xlfn.CONCAT(Leverancespecifikation!J66,Leverancespecifikation!K66,Leverancespecifikation!L66,Leverancespecifikation!V66:CA66)</f>
        <v>3IsoleringsvægssystemerVægARK300ARK325ARK325</v>
      </c>
      <c r="F63" t="str">
        <f>Leverancespecifikation!N66</f>
        <v>X</v>
      </c>
      <c r="G63" t="str">
        <f t="shared" si="1"/>
        <v/>
      </c>
    </row>
    <row r="64" spans="1:7" x14ac:dyDescent="0.25">
      <c r="A64" t="str">
        <f>'Leverancespecifikation (LÅST)'!C67</f>
        <v>063Opmurede facader</v>
      </c>
      <c r="B64" t="str">
        <f>_xlfn.CONCAT('Leverancespecifikation (LÅST)'!J67:L67,'Leverancespecifikation (LÅST)'!V67:CA67)</f>
        <v>3Opmurede facaderVægARK300ARK325ARK325</v>
      </c>
      <c r="C64" t="str">
        <f>'Leverancespecifikation (LÅST)'!N67</f>
        <v>X</v>
      </c>
      <c r="D64" t="str">
        <f>VLOOKUP(Tabel4[[#This Row],[Data fra "5. Basis"]],Leverancespecifikation!C:C,1,FALSE)</f>
        <v>063Opmurede facader</v>
      </c>
      <c r="E64" t="str">
        <f>_xlfn.CONCAT(Leverancespecifikation!J67,Leverancespecifikation!K67,Leverancespecifikation!L67,Leverancespecifikation!V67:CA67)</f>
        <v>3Opmurede facaderVægARK300ARK325ARK325</v>
      </c>
      <c r="F64" t="str">
        <f>Leverancespecifikation!N67</f>
        <v>X</v>
      </c>
      <c r="G64" t="str">
        <f t="shared" si="1"/>
        <v/>
      </c>
    </row>
    <row r="65" spans="1:7" x14ac:dyDescent="0.25">
      <c r="A65" t="str">
        <f>'Leverancespecifikation (LÅST)'!C68</f>
        <v>064Bjælker</v>
      </c>
      <c r="B65" t="str">
        <f>_xlfn.CONCAT('Leverancespecifikation (LÅST)'!J68:L68,'Leverancespecifikation (LÅST)'!V68:CA68)</f>
        <v>2Bjælker</v>
      </c>
      <c r="C65">
        <f>'Leverancespecifikation (LÅST)'!N68</f>
        <v>0</v>
      </c>
      <c r="D65" t="str">
        <f>VLOOKUP(Tabel4[[#This Row],[Data fra "5. Basis"]],Leverancespecifikation!C:C,1,FALSE)</f>
        <v>064Bjælker</v>
      </c>
      <c r="E65" t="str">
        <f>_xlfn.CONCAT(Leverancespecifikation!J68,Leverancespecifikation!K68,Leverancespecifikation!L68,Leverancespecifikation!V68:CA68)</f>
        <v>2Bjælker</v>
      </c>
      <c r="F65">
        <f>Leverancespecifikation!N68</f>
        <v>0</v>
      </c>
      <c r="G65" t="str">
        <f t="shared" si="1"/>
        <v/>
      </c>
    </row>
    <row r="66" spans="1:7" x14ac:dyDescent="0.25">
      <c r="A66" t="str">
        <f>'Leverancespecifikation (LÅST)'!C69</f>
        <v>065Betonelementbjælker</v>
      </c>
      <c r="B66" t="str">
        <f>_xlfn.CONCAT('Leverancespecifikation (LÅST)'!J69:L69,'Leverancespecifikation (LÅST)'!V69:CA69)</f>
        <v>3BetonelementbjælkerBetonbjælke</v>
      </c>
      <c r="C66" t="str">
        <f>'Leverancespecifikation (LÅST)'!N69</f>
        <v>X</v>
      </c>
      <c r="D66" t="str">
        <f>VLOOKUP(Tabel4[[#This Row],[Data fra "5. Basis"]],Leverancespecifikation!C:C,1,FALSE)</f>
        <v>065Betonelementbjælker</v>
      </c>
      <c r="E66" t="str">
        <f>_xlfn.CONCAT(Leverancespecifikation!J69,Leverancespecifikation!K69,Leverancespecifikation!L69,Leverancespecifikation!V69:CA69)</f>
        <v>3BetonelementbjælkerBetonbjælke</v>
      </c>
      <c r="F66" t="str">
        <f>Leverancespecifikation!N69</f>
        <v>X</v>
      </c>
      <c r="G66" t="str">
        <f t="shared" si="1"/>
        <v/>
      </c>
    </row>
    <row r="67" spans="1:7" x14ac:dyDescent="0.25">
      <c r="A67" t="str">
        <f>'Leverancespecifikation (LÅST)'!C70</f>
        <v>066Betonelementbjælker A113, 3R</v>
      </c>
      <c r="B67" t="str">
        <f>_xlfn.CONCAT('Leverancespecifikation (LÅST)'!J70:L70,'Leverancespecifikation (LÅST)'!V70:CA70)</f>
        <v>4Betonelementbjælker A113, 3RBetonbjælkeKON300KON325KON325</v>
      </c>
      <c r="C67" t="str">
        <f>'Leverancespecifikation (LÅST)'!N70</f>
        <v>?</v>
      </c>
      <c r="D67" t="str">
        <f>VLOOKUP(Tabel4[[#This Row],[Data fra "5. Basis"]],Leverancespecifikation!C:C,1,FALSE)</f>
        <v>066Betonelementbjælker A113, 3R</v>
      </c>
      <c r="E67" t="str">
        <f>_xlfn.CONCAT(Leverancespecifikation!J70,Leverancespecifikation!K70,Leverancespecifikation!L70,Leverancespecifikation!V70:CA70)</f>
        <v>4Betonelementbjælker A113, 3RBetonbjælkeKON300KON325KON325</v>
      </c>
      <c r="F67" t="str">
        <f>Leverancespecifikation!N70</f>
        <v>?</v>
      </c>
      <c r="G67" t="str">
        <f t="shared" ref="G67:G130" si="2">IF(B67=E67,IF(C67=F67,"","P"),"P")</f>
        <v/>
      </c>
    </row>
    <row r="68" spans="1:7" x14ac:dyDescent="0.25">
      <c r="A68" t="str">
        <f>'Leverancespecifikation (LÅST)'!C71</f>
        <v>067Betonelementbjælker A113, 4LK (DP=Ent.)</v>
      </c>
      <c r="B68" t="str">
        <f>_xlfn.CONCAT('Leverancespecifikation (LÅST)'!J71:L71,'Leverancespecifikation (LÅST)'!V71:CA71)</f>
        <v>4Betonelementbjælker A113, 4LK (DP=Ent.)BetonbjælkeKON300KON300ENT325Entreprenørprojekterende udarbejder BIM-model til erstatning for KON-rådgivers BIM-model.</v>
      </c>
      <c r="C68" t="str">
        <f>'Leverancespecifikation (LÅST)'!N71</f>
        <v>?</v>
      </c>
      <c r="D68" t="str">
        <f>VLOOKUP(Tabel4[[#This Row],[Data fra "5. Basis"]],Leverancespecifikation!C:C,1,FALSE)</f>
        <v>067Betonelementbjælker A113, 4LK (DP=Ent.)</v>
      </c>
      <c r="E68" t="str">
        <f>_xlfn.CONCAT(Leverancespecifikation!J71,Leverancespecifikation!K71,Leverancespecifikation!L71,Leverancespecifikation!V71:CA71)</f>
        <v>4Betonelementbjælker A113, 4LK (DP=Ent.)BetonbjælkeKON300KON300ENT325Entreprenørprojekterende udarbejder BIM-model til erstatning for KON-rådgivers BIM-model.</v>
      </c>
      <c r="F68" t="str">
        <f>Leverancespecifikation!N71</f>
        <v>?</v>
      </c>
      <c r="G68" t="str">
        <f t="shared" si="2"/>
        <v/>
      </c>
    </row>
    <row r="69" spans="1:7" x14ac:dyDescent="0.25">
      <c r="A69" t="str">
        <f>'Leverancespecifikation (LÅST)'!C72</f>
        <v>068Betonelementbjælker A113, 4LK (DP=Rådg.)</v>
      </c>
      <c r="B69" t="str">
        <f>_xlfn.CONCAT('Leverancespecifikation (LÅST)'!J72:L72,'Leverancespecifikation (LÅST)'!V72:CA72)</f>
        <v>4Betonelementbjælker A113, 4LK (DP=Rådg.)BetonbjælkeKON300KON300KON325Entreprenørprojekterende udarbejder IKKE BIM-model. KON-ingeniør opdaterer hovedgeometri.</v>
      </c>
      <c r="C69" t="str">
        <f>'Leverancespecifikation (LÅST)'!N72</f>
        <v>?</v>
      </c>
      <c r="D69" t="str">
        <f>VLOOKUP(Tabel4[[#This Row],[Data fra "5. Basis"]],Leverancespecifikation!C:C,1,FALSE)</f>
        <v>068Betonelementbjælker A113, 4LK (DP=Rådg.)</v>
      </c>
      <c r="E69" t="str">
        <f>_xlfn.CONCAT(Leverancespecifikation!J72,Leverancespecifikation!K72,Leverancespecifikation!L72,Leverancespecifikation!V72:CA72)</f>
        <v>4Betonelementbjælker A113, 4LK (DP=Rådg.)BetonbjælkeKON300KON300KON325Entreprenørprojekterende udarbejder IKKE BIM-model. KON-ingeniør opdaterer hovedgeometri.</v>
      </c>
      <c r="F69" t="str">
        <f>Leverancespecifikation!N72</f>
        <v>?</v>
      </c>
      <c r="G69" t="str">
        <f t="shared" si="2"/>
        <v/>
      </c>
    </row>
    <row r="70" spans="1:7" x14ac:dyDescent="0.25">
      <c r="A70" t="str">
        <f>'Leverancespecifikation (LÅST)'!C73</f>
        <v>069Betonelementbjælker</v>
      </c>
      <c r="B70" t="str">
        <f>_xlfn.CONCAT('Leverancespecifikation (LÅST)'!J73:L73,'Leverancespecifikation (LÅST)'!V73:CA73)</f>
        <v>4BetonelementbjælkerBetonbjælkeKON200KON300KON325KON325</v>
      </c>
      <c r="C70" t="str">
        <f>'Leverancespecifikation (LÅST)'!N73</f>
        <v>?</v>
      </c>
      <c r="D70" t="str">
        <f>VLOOKUP(Tabel4[[#This Row],[Data fra "5. Basis"]],Leverancespecifikation!C:C,1,FALSE)</f>
        <v>069Betonelementbjælker</v>
      </c>
      <c r="E70" t="str">
        <f>_xlfn.CONCAT(Leverancespecifikation!J73,Leverancespecifikation!K73,Leverancespecifikation!L73,Leverancespecifikation!V73:CA73)</f>
        <v>4BetonelementbjælkerBetonbjælkeKON200KON300KON325KON325</v>
      </c>
      <c r="F70" t="str">
        <f>Leverancespecifikation!N73</f>
        <v>?</v>
      </c>
      <c r="G70" t="str">
        <f t="shared" si="2"/>
        <v/>
      </c>
    </row>
    <row r="71" spans="1:7" x14ac:dyDescent="0.25">
      <c r="A71" t="str">
        <f>'Leverancespecifikation (LÅST)'!C74</f>
        <v>070Betonbjælke, pladsstøbt</v>
      </c>
      <c r="B71" t="str">
        <f>_xlfn.CONCAT('Leverancespecifikation (LÅST)'!J74:L74,'Leverancespecifikation (LÅST)'!V74:CA74)</f>
        <v>3Betonbjælke, pladsstøbtBetonbjælkeKON300KON325KON325</v>
      </c>
      <c r="C71" t="str">
        <f>'Leverancespecifikation (LÅST)'!N74</f>
        <v>X</v>
      </c>
      <c r="D71" t="str">
        <f>VLOOKUP(Tabel4[[#This Row],[Data fra "5. Basis"]],Leverancespecifikation!C:C,1,FALSE)</f>
        <v>070Betonbjælke, pladsstøbt</v>
      </c>
      <c r="E71" t="str">
        <f>_xlfn.CONCAT(Leverancespecifikation!J74,Leverancespecifikation!K74,Leverancespecifikation!L74,Leverancespecifikation!V74:CA74)</f>
        <v>3Betonbjælke, pladsstøbtBetonbjælkeKON300KON325KON325</v>
      </c>
      <c r="F71" t="str">
        <f>Leverancespecifikation!N74</f>
        <v>X</v>
      </c>
      <c r="G71" t="str">
        <f t="shared" si="2"/>
        <v/>
      </c>
    </row>
    <row r="72" spans="1:7" x14ac:dyDescent="0.25">
      <c r="A72" t="str">
        <f>'Leverancespecifikation (LÅST)'!C75</f>
        <v>071Stålbjælker</v>
      </c>
      <c r="B72" t="str">
        <f>_xlfn.CONCAT('Leverancespecifikation (LÅST)'!J75:L75,'Leverancespecifikation (LÅST)'!V75:CA75)</f>
        <v xml:space="preserve">3StålbjælkerStålbjælkeKON300KON325KON325Brandisolering modelleres ved 325 på et overordent niveau med fokus på pladsreservation, overlap kan forekomme. Brandmaling modelleres ikke. Yderligere detaljering omkring brandisolering kan fremgå af 2D-detaljer.  </v>
      </c>
      <c r="C72" t="str">
        <f>'Leverancespecifikation (LÅST)'!N75</f>
        <v>X</v>
      </c>
      <c r="D72" t="str">
        <f>VLOOKUP(Tabel4[[#This Row],[Data fra "5. Basis"]],Leverancespecifikation!C:C,1,FALSE)</f>
        <v>071Stålbjælker</v>
      </c>
      <c r="E72" t="str">
        <f>_xlfn.CONCAT(Leverancespecifikation!J75,Leverancespecifikation!K75,Leverancespecifikation!L75,Leverancespecifikation!V75:CA75)</f>
        <v xml:space="preserve">3StålbjælkerStålbjælkeKON300KON325KON325Brandisolering modelleres ved 325 på et overordent niveau med fokus på pladsreservation, overlap kan forekomme. Brandmaling modelleres ikke. Yderligere detaljering omkring brandisolering kan fremgå af 2D-detaljer.  </v>
      </c>
      <c r="F72" t="str">
        <f>Leverancespecifikation!N75</f>
        <v>X</v>
      </c>
      <c r="G72" t="str">
        <f t="shared" si="2"/>
        <v/>
      </c>
    </row>
    <row r="73" spans="1:7" x14ac:dyDescent="0.25">
      <c r="A73" t="str">
        <f>'Leverancespecifikation (LÅST)'!C76</f>
        <v>072Kompositbjælker, Stål-beton</v>
      </c>
      <c r="B73" t="str">
        <f>_xlfn.CONCAT('Leverancespecifikation (LÅST)'!J76:L76,'Leverancespecifikation (LÅST)'!V76:CA76)</f>
        <v>3Kompositbjælker, Stål-betonStålbjælke</v>
      </c>
      <c r="C73" t="str">
        <f>'Leverancespecifikation (LÅST)'!N76</f>
        <v>X</v>
      </c>
      <c r="D73" t="str">
        <f>VLOOKUP(Tabel4[[#This Row],[Data fra "5. Basis"]],Leverancespecifikation!C:C,1,FALSE)</f>
        <v>072Kompositbjælker, Stål-beton</v>
      </c>
      <c r="E73" t="str">
        <f>_xlfn.CONCAT(Leverancespecifikation!J76,Leverancespecifikation!K76,Leverancespecifikation!L76,Leverancespecifikation!V76:CA76)</f>
        <v>3Kompositbjælker, Stål-betonStålbjælke</v>
      </c>
      <c r="F73" t="str">
        <f>Leverancespecifikation!N76</f>
        <v>X</v>
      </c>
      <c r="G73" t="str">
        <f t="shared" si="2"/>
        <v/>
      </c>
    </row>
    <row r="74" spans="1:7" x14ac:dyDescent="0.25">
      <c r="A74" t="str">
        <f>'Leverancespecifikation (LÅST)'!C77</f>
        <v>073Kompositbjælker, Stål-beton</v>
      </c>
      <c r="B74" t="str">
        <f>_xlfn.CONCAT('Leverancespecifikation (LÅST)'!J77:L77,'Leverancespecifikation (LÅST)'!V77:CA77)</f>
        <v>4Kompositbjælker, Stål-betonStålbjælkeKON300KON325ENT325Entreprenørprojekterende udarbejder BIM-model til erstatning for KON-rådgivers BIM-model.</v>
      </c>
      <c r="C74" t="str">
        <f>'Leverancespecifikation (LÅST)'!N77</f>
        <v>X</v>
      </c>
      <c r="D74" t="str">
        <f>VLOOKUP(Tabel4[[#This Row],[Data fra "5. Basis"]],Leverancespecifikation!C:C,1,FALSE)</f>
        <v>073Kompositbjælker, Stål-beton</v>
      </c>
      <c r="E74" t="str">
        <f>_xlfn.CONCAT(Leverancespecifikation!J77,Leverancespecifikation!K77,Leverancespecifikation!L77,Leverancespecifikation!V77:CA77)</f>
        <v>4Kompositbjælker, Stål-betonStålbjælkeKON300KON325ENT325Entreprenørprojekterende udarbejder BIM-model til erstatning for KON-rådgivers BIM-model.</v>
      </c>
      <c r="F74" t="str">
        <f>Leverancespecifikation!N77</f>
        <v>X</v>
      </c>
      <c r="G74" t="str">
        <f t="shared" si="2"/>
        <v/>
      </c>
    </row>
    <row r="75" spans="1:7" x14ac:dyDescent="0.25">
      <c r="A75" t="str">
        <f>'Leverancespecifikation (LÅST)'!C78</f>
        <v>074Kompositbjælker, Stål-beton</v>
      </c>
      <c r="B75" t="str">
        <f>_xlfn.CONCAT('Leverancespecifikation (LÅST)'!J78:L78,'Leverancespecifikation (LÅST)'!V78:CA78)</f>
        <v>4Kompositbjælker, Stål-betonStålbjælkeKON300KON325KON325Entreprenørprojekterende udarbejder IKKE BIM-model. KON-ingeniør opdaterer hovedgeometri.</v>
      </c>
      <c r="C75" t="str">
        <f>'Leverancespecifikation (LÅST)'!N78</f>
        <v>X</v>
      </c>
      <c r="D75" t="str">
        <f>VLOOKUP(Tabel4[[#This Row],[Data fra "5. Basis"]],Leverancespecifikation!C:C,1,FALSE)</f>
        <v>074Kompositbjælker, Stål-beton</v>
      </c>
      <c r="E75" t="str">
        <f>_xlfn.CONCAT(Leverancespecifikation!J78,Leverancespecifikation!K78,Leverancespecifikation!L78,Leverancespecifikation!V78:CA78)</f>
        <v>4Kompositbjælker, Stål-betonStålbjælkeKON300KON325KON325Entreprenørprojekterende udarbejder IKKE BIM-model. KON-ingeniør opdaterer hovedgeometri.</v>
      </c>
      <c r="F75" t="str">
        <f>Leverancespecifikation!N78</f>
        <v>X</v>
      </c>
      <c r="G75" t="str">
        <f t="shared" si="2"/>
        <v/>
      </c>
    </row>
    <row r="76" spans="1:7" x14ac:dyDescent="0.25">
      <c r="A76" t="str">
        <f>'Leverancespecifikation (LÅST)'!C79</f>
        <v>075Træbjælker</v>
      </c>
      <c r="B76" t="str">
        <f>_xlfn.CONCAT('Leverancespecifikation (LÅST)'!J79:L79,'Leverancespecifikation (LÅST)'!V79:CA79)</f>
        <v>3Træbjælker-</v>
      </c>
      <c r="C76" t="str">
        <f>'Leverancespecifikation (LÅST)'!N79</f>
        <v>X</v>
      </c>
      <c r="D76" t="str">
        <f>VLOOKUP(Tabel4[[#This Row],[Data fra "5. Basis"]],Leverancespecifikation!C:C,1,FALSE)</f>
        <v>075Træbjælker</v>
      </c>
      <c r="E76" t="str">
        <f>_xlfn.CONCAT(Leverancespecifikation!J79,Leverancespecifikation!K79,Leverancespecifikation!L79,Leverancespecifikation!V79:CA79)</f>
        <v>3Træbjælker-</v>
      </c>
      <c r="F76" t="str">
        <f>Leverancespecifikation!N79</f>
        <v>X</v>
      </c>
      <c r="G76" t="str">
        <f t="shared" si="2"/>
        <v/>
      </c>
    </row>
    <row r="77" spans="1:7" x14ac:dyDescent="0.25">
      <c r="A77" t="str">
        <f>'Leverancespecifikation (LÅST)'!C80</f>
        <v>076Træbjælker, Bærende</v>
      </c>
      <c r="B77" t="str">
        <f>_xlfn.CONCAT('Leverancespecifikation (LÅST)'!J80:L80,'Leverancespecifikation (LÅST)'!V80:CA80)</f>
        <v>4Træbjælker, BærendeStålbjælkeKON300KON325KON325</v>
      </c>
      <c r="C77" t="str">
        <f>'Leverancespecifikation (LÅST)'!N80</f>
        <v>X</v>
      </c>
      <c r="D77" t="str">
        <f>VLOOKUP(Tabel4[[#This Row],[Data fra "5. Basis"]],Leverancespecifikation!C:C,1,FALSE)</f>
        <v>076Træbjælker, Bærende</v>
      </c>
      <c r="E77" t="str">
        <f>_xlfn.CONCAT(Leverancespecifikation!J80,Leverancespecifikation!K80,Leverancespecifikation!L80,Leverancespecifikation!V80:CA80)</f>
        <v>4Træbjælker, BærendeStålbjælkeKON300KON325KON325</v>
      </c>
      <c r="F77" t="str">
        <f>Leverancespecifikation!N80</f>
        <v>X</v>
      </c>
      <c r="G77" t="str">
        <f t="shared" si="2"/>
        <v/>
      </c>
    </row>
    <row r="78" spans="1:7" x14ac:dyDescent="0.25">
      <c r="A78" t="str">
        <f>'Leverancespecifikation (LÅST)'!C81</f>
        <v>077Træbjælker, Ikke bærende</v>
      </c>
      <c r="B78" t="str">
        <f>_xlfn.CONCAT('Leverancespecifikation (LÅST)'!J81:L81,'Leverancespecifikation (LÅST)'!V81:CA81)</f>
        <v>4Træbjælker, Ikke bærendeStålbjælkeARK300ARK325ARK325</v>
      </c>
      <c r="C78" t="str">
        <f>'Leverancespecifikation (LÅST)'!N81</f>
        <v>X</v>
      </c>
      <c r="D78" t="str">
        <f>VLOOKUP(Tabel4[[#This Row],[Data fra "5. Basis"]],Leverancespecifikation!C:C,1,FALSE)</f>
        <v>077Træbjælker, Ikke bærende</v>
      </c>
      <c r="E78" t="str">
        <f>_xlfn.CONCAT(Leverancespecifikation!J81,Leverancespecifikation!K81,Leverancespecifikation!L81,Leverancespecifikation!V81:CA81)</f>
        <v>4Træbjælker, Ikke bærendeStålbjælkeARK300ARK325ARK325</v>
      </c>
      <c r="F78" t="str">
        <f>Leverancespecifikation!N81</f>
        <v>X</v>
      </c>
      <c r="G78" t="str">
        <f t="shared" si="2"/>
        <v/>
      </c>
    </row>
    <row r="79" spans="1:7" x14ac:dyDescent="0.25">
      <c r="A79" t="str">
        <f>'Leverancespecifikation (LÅST)'!C82</f>
        <v>078Søjler</v>
      </c>
      <c r="B79" t="str">
        <f>_xlfn.CONCAT('Leverancespecifikation (LÅST)'!J82:L82,'Leverancespecifikation (LÅST)'!V82:CA82)</f>
        <v>2Søjler</v>
      </c>
      <c r="C79">
        <f>'Leverancespecifikation (LÅST)'!N82</f>
        <v>0</v>
      </c>
      <c r="D79" t="str">
        <f>VLOOKUP(Tabel4[[#This Row],[Data fra "5. Basis"]],Leverancespecifikation!C:C,1,FALSE)</f>
        <v>078Søjler</v>
      </c>
      <c r="E79" t="str">
        <f>_xlfn.CONCAT(Leverancespecifikation!J82,Leverancespecifikation!K82,Leverancespecifikation!L82,Leverancespecifikation!V82:CA82)</f>
        <v>2Søjler</v>
      </c>
      <c r="F79">
        <f>Leverancespecifikation!N82</f>
        <v>0</v>
      </c>
      <c r="G79" t="str">
        <f t="shared" si="2"/>
        <v/>
      </c>
    </row>
    <row r="80" spans="1:7" x14ac:dyDescent="0.25">
      <c r="A80" t="str">
        <f>'Leverancespecifikation (LÅST)'!C83</f>
        <v>079Generiske søjler</v>
      </c>
      <c r="B80" t="str">
        <f>_xlfn.CONCAT('Leverancespecifikation (LÅST)'!J83:L83,'Leverancespecifikation (LÅST)'!V83:CA83)</f>
        <v>3Generiske søjler-ARK200</v>
      </c>
      <c r="C80" t="str">
        <f>'Leverancespecifikation (LÅST)'!N83</f>
        <v>X</v>
      </c>
      <c r="D80" t="str">
        <f>VLOOKUP(Tabel4[[#This Row],[Data fra "5. Basis"]],Leverancespecifikation!C:C,1,FALSE)</f>
        <v>079Generiske søjler</v>
      </c>
      <c r="E80" t="str">
        <f>_xlfn.CONCAT(Leverancespecifikation!J83,Leverancespecifikation!K83,Leverancespecifikation!L83,Leverancespecifikation!V83:CA83)</f>
        <v>3Generiske søjler-ARK200</v>
      </c>
      <c r="F80" t="str">
        <f>Leverancespecifikation!N83</f>
        <v>X</v>
      </c>
      <c r="G80" t="str">
        <f t="shared" si="2"/>
        <v/>
      </c>
    </row>
    <row r="81" spans="1:7" x14ac:dyDescent="0.25">
      <c r="A81" t="str">
        <f>'Leverancespecifikation (LÅST)'!C84</f>
        <v>080Betonsøjler, præfabrikerede</v>
      </c>
      <c r="B81" t="str">
        <f>_xlfn.CONCAT('Leverancespecifikation (LÅST)'!J84:L84,'Leverancespecifikation (LÅST)'!V84:CA84)</f>
        <v>3Betonsøjler, præfabrikeredeBetonsøjle</v>
      </c>
      <c r="C81" t="str">
        <f>'Leverancespecifikation (LÅST)'!N84</f>
        <v>X</v>
      </c>
      <c r="D81" t="str">
        <f>VLOOKUP(Tabel4[[#This Row],[Data fra "5. Basis"]],Leverancespecifikation!C:C,1,FALSE)</f>
        <v>080Betonsøjler, præfabrikerede</v>
      </c>
      <c r="E81" t="str">
        <f>_xlfn.CONCAT(Leverancespecifikation!J84,Leverancespecifikation!K84,Leverancespecifikation!L84,Leverancespecifikation!V84:CA84)</f>
        <v>3Betonsøjler, præfabrikeredeBetonsøjle</v>
      </c>
      <c r="F81" t="str">
        <f>Leverancespecifikation!N84</f>
        <v>X</v>
      </c>
      <c r="G81" t="str">
        <f t="shared" si="2"/>
        <v/>
      </c>
    </row>
    <row r="82" spans="1:7" x14ac:dyDescent="0.25">
      <c r="A82" t="str">
        <f>'Leverancespecifikation (LÅST)'!C85</f>
        <v>081Betonsøjler, præfabrikerede A113, 3R</v>
      </c>
      <c r="B82" t="str">
        <f>_xlfn.CONCAT('Leverancespecifikation (LÅST)'!J85:L85,'Leverancespecifikation (LÅST)'!V85:CA85)</f>
        <v>4Betonsøjler, præfabrikerede A113, 3RBetonsøjleKON300KON325KON325</v>
      </c>
      <c r="C82" t="str">
        <f>'Leverancespecifikation (LÅST)'!N85</f>
        <v>?</v>
      </c>
      <c r="D82" t="str">
        <f>VLOOKUP(Tabel4[[#This Row],[Data fra "5. Basis"]],Leverancespecifikation!C:C,1,FALSE)</f>
        <v>081Betonsøjler, præfabrikerede A113, 3R</v>
      </c>
      <c r="E82" t="str">
        <f>_xlfn.CONCAT(Leverancespecifikation!J85,Leverancespecifikation!K85,Leverancespecifikation!L85,Leverancespecifikation!V85:CA85)</f>
        <v>4Betonsøjler, præfabrikerede A113, 3RBetonsøjleKON300KON325KON325</v>
      </c>
      <c r="F82" t="str">
        <f>Leverancespecifikation!N85</f>
        <v>?</v>
      </c>
      <c r="G82" t="str">
        <f t="shared" si="2"/>
        <v/>
      </c>
    </row>
    <row r="83" spans="1:7" x14ac:dyDescent="0.25">
      <c r="A83" t="str">
        <f>'Leverancespecifikation (LÅST)'!C86</f>
        <v>082Betonsøjler, præfabrikerede A113, 4LK (DP=Ent.)</v>
      </c>
      <c r="B83" t="str">
        <f>_xlfn.CONCAT('Leverancespecifikation (LÅST)'!J86:L86,'Leverancespecifikation (LÅST)'!V86:CA86)</f>
        <v>4Betonsøjler, præfabrikerede A113, 4LK (DP=Ent.)BetonsøjleKON300KON300ENT325Entreprenørprojekterende udarbejder BIM-model til erstatning for KON-rådgivers BIM-model.</v>
      </c>
      <c r="C83" t="str">
        <f>'Leverancespecifikation (LÅST)'!N86</f>
        <v>?</v>
      </c>
      <c r="D83" t="str">
        <f>VLOOKUP(Tabel4[[#This Row],[Data fra "5. Basis"]],Leverancespecifikation!C:C,1,FALSE)</f>
        <v>082Betonsøjler, præfabrikerede A113, 4LK (DP=Ent.)</v>
      </c>
      <c r="E83" t="str">
        <f>_xlfn.CONCAT(Leverancespecifikation!J86,Leverancespecifikation!K86,Leverancespecifikation!L86,Leverancespecifikation!V86:CA86)</f>
        <v>4Betonsøjler, præfabrikerede A113, 4LK (DP=Ent.)BetonsøjleKON300KON300ENT325Entreprenørprojekterende udarbejder BIM-model til erstatning for KON-rådgivers BIM-model.</v>
      </c>
      <c r="F83" t="str">
        <f>Leverancespecifikation!N86</f>
        <v>?</v>
      </c>
      <c r="G83" t="str">
        <f t="shared" si="2"/>
        <v/>
      </c>
    </row>
    <row r="84" spans="1:7" x14ac:dyDescent="0.25">
      <c r="A84" t="str">
        <f>'Leverancespecifikation (LÅST)'!C87</f>
        <v>083Betonsøjler, præfabrikerede A113, 4LK (DP=Rådg.)</v>
      </c>
      <c r="B84" t="str">
        <f>_xlfn.CONCAT('Leverancespecifikation (LÅST)'!J87:L87,'Leverancespecifikation (LÅST)'!V87:CA87)</f>
        <v>4Betonsøjler, præfabrikerede A113, 4LK (DP=Rådg.)BetonsøjleKON300KON300KON325Entreprenørprojekterende udarbejder IKKE BIM-model. KON-ingeniør opdaterer hovedgeometri inkl. eventuelle åbninger.</v>
      </c>
      <c r="C84" t="str">
        <f>'Leverancespecifikation (LÅST)'!N87</f>
        <v>?</v>
      </c>
      <c r="D84" t="str">
        <f>VLOOKUP(Tabel4[[#This Row],[Data fra "5. Basis"]],Leverancespecifikation!C:C,1,FALSE)</f>
        <v>083Betonsøjler, præfabrikerede A113, 4LK (DP=Rådg.)</v>
      </c>
      <c r="E84" t="str">
        <f>_xlfn.CONCAT(Leverancespecifikation!J87,Leverancespecifikation!K87,Leverancespecifikation!L87,Leverancespecifikation!V87:CA87)</f>
        <v>4Betonsøjler, præfabrikerede A113, 4LK (DP=Rådg.)BetonsøjleKON300KON300KON325Entreprenørprojekterende udarbejder IKKE BIM-model. KON-ingeniør opdaterer hovedgeometri inkl. eventuelle åbninger.</v>
      </c>
      <c r="F84" t="str">
        <f>Leverancespecifikation!N87</f>
        <v>?</v>
      </c>
      <c r="G84" t="str">
        <f t="shared" si="2"/>
        <v/>
      </c>
    </row>
    <row r="85" spans="1:7" x14ac:dyDescent="0.25">
      <c r="A85" t="str">
        <f>'Leverancespecifikation (LÅST)'!C88</f>
        <v>084Betonsøjler, præfabrikerede</v>
      </c>
      <c r="B85" t="str">
        <f>_xlfn.CONCAT('Leverancespecifikation (LÅST)'!J88:L88,'Leverancespecifikation (LÅST)'!V88:CA88)</f>
        <v>4Betonsøjler, præfabrikeredeBetonsøjleKON200KON300KON325KON325</v>
      </c>
      <c r="C85" t="str">
        <f>'Leverancespecifikation (LÅST)'!N88</f>
        <v>?</v>
      </c>
      <c r="D85" t="str">
        <f>VLOOKUP(Tabel4[[#This Row],[Data fra "5. Basis"]],Leverancespecifikation!C:C,1,FALSE)</f>
        <v>084Betonsøjler, præfabrikerede</v>
      </c>
      <c r="E85" t="str">
        <f>_xlfn.CONCAT(Leverancespecifikation!J88,Leverancespecifikation!K88,Leverancespecifikation!L88,Leverancespecifikation!V88:CA88)</f>
        <v>4Betonsøjler, præfabrikeredeBetonsøjleKON200KON300KON325KON325</v>
      </c>
      <c r="F85" t="str">
        <f>Leverancespecifikation!N88</f>
        <v>?</v>
      </c>
      <c r="G85" t="str">
        <f t="shared" si="2"/>
        <v/>
      </c>
    </row>
    <row r="86" spans="1:7" x14ac:dyDescent="0.25">
      <c r="A86" t="str">
        <f>'Leverancespecifikation (LÅST)'!C89</f>
        <v>085Betonsøjle, pladsstøbt</v>
      </c>
      <c r="B86" t="str">
        <f>_xlfn.CONCAT('Leverancespecifikation (LÅST)'!J89:L89,'Leverancespecifikation (LÅST)'!V89:CA89)</f>
        <v>3Betonsøjle, pladsstøbtBetonsøjleKON300KON325KON325</v>
      </c>
      <c r="C86" t="str">
        <f>'Leverancespecifikation (LÅST)'!N89</f>
        <v>X</v>
      </c>
      <c r="D86" t="str">
        <f>VLOOKUP(Tabel4[[#This Row],[Data fra "5. Basis"]],Leverancespecifikation!C:C,1,FALSE)</f>
        <v>085Betonsøjle, pladsstøbt</v>
      </c>
      <c r="E86" t="str">
        <f>_xlfn.CONCAT(Leverancespecifikation!J89,Leverancespecifikation!K89,Leverancespecifikation!L89,Leverancespecifikation!V89:CA89)</f>
        <v>3Betonsøjle, pladsstøbtBetonsøjleKON300KON325KON325</v>
      </c>
      <c r="F86" t="str">
        <f>Leverancespecifikation!N89</f>
        <v>X</v>
      </c>
      <c r="G86" t="str">
        <f t="shared" si="2"/>
        <v/>
      </c>
    </row>
    <row r="87" spans="1:7" x14ac:dyDescent="0.25">
      <c r="A87" t="str">
        <f>'Leverancespecifikation (LÅST)'!C90</f>
        <v>086Stålsøjler</v>
      </c>
      <c r="B87" t="str">
        <f>_xlfn.CONCAT('Leverancespecifikation (LÅST)'!J90:L90,'Leverancespecifikation (LÅST)'!V90:CA90)</f>
        <v xml:space="preserve">3StålsøjlerStålsøjleKON300KON325KON325Brandisolering modelleres ved 325 på et overordent niveau med fokus på pladsreservation, overlap kan forekomme. Brandmaling modelleres ikke. Yderligere detaljering omkring brandisolering kan fremgå af 2D-detaljer.  </v>
      </c>
      <c r="C87" t="str">
        <f>'Leverancespecifikation (LÅST)'!N90</f>
        <v>X</v>
      </c>
      <c r="D87" t="str">
        <f>VLOOKUP(Tabel4[[#This Row],[Data fra "5. Basis"]],Leverancespecifikation!C:C,1,FALSE)</f>
        <v>086Stålsøjler</v>
      </c>
      <c r="E87" t="str">
        <f>_xlfn.CONCAT(Leverancespecifikation!J90,Leverancespecifikation!K90,Leverancespecifikation!L90,Leverancespecifikation!V90:CA90)</f>
        <v xml:space="preserve">3StålsøjlerStålsøjleKON300KON325KON325Brandisolering modelleres ved 325 på et overordent niveau med fokus på pladsreservation, overlap kan forekomme. Brandmaling modelleres ikke. Yderligere detaljering omkring brandisolering kan fremgå af 2D-detaljer.  </v>
      </c>
      <c r="F87" t="str">
        <f>Leverancespecifikation!N90</f>
        <v>X</v>
      </c>
      <c r="G87" t="str">
        <f t="shared" si="2"/>
        <v/>
      </c>
    </row>
    <row r="88" spans="1:7" x14ac:dyDescent="0.25">
      <c r="A88" t="str">
        <f>'Leverancespecifikation (LÅST)'!C91</f>
        <v>087Kompositsøjler, Stål-beton</v>
      </c>
      <c r="B88" t="str">
        <f>_xlfn.CONCAT('Leverancespecifikation (LÅST)'!J91:L91,'Leverancespecifikation (LÅST)'!V91:CA91)</f>
        <v>3Kompositsøjler, Stål-betonStålsøjle</v>
      </c>
      <c r="C88" t="str">
        <f>'Leverancespecifikation (LÅST)'!N91</f>
        <v>X</v>
      </c>
      <c r="D88" t="str">
        <f>VLOOKUP(Tabel4[[#This Row],[Data fra "5. Basis"]],Leverancespecifikation!C:C,1,FALSE)</f>
        <v>087Kompositsøjler, Stål-beton</v>
      </c>
      <c r="E88" t="str">
        <f>_xlfn.CONCAT(Leverancespecifikation!J91,Leverancespecifikation!K91,Leverancespecifikation!L91,Leverancespecifikation!V91:CA91)</f>
        <v>3Kompositsøjler, Stål-betonStålsøjle</v>
      </c>
      <c r="F88" t="str">
        <f>Leverancespecifikation!N91</f>
        <v>X</v>
      </c>
      <c r="G88" t="str">
        <f t="shared" si="2"/>
        <v/>
      </c>
    </row>
    <row r="89" spans="1:7" x14ac:dyDescent="0.25">
      <c r="A89" t="str">
        <f>'Leverancespecifikation (LÅST)'!C92</f>
        <v>088Kompositsøjler, Stål-beton</v>
      </c>
      <c r="B89" t="str">
        <f>_xlfn.CONCAT('Leverancespecifikation (LÅST)'!J92:L92,'Leverancespecifikation (LÅST)'!V92:CA92)</f>
        <v>4Kompositsøjler, Stål-betonStålsøjleKON300KON300ENT325Brandisolering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v>
      </c>
      <c r="C89" t="str">
        <f>'Leverancespecifikation (LÅST)'!N92</f>
        <v>X</v>
      </c>
      <c r="D89" t="str">
        <f>VLOOKUP(Tabel4[[#This Row],[Data fra "5. Basis"]],Leverancespecifikation!C:C,1,FALSE)</f>
        <v>088Kompositsøjler, Stål-beton</v>
      </c>
      <c r="E89" t="str">
        <f>_xlfn.CONCAT(Leverancespecifikation!J92,Leverancespecifikation!K92,Leverancespecifikation!L92,Leverancespecifikation!V92:CA92)</f>
        <v>4Kompositsøjler, Stål-betonStålsøjleKON300KON300ENT325Brandisolering modelleres ved 325 på et overordent niveau med fokus på pladsreservation, overlap kan forekomme. Brandmaling modelleres ikke. Yderligere detaljering omkring brandisolering kan fremgå af 2D-detaljer.  Entreprenørprojekterende udarbejder BIM-model til erstatning for KON-rådgivers BIM-model.</v>
      </c>
      <c r="F89" t="str">
        <f>Leverancespecifikation!N92</f>
        <v>X</v>
      </c>
      <c r="G89" t="str">
        <f t="shared" si="2"/>
        <v/>
      </c>
    </row>
    <row r="90" spans="1:7" x14ac:dyDescent="0.25">
      <c r="A90" t="str">
        <f>'Leverancespecifikation (LÅST)'!C93</f>
        <v>089Kompositsøjler, Stål-beton</v>
      </c>
      <c r="B90" t="str">
        <f>_xlfn.CONCAT('Leverancespecifikation (LÅST)'!J93:L93,'Leverancespecifikation (LÅST)'!V93:CA93)</f>
        <v>4Kompositsøjler, Stål-betonStålsøjleKON300KON300KON325Entreprenørprojekterende udarbejder IKKE BIM-model. KON-ingeniør opdaterer hovedgeometri inkl. eventuelle åbninger.</v>
      </c>
      <c r="C90" t="str">
        <f>'Leverancespecifikation (LÅST)'!N93</f>
        <v>X</v>
      </c>
      <c r="D90" t="str">
        <f>VLOOKUP(Tabel4[[#This Row],[Data fra "5. Basis"]],Leverancespecifikation!C:C,1,FALSE)</f>
        <v>089Kompositsøjler, Stål-beton</v>
      </c>
      <c r="E90" t="str">
        <f>_xlfn.CONCAT(Leverancespecifikation!J93,Leverancespecifikation!K93,Leverancespecifikation!L93,Leverancespecifikation!V93:CA93)</f>
        <v>4Kompositsøjler, Stål-betonStålsøjleKON300KON300KON325Entreprenørprojekterende udarbejder IKKE BIM-model. KON-ingeniør opdaterer hovedgeometri inkl. eventuelle åbninger.</v>
      </c>
      <c r="F90" t="str">
        <f>Leverancespecifikation!N93</f>
        <v>X</v>
      </c>
      <c r="G90" t="str">
        <f t="shared" si="2"/>
        <v/>
      </c>
    </row>
    <row r="91" spans="1:7" x14ac:dyDescent="0.25">
      <c r="A91" t="str">
        <f>'Leverancespecifikation (LÅST)'!C94</f>
        <v>090Træsøjler</v>
      </c>
      <c r="B91" t="str">
        <f>_xlfn.CONCAT('Leverancespecifikation (LÅST)'!J94:L94,'Leverancespecifikation (LÅST)'!V94:CA94)</f>
        <v>3TræsøjlerStålsøjle</v>
      </c>
      <c r="C91" t="str">
        <f>'Leverancespecifikation (LÅST)'!N94</f>
        <v>X</v>
      </c>
      <c r="D91" t="str">
        <f>VLOOKUP(Tabel4[[#This Row],[Data fra "5. Basis"]],Leverancespecifikation!C:C,1,FALSE)</f>
        <v>090Træsøjler</v>
      </c>
      <c r="E91" t="str">
        <f>_xlfn.CONCAT(Leverancespecifikation!J94,Leverancespecifikation!K94,Leverancespecifikation!L94,Leverancespecifikation!V94:CA94)</f>
        <v>3TræsøjlerStålsøjle</v>
      </c>
      <c r="F91" t="str">
        <f>Leverancespecifikation!N94</f>
        <v>X</v>
      </c>
      <c r="G91" t="str">
        <f t="shared" si="2"/>
        <v/>
      </c>
    </row>
    <row r="92" spans="1:7" x14ac:dyDescent="0.25">
      <c r="A92" t="str">
        <f>'Leverancespecifikation (LÅST)'!C95</f>
        <v>091Træsøjler, Bærende</v>
      </c>
      <c r="B92" t="str">
        <f>_xlfn.CONCAT('Leverancespecifikation (LÅST)'!J95:L95,'Leverancespecifikation (LÅST)'!V95:CA95)</f>
        <v>4Træsøjler, BærendeStålsøjleKON300KON325KON325</v>
      </c>
      <c r="C92" t="str">
        <f>'Leverancespecifikation (LÅST)'!N95</f>
        <v>X</v>
      </c>
      <c r="D92" t="str">
        <f>VLOOKUP(Tabel4[[#This Row],[Data fra "5. Basis"]],Leverancespecifikation!C:C,1,FALSE)</f>
        <v>091Træsøjler, Bærende</v>
      </c>
      <c r="E92" t="str">
        <f>_xlfn.CONCAT(Leverancespecifikation!J95,Leverancespecifikation!K95,Leverancespecifikation!L95,Leverancespecifikation!V95:CA95)</f>
        <v>4Træsøjler, BærendeStålsøjleKON300KON325KON325</v>
      </c>
      <c r="F92" t="str">
        <f>Leverancespecifikation!N95</f>
        <v>X</v>
      </c>
      <c r="G92" t="str">
        <f t="shared" si="2"/>
        <v/>
      </c>
    </row>
    <row r="93" spans="1:7" x14ac:dyDescent="0.25">
      <c r="A93" t="str">
        <f>'Leverancespecifikation (LÅST)'!C96</f>
        <v>092Træsøjler, Ikke bærende</v>
      </c>
      <c r="B93" t="str">
        <f>_xlfn.CONCAT('Leverancespecifikation (LÅST)'!J96:L96,'Leverancespecifikation (LÅST)'!V96:CA96)</f>
        <v>4Træsøjler, Ikke bærendeStålsøjleARK300ARK325ARK325</v>
      </c>
      <c r="C93" t="str">
        <f>'Leverancespecifikation (LÅST)'!N96</f>
        <v>X</v>
      </c>
      <c r="D93" t="str">
        <f>VLOOKUP(Tabel4[[#This Row],[Data fra "5. Basis"]],Leverancespecifikation!C:C,1,FALSE)</f>
        <v>092Træsøjler, Ikke bærende</v>
      </c>
      <c r="E93" t="str">
        <f>_xlfn.CONCAT(Leverancespecifikation!J96,Leverancespecifikation!K96,Leverancespecifikation!L96,Leverancespecifikation!V96:CA96)</f>
        <v>4Træsøjler, Ikke bærendeStålsøjleARK300ARK325ARK325</v>
      </c>
      <c r="F93" t="str">
        <f>Leverancespecifikation!N96</f>
        <v>X</v>
      </c>
      <c r="G93" t="str">
        <f t="shared" si="2"/>
        <v/>
      </c>
    </row>
    <row r="94" spans="1:7" x14ac:dyDescent="0.25">
      <c r="A94" t="str">
        <f>'Leverancespecifikation (LÅST)'!C97</f>
        <v xml:space="preserve">093Dæk </v>
      </c>
      <c r="B94" t="str">
        <f>_xlfn.CONCAT('Leverancespecifikation (LÅST)'!J97:L97,'Leverancespecifikation (LÅST)'!V97:CA97)</f>
        <v xml:space="preserve">2Dæk </v>
      </c>
      <c r="C94">
        <f>'Leverancespecifikation (LÅST)'!N97</f>
        <v>0</v>
      </c>
      <c r="D94" t="str">
        <f>VLOOKUP(Tabel4[[#This Row],[Data fra "5. Basis"]],Leverancespecifikation!C:C,1,FALSE)</f>
        <v xml:space="preserve">093Dæk </v>
      </c>
      <c r="E94" t="str">
        <f>_xlfn.CONCAT(Leverancespecifikation!J97,Leverancespecifikation!K97,Leverancespecifikation!L97,Leverancespecifikation!V97:CA97)</f>
        <v xml:space="preserve">2Dæk </v>
      </c>
      <c r="F94">
        <f>Leverancespecifikation!N97</f>
        <v>0</v>
      </c>
      <c r="G94" t="str">
        <f t="shared" si="2"/>
        <v/>
      </c>
    </row>
    <row r="95" spans="1:7" x14ac:dyDescent="0.25">
      <c r="A95" t="str">
        <f>'Leverancespecifikation (LÅST)'!C98</f>
        <v>094Generisk dæk/etageadskillelse</v>
      </c>
      <c r="B95" t="str">
        <f>_xlfn.CONCAT('Leverancespecifikation (LÅST)'!J98:L98,'Leverancespecifikation (LÅST)'!V98:CA98)</f>
        <v>3Generisk dæk/etageadskillelseGulvARK200</v>
      </c>
      <c r="C95" t="str">
        <f>'Leverancespecifikation (LÅST)'!N98</f>
        <v>X</v>
      </c>
      <c r="D95" t="str">
        <f>VLOOKUP(Tabel4[[#This Row],[Data fra "5. Basis"]],Leverancespecifikation!C:C,1,FALSE)</f>
        <v>094Generisk dæk/etageadskillelse</v>
      </c>
      <c r="E95" t="str">
        <f>_xlfn.CONCAT(Leverancespecifikation!J98,Leverancespecifikation!K98,Leverancespecifikation!L98,Leverancespecifikation!V98:CA98)</f>
        <v>3Generisk dæk/etageadskillelseGulvARK200</v>
      </c>
      <c r="F95" t="str">
        <f>Leverancespecifikation!N98</f>
        <v>X</v>
      </c>
      <c r="G95" t="str">
        <f t="shared" si="2"/>
        <v/>
      </c>
    </row>
    <row r="96" spans="1:7" x14ac:dyDescent="0.25">
      <c r="A96" t="str">
        <f>'Leverancespecifikation (LÅST)'!C99</f>
        <v>095Terrændæk</v>
      </c>
      <c r="B96" t="str">
        <f>_xlfn.CONCAT('Leverancespecifikation (LÅST)'!J99:L99,'Leverancespecifikation (LÅST)'!V99:CA99)</f>
        <v>3TerrændækBetondækKON300KON325KON325</v>
      </c>
      <c r="C96" t="str">
        <f>'Leverancespecifikation (LÅST)'!N99</f>
        <v>X</v>
      </c>
      <c r="D96" t="str">
        <f>VLOOKUP(Tabel4[[#This Row],[Data fra "5. Basis"]],Leverancespecifikation!C:C,1,FALSE)</f>
        <v>095Terrændæk</v>
      </c>
      <c r="E96" t="str">
        <f>_xlfn.CONCAT(Leverancespecifikation!J99,Leverancespecifikation!K99,Leverancespecifikation!L99,Leverancespecifikation!V99:CA99)</f>
        <v>3TerrændækBetondækKON300KON325KON325</v>
      </c>
      <c r="F96" t="str">
        <f>Leverancespecifikation!N99</f>
        <v>X</v>
      </c>
      <c r="G96" t="str">
        <f t="shared" si="2"/>
        <v/>
      </c>
    </row>
    <row r="97" spans="1:7" x14ac:dyDescent="0.25">
      <c r="A97" t="str">
        <f>'Leverancespecifikation (LÅST)'!C100</f>
        <v xml:space="preserve">096Betondæk, Pladsstøbt </v>
      </c>
      <c r="B97" t="str">
        <f>_xlfn.CONCAT('Leverancespecifikation (LÅST)'!J100:L100,'Leverancespecifikation (LÅST)'!V100:CA100)</f>
        <v>3Betondæk, Pladsstøbt BetondækKON300KON325KON325</v>
      </c>
      <c r="C97" t="str">
        <f>'Leverancespecifikation (LÅST)'!N100</f>
        <v>X</v>
      </c>
      <c r="D97" t="str">
        <f>VLOOKUP(Tabel4[[#This Row],[Data fra "5. Basis"]],Leverancespecifikation!C:C,1,FALSE)</f>
        <v xml:space="preserve">096Betondæk, Pladsstøbt </v>
      </c>
      <c r="E97" t="str">
        <f>_xlfn.CONCAT(Leverancespecifikation!J100,Leverancespecifikation!K100,Leverancespecifikation!L100,Leverancespecifikation!V100:CA100)</f>
        <v>3Betondæk, Pladsstøbt BetondækKON300KON325KON325</v>
      </c>
      <c r="F97" t="str">
        <f>Leverancespecifikation!N100</f>
        <v>X</v>
      </c>
      <c r="G97" t="str">
        <f t="shared" si="2"/>
        <v/>
      </c>
    </row>
    <row r="98" spans="1:7" x14ac:dyDescent="0.25">
      <c r="A98" t="str">
        <f>'Leverancespecifikation (LÅST)'!C101</f>
        <v>097Betondæk, Elementer</v>
      </c>
      <c r="B98" t="str">
        <f>_xlfn.CONCAT('Leverancespecifikation (LÅST)'!J101:L101,'Leverancespecifikation (LÅST)'!V101:CA101)</f>
        <v>3Betondæk, ElementerBetondæk</v>
      </c>
      <c r="C98" t="str">
        <f>'Leverancespecifikation (LÅST)'!N101</f>
        <v>X</v>
      </c>
      <c r="D98" t="str">
        <f>VLOOKUP(Tabel4[[#This Row],[Data fra "5. Basis"]],Leverancespecifikation!C:C,1,FALSE)</f>
        <v>097Betondæk, Elementer</v>
      </c>
      <c r="E98" t="str">
        <f>_xlfn.CONCAT(Leverancespecifikation!J101,Leverancespecifikation!K101,Leverancespecifikation!L101,Leverancespecifikation!V101:CA101)</f>
        <v>3Betondæk, ElementerBetondæk</v>
      </c>
      <c r="F98" t="str">
        <f>Leverancespecifikation!N101</f>
        <v>X</v>
      </c>
      <c r="G98" t="str">
        <f t="shared" si="2"/>
        <v/>
      </c>
    </row>
    <row r="99" spans="1:7" x14ac:dyDescent="0.25">
      <c r="A99" t="str">
        <f>'Leverancespecifikation (LÅST)'!C102</f>
        <v>098Massive dæk, Elementer, A113, 4LK (DP=Ent.)</v>
      </c>
      <c r="B99" t="str">
        <f>_xlfn.CONCAT('Leverancespecifikation (LÅST)'!J102:L102,'Leverancespecifikation (LÅST)'!V102:CA102)</f>
        <v>4Massive dæk, Elementer, A113, 4LK (DP=Ent.)BetondækKON300KON300ENT325Entreprenørprojekterende udarbejder BIM-model til erstatning for KON-rådgivers BIM-model. Rådgiver vedligeholder som udgangspunkt ikke geometriændringer efter aflevering af model til entreprenør.</v>
      </c>
      <c r="C99" t="str">
        <f>'Leverancespecifikation (LÅST)'!N102</f>
        <v>?</v>
      </c>
      <c r="D99" t="str">
        <f>VLOOKUP(Tabel4[[#This Row],[Data fra "5. Basis"]],Leverancespecifikation!C:C,1,FALSE)</f>
        <v>098Massive dæk, Elementer, A113, 4LK (DP=Ent.)</v>
      </c>
      <c r="E99" t="str">
        <f>_xlfn.CONCAT(Leverancespecifikation!J102,Leverancespecifikation!K102,Leverancespecifikation!L102,Leverancespecifikation!V102:CA102)</f>
        <v>4Massive dæk, Elementer, A113, 4LK (DP=Ent.)BetondækKON300KON300ENT325Entreprenørprojekterende udarbejder BIM-model til erstatning for KON-rådgivers BIM-model. Rådgiver vedligeholder som udgangspunkt ikke geometriændringer efter aflevering af model til entreprenør.</v>
      </c>
      <c r="F99" t="str">
        <f>Leverancespecifikation!N102</f>
        <v>?</v>
      </c>
      <c r="G99" t="str">
        <f t="shared" si="2"/>
        <v/>
      </c>
    </row>
    <row r="100" spans="1:7" x14ac:dyDescent="0.25">
      <c r="A100" t="str">
        <f>'Leverancespecifikation (LÅST)'!C103</f>
        <v>099Massive dæk, Elementer, A113, 4LK (DP=Rådg.)</v>
      </c>
      <c r="B100" t="str">
        <f>_xlfn.CONCAT('Leverancespecifikation (LÅST)'!J103:L103,'Leverancespecifikation (LÅST)'!V103:CA103)</f>
        <v>4Massive dæk, Elementer, A113, 4LK (DP=Rådg.)BetondækKON300KON300KON325Entreprenørprojekterende udarbejder IKKE BIM-model. KON-ingeniør opdaterer hovedgeometri inkl. eventuelle åbninger. Elementinddeling fra Entreprenørprojekterende tilbageføres ikke til rådgivermodel.</v>
      </c>
      <c r="C100" t="str">
        <f>'Leverancespecifikation (LÅST)'!N103</f>
        <v>?</v>
      </c>
      <c r="D100" t="str">
        <f>VLOOKUP(Tabel4[[#This Row],[Data fra "5. Basis"]],Leverancespecifikation!C:C,1,FALSE)</f>
        <v>099Massive dæk, Elementer, A113, 4LK (DP=Rådg.)</v>
      </c>
      <c r="E100" t="str">
        <f>_xlfn.CONCAT(Leverancespecifikation!J103,Leverancespecifikation!K103,Leverancespecifikation!L103,Leverancespecifikation!V103:CA103)</f>
        <v>4Massive dæk, Elementer, A113, 4LK (DP=Rådg.)BetondækKON300KON300KON325Entreprenørprojekterende udarbejder IKKE BIM-model. KON-ingeniør opdaterer hovedgeometri inkl. eventuelle åbninger. Elementinddeling fra Entreprenørprojekterende tilbageføres ikke til rådgivermodel.</v>
      </c>
      <c r="F100" t="str">
        <f>Leverancespecifikation!N103</f>
        <v>?</v>
      </c>
      <c r="G100" t="str">
        <f t="shared" si="2"/>
        <v/>
      </c>
    </row>
    <row r="101" spans="1:7" x14ac:dyDescent="0.25">
      <c r="A101" t="str">
        <f>'Leverancespecifikation (LÅST)'!C104</f>
        <v>100Huldæk A113, 4LK (DP=Ent.)</v>
      </c>
      <c r="B101" t="str">
        <f>_xlfn.CONCAT('Leverancespecifikation (LÅST)'!J104:L104,'Leverancespecifikation (LÅST)'!V104:CA104)</f>
        <v>4Huldæk A113, 4LK (DP=Ent.)BetondækKON300KON300ENT325Entreprenørprojekterende udarbejder BIM-model til erstatning for KON-rådgivers BIM-model. Rådgiver vedligeholder som udgangspunkt ikke geometriændringer efter aflevering af model til entreprenør.</v>
      </c>
      <c r="C101" t="str">
        <f>'Leverancespecifikation (LÅST)'!N104</f>
        <v>?</v>
      </c>
      <c r="D101" t="str">
        <f>VLOOKUP(Tabel4[[#This Row],[Data fra "5. Basis"]],Leverancespecifikation!C:C,1,FALSE)</f>
        <v>100Huldæk A113, 4LK (DP=Ent.)</v>
      </c>
      <c r="E101" t="str">
        <f>_xlfn.CONCAT(Leverancespecifikation!J104,Leverancespecifikation!K104,Leverancespecifikation!L104,Leverancespecifikation!V104:CA104)</f>
        <v>4Huldæk A113, 4LK (DP=Ent.)BetondækKON300KON300ENT325Entreprenørprojekterende udarbejder BIM-model til erstatning for KON-rådgivers BIM-model. Rådgiver vedligeholder som udgangspunkt ikke geometriændringer efter aflevering af model til entreprenør.</v>
      </c>
      <c r="F101" t="str">
        <f>Leverancespecifikation!N104</f>
        <v>?</v>
      </c>
      <c r="G101" t="str">
        <f t="shared" si="2"/>
        <v/>
      </c>
    </row>
    <row r="102" spans="1:7" x14ac:dyDescent="0.25">
      <c r="A102" t="str">
        <f>'Leverancespecifikation (LÅST)'!C105</f>
        <v>101Huldæk A113, 4LK (DP=Rådg.)</v>
      </c>
      <c r="B102" t="str">
        <f>_xlfn.CONCAT('Leverancespecifikation (LÅST)'!J105:L105,'Leverancespecifikation (LÅST)'!V105:CA105)</f>
        <v>4Huldæk A113, 4LK (DP=Rådg.)BetondækKON300KON300KON325Entreprenørprojekterende udarbejder IKKE BIM-model. KON-ingeniør opdaterer hovedgeometri inkl. eventuelle åbninger. Elementinddeling fra Entreprenørprojekterende tilbageføres ikke til rådgivermodel.</v>
      </c>
      <c r="C102" t="str">
        <f>'Leverancespecifikation (LÅST)'!N105</f>
        <v>?</v>
      </c>
      <c r="D102" t="str">
        <f>VLOOKUP(Tabel4[[#This Row],[Data fra "5. Basis"]],Leverancespecifikation!C:C,1,FALSE)</f>
        <v>101Huldæk A113, 4LK (DP=Rådg.)</v>
      </c>
      <c r="E102" t="str">
        <f>_xlfn.CONCAT(Leverancespecifikation!J105,Leverancespecifikation!K105,Leverancespecifikation!L105,Leverancespecifikation!V105:CA105)</f>
        <v>4Huldæk A113, 4LK (DP=Rådg.)BetondækKON300KON300KON325Entreprenørprojekterende udarbejder IKKE BIM-model. KON-ingeniør opdaterer hovedgeometri inkl. eventuelle åbninger. Elementinddeling fra Entreprenørprojekterende tilbageføres ikke til rådgivermodel.</v>
      </c>
      <c r="F102" t="str">
        <f>Leverancespecifikation!N105</f>
        <v>?</v>
      </c>
      <c r="G102" t="str">
        <f t="shared" si="2"/>
        <v/>
      </c>
    </row>
    <row r="103" spans="1:7" x14ac:dyDescent="0.25">
      <c r="A103" t="str">
        <f>'Leverancespecifikation (LÅST)'!C106</f>
        <v>102Filigrandæk A113, 4LK (DP=Ent.)</v>
      </c>
      <c r="B103" t="str">
        <f>_xlfn.CONCAT('Leverancespecifikation (LÅST)'!J106:L106,'Leverancespecifikation (LÅST)'!V106:CA106)</f>
        <v>4Filigrandæk A113, 4LK (DP=Ent.)BetondækKON300KON300ENT325Entreprenørprojekterende udarbejder BIM-model til erstatning for KON-rådgivers BIM-model. Rådgiver vedligeholder som udgangspunkt ikke geometriændringer efter aflevering af model til entreprenør.</v>
      </c>
      <c r="C103" t="str">
        <f>'Leverancespecifikation (LÅST)'!N106</f>
        <v>?</v>
      </c>
      <c r="D103" t="str">
        <f>VLOOKUP(Tabel4[[#This Row],[Data fra "5. Basis"]],Leverancespecifikation!C:C,1,FALSE)</f>
        <v>102Filigrandæk A113, 4LK (DP=Ent.)</v>
      </c>
      <c r="E103" t="str">
        <f>_xlfn.CONCAT(Leverancespecifikation!J106,Leverancespecifikation!K106,Leverancespecifikation!L106,Leverancespecifikation!V106:CA106)</f>
        <v>4Filigrandæk A113, 4LK (DP=Ent.)BetondækKON300KON300ENT325Entreprenørprojekterende udarbejder BIM-model til erstatning for KON-rådgivers BIM-model. Rådgiver vedligeholder som udgangspunkt ikke geometriændringer efter aflevering af model til entreprenør.</v>
      </c>
      <c r="F103" t="str">
        <f>Leverancespecifikation!N106</f>
        <v>?</v>
      </c>
      <c r="G103" t="str">
        <f t="shared" si="2"/>
        <v/>
      </c>
    </row>
    <row r="104" spans="1:7" x14ac:dyDescent="0.25">
      <c r="A104" t="str">
        <f>'Leverancespecifikation (LÅST)'!C107</f>
        <v>103Filigrandæk A113, 4LK (DP=Rådg.)</v>
      </c>
      <c r="B104" t="str">
        <f>_xlfn.CONCAT('Leverancespecifikation (LÅST)'!J107:L107,'Leverancespecifikation (LÅST)'!V107:CA107)</f>
        <v>4Filigrandæk A113, 4LK (DP=Rådg.)BetondækKON300KON300KON325Entreprenørprojekterende udarbejder ikke BIM-model. KON-ingeniør opdaterer hovedgeometri inkl. eventuelle åbninger. Elementinddeling fra Entreprenørprojekterende tilbageføres ikke til rådgivermodel.</v>
      </c>
      <c r="C104" t="str">
        <f>'Leverancespecifikation (LÅST)'!N107</f>
        <v>?</v>
      </c>
      <c r="D104" t="str">
        <f>VLOOKUP(Tabel4[[#This Row],[Data fra "5. Basis"]],Leverancespecifikation!C:C,1,FALSE)</f>
        <v>103Filigrandæk A113, 4LK (DP=Rådg.)</v>
      </c>
      <c r="E104" t="str">
        <f>_xlfn.CONCAT(Leverancespecifikation!J107,Leverancespecifikation!K107,Leverancespecifikation!L107,Leverancespecifikation!V107:CA107)</f>
        <v>4Filigrandæk A113, 4LK (DP=Rådg.)BetondækKON300KON300KON325Entreprenørprojekterende udarbejder ikke BIM-model. KON-ingeniør opdaterer hovedgeometri inkl. eventuelle åbninger. Elementinddeling fra Entreprenørprojekterende tilbageføres ikke til rådgivermodel.</v>
      </c>
      <c r="F104" t="str">
        <f>Leverancespecifikation!N107</f>
        <v>?</v>
      </c>
      <c r="G104" t="str">
        <f t="shared" si="2"/>
        <v/>
      </c>
    </row>
    <row r="105" spans="1:7" x14ac:dyDescent="0.25">
      <c r="A105" t="str">
        <f>'Leverancespecifikation (LÅST)'!C108</f>
        <v>104Betondæk, Elementer</v>
      </c>
      <c r="B105" t="str">
        <f>_xlfn.CONCAT('Leverancespecifikation (LÅST)'!J108:L108,'Leverancespecifikation (LÅST)'!V108:CA108)</f>
        <v>4Betondæk, ElementerBetondækKON200KON300KON325KON325</v>
      </c>
      <c r="C105" t="str">
        <f>'Leverancespecifikation (LÅST)'!N108</f>
        <v>?</v>
      </c>
      <c r="D105" t="str">
        <f>VLOOKUP(Tabel4[[#This Row],[Data fra "5. Basis"]],Leverancespecifikation!C:C,1,FALSE)</f>
        <v>104Betondæk, Elementer</v>
      </c>
      <c r="E105" t="str">
        <f>_xlfn.CONCAT(Leverancespecifikation!J108,Leverancespecifikation!K108,Leverancespecifikation!L108,Leverancespecifikation!V108:CA108)</f>
        <v>4Betondæk, ElementerBetondækKON200KON300KON325KON325</v>
      </c>
      <c r="F105" t="str">
        <f>Leverancespecifikation!N108</f>
        <v>?</v>
      </c>
      <c r="G105" t="str">
        <f t="shared" si="2"/>
        <v/>
      </c>
    </row>
    <row r="106" spans="1:7" x14ac:dyDescent="0.25">
      <c r="A106" t="str">
        <f>'Leverancespecifikation (LÅST)'!C109</f>
        <v>105Konstruktiv overbeton</v>
      </c>
      <c r="B106" t="str">
        <f>_xlfn.CONCAT('Leverancespecifikation (LÅST)'!J109:L109,'Leverancespecifikation (LÅST)'!V109:CA109)</f>
        <v>3Konstruktiv overbetonBetondækKON325KON325</v>
      </c>
      <c r="C106" t="str">
        <f>'Leverancespecifikation (LÅST)'!N109</f>
        <v>X</v>
      </c>
      <c r="D106" t="str">
        <f>VLOOKUP(Tabel4[[#This Row],[Data fra "5. Basis"]],Leverancespecifikation!C:C,1,FALSE)</f>
        <v>105Konstruktiv overbeton</v>
      </c>
      <c r="E106" t="str">
        <f>_xlfn.CONCAT(Leverancespecifikation!J109,Leverancespecifikation!K109,Leverancespecifikation!L109,Leverancespecifikation!V109:CA109)</f>
        <v>3Konstruktiv overbetonBetondækKON325KON325</v>
      </c>
      <c r="F106" t="str">
        <f>Leverancespecifikation!N109</f>
        <v>X</v>
      </c>
      <c r="G106" t="str">
        <f t="shared" si="2"/>
        <v/>
      </c>
    </row>
    <row r="107" spans="1:7" x14ac:dyDescent="0.25">
      <c r="A107" t="str">
        <f>'Leverancespecifikation (LÅST)'!C110</f>
        <v>106Stabiliserende trædæk</v>
      </c>
      <c r="B107" t="str">
        <f>_xlfn.CONCAT('Leverancespecifikation (LÅST)'!J110:L110,'Leverancespecifikation (LÅST)'!V110:CA110)</f>
        <v>3Stabiliserende trædækBetondækKON300KON300KON325</v>
      </c>
      <c r="C107" t="str">
        <f>'Leverancespecifikation (LÅST)'!N110</f>
        <v>X</v>
      </c>
      <c r="D107" t="str">
        <f>VLOOKUP(Tabel4[[#This Row],[Data fra "5. Basis"]],Leverancespecifikation!C:C,1,FALSE)</f>
        <v>106Stabiliserende trædæk</v>
      </c>
      <c r="E107" t="str">
        <f>_xlfn.CONCAT(Leverancespecifikation!J110,Leverancespecifikation!K110,Leverancespecifikation!L110,Leverancespecifikation!V110:CA110)</f>
        <v>3Stabiliserende trædækBetondækKON300KON300KON325</v>
      </c>
      <c r="F107" t="str">
        <f>Leverancespecifikation!N110</f>
        <v>X</v>
      </c>
      <c r="G107" t="str">
        <f t="shared" si="2"/>
        <v/>
      </c>
    </row>
    <row r="108" spans="1:7" x14ac:dyDescent="0.25">
      <c r="A108" t="str">
        <f>'Leverancespecifikation (LÅST)'!C111</f>
        <v>107Afretning</v>
      </c>
      <c r="B108" t="str">
        <f>_xlfn.CONCAT('Leverancespecifikation (LÅST)'!J111:L111,'Leverancespecifikation (LÅST)'!V111:CA111)</f>
        <v>3AfretningBetondæk</v>
      </c>
      <c r="C108" t="str">
        <f>'Leverancespecifikation (LÅST)'!N111</f>
        <v>X</v>
      </c>
      <c r="D108" t="str">
        <f>VLOOKUP(Tabel4[[#This Row],[Data fra "5. Basis"]],Leverancespecifikation!C:C,1,FALSE)</f>
        <v>107Afretning</v>
      </c>
      <c r="E108" t="str">
        <f>_xlfn.CONCAT(Leverancespecifikation!J111,Leverancespecifikation!K111,Leverancespecifikation!L111,Leverancespecifikation!V111:CA111)</f>
        <v>3AfretningBetondæk</v>
      </c>
      <c r="F108" t="str">
        <f>Leverancespecifikation!N111</f>
        <v>X</v>
      </c>
      <c r="G108" t="str">
        <f t="shared" si="2"/>
        <v/>
      </c>
    </row>
    <row r="109" spans="1:7" x14ac:dyDescent="0.25">
      <c r="A109" t="str">
        <f>'Leverancespecifikation (LÅST)'!C112</f>
        <v>108Trapezplader</v>
      </c>
      <c r="B109" t="str">
        <f>_xlfn.CONCAT('Leverancespecifikation (LÅST)'!J112:L112,'Leverancespecifikation (LÅST)'!V112:CA112)</f>
        <v>3TrapezpladerBetondækKON300KON325KON325Omfatter dæk og tagkonstruktionerer (lastbærende og stabiliserende).</v>
      </c>
      <c r="C109" t="str">
        <f>'Leverancespecifikation (LÅST)'!N112</f>
        <v>X</v>
      </c>
      <c r="D109" t="str">
        <f>VLOOKUP(Tabel4[[#This Row],[Data fra "5. Basis"]],Leverancespecifikation!C:C,1,FALSE)</f>
        <v>108Trapezplader</v>
      </c>
      <c r="E109" t="str">
        <f>_xlfn.CONCAT(Leverancespecifikation!J112,Leverancespecifikation!K112,Leverancespecifikation!L112,Leverancespecifikation!V112:CA112)</f>
        <v>3TrapezpladerBetondækKON300KON325KON325Omfatter dæk og tagkonstruktionerer (lastbærende og stabiliserende).</v>
      </c>
      <c r="F109" t="str">
        <f>Leverancespecifikation!N112</f>
        <v>X</v>
      </c>
      <c r="G109" t="str">
        <f t="shared" si="2"/>
        <v/>
      </c>
    </row>
    <row r="110" spans="1:7" x14ac:dyDescent="0.25">
      <c r="A110" t="str">
        <f>'Leverancespecifikation (LÅST)'!C113</f>
        <v>109Skeletkonstruerede dæk</v>
      </c>
      <c r="B110" t="str">
        <f>_xlfn.CONCAT('Leverancespecifikation (LÅST)'!J113:L113,'Leverancespecifikation (LÅST)'!V113:CA113)</f>
        <v>3Skeletkonstruerede dækGulvARK300ARK325ARK325Omfatter også dørkplader og ristedæk. Omfatter ikke gitterdæk i installationsskakt.</v>
      </c>
      <c r="C110" t="str">
        <f>'Leverancespecifikation (LÅST)'!N113</f>
        <v>X</v>
      </c>
      <c r="D110" t="str">
        <f>VLOOKUP(Tabel4[[#This Row],[Data fra "5. Basis"]],Leverancespecifikation!C:C,1,FALSE)</f>
        <v>109Skeletkonstruerede dæk</v>
      </c>
      <c r="E110" t="str">
        <f>_xlfn.CONCAT(Leverancespecifikation!J113,Leverancespecifikation!K113,Leverancespecifikation!L113,Leverancespecifikation!V113:CA113)</f>
        <v>3Skeletkonstruerede dækGulvARK300ARK325ARK325Omfatter også dørkplader og ristedæk. Omfatter ikke gitterdæk i installationsskakt.</v>
      </c>
      <c r="F110" t="str">
        <f>Leverancespecifikation!N113</f>
        <v>X</v>
      </c>
      <c r="G110" t="str">
        <f t="shared" si="2"/>
        <v/>
      </c>
    </row>
    <row r="111" spans="1:7" x14ac:dyDescent="0.25">
      <c r="A111" t="str">
        <f>'Leverancespecifikation (LÅST)'!C114</f>
        <v>110Membraner ved dæk</v>
      </c>
      <c r="B111" t="str">
        <f>_xlfn.CONCAT('Leverancespecifikation (LÅST)'!J114:L114,'Leverancespecifikation (LÅST)'!V114:CA114)</f>
        <v>3Membraner ved dækGulv</v>
      </c>
      <c r="C111" t="str">
        <f>'Leverancespecifikation (LÅST)'!N114</f>
        <v>-</v>
      </c>
      <c r="D111" t="str">
        <f>VLOOKUP(Tabel4[[#This Row],[Data fra "5. Basis"]],Leverancespecifikation!C:C,1,FALSE)</f>
        <v>110Membraner ved dæk</v>
      </c>
      <c r="E111" t="str">
        <f>_xlfn.CONCAT(Leverancespecifikation!J114,Leverancespecifikation!K114,Leverancespecifikation!L114,Leverancespecifikation!V114:CA114)</f>
        <v>3Membraner ved dækGulv</v>
      </c>
      <c r="F111" t="str">
        <f>Leverancespecifikation!N114</f>
        <v>-</v>
      </c>
      <c r="G111" t="str">
        <f t="shared" si="2"/>
        <v/>
      </c>
    </row>
    <row r="112" spans="1:7" x14ac:dyDescent="0.25">
      <c r="A112" t="str">
        <f>'Leverancespecifikation (LÅST)'!C115</f>
        <v>111Membraner ved dæk under terræn</v>
      </c>
      <c r="B112" t="str">
        <f>_xlfn.CONCAT('Leverancespecifikation (LÅST)'!J115:L115,'Leverancespecifikation (LÅST)'!V115:CA115)</f>
        <v>4Membraner ved dæk under terrænGulv</v>
      </c>
      <c r="C112" t="str">
        <f>'Leverancespecifikation (LÅST)'!N115</f>
        <v>-</v>
      </c>
      <c r="D112" t="str">
        <f>VLOOKUP(Tabel4[[#This Row],[Data fra "5. Basis"]],Leverancespecifikation!C:C,1,FALSE)</f>
        <v>111Membraner ved dæk under terræn</v>
      </c>
      <c r="E112" t="str">
        <f>_xlfn.CONCAT(Leverancespecifikation!J115,Leverancespecifikation!K115,Leverancespecifikation!L115,Leverancespecifikation!V115:CA115)</f>
        <v>4Membraner ved dæk under terrænGulv</v>
      </c>
      <c r="F112" t="str">
        <f>Leverancespecifikation!N115</f>
        <v>-</v>
      </c>
      <c r="G112" t="str">
        <f t="shared" si="2"/>
        <v/>
      </c>
    </row>
    <row r="113" spans="1:7" x14ac:dyDescent="0.25">
      <c r="A113" t="str">
        <f>'Leverancespecifikation (LÅST)'!C116</f>
        <v>112Membraner ved dæk over terræn</v>
      </c>
      <c r="B113" t="str">
        <f>_xlfn.CONCAT('Leverancespecifikation (LÅST)'!J116:L116,'Leverancespecifikation (LÅST)'!V116:CA116)</f>
        <v>4Membraner ved dæk over terrænGulv</v>
      </c>
      <c r="C113" t="str">
        <f>'Leverancespecifikation (LÅST)'!N116</f>
        <v>-</v>
      </c>
      <c r="D113" t="str">
        <f>VLOOKUP(Tabel4[[#This Row],[Data fra "5. Basis"]],Leverancespecifikation!C:C,1,FALSE)</f>
        <v>112Membraner ved dæk over terræn</v>
      </c>
      <c r="E113" t="str">
        <f>_xlfn.CONCAT(Leverancespecifikation!J116,Leverancespecifikation!K116,Leverancespecifikation!L116,Leverancespecifikation!V116:CA116)</f>
        <v>4Membraner ved dæk over terrænGulv</v>
      </c>
      <c r="F113" t="str">
        <f>Leverancespecifikation!N116</f>
        <v>-</v>
      </c>
      <c r="G113" t="str">
        <f t="shared" si="2"/>
        <v/>
      </c>
    </row>
    <row r="114" spans="1:7" x14ac:dyDescent="0.25">
      <c r="A114" t="str">
        <f>'Leverancespecifikation (LÅST)'!C117</f>
        <v>113Tage</v>
      </c>
      <c r="B114" t="str">
        <f>_xlfn.CONCAT('Leverancespecifikation (LÅST)'!J117:L117,'Leverancespecifikation (LÅST)'!V117:CA117)</f>
        <v>2Tage</v>
      </c>
      <c r="C114">
        <f>'Leverancespecifikation (LÅST)'!N117</f>
        <v>0</v>
      </c>
      <c r="D114" t="str">
        <f>VLOOKUP(Tabel4[[#This Row],[Data fra "5. Basis"]],Leverancespecifikation!C:C,1,FALSE)</f>
        <v>113Tage</v>
      </c>
      <c r="E114" t="str">
        <f>_xlfn.CONCAT(Leverancespecifikation!J117,Leverancespecifikation!K117,Leverancespecifikation!L117,Leverancespecifikation!V117:CA117)</f>
        <v>2Tage</v>
      </c>
      <c r="F114">
        <f>Leverancespecifikation!N117</f>
        <v>0</v>
      </c>
      <c r="G114" t="str">
        <f t="shared" si="2"/>
        <v/>
      </c>
    </row>
    <row r="115" spans="1:7" x14ac:dyDescent="0.25">
      <c r="A115" t="str">
        <f>'Leverancespecifikation (LÅST)'!C118</f>
        <v>114Generiske Tage</v>
      </c>
      <c r="B115" t="str">
        <f>_xlfn.CONCAT('Leverancespecifikation (LÅST)'!J118:L118,'Leverancespecifikation (LÅST)'!V118:CA118)</f>
        <v>3Generiske TageTag ARK200</v>
      </c>
      <c r="C115" t="str">
        <f>'Leverancespecifikation (LÅST)'!N118</f>
        <v>X</v>
      </c>
      <c r="D115" t="str">
        <f>VLOOKUP(Tabel4[[#This Row],[Data fra "5. Basis"]],Leverancespecifikation!C:C,1,FALSE)</f>
        <v>114Generiske Tage</v>
      </c>
      <c r="E115" t="str">
        <f>_xlfn.CONCAT(Leverancespecifikation!J118,Leverancespecifikation!K118,Leverancespecifikation!L118,Leverancespecifikation!V118:CA118)</f>
        <v>3Generiske TageTag ARK200</v>
      </c>
      <c r="F115" t="str">
        <f>Leverancespecifikation!N118</f>
        <v>X</v>
      </c>
      <c r="G115" t="str">
        <f t="shared" si="2"/>
        <v/>
      </c>
    </row>
    <row r="116" spans="1:7" x14ac:dyDescent="0.25">
      <c r="A116" t="str">
        <f>'Leverancespecifikation (LÅST)'!C119</f>
        <v>115Spærtage</v>
      </c>
      <c r="B116" t="str">
        <f>_xlfn.CONCAT('Leverancespecifikation (LÅST)'!J119:L119,'Leverancespecifikation (LÅST)'!V119:CA119)</f>
        <v>3SpærtageTag ARK300ARK325ARK325</v>
      </c>
      <c r="C116" t="str">
        <f>'Leverancespecifikation (LÅST)'!N119</f>
        <v>X</v>
      </c>
      <c r="D116" t="str">
        <f>VLOOKUP(Tabel4[[#This Row],[Data fra "5. Basis"]],Leverancespecifikation!C:C,1,FALSE)</f>
        <v>115Spærtage</v>
      </c>
      <c r="E116" t="str">
        <f>_xlfn.CONCAT(Leverancespecifikation!J119,Leverancespecifikation!K119,Leverancespecifikation!L119,Leverancespecifikation!V119:CA119)</f>
        <v>3SpærtageTag ARK300ARK325ARK325</v>
      </c>
      <c r="F116" t="str">
        <f>Leverancespecifikation!N119</f>
        <v>X</v>
      </c>
      <c r="G116" t="str">
        <f t="shared" si="2"/>
        <v/>
      </c>
    </row>
    <row r="117" spans="1:7" x14ac:dyDescent="0.25">
      <c r="A117" t="str">
        <f>'Leverancespecifikation (LÅST)'!C120</f>
        <v>116Tagkassetter</v>
      </c>
      <c r="B117" t="str">
        <f>_xlfn.CONCAT('Leverancespecifikation (LÅST)'!J120:L120,'Leverancespecifikation (LÅST)'!V120:CA120)</f>
        <v>3TagkassetterTag ARK300ARK325ARK325</v>
      </c>
      <c r="C117" t="str">
        <f>'Leverancespecifikation (LÅST)'!N120</f>
        <v>X</v>
      </c>
      <c r="D117" t="str">
        <f>VLOOKUP(Tabel4[[#This Row],[Data fra "5. Basis"]],Leverancespecifikation!C:C,1,FALSE)</f>
        <v>116Tagkassetter</v>
      </c>
      <c r="E117" t="str">
        <f>_xlfn.CONCAT(Leverancespecifikation!J120,Leverancespecifikation!K120,Leverancespecifikation!L120,Leverancespecifikation!V120:CA120)</f>
        <v>3TagkassetterTag ARK300ARK325ARK325</v>
      </c>
      <c r="F117" t="str">
        <f>Leverancespecifikation!N120</f>
        <v>X</v>
      </c>
      <c r="G117" t="str">
        <f t="shared" si="2"/>
        <v/>
      </c>
    </row>
    <row r="118" spans="1:7" x14ac:dyDescent="0.25">
      <c r="A118" t="str">
        <f>'Leverancespecifikation (LÅST)'!C121</f>
        <v>117Varme tage</v>
      </c>
      <c r="B118" t="str">
        <f>_xlfn.CONCAT('Leverancespecifikation (LÅST)'!J121:L121,'Leverancespecifikation (LÅST)'!V121:CA121)</f>
        <v>3Varme tageTag ARK300ARK325ARK325</v>
      </c>
      <c r="C118" t="str">
        <f>'Leverancespecifikation (LÅST)'!N121</f>
        <v>X</v>
      </c>
      <c r="D118" t="str">
        <f>VLOOKUP(Tabel4[[#This Row],[Data fra "5. Basis"]],Leverancespecifikation!C:C,1,FALSE)</f>
        <v>117Varme tage</v>
      </c>
      <c r="E118" t="str">
        <f>_xlfn.CONCAT(Leverancespecifikation!J121,Leverancespecifikation!K121,Leverancespecifikation!L121,Leverancespecifikation!V121:CA121)</f>
        <v>3Varme tageTag ARK300ARK325ARK325</v>
      </c>
      <c r="F118" t="str">
        <f>Leverancespecifikation!N121</f>
        <v>X</v>
      </c>
      <c r="G118" t="str">
        <f t="shared" si="2"/>
        <v/>
      </c>
    </row>
    <row r="119" spans="1:7" x14ac:dyDescent="0.25">
      <c r="A119" t="str">
        <f>'Leverancespecifikation (LÅST)'!C122</f>
        <v>118Glastagssystemer</v>
      </c>
      <c r="B119" t="str">
        <f>_xlfn.CONCAT('Leverancespecifikation (LÅST)'!J122:L122,'Leverancespecifikation (LÅST)'!V122:CA122)</f>
        <v>3GlastagssystemerTag ARK300ARK325ARK325</v>
      </c>
      <c r="C119" t="str">
        <f>'Leverancespecifikation (LÅST)'!N122</f>
        <v>X</v>
      </c>
      <c r="D119" t="str">
        <f>VLOOKUP(Tabel4[[#This Row],[Data fra "5. Basis"]],Leverancespecifikation!C:C,1,FALSE)</f>
        <v>118Glastagssystemer</v>
      </c>
      <c r="E119" t="str">
        <f>_xlfn.CONCAT(Leverancespecifikation!J122,Leverancespecifikation!K122,Leverancespecifikation!L122,Leverancespecifikation!V122:CA122)</f>
        <v>3GlastagssystemerTag ARK300ARK325ARK325</v>
      </c>
      <c r="F119" t="str">
        <f>Leverancespecifikation!N122</f>
        <v>X</v>
      </c>
      <c r="G119" t="str">
        <f t="shared" si="2"/>
        <v/>
      </c>
    </row>
    <row r="120" spans="1:7" x14ac:dyDescent="0.25">
      <c r="A120" t="str">
        <f>'Leverancespecifikation (LÅST)'!C123</f>
        <v>119Mobile tage</v>
      </c>
      <c r="B120" t="str">
        <f>_xlfn.CONCAT('Leverancespecifikation (LÅST)'!J123:L123,'Leverancespecifikation (LÅST)'!V123:CA123)</f>
        <v>3Mobile tageTag ARK300ARK325ARK325</v>
      </c>
      <c r="C120" t="str">
        <f>'Leverancespecifikation (LÅST)'!N123</f>
        <v>X</v>
      </c>
      <c r="D120" t="str">
        <f>VLOOKUP(Tabel4[[#This Row],[Data fra "5. Basis"]],Leverancespecifikation!C:C,1,FALSE)</f>
        <v>119Mobile tage</v>
      </c>
      <c r="E120" t="str">
        <f>_xlfn.CONCAT(Leverancespecifikation!J123,Leverancespecifikation!K123,Leverancespecifikation!L123,Leverancespecifikation!V123:CA123)</f>
        <v>3Mobile tageTag ARK300ARK325ARK325</v>
      </c>
      <c r="F120" t="str">
        <f>Leverancespecifikation!N123</f>
        <v>X</v>
      </c>
      <c r="G120" t="str">
        <f t="shared" si="2"/>
        <v/>
      </c>
    </row>
    <row r="121" spans="1:7" x14ac:dyDescent="0.25">
      <c r="A121" t="str">
        <f>'Leverancespecifikation (LÅST)'!C124</f>
        <v>120Baldakiner og overdækninger</v>
      </c>
      <c r="B121" t="str">
        <f>_xlfn.CONCAT('Leverancespecifikation (LÅST)'!J124:L124,'Leverancespecifikation (LÅST)'!V124:CA124)</f>
        <v>3Baldakiner og overdækningerTag ARK300ARK325ARK325</v>
      </c>
      <c r="C121" t="str">
        <f>'Leverancespecifikation (LÅST)'!N124</f>
        <v>X</v>
      </c>
      <c r="D121" t="str">
        <f>VLOOKUP(Tabel4[[#This Row],[Data fra "5. Basis"]],Leverancespecifikation!C:C,1,FALSE)</f>
        <v>120Baldakiner og overdækninger</v>
      </c>
      <c r="E121" t="str">
        <f>_xlfn.CONCAT(Leverancespecifikation!J124,Leverancespecifikation!K124,Leverancespecifikation!L124,Leverancespecifikation!V124:CA124)</f>
        <v>3Baldakiner og overdækningerTag ARK300ARK325ARK325</v>
      </c>
      <c r="F121" t="str">
        <f>Leverancespecifikation!N124</f>
        <v>X</v>
      </c>
      <c r="G121" t="str">
        <f t="shared" si="2"/>
        <v/>
      </c>
    </row>
    <row r="122" spans="1:7" x14ac:dyDescent="0.25">
      <c r="A122" t="str">
        <f>'Leverancespecifikation (LÅST)'!C125</f>
        <v>121Altaner og altangange</v>
      </c>
      <c r="B122" t="str">
        <f>_xlfn.CONCAT('Leverancespecifikation (LÅST)'!J125:L125,'Leverancespecifikation (LÅST)'!V125:CA125)</f>
        <v>2Altaner og altangange</v>
      </c>
      <c r="C122">
        <f>'Leverancespecifikation (LÅST)'!N125</f>
        <v>0</v>
      </c>
      <c r="D122" t="str">
        <f>VLOOKUP(Tabel4[[#This Row],[Data fra "5. Basis"]],Leverancespecifikation!C:C,1,FALSE)</f>
        <v>121Altaner og altangange</v>
      </c>
      <c r="E122" t="str">
        <f>_xlfn.CONCAT(Leverancespecifikation!J125,Leverancespecifikation!K125,Leverancespecifikation!L125,Leverancespecifikation!V125:CA125)</f>
        <v>2Altaner og altangange</v>
      </c>
      <c r="F122">
        <f>Leverancespecifikation!N125</f>
        <v>0</v>
      </c>
      <c r="G122" t="str">
        <f t="shared" si="2"/>
        <v/>
      </c>
    </row>
    <row r="123" spans="1:7" x14ac:dyDescent="0.25">
      <c r="A123" t="str">
        <f>'Leverancespecifikation (LÅST)'!C126</f>
        <v>122Generiske Altaner/Svalegange</v>
      </c>
      <c r="B123" t="str">
        <f>_xlfn.CONCAT('Leverancespecifikation (LÅST)'!J126:L126,'Leverancespecifikation (LÅST)'!V126:CA126)</f>
        <v>3Generiske Altaner/Svalegange-ARK200</v>
      </c>
      <c r="C123" t="str">
        <f>'Leverancespecifikation (LÅST)'!N126</f>
        <v>X</v>
      </c>
      <c r="D123" t="str">
        <f>VLOOKUP(Tabel4[[#This Row],[Data fra "5. Basis"]],Leverancespecifikation!C:C,1,FALSE)</f>
        <v>122Generiske Altaner/Svalegange</v>
      </c>
      <c r="E123" t="str">
        <f>_xlfn.CONCAT(Leverancespecifikation!J126,Leverancespecifikation!K126,Leverancespecifikation!L126,Leverancespecifikation!V126:CA126)</f>
        <v>3Generiske Altaner/Svalegange-ARK200</v>
      </c>
      <c r="F123" t="str">
        <f>Leverancespecifikation!N126</f>
        <v>X</v>
      </c>
      <c r="G123" t="str">
        <f t="shared" si="2"/>
        <v/>
      </c>
    </row>
    <row r="124" spans="1:7" x14ac:dyDescent="0.25">
      <c r="A124" t="str">
        <f>'Leverancespecifikation (LÅST)'!C127</f>
        <v>123Altaner</v>
      </c>
      <c r="B124" t="str">
        <f>_xlfn.CONCAT('Leverancespecifikation (LÅST)'!J127:L127,'Leverancespecifikation (LÅST)'!V127:CA127)</f>
        <v>3Altaner-</v>
      </c>
      <c r="C124" t="str">
        <f>'Leverancespecifikation (LÅST)'!N127</f>
        <v>?</v>
      </c>
      <c r="D124" t="str">
        <f>VLOOKUP(Tabel4[[#This Row],[Data fra "5. Basis"]],Leverancespecifikation!C:C,1,FALSE)</f>
        <v>123Altaner</v>
      </c>
      <c r="E124" t="str">
        <f>_xlfn.CONCAT(Leverancespecifikation!J127,Leverancespecifikation!K127,Leverancespecifikation!L127,Leverancespecifikation!V127:CA127)</f>
        <v>3Altaner-</v>
      </c>
      <c r="F124" t="str">
        <f>Leverancespecifikation!N127</f>
        <v>?</v>
      </c>
      <c r="G124" t="str">
        <f t="shared" si="2"/>
        <v/>
      </c>
    </row>
    <row r="125" spans="1:7" x14ac:dyDescent="0.25">
      <c r="A125" t="str">
        <f>'Leverancespecifikation (LÅST)'!C128</f>
        <v>124Svalegang</v>
      </c>
      <c r="B125" t="str">
        <f>_xlfn.CONCAT('Leverancespecifikation (LÅST)'!J128:L128,'Leverancespecifikation (LÅST)'!V128:CA128)</f>
        <v>3Svalegang-</v>
      </c>
      <c r="C125" t="str">
        <f>'Leverancespecifikation (LÅST)'!N128</f>
        <v>?</v>
      </c>
      <c r="D125" t="str">
        <f>VLOOKUP(Tabel4[[#This Row],[Data fra "5. Basis"]],Leverancespecifikation!C:C,1,FALSE)</f>
        <v>124Svalegang</v>
      </c>
      <c r="E125" t="str">
        <f>_xlfn.CONCAT(Leverancespecifikation!J128,Leverancespecifikation!K128,Leverancespecifikation!L128,Leverancespecifikation!V128:CA128)</f>
        <v>3Svalegang-</v>
      </c>
      <c r="F125" t="str">
        <f>Leverancespecifikation!N128</f>
        <v>?</v>
      </c>
      <c r="G125" t="str">
        <f t="shared" si="2"/>
        <v/>
      </c>
    </row>
    <row r="126" spans="1:7" x14ac:dyDescent="0.25">
      <c r="A126" t="str">
        <f>'Leverancespecifikation (LÅST)'!C129</f>
        <v>125Trapper og ramper</v>
      </c>
      <c r="B126" t="str">
        <f>_xlfn.CONCAT('Leverancespecifikation (LÅST)'!J129:L129,'Leverancespecifikation (LÅST)'!V129:CA129)</f>
        <v>2Trapper og ramper</v>
      </c>
      <c r="C126">
        <f>'Leverancespecifikation (LÅST)'!N129</f>
        <v>0</v>
      </c>
      <c r="D126" t="str">
        <f>VLOOKUP(Tabel4[[#This Row],[Data fra "5. Basis"]],Leverancespecifikation!C:C,1,FALSE)</f>
        <v>125Trapper og ramper</v>
      </c>
      <c r="E126" t="str">
        <f>_xlfn.CONCAT(Leverancespecifikation!J129,Leverancespecifikation!K129,Leverancespecifikation!L129,Leverancespecifikation!V129:CA129)</f>
        <v>2Trapper og ramper</v>
      </c>
      <c r="F126">
        <f>Leverancespecifikation!N129</f>
        <v>0</v>
      </c>
      <c r="G126" t="str">
        <f t="shared" si="2"/>
        <v/>
      </c>
    </row>
    <row r="127" spans="1:7" x14ac:dyDescent="0.25">
      <c r="A127" t="str">
        <f>'Leverancespecifikation (LÅST)'!C130</f>
        <v>126Elementtrapper, Beton</v>
      </c>
      <c r="B127" t="str">
        <f>_xlfn.CONCAT('Leverancespecifikation (LÅST)'!J130:L130,'Leverancespecifikation (LÅST)'!V130:CA130)</f>
        <v>3Elementtrapper, BetonTrappe, Rampe</v>
      </c>
      <c r="C127" t="str">
        <f>'Leverancespecifikation (LÅST)'!N130</f>
        <v>X</v>
      </c>
      <c r="D127" t="str">
        <f>VLOOKUP(Tabel4[[#This Row],[Data fra "5. Basis"]],Leverancespecifikation!C:C,1,FALSE)</f>
        <v>126Elementtrapper, Beton</v>
      </c>
      <c r="E127" t="str">
        <f>_xlfn.CONCAT(Leverancespecifikation!J130,Leverancespecifikation!K130,Leverancespecifikation!L130,Leverancespecifikation!V130:CA130)</f>
        <v>3Elementtrapper, BetonTrappe, Rampe</v>
      </c>
      <c r="F127" t="str">
        <f>Leverancespecifikation!N130</f>
        <v>X</v>
      </c>
      <c r="G127" t="str">
        <f t="shared" si="2"/>
        <v/>
      </c>
    </row>
    <row r="128" spans="1:7" x14ac:dyDescent="0.25">
      <c r="A128" t="str">
        <f>'Leverancespecifikation (LÅST)'!C131</f>
        <v>127Elementtrapper, Beton A113, 5 (DP=Ent.)</v>
      </c>
      <c r="B128" t="str">
        <f>_xlfn.CONCAT('Leverancespecifikation (LÅST)'!J131:L131,'Leverancespecifikation (LÅST)'!V131:CA131)</f>
        <v xml:space="preserve">4Elementtrapper, Beton A113, 5 (DP=Ent.)Trappe, RampeARK300ARK300ENT325Entreprenørprojekterende udarbejder BIM-model til erstatning for arkitekts BIM-model. Rådgiver vedligeholder som udgangspunkt ikke geometriændringer efter aflevering af model til entreprenør. </v>
      </c>
      <c r="C128" t="str">
        <f>'Leverancespecifikation (LÅST)'!N131</f>
        <v>?</v>
      </c>
      <c r="D128" t="str">
        <f>VLOOKUP(Tabel4[[#This Row],[Data fra "5. Basis"]],Leverancespecifikation!C:C,1,FALSE)</f>
        <v>127Elementtrapper, Beton A113, 5 (DP=Ent.)</v>
      </c>
      <c r="E128" t="str">
        <f>_xlfn.CONCAT(Leverancespecifikation!J131,Leverancespecifikation!K131,Leverancespecifikation!L131,Leverancespecifikation!V131:CA131)</f>
        <v xml:space="preserve">4Elementtrapper, Beton A113, 5 (DP=Ent.)Trappe, RampeARK300ARK300ENT325Entreprenørprojekterende udarbejder BIM-model til erstatning for arkitekts BIM-model. Rådgiver vedligeholder som udgangspunkt ikke geometriændringer efter aflevering af model til entreprenør. </v>
      </c>
      <c r="F128" t="str">
        <f>Leverancespecifikation!N131</f>
        <v>?</v>
      </c>
      <c r="G128" t="str">
        <f t="shared" si="2"/>
        <v/>
      </c>
    </row>
    <row r="129" spans="1:7" x14ac:dyDescent="0.25">
      <c r="A129" t="str">
        <f>'Leverancespecifikation (LÅST)'!C132</f>
        <v>128Elementtrapper, Beton A113, 5 (DP=Rådg.)</v>
      </c>
      <c r="B129" t="str">
        <f>_xlfn.CONCAT('Leverancespecifikation (LÅST)'!J132:L132,'Leverancespecifikation (LÅST)'!V132:CA132)</f>
        <v xml:space="preserve">4Elementtrapper, Beton A113, 5 (DP=Rådg.)Trappe, RampeARK300ARK300ARK325Entreprenørprojekterende udarbejder IKKE BIM-model. Arkitekt opdaterer hovedgeometri. Elementinddeling, Konsoller ol. fra Entreprenørprojekterende tilbageføres ikke til rådgivermodel. </v>
      </c>
      <c r="C129" t="str">
        <f>'Leverancespecifikation (LÅST)'!N132</f>
        <v>?</v>
      </c>
      <c r="D129" t="str">
        <f>VLOOKUP(Tabel4[[#This Row],[Data fra "5. Basis"]],Leverancespecifikation!C:C,1,FALSE)</f>
        <v>128Elementtrapper, Beton A113, 5 (DP=Rådg.)</v>
      </c>
      <c r="E129" t="str">
        <f>_xlfn.CONCAT(Leverancespecifikation!J132,Leverancespecifikation!K132,Leverancespecifikation!L132,Leverancespecifikation!V132:CA132)</f>
        <v xml:space="preserve">4Elementtrapper, Beton A113, 5 (DP=Rådg.)Trappe, RampeARK300ARK300ARK325Entreprenørprojekterende udarbejder IKKE BIM-model. Arkitekt opdaterer hovedgeometri. Elementinddeling, Konsoller ol. fra Entreprenørprojekterende tilbageføres ikke til rådgivermodel. </v>
      </c>
      <c r="F129" t="str">
        <f>Leverancespecifikation!N132</f>
        <v>?</v>
      </c>
      <c r="G129" t="str">
        <f t="shared" si="2"/>
        <v/>
      </c>
    </row>
    <row r="130" spans="1:7" x14ac:dyDescent="0.25">
      <c r="A130" t="str">
        <f>'Leverancespecifikation (LÅST)'!C133</f>
        <v>129Pladsstøbte betontrapper</v>
      </c>
      <c r="B130" t="str">
        <f>_xlfn.CONCAT('Leverancespecifikation (LÅST)'!J133:L133,'Leverancespecifikation (LÅST)'!V133:CA133)</f>
        <v>3Pladsstøbte betontrapperTrappe, RampeARK300ARK325KON325Niveauet beskriver udelukkende modellering. Øvrigt arbejde forbundet med bygningsdelen vartages som udgangspunkt ikke af ARK.
For generelt ansvar for bygningsdelen henvises til YBL18 og projektes ydelsesfordelings- og grænseflade skema.</v>
      </c>
      <c r="C130" t="str">
        <f>'Leverancespecifikation (LÅST)'!N133</f>
        <v>X</v>
      </c>
      <c r="D130" t="str">
        <f>VLOOKUP(Tabel4[[#This Row],[Data fra "5. Basis"]],Leverancespecifikation!C:C,1,FALSE)</f>
        <v>129Pladsstøbte betontrapper</v>
      </c>
      <c r="E130" t="str">
        <f>_xlfn.CONCAT(Leverancespecifikation!J133,Leverancespecifikation!K133,Leverancespecifikation!L133,Leverancespecifikation!V133:CA133)</f>
        <v>3Pladsstøbte betontrapperTrappe, RampeARK300ARK325KON325Niveauet beskriver udelukkende modellering. Øvrigt arbejde forbundet med bygningsdelen vartages som udgangspunkt ikke af ARK.
For generelt ansvar for bygningsdelen henvises til YBL18 og projektes ydelsesfordelings- og grænseflade skema.</v>
      </c>
      <c r="F130" t="str">
        <f>Leverancespecifikation!N133</f>
        <v>X</v>
      </c>
      <c r="G130" t="str">
        <f t="shared" si="2"/>
        <v/>
      </c>
    </row>
    <row r="131" spans="1:7" x14ac:dyDescent="0.25">
      <c r="A131" t="str">
        <f>'Leverancespecifikation (LÅST)'!C134</f>
        <v>130Ståltrapper</v>
      </c>
      <c r="B131" t="str">
        <f>_xlfn.CONCAT('Leverancespecifikation (LÅST)'!J134:L134,'Leverancespecifikation (LÅST)'!V134:CA134)</f>
        <v>3StåltrapperTrappe, RampeARK300ARK325ARK325</v>
      </c>
      <c r="C131" t="str">
        <f>'Leverancespecifikation (LÅST)'!N134</f>
        <v>X</v>
      </c>
      <c r="D131" t="str">
        <f>VLOOKUP(Tabel4[[#This Row],[Data fra "5. Basis"]],Leverancespecifikation!C:C,1,FALSE)</f>
        <v>130Ståltrapper</v>
      </c>
      <c r="E131" t="str">
        <f>_xlfn.CONCAT(Leverancespecifikation!J134,Leverancespecifikation!K134,Leverancespecifikation!L134,Leverancespecifikation!V134:CA134)</f>
        <v>3StåltrapperTrappe, RampeARK300ARK325ARK325</v>
      </c>
      <c r="F131" t="str">
        <f>Leverancespecifikation!N134</f>
        <v>X</v>
      </c>
      <c r="G131" t="str">
        <f t="shared" ref="G131:G194" si="3">IF(B131=E131,IF(C131=F131,"","P"),"P")</f>
        <v/>
      </c>
    </row>
    <row r="132" spans="1:7" x14ac:dyDescent="0.25">
      <c r="A132" t="str">
        <f>'Leverancespecifikation (LÅST)'!C135</f>
        <v>131Trætrapper</v>
      </c>
      <c r="B132" t="str">
        <f>_xlfn.CONCAT('Leverancespecifikation (LÅST)'!J135:L135,'Leverancespecifikation (LÅST)'!V135:CA135)</f>
        <v>3TrætrapperTrappe, RampeARK300ARK325ARK325</v>
      </c>
      <c r="C132" t="str">
        <f>'Leverancespecifikation (LÅST)'!N135</f>
        <v>X</v>
      </c>
      <c r="D132" t="str">
        <f>VLOOKUP(Tabel4[[#This Row],[Data fra "5. Basis"]],Leverancespecifikation!C:C,1,FALSE)</f>
        <v>131Trætrapper</v>
      </c>
      <c r="E132" t="str">
        <f>_xlfn.CONCAT(Leverancespecifikation!J135,Leverancespecifikation!K135,Leverancespecifikation!L135,Leverancespecifikation!V135:CA135)</f>
        <v>3TrætrapperTrappe, RampeARK300ARK325ARK325</v>
      </c>
      <c r="F132" t="str">
        <f>Leverancespecifikation!N135</f>
        <v>X</v>
      </c>
      <c r="G132" t="str">
        <f t="shared" si="3"/>
        <v/>
      </c>
    </row>
    <row r="133" spans="1:7" x14ac:dyDescent="0.25">
      <c r="A133" t="str">
        <f>'Leverancespecifikation (LÅST)'!C136</f>
        <v>132Stiger og lejdere</v>
      </c>
      <c r="B133" t="str">
        <f>_xlfn.CONCAT('Leverancespecifikation (LÅST)'!J136:L136,'Leverancespecifikation (LÅST)'!V136:CA136)</f>
        <v>3Stiger og lejdereTrappe, RampeARK325ARK325</v>
      </c>
      <c r="C133" t="str">
        <f>'Leverancespecifikation (LÅST)'!N136</f>
        <v>X</v>
      </c>
      <c r="D133" t="str">
        <f>VLOOKUP(Tabel4[[#This Row],[Data fra "5. Basis"]],Leverancespecifikation!C:C,1,FALSE)</f>
        <v>132Stiger og lejdere</v>
      </c>
      <c r="E133" t="str">
        <f>_xlfn.CONCAT(Leverancespecifikation!J136,Leverancespecifikation!K136,Leverancespecifikation!L136,Leverancespecifikation!V136:CA136)</f>
        <v>3Stiger og lejdereTrappe, RampeARK325ARK325</v>
      </c>
      <c r="F133" t="str">
        <f>Leverancespecifikation!N136</f>
        <v>X</v>
      </c>
      <c r="G133" t="str">
        <f t="shared" si="3"/>
        <v/>
      </c>
    </row>
    <row r="134" spans="1:7" x14ac:dyDescent="0.25">
      <c r="A134" t="str">
        <f>'Leverancespecifikation (LÅST)'!C137</f>
        <v>133Ramper, Beton, Prefabrikeret A113, 3R</v>
      </c>
      <c r="B134" t="str">
        <f>_xlfn.CONCAT('Leverancespecifikation (LÅST)'!J137:L137,'Leverancespecifikation (LÅST)'!V137:CA137)</f>
        <v>3Ramper, Beton, Prefabrikeret A113, 3RBetondækKON300KON325KON325Ramper i relation til råhus.</v>
      </c>
      <c r="C134" t="str">
        <f>'Leverancespecifikation (LÅST)'!N137</f>
        <v>?</v>
      </c>
      <c r="D134" t="str">
        <f>VLOOKUP(Tabel4[[#This Row],[Data fra "5. Basis"]],Leverancespecifikation!C:C,1,FALSE)</f>
        <v>133Ramper, Beton, Prefabrikeret A113, 3R</v>
      </c>
      <c r="E134" t="str">
        <f>_xlfn.CONCAT(Leverancespecifikation!J137,Leverancespecifikation!K137,Leverancespecifikation!L137,Leverancespecifikation!V137:CA137)</f>
        <v>3Ramper, Beton, Prefabrikeret A113, 3RBetondækKON300KON325KON325Ramper i relation til råhus.</v>
      </c>
      <c r="F134" t="str">
        <f>Leverancespecifikation!N137</f>
        <v>?</v>
      </c>
      <c r="G134" t="str">
        <f t="shared" si="3"/>
        <v/>
      </c>
    </row>
    <row r="135" spans="1:7" x14ac:dyDescent="0.25">
      <c r="A135" t="str">
        <f>'Leverancespecifikation (LÅST)'!C138</f>
        <v>134Ramper, Beton, Pladsstøbt</v>
      </c>
      <c r="B135" t="str">
        <f>_xlfn.CONCAT('Leverancespecifikation (LÅST)'!J138:L138,'Leverancespecifikation (LÅST)'!V138:CA138)</f>
        <v>3Ramper, Beton, PladsstøbtBetondækKON300KON325KON325Ramper i relation til råhus.</v>
      </c>
      <c r="C135" t="str">
        <f>'Leverancespecifikation (LÅST)'!N138</f>
        <v>X</v>
      </c>
      <c r="D135" t="str">
        <f>VLOOKUP(Tabel4[[#This Row],[Data fra "5. Basis"]],Leverancespecifikation!C:C,1,FALSE)</f>
        <v>134Ramper, Beton, Pladsstøbt</v>
      </c>
      <c r="E135" t="str">
        <f>_xlfn.CONCAT(Leverancespecifikation!J138,Leverancespecifikation!K138,Leverancespecifikation!L138,Leverancespecifikation!V138:CA138)</f>
        <v>3Ramper, Beton, PladsstøbtBetondækKON300KON325KON325Ramper i relation til råhus.</v>
      </c>
      <c r="F135" t="str">
        <f>Leverancespecifikation!N138</f>
        <v>X</v>
      </c>
      <c r="G135" t="str">
        <f t="shared" si="3"/>
        <v/>
      </c>
    </row>
    <row r="136" spans="1:7" x14ac:dyDescent="0.25">
      <c r="A136" t="str">
        <f>'Leverancespecifikation (LÅST)'!C139</f>
        <v>135Ramper, Stål, Alu, Sammensatte</v>
      </c>
      <c r="B136" t="str">
        <f>_xlfn.CONCAT('Leverancespecifikation (LÅST)'!J139:L139,'Leverancespecifikation (LÅST)'!V139:CA139)</f>
        <v>3Ramper, Stål, Alu, SammensatteTrappe, RampeARK300ARK325ARK325</v>
      </c>
      <c r="C136" t="str">
        <f>'Leverancespecifikation (LÅST)'!N139</f>
        <v>X</v>
      </c>
      <c r="D136" t="str">
        <f>VLOOKUP(Tabel4[[#This Row],[Data fra "5. Basis"]],Leverancespecifikation!C:C,1,FALSE)</f>
        <v>135Ramper, Stål, Alu, Sammensatte</v>
      </c>
      <c r="E136" t="str">
        <f>_xlfn.CONCAT(Leverancespecifikation!J139,Leverancespecifikation!K139,Leverancespecifikation!L139,Leverancespecifikation!V139:CA139)</f>
        <v>3Ramper, Stål, Alu, SammensatteTrappe, RampeARK300ARK325ARK325</v>
      </c>
      <c r="F136" t="str">
        <f>Leverancespecifikation!N139</f>
        <v>X</v>
      </c>
      <c r="G136" t="str">
        <f t="shared" si="3"/>
        <v/>
      </c>
    </row>
    <row r="137" spans="1:7" x14ac:dyDescent="0.25">
      <c r="A137" t="str">
        <f>'Leverancespecifikation (LÅST)'!C140</f>
        <v>136Sammensatte bygningsdele</v>
      </c>
      <c r="B137" t="str">
        <f>_xlfn.CONCAT('Leverancespecifikation (LÅST)'!J140:L140,'Leverancespecifikation (LÅST)'!V140:CA140)</f>
        <v>2Sammensatte bygningsdele</v>
      </c>
      <c r="C137">
        <f>'Leverancespecifikation (LÅST)'!N140</f>
        <v>0</v>
      </c>
      <c r="D137" t="str">
        <f>VLOOKUP(Tabel4[[#This Row],[Data fra "5. Basis"]],Leverancespecifikation!C:C,1,FALSE)</f>
        <v>136Sammensatte bygningsdele</v>
      </c>
      <c r="E137" t="str">
        <f>_xlfn.CONCAT(Leverancespecifikation!J140,Leverancespecifikation!K140,Leverancespecifikation!L140,Leverancespecifikation!V140:CA140)</f>
        <v>2Sammensatte bygningsdele</v>
      </c>
      <c r="F137">
        <f>Leverancespecifikation!N140</f>
        <v>0</v>
      </c>
      <c r="G137" t="str">
        <f t="shared" si="3"/>
        <v/>
      </c>
    </row>
    <row r="138" spans="1:7" x14ac:dyDescent="0.25">
      <c r="A138" t="str">
        <f>'Leverancespecifikation (LÅST)'!C141</f>
        <v>137Badekabiner</v>
      </c>
      <c r="B138" t="str">
        <f>_xlfn.CONCAT('Leverancespecifikation (LÅST)'!J141:L141,'Leverancespecifikation (LÅST)'!V141:CA141)</f>
        <v>3Badekabiner-</v>
      </c>
      <c r="C138" t="str">
        <f>'Leverancespecifikation (LÅST)'!N141</f>
        <v>?</v>
      </c>
      <c r="D138" t="str">
        <f>VLOOKUP(Tabel4[[#This Row],[Data fra "5. Basis"]],Leverancespecifikation!C:C,1,FALSE)</f>
        <v>137Badekabiner</v>
      </c>
      <c r="E138" t="str">
        <f>_xlfn.CONCAT(Leverancespecifikation!J141,Leverancespecifikation!K141,Leverancespecifikation!L141,Leverancespecifikation!V141:CA141)</f>
        <v>3Badekabiner-</v>
      </c>
      <c r="F138" t="str">
        <f>Leverancespecifikation!N141</f>
        <v>?</v>
      </c>
      <c r="G138" t="str">
        <f t="shared" si="3"/>
        <v/>
      </c>
    </row>
    <row r="139" spans="1:7" x14ac:dyDescent="0.25">
      <c r="A139" t="str">
        <f>'Leverancespecifikation (LÅST)'!C142</f>
        <v>138Øvrige Konstruktionsobjekter</v>
      </c>
      <c r="B139" t="str">
        <f>_xlfn.CONCAT('Leverancespecifikation (LÅST)'!J142:L142,'Leverancespecifikation (LÅST)'!V142:CA142)</f>
        <v>2Øvrige Konstruktionsobjekter</v>
      </c>
      <c r="C139">
        <f>'Leverancespecifikation (LÅST)'!N142</f>
        <v>0</v>
      </c>
      <c r="D139" t="str">
        <f>VLOOKUP(Tabel4[[#This Row],[Data fra "5. Basis"]],Leverancespecifikation!C:C,1,FALSE)</f>
        <v>138Øvrige Konstruktionsobjekter</v>
      </c>
      <c r="E139" t="str">
        <f>_xlfn.CONCAT(Leverancespecifikation!J142,Leverancespecifikation!K142,Leverancespecifikation!L142,Leverancespecifikation!V142:CA142)</f>
        <v>2Øvrige Konstruktionsobjekter</v>
      </c>
      <c r="F139">
        <f>Leverancespecifikation!N142</f>
        <v>0</v>
      </c>
      <c r="G139" t="str">
        <f t="shared" si="3"/>
        <v/>
      </c>
    </row>
    <row r="140" spans="1:7" x14ac:dyDescent="0.25">
      <c r="A140" t="str">
        <f>'Leverancespecifikation (LÅST)'!C143</f>
        <v>139Trækforbindelser</v>
      </c>
      <c r="B140" t="str">
        <f>_xlfn.CONCAT('Leverancespecifikation (LÅST)'!J143:L143,'Leverancespecifikation (LÅST)'!V143:CA143)</f>
        <v>3Trækforbindelser-</v>
      </c>
      <c r="C140" t="str">
        <f>'Leverancespecifikation (LÅST)'!N143</f>
        <v>-</v>
      </c>
      <c r="D140" t="str">
        <f>VLOOKUP(Tabel4[[#This Row],[Data fra "5. Basis"]],Leverancespecifikation!C:C,1,FALSE)</f>
        <v>139Trækforbindelser</v>
      </c>
      <c r="E140" t="str">
        <f>_xlfn.CONCAT(Leverancespecifikation!J143,Leverancespecifikation!K143,Leverancespecifikation!L143,Leverancespecifikation!V143:CA143)</f>
        <v>3Trækforbindelser-</v>
      </c>
      <c r="F140" t="str">
        <f>Leverancespecifikation!N143</f>
        <v>-</v>
      </c>
      <c r="G140" t="str">
        <f t="shared" si="3"/>
        <v/>
      </c>
    </row>
    <row r="141" spans="1:7" x14ac:dyDescent="0.25">
      <c r="A141" t="str">
        <f>'Leverancespecifikation (LÅST)'!C144</f>
        <v>140Korrugerede rør og trækforbindelser i betonelementer</v>
      </c>
      <c r="B141" t="str">
        <f>_xlfn.CONCAT('Leverancespecifikation (LÅST)'!J144:L144,'Leverancespecifikation (LÅST)'!V144:CA144)</f>
        <v>4Korrugerede rør og trækforbindelser i betonelementer-KONKONKON</v>
      </c>
      <c r="C141" t="str">
        <f>'Leverancespecifikation (LÅST)'!N144</f>
        <v>-</v>
      </c>
      <c r="D141" t="str">
        <f>VLOOKUP(Tabel4[[#This Row],[Data fra "5. Basis"]],Leverancespecifikation!C:C,1,FALSE)</f>
        <v>140Korrugerede rør og trækforbindelser i betonelementer</v>
      </c>
      <c r="E141" t="str">
        <f>_xlfn.CONCAT(Leverancespecifikation!J144,Leverancespecifikation!K144,Leverancespecifikation!L144,Leverancespecifikation!V144:CA144)</f>
        <v>4Korrugerede rør og trækforbindelser i betonelementer-KONKONKON</v>
      </c>
      <c r="F141" t="str">
        <f>Leverancespecifikation!N144</f>
        <v>-</v>
      </c>
      <c r="G141" t="str">
        <f t="shared" si="3"/>
        <v/>
      </c>
    </row>
    <row r="142" spans="1:7" x14ac:dyDescent="0.25">
      <c r="A142" t="str">
        <f>'Leverancespecifikation (LÅST)'!C145</f>
        <v xml:space="preserve">141Korrugerede rør inkl. armering og trækforbindelser i betonelementer </v>
      </c>
      <c r="B142" t="str">
        <f>_xlfn.CONCAT('Leverancespecifikation (LÅST)'!J145:L145,'Leverancespecifikation (LÅST)'!V145:CA145)</f>
        <v>4Korrugerede rør inkl. armering og trækforbindelser i betonelementer -KONKONKON</v>
      </c>
      <c r="C142" t="str">
        <f>'Leverancespecifikation (LÅST)'!N145</f>
        <v>-</v>
      </c>
      <c r="D142" t="str">
        <f>VLOOKUP(Tabel4[[#This Row],[Data fra "5. Basis"]],Leverancespecifikation!C:C,1,FALSE)</f>
        <v xml:space="preserve">141Korrugerede rør inkl. armering og trækforbindelser i betonelementer </v>
      </c>
      <c r="E142" t="str">
        <f>_xlfn.CONCAT(Leverancespecifikation!J145,Leverancespecifikation!K145,Leverancespecifikation!L145,Leverancespecifikation!V145:CA145)</f>
        <v>4Korrugerede rør inkl. armering og trækforbindelser i betonelementer -KONKONKON</v>
      </c>
      <c r="F142" t="str">
        <f>Leverancespecifikation!N145</f>
        <v>-</v>
      </c>
      <c r="G142" t="str">
        <f t="shared" si="3"/>
        <v/>
      </c>
    </row>
    <row r="143" spans="1:7" x14ac:dyDescent="0.25">
      <c r="A143" t="str">
        <f>'Leverancespecifikation (LÅST)'!C146</f>
        <v>142Fugelåse</v>
      </c>
      <c r="B143" t="str">
        <f>_xlfn.CONCAT('Leverancespecifikation (LÅST)'!J146:L146,'Leverancespecifikation (LÅST)'!V146:CA146)</f>
        <v>3Fugelåse-</v>
      </c>
      <c r="C143" t="str">
        <f>'Leverancespecifikation (LÅST)'!N146</f>
        <v>-</v>
      </c>
      <c r="D143" t="str">
        <f>VLOOKUP(Tabel4[[#This Row],[Data fra "5. Basis"]],Leverancespecifikation!C:C,1,FALSE)</f>
        <v>142Fugelåse</v>
      </c>
      <c r="E143" t="str">
        <f>_xlfn.CONCAT(Leverancespecifikation!J146,Leverancespecifikation!K146,Leverancespecifikation!L146,Leverancespecifikation!V146:CA146)</f>
        <v>3Fugelåse-</v>
      </c>
      <c r="F143" t="str">
        <f>Leverancespecifikation!N146</f>
        <v>-</v>
      </c>
      <c r="G143" t="str">
        <f t="shared" si="3"/>
        <v/>
      </c>
    </row>
    <row r="144" spans="1:7" x14ac:dyDescent="0.25">
      <c r="A144" t="str">
        <f>'Leverancespecifikation (LÅST)'!C147</f>
        <v>143Fugelåse - Hovedgeometri med udsparinger og fugebredder</v>
      </c>
      <c r="B144" t="str">
        <f>_xlfn.CONCAT('Leverancespecifikation (LÅST)'!J147:L147,'Leverancespecifikation (LÅST)'!V147:CA147)</f>
        <v>4Fugelåse - Hovedgeometri med udsparinger og fugebredder-KONKONKON</v>
      </c>
      <c r="C144" t="str">
        <f>'Leverancespecifikation (LÅST)'!N147</f>
        <v>-</v>
      </c>
      <c r="D144" t="str">
        <f>VLOOKUP(Tabel4[[#This Row],[Data fra "5. Basis"]],Leverancespecifikation!C:C,1,FALSE)</f>
        <v>143Fugelåse - Hovedgeometri med udsparinger og fugebredder</v>
      </c>
      <c r="E144" t="str">
        <f>_xlfn.CONCAT(Leverancespecifikation!J147,Leverancespecifikation!K147,Leverancespecifikation!L147,Leverancespecifikation!V147:CA147)</f>
        <v>4Fugelåse - Hovedgeometri med udsparinger og fugebredder-KONKONKON</v>
      </c>
      <c r="F144" t="str">
        <f>Leverancespecifikation!N147</f>
        <v>-</v>
      </c>
      <c r="G144" t="str">
        <f t="shared" si="3"/>
        <v/>
      </c>
    </row>
    <row r="145" spans="1:7" x14ac:dyDescent="0.25">
      <c r="A145" t="str">
        <f>'Leverancespecifikation (LÅST)'!C148</f>
        <v xml:space="preserve">144Fugelåse - Hovedgeometri med udsparinger og fugebredder inkl. wirebokse, wireløkker og U-bøjler </v>
      </c>
      <c r="B145" t="str">
        <f>_xlfn.CONCAT('Leverancespecifikation (LÅST)'!J148:L148,'Leverancespecifikation (LÅST)'!V148:CA148)</f>
        <v>4Fugelåse - Hovedgeometri med udsparinger og fugebredder inkl. wirebokse, wireløkker og U-bøjler -KONKONKON</v>
      </c>
      <c r="C145" t="str">
        <f>'Leverancespecifikation (LÅST)'!N148</f>
        <v>-</v>
      </c>
      <c r="D145" t="str">
        <f>VLOOKUP(Tabel4[[#This Row],[Data fra "5. Basis"]],Leverancespecifikation!C:C,1,FALSE)</f>
        <v xml:space="preserve">144Fugelåse - Hovedgeometri med udsparinger og fugebredder inkl. wirebokse, wireløkker og U-bøjler </v>
      </c>
      <c r="E145" t="str">
        <f>_xlfn.CONCAT(Leverancespecifikation!J148,Leverancespecifikation!K148,Leverancespecifikation!L148,Leverancespecifikation!V148:CA148)</f>
        <v>4Fugelåse - Hovedgeometri med udsparinger og fugebredder inkl. wirebokse, wireløkker og U-bøjler -KONKONKON</v>
      </c>
      <c r="F145" t="str">
        <f>Leverancespecifikation!N148</f>
        <v>-</v>
      </c>
      <c r="G145" t="str">
        <f t="shared" si="3"/>
        <v/>
      </c>
    </row>
    <row r="146" spans="1:7" x14ac:dyDescent="0.25">
      <c r="A146" t="str">
        <f>'Leverancespecifikation (LÅST)'!C149</f>
        <v>145Understøbninger under betonelementer</v>
      </c>
      <c r="B146" t="str">
        <f>_xlfn.CONCAT('Leverancespecifikation (LÅST)'!J149:L149,'Leverancespecifikation (LÅST)'!V149:CA149)</f>
        <v>3Understøbninger under betonelementer-KONKONKON</v>
      </c>
      <c r="C146" t="str">
        <f>'Leverancespecifikation (LÅST)'!N149</f>
        <v>-</v>
      </c>
      <c r="D146" t="str">
        <f>VLOOKUP(Tabel4[[#This Row],[Data fra "5. Basis"]],Leverancespecifikation!C:C,1,FALSE)</f>
        <v>145Understøbninger under betonelementer</v>
      </c>
      <c r="E146" t="str">
        <f>_xlfn.CONCAT(Leverancespecifikation!J149,Leverancespecifikation!K149,Leverancespecifikation!L149,Leverancespecifikation!V149:CA149)</f>
        <v>3Understøbninger under betonelementer-KONKONKON</v>
      </c>
      <c r="F146" t="str">
        <f>Leverancespecifikation!N149</f>
        <v>-</v>
      </c>
      <c r="G146" t="str">
        <f t="shared" si="3"/>
        <v/>
      </c>
    </row>
    <row r="147" spans="1:7" x14ac:dyDescent="0.25">
      <c r="A147" t="str">
        <f>'Leverancespecifikation (LÅST)'!C150</f>
        <v>146Kant- og dækudstøbninger</v>
      </c>
      <c r="B147" t="str">
        <f>_xlfn.CONCAT('Leverancespecifikation (LÅST)'!J150:L150,'Leverancespecifikation (LÅST)'!V150:CA150)</f>
        <v>3Kant- og dækudstøbninger-KONKONKON</v>
      </c>
      <c r="C147" t="str">
        <f>'Leverancespecifikation (LÅST)'!N150</f>
        <v>-</v>
      </c>
      <c r="D147" t="str">
        <f>VLOOKUP(Tabel4[[#This Row],[Data fra "5. Basis"]],Leverancespecifikation!C:C,1,FALSE)</f>
        <v>146Kant- og dækudstøbninger</v>
      </c>
      <c r="E147" t="str">
        <f>_xlfn.CONCAT(Leverancespecifikation!J150,Leverancespecifikation!K150,Leverancespecifikation!L150,Leverancespecifikation!V150:CA150)</f>
        <v>3Kant- og dækudstøbninger-KONKONKON</v>
      </c>
      <c r="F147" t="str">
        <f>Leverancespecifikation!N150</f>
        <v>-</v>
      </c>
      <c r="G147" t="str">
        <f t="shared" si="3"/>
        <v/>
      </c>
    </row>
    <row r="148" spans="1:7" x14ac:dyDescent="0.25">
      <c r="A148" t="str">
        <f>'Leverancespecifikation (LÅST)'!C151</f>
        <v>147Dorne til trapper, reposser og ramper</v>
      </c>
      <c r="B148" t="str">
        <f>_xlfn.CONCAT('Leverancespecifikation (LÅST)'!J151:L151,'Leverancespecifikation (LÅST)'!V151:CA151)</f>
        <v>3Dorne til trapper, reposser og ramperTrappe, RampeKONKONKON</v>
      </c>
      <c r="C148" t="str">
        <f>'Leverancespecifikation (LÅST)'!N151</f>
        <v>-</v>
      </c>
      <c r="D148" t="str">
        <f>VLOOKUP(Tabel4[[#This Row],[Data fra "5. Basis"]],Leverancespecifikation!C:C,1,FALSE)</f>
        <v>147Dorne til trapper, reposser og ramper</v>
      </c>
      <c r="E148" t="str">
        <f>_xlfn.CONCAT(Leverancespecifikation!J151,Leverancespecifikation!K151,Leverancespecifikation!L151,Leverancespecifikation!V151:CA151)</f>
        <v>3Dorne til trapper, reposser og ramperTrappe, RampeKONKONKON</v>
      </c>
      <c r="F148" t="str">
        <f>Leverancespecifikation!N151</f>
        <v>-</v>
      </c>
      <c r="G148" t="str">
        <f t="shared" si="3"/>
        <v/>
      </c>
    </row>
    <row r="149" spans="1:7" x14ac:dyDescent="0.25">
      <c r="A149" t="str">
        <f>'Leverancespecifikation (LÅST)'!C152</f>
        <v>148Dilatationsfuger i dæk og vægge</v>
      </c>
      <c r="B149" t="str">
        <f>_xlfn.CONCAT('Leverancespecifikation (LÅST)'!J152:L152,'Leverancespecifikation (LÅST)'!V152:CA152)</f>
        <v>3Dilatationsfuger i dæk og væggeBetonvæg KONKONKON</v>
      </c>
      <c r="C149" t="str">
        <f>'Leverancespecifikation (LÅST)'!N152</f>
        <v>-</v>
      </c>
      <c r="D149" t="str">
        <f>VLOOKUP(Tabel4[[#This Row],[Data fra "5. Basis"]],Leverancespecifikation!C:C,1,FALSE)</f>
        <v>148Dilatationsfuger i dæk og vægge</v>
      </c>
      <c r="E149" t="str">
        <f>_xlfn.CONCAT(Leverancespecifikation!J152,Leverancespecifikation!K152,Leverancespecifikation!L152,Leverancespecifikation!V152:CA152)</f>
        <v>3Dilatationsfuger i dæk og væggeBetonvæg KONKONKON</v>
      </c>
      <c r="F149" t="str">
        <f>Leverancespecifikation!N152</f>
        <v>-</v>
      </c>
      <c r="G149" t="str">
        <f t="shared" si="3"/>
        <v/>
      </c>
    </row>
    <row r="150" spans="1:7" x14ac:dyDescent="0.25">
      <c r="A150" t="str">
        <f>'Leverancespecifikation (LÅST)'!C153</f>
        <v>149Lejer- og lejeplader</v>
      </c>
      <c r="B150" t="str">
        <f>_xlfn.CONCAT('Leverancespecifikation (LÅST)'!J153:L153,'Leverancespecifikation (LÅST)'!V153:CA153)</f>
        <v>3Lejer- og lejeplader-KONKONKON</v>
      </c>
      <c r="C150" t="str">
        <f>'Leverancespecifikation (LÅST)'!N153</f>
        <v>-</v>
      </c>
      <c r="D150" t="str">
        <f>VLOOKUP(Tabel4[[#This Row],[Data fra "5. Basis"]],Leverancespecifikation!C:C,1,FALSE)</f>
        <v>149Lejer- og lejeplader</v>
      </c>
      <c r="E150" t="str">
        <f>_xlfn.CONCAT(Leverancespecifikation!J153,Leverancespecifikation!K153,Leverancespecifikation!L153,Leverancespecifikation!V153:CA153)</f>
        <v>3Lejer- og lejeplader-KONKONKON</v>
      </c>
      <c r="F150" t="str">
        <f>Leverancespecifikation!N153</f>
        <v>-</v>
      </c>
      <c r="G150" t="str">
        <f t="shared" si="3"/>
        <v/>
      </c>
    </row>
    <row r="151" spans="1:7" x14ac:dyDescent="0.25">
      <c r="A151" t="str">
        <f>'Leverancespecifikation (LÅST)'!C154</f>
        <v>150Komplettering</v>
      </c>
      <c r="B151" t="str">
        <f>_xlfn.CONCAT('Leverancespecifikation (LÅST)'!J154:L154,'Leverancespecifikation (LÅST)'!V154:CA154)</f>
        <v>1Komplettering</v>
      </c>
      <c r="C151">
        <f>'Leverancespecifikation (LÅST)'!N154</f>
        <v>0</v>
      </c>
      <c r="D151" t="str">
        <f>VLOOKUP(Tabel4[[#This Row],[Data fra "5. Basis"]],Leverancespecifikation!C:C,1,FALSE)</f>
        <v>150Komplettering</v>
      </c>
      <c r="E151" t="str">
        <f>_xlfn.CONCAT(Leverancespecifikation!J154,Leverancespecifikation!K154,Leverancespecifikation!L154,Leverancespecifikation!V154:CA154)</f>
        <v>1Komplettering</v>
      </c>
      <c r="F151">
        <f>Leverancespecifikation!N154</f>
        <v>0</v>
      </c>
      <c r="G151" t="str">
        <f t="shared" si="3"/>
        <v/>
      </c>
    </row>
    <row r="152" spans="1:7" x14ac:dyDescent="0.25">
      <c r="A152" t="str">
        <f>'Leverancespecifikation (LÅST)'!C155</f>
        <v>151Døre, vinduer og Porte</v>
      </c>
      <c r="B152" t="str">
        <f>_xlfn.CONCAT('Leverancespecifikation (LÅST)'!J155:L155,'Leverancespecifikation (LÅST)'!V155:CA155)</f>
        <v>2Døre, vinduer og Porte</v>
      </c>
      <c r="C152">
        <f>'Leverancespecifikation (LÅST)'!N155</f>
        <v>0</v>
      </c>
      <c r="D152" t="str">
        <f>VLOOKUP(Tabel4[[#This Row],[Data fra "5. Basis"]],Leverancespecifikation!C:C,1,FALSE)</f>
        <v>151Døre, vinduer og Porte</v>
      </c>
      <c r="E152" t="str">
        <f>_xlfn.CONCAT(Leverancespecifikation!J155,Leverancespecifikation!K155,Leverancespecifikation!L155,Leverancespecifikation!V155:CA155)</f>
        <v>2Døre, vinduer og Porte</v>
      </c>
      <c r="F152">
        <f>Leverancespecifikation!N155</f>
        <v>0</v>
      </c>
      <c r="G152" t="str">
        <f t="shared" si="3"/>
        <v/>
      </c>
    </row>
    <row r="153" spans="1:7" x14ac:dyDescent="0.25">
      <c r="A153" t="str">
        <f>'Leverancespecifikation (LÅST)'!C156</f>
        <v>152Vinduer</v>
      </c>
      <c r="B153" t="str">
        <f>_xlfn.CONCAT('Leverancespecifikation (LÅST)'!J156:L156,'Leverancespecifikation (LÅST)'!V156:CA156)</f>
        <v>3VinduerVindue ARK200ARK300ARK325ARK325Inkl. lettefalse ved 325.</v>
      </c>
      <c r="C153" t="str">
        <f>'Leverancespecifikation (LÅST)'!N156</f>
        <v>X</v>
      </c>
      <c r="D153" t="str">
        <f>VLOOKUP(Tabel4[[#This Row],[Data fra "5. Basis"]],Leverancespecifikation!C:C,1,FALSE)</f>
        <v>152Vinduer</v>
      </c>
      <c r="E153" t="str">
        <f>_xlfn.CONCAT(Leverancespecifikation!J156,Leverancespecifikation!K156,Leverancespecifikation!L156,Leverancespecifikation!V156:CA156)</f>
        <v>3VinduerVindue ARK200ARK300ARK325ARK325Inkl. lettefalse ved 325.</v>
      </c>
      <c r="F153" t="str">
        <f>Leverancespecifikation!N156</f>
        <v>X</v>
      </c>
      <c r="G153" t="str">
        <f t="shared" si="3"/>
        <v/>
      </c>
    </row>
    <row r="154" spans="1:7" x14ac:dyDescent="0.25">
      <c r="A154" t="str">
        <f>'Leverancespecifikation (LÅST)'!C157</f>
        <v>153Ovenlys, røg- og taglemme</v>
      </c>
      <c r="B154" t="str">
        <f>_xlfn.CONCAT('Leverancespecifikation (LÅST)'!J157:L157,'Leverancespecifikation (LÅST)'!V157:CA157)</f>
        <v>3Ovenlys, røg- og taglemmeVindue ARK300ARK325ARK325</v>
      </c>
      <c r="C154" t="str">
        <f>'Leverancespecifikation (LÅST)'!N157</f>
        <v>X</v>
      </c>
      <c r="D154" t="str">
        <f>VLOOKUP(Tabel4[[#This Row],[Data fra "5. Basis"]],Leverancespecifikation!C:C,1,FALSE)</f>
        <v>153Ovenlys, røg- og taglemme</v>
      </c>
      <c r="E154" t="str">
        <f>_xlfn.CONCAT(Leverancespecifikation!J157,Leverancespecifikation!K157,Leverancespecifikation!L157,Leverancespecifikation!V157:CA157)</f>
        <v>3Ovenlys, røg- og taglemmeVindue ARK300ARK325ARK325</v>
      </c>
      <c r="F154" t="str">
        <f>Leverancespecifikation!N157</f>
        <v>X</v>
      </c>
      <c r="G154" t="str">
        <f t="shared" si="3"/>
        <v/>
      </c>
    </row>
    <row r="155" spans="1:7" x14ac:dyDescent="0.25">
      <c r="A155" t="str">
        <f>'Leverancespecifikation (LÅST)'!C158</f>
        <v>154Døre</v>
      </c>
      <c r="B155" t="str">
        <f>_xlfn.CONCAT('Leverancespecifikation (LÅST)'!J158:L158,'Leverancespecifikation (LÅST)'!V158:CA158)</f>
        <v>3DøreDørARK200ARK300ARK325ARK325</v>
      </c>
      <c r="C155" t="str">
        <f>'Leverancespecifikation (LÅST)'!N158</f>
        <v>X</v>
      </c>
      <c r="D155" t="str">
        <f>VLOOKUP(Tabel4[[#This Row],[Data fra "5. Basis"]],Leverancespecifikation!C:C,1,FALSE)</f>
        <v>154Døre</v>
      </c>
      <c r="E155" t="str">
        <f>_xlfn.CONCAT(Leverancespecifikation!J158,Leverancespecifikation!K158,Leverancespecifikation!L158,Leverancespecifikation!V158:CA158)</f>
        <v>3DøreDørARK200ARK300ARK325ARK325</v>
      </c>
      <c r="F155" t="str">
        <f>Leverancespecifikation!N158</f>
        <v>X</v>
      </c>
      <c r="G155" t="str">
        <f t="shared" si="3"/>
        <v/>
      </c>
    </row>
    <row r="156" spans="1:7" x14ac:dyDescent="0.25">
      <c r="A156" t="str">
        <f>'Leverancespecifikation (LÅST)'!C159</f>
        <v>155Karruseldøre</v>
      </c>
      <c r="B156" t="str">
        <f>_xlfn.CONCAT('Leverancespecifikation (LÅST)'!J159:L159,'Leverancespecifikation (LÅST)'!V159:CA159)</f>
        <v>3KarruseldøreDørARK300ARK325ARK325</v>
      </c>
      <c r="C156" t="str">
        <f>'Leverancespecifikation (LÅST)'!N159</f>
        <v>X</v>
      </c>
      <c r="D156" t="str">
        <f>VLOOKUP(Tabel4[[#This Row],[Data fra "5. Basis"]],Leverancespecifikation!C:C,1,FALSE)</f>
        <v>155Karruseldøre</v>
      </c>
      <c r="E156" t="str">
        <f>_xlfn.CONCAT(Leverancespecifikation!J159,Leverancespecifikation!K159,Leverancespecifikation!L159,Leverancespecifikation!V159:CA159)</f>
        <v>3KarruseldøreDørARK300ARK325ARK325</v>
      </c>
      <c r="F156" t="str">
        <f>Leverancespecifikation!N159</f>
        <v>X</v>
      </c>
      <c r="G156" t="str">
        <f t="shared" si="3"/>
        <v/>
      </c>
    </row>
    <row r="157" spans="1:7" x14ac:dyDescent="0.25">
      <c r="A157" t="str">
        <f>'Leverancespecifikation (LÅST)'!C160</f>
        <v>156Porte</v>
      </c>
      <c r="B157" t="str">
        <f>_xlfn.CONCAT('Leverancespecifikation (LÅST)'!J160:L160,'Leverancespecifikation (LÅST)'!V160:CA160)</f>
        <v>3PorteDørARK300ARK325ARK325</v>
      </c>
      <c r="C157" t="str">
        <f>'Leverancespecifikation (LÅST)'!N160</f>
        <v>X</v>
      </c>
      <c r="D157" t="str">
        <f>VLOOKUP(Tabel4[[#This Row],[Data fra "5. Basis"]],Leverancespecifikation!C:C,1,FALSE)</f>
        <v>156Porte</v>
      </c>
      <c r="E157" t="str">
        <f>_xlfn.CONCAT(Leverancespecifikation!J160,Leverancespecifikation!K160,Leverancespecifikation!L160,Leverancespecifikation!V160:CA160)</f>
        <v>3PorteDørARK300ARK325ARK325</v>
      </c>
      <c r="F157" t="str">
        <f>Leverancespecifikation!N160</f>
        <v>X</v>
      </c>
      <c r="G157" t="str">
        <f t="shared" si="3"/>
        <v/>
      </c>
    </row>
    <row r="158" spans="1:7" x14ac:dyDescent="0.25">
      <c r="A158" t="str">
        <f>'Leverancespecifikation (LÅST)'!C161</f>
        <v>157Jalousier og gitre</v>
      </c>
      <c r="B158" t="str">
        <f>_xlfn.CONCAT('Leverancespecifikation (LÅST)'!J161:L161,'Leverancespecifikation (LÅST)'!V161:CA161)</f>
        <v>3Jalousier og gitreDørARK300ARK325ARK325</v>
      </c>
      <c r="C158" t="str">
        <f>'Leverancespecifikation (LÅST)'!N161</f>
        <v>X</v>
      </c>
      <c r="D158" t="str">
        <f>VLOOKUP(Tabel4[[#This Row],[Data fra "5. Basis"]],Leverancespecifikation!C:C,1,FALSE)</f>
        <v>157Jalousier og gitre</v>
      </c>
      <c r="E158" t="str">
        <f>_xlfn.CONCAT(Leverancespecifikation!J161,Leverancespecifikation!K161,Leverancespecifikation!L161,Leverancespecifikation!V161:CA161)</f>
        <v>3Jalousier og gitreDørARK300ARK325ARK325</v>
      </c>
      <c r="F158" t="str">
        <f>Leverancespecifikation!N161</f>
        <v>X</v>
      </c>
      <c r="G158" t="str">
        <f t="shared" si="3"/>
        <v/>
      </c>
    </row>
    <row r="159" spans="1:7" x14ac:dyDescent="0.25">
      <c r="A159" t="str">
        <f>'Leverancespecifikation (LÅST)'!C162</f>
        <v>158Facadekomplettering</v>
      </c>
      <c r="B159" t="str">
        <f>_xlfn.CONCAT('Leverancespecifikation (LÅST)'!J162:L162,'Leverancespecifikation (LÅST)'!V162:CA162)</f>
        <v>2Facadekomplettering</v>
      </c>
      <c r="C159">
        <f>'Leverancespecifikation (LÅST)'!N162</f>
        <v>0</v>
      </c>
      <c r="D159" t="str">
        <f>VLOOKUP(Tabel4[[#This Row],[Data fra "5. Basis"]],Leverancespecifikation!C:C,1,FALSE)</f>
        <v>158Facadekomplettering</v>
      </c>
      <c r="E159" t="str">
        <f>_xlfn.CONCAT(Leverancespecifikation!J162,Leverancespecifikation!K162,Leverancespecifikation!L162,Leverancespecifikation!V162:CA162)</f>
        <v>2Facadekomplettering</v>
      </c>
      <c r="F159">
        <f>Leverancespecifikation!N162</f>
        <v>0</v>
      </c>
      <c r="G159" t="str">
        <f t="shared" si="3"/>
        <v/>
      </c>
    </row>
    <row r="160" spans="1:7" x14ac:dyDescent="0.25">
      <c r="A160" t="str">
        <f>'Leverancespecifikation (LÅST)'!C163</f>
        <v>159Solafkærmning</v>
      </c>
      <c r="B160" t="str">
        <f>_xlfn.CONCAT('Leverancespecifikation (LÅST)'!J163:L163,'Leverancespecifikation (LÅST)'!V163:CA163)</f>
        <v>3Solafkærmning-ARK300ARK325ARK325</v>
      </c>
      <c r="C160" t="str">
        <f>'Leverancespecifikation (LÅST)'!N163</f>
        <v>X</v>
      </c>
      <c r="D160" t="str">
        <f>VLOOKUP(Tabel4[[#This Row],[Data fra "5. Basis"]],Leverancespecifikation!C:C,1,FALSE)</f>
        <v>159Solafkærmning</v>
      </c>
      <c r="E160" t="str">
        <f>_xlfn.CONCAT(Leverancespecifikation!J163,Leverancespecifikation!K163,Leverancespecifikation!L163,Leverancespecifikation!V163:CA163)</f>
        <v>3Solafkærmning-ARK300ARK325ARK325</v>
      </c>
      <c r="F160" t="str">
        <f>Leverancespecifikation!N163</f>
        <v>X</v>
      </c>
      <c r="G160" t="str">
        <f t="shared" si="3"/>
        <v/>
      </c>
    </row>
    <row r="161" spans="1:7" x14ac:dyDescent="0.25">
      <c r="A161" t="str">
        <f>'Leverancespecifikation (LÅST)'!C164</f>
        <v>160Staffage som Rammer, absorbenter, effekter.</v>
      </c>
      <c r="B161" t="str">
        <f>_xlfn.CONCAT('Leverancespecifikation (LÅST)'!J164:L164,'Leverancespecifikation (LÅST)'!V164:CA164)</f>
        <v>3Staffage som Rammer, absorbenter, effekter.-ARK300ARK300ARK300</v>
      </c>
      <c r="C161" t="str">
        <f>'Leverancespecifikation (LÅST)'!N164</f>
        <v>X</v>
      </c>
      <c r="D161" t="str">
        <f>VLOOKUP(Tabel4[[#This Row],[Data fra "5. Basis"]],Leverancespecifikation!C:C,1,FALSE)</f>
        <v>160Staffage som Rammer, absorbenter, effekter.</v>
      </c>
      <c r="E161" t="str">
        <f>_xlfn.CONCAT(Leverancespecifikation!J164,Leverancespecifikation!K164,Leverancespecifikation!L164,Leverancespecifikation!V164:CA164)</f>
        <v>3Staffage som Rammer, absorbenter, effekter.-ARK300ARK300ARK300</v>
      </c>
      <c r="F161" t="str">
        <f>Leverancespecifikation!N164</f>
        <v>X</v>
      </c>
      <c r="G161" t="str">
        <f t="shared" si="3"/>
        <v/>
      </c>
    </row>
    <row r="162" spans="1:7" x14ac:dyDescent="0.25">
      <c r="A162" t="str">
        <f>'Leverancespecifikation (LÅST)'!C165</f>
        <v>161Tage, komplementering</v>
      </c>
      <c r="B162" t="str">
        <f>_xlfn.CONCAT('Leverancespecifikation (LÅST)'!J165:L165,'Leverancespecifikation (LÅST)'!V165:CA165)</f>
        <v>2Tage, komplementering</v>
      </c>
      <c r="C162">
        <f>'Leverancespecifikation (LÅST)'!N165</f>
        <v>0</v>
      </c>
      <c r="D162" t="str">
        <f>VLOOKUP(Tabel4[[#This Row],[Data fra "5. Basis"]],Leverancespecifikation!C:C,1,FALSE)</f>
        <v>161Tage, komplementering</v>
      </c>
      <c r="E162" t="str">
        <f>_xlfn.CONCAT(Leverancespecifikation!J165,Leverancespecifikation!K165,Leverancespecifikation!L165,Leverancespecifikation!V165:CA165)</f>
        <v>2Tage, komplementering</v>
      </c>
      <c r="F162">
        <f>Leverancespecifikation!N165</f>
        <v>0</v>
      </c>
      <c r="G162" t="str">
        <f t="shared" si="3"/>
        <v/>
      </c>
    </row>
    <row r="163" spans="1:7" x14ac:dyDescent="0.25">
      <c r="A163" t="str">
        <f>'Leverancespecifikation (LÅST)'!C166</f>
        <v>162Kviste</v>
      </c>
      <c r="B163" t="str">
        <f>_xlfn.CONCAT('Leverancespecifikation (LÅST)'!J166:L166,'Leverancespecifikation (LÅST)'!V166:CA166)</f>
        <v>3KvisteTag ARK300ARK325ARK325En kvist kan være tegnet som væg-, tag- og vindues-objekter.</v>
      </c>
      <c r="C163" t="str">
        <f>'Leverancespecifikation (LÅST)'!N166</f>
        <v>X</v>
      </c>
      <c r="D163" t="str">
        <f>VLOOKUP(Tabel4[[#This Row],[Data fra "5. Basis"]],Leverancespecifikation!C:C,1,FALSE)</f>
        <v>162Kviste</v>
      </c>
      <c r="E163" t="str">
        <f>_xlfn.CONCAT(Leverancespecifikation!J166,Leverancespecifikation!K166,Leverancespecifikation!L166,Leverancespecifikation!V166:CA166)</f>
        <v>3KvisteTag ARK300ARK325ARK325En kvist kan være tegnet som væg-, tag- og vindues-objekter.</v>
      </c>
      <c r="F163" t="str">
        <f>Leverancespecifikation!N166</f>
        <v>X</v>
      </c>
      <c r="G163" t="str">
        <f t="shared" si="3"/>
        <v/>
      </c>
    </row>
    <row r="164" spans="1:7" x14ac:dyDescent="0.25">
      <c r="A164" t="str">
        <f>'Leverancespecifikation (LÅST)'!C167</f>
        <v>163Faldsikring</v>
      </c>
      <c r="B164" t="str">
        <f>_xlfn.CONCAT('Leverancespecifikation (LÅST)'!J167:L167,'Leverancespecifikation (LÅST)'!V167:CA167)</f>
        <v>3Faldsikring-ARK325ARK325</v>
      </c>
      <c r="C164" t="str">
        <f>'Leverancespecifikation (LÅST)'!N167</f>
        <v>X</v>
      </c>
      <c r="D164" t="str">
        <f>VLOOKUP(Tabel4[[#This Row],[Data fra "5. Basis"]],Leverancespecifikation!C:C,1,FALSE)</f>
        <v>163Faldsikring</v>
      </c>
      <c r="E164" t="str">
        <f>_xlfn.CONCAT(Leverancespecifikation!J167,Leverancespecifikation!K167,Leverancespecifikation!L167,Leverancespecifikation!V167:CA167)</f>
        <v>3Faldsikring-ARK325ARK325</v>
      </c>
      <c r="F164" t="str">
        <f>Leverancespecifikation!N167</f>
        <v>X</v>
      </c>
      <c r="G164" t="str">
        <f t="shared" si="3"/>
        <v/>
      </c>
    </row>
    <row r="165" spans="1:7" x14ac:dyDescent="0.25">
      <c r="A165" t="str">
        <f>'Leverancespecifikation (LÅST)'!C168</f>
        <v>164Inddækninger</v>
      </c>
      <c r="B165" t="str">
        <f>_xlfn.CONCAT('Leverancespecifikation (LÅST)'!J168:L168,'Leverancespecifikation (LÅST)'!V168:CA168)</f>
        <v>3Inddækninger-</v>
      </c>
      <c r="C165" t="str">
        <f>'Leverancespecifikation (LÅST)'!N168</f>
        <v>-</v>
      </c>
      <c r="D165" t="str">
        <f>VLOOKUP(Tabel4[[#This Row],[Data fra "5. Basis"]],Leverancespecifikation!C:C,1,FALSE)</f>
        <v>164Inddækninger</v>
      </c>
      <c r="E165" t="str">
        <f>_xlfn.CONCAT(Leverancespecifikation!J168,Leverancespecifikation!K168,Leverancespecifikation!L168,Leverancespecifikation!V168:CA168)</f>
        <v>3Inddækninger-</v>
      </c>
      <c r="F165" t="str">
        <f>Leverancespecifikation!N168</f>
        <v>-</v>
      </c>
      <c r="G165" t="str">
        <f t="shared" si="3"/>
        <v/>
      </c>
    </row>
    <row r="166" spans="1:7" x14ac:dyDescent="0.25">
      <c r="A166" t="str">
        <f>'Leverancespecifikation (LÅST)'!C169</f>
        <v xml:space="preserve">165Tagrender og nedløb </v>
      </c>
      <c r="B166" t="str">
        <f>_xlfn.CONCAT('Leverancespecifikation (LÅST)'!J169:L169,'Leverancespecifikation (LÅST)'!V169:CA169)</f>
        <v xml:space="preserve">3Tagrender og nedløb -ARK325ARK325Kun arbejder der falder ind under blikkenslagerarbejde, øvrig skal placers i rette kategorier under VVS. </v>
      </c>
      <c r="C166" t="str">
        <f>'Leverancespecifikation (LÅST)'!N169</f>
        <v>X</v>
      </c>
      <c r="D166" t="str">
        <f>VLOOKUP(Tabel4[[#This Row],[Data fra "5. Basis"]],Leverancespecifikation!C:C,1,FALSE)</f>
        <v xml:space="preserve">165Tagrender og nedløb </v>
      </c>
      <c r="E166" t="str">
        <f>_xlfn.CONCAT(Leverancespecifikation!J169,Leverancespecifikation!K169,Leverancespecifikation!L169,Leverancespecifikation!V169:CA169)</f>
        <v xml:space="preserve">3Tagrender og nedløb -ARK325ARK325Kun arbejder der falder ind under blikkenslagerarbejde, øvrig skal placers i rette kategorier under VVS. </v>
      </c>
      <c r="F166" t="str">
        <f>Leverancespecifikation!N169</f>
        <v>X</v>
      </c>
      <c r="G166" t="str">
        <f t="shared" si="3"/>
        <v/>
      </c>
    </row>
    <row r="167" spans="1:7" x14ac:dyDescent="0.25">
      <c r="A167" t="str">
        <f>'Leverancespecifikation (LÅST)'!C170</f>
        <v>166Værn, afskærmninger og riste</v>
      </c>
      <c r="B167" t="str">
        <f>_xlfn.CONCAT('Leverancespecifikation (LÅST)'!J170:L170,'Leverancespecifikation (LÅST)'!V170:CA170)</f>
        <v>2Værn, afskærmninger og riste</v>
      </c>
      <c r="C167">
        <f>'Leverancespecifikation (LÅST)'!N170</f>
        <v>0</v>
      </c>
      <c r="D167" t="str">
        <f>VLOOKUP(Tabel4[[#This Row],[Data fra "5. Basis"]],Leverancespecifikation!C:C,1,FALSE)</f>
        <v>166Værn, afskærmninger og riste</v>
      </c>
      <c r="E167" t="str">
        <f>_xlfn.CONCAT(Leverancespecifikation!J170,Leverancespecifikation!K170,Leverancespecifikation!L170,Leverancespecifikation!V170:CA170)</f>
        <v>2Værn, afskærmninger og riste</v>
      </c>
      <c r="F167">
        <f>Leverancespecifikation!N170</f>
        <v>0</v>
      </c>
      <c r="G167" t="str">
        <f t="shared" si="3"/>
        <v/>
      </c>
    </row>
    <row r="168" spans="1:7" x14ac:dyDescent="0.25">
      <c r="A168" t="str">
        <f>'Leverancespecifikation (LÅST)'!C171</f>
        <v xml:space="preserve">167Værn og håndlister </v>
      </c>
      <c r="B168" t="str">
        <f>_xlfn.CONCAT('Leverancespecifikation (LÅST)'!J171:L171,'Leverancespecifikation (LÅST)'!V171:CA171)</f>
        <v>3Værn og håndlister Trappe, RampeARK300ARK325ARK325</v>
      </c>
      <c r="C168" t="str">
        <f>'Leverancespecifikation (LÅST)'!N171</f>
        <v>X</v>
      </c>
      <c r="D168" t="str">
        <f>VLOOKUP(Tabel4[[#This Row],[Data fra "5. Basis"]],Leverancespecifikation!C:C,1,FALSE)</f>
        <v xml:space="preserve">167Værn og håndlister </v>
      </c>
      <c r="E168" t="str">
        <f>_xlfn.CONCAT(Leverancespecifikation!J171,Leverancespecifikation!K171,Leverancespecifikation!L171,Leverancespecifikation!V171:CA171)</f>
        <v>3Værn og håndlister Trappe, RampeARK300ARK325ARK325</v>
      </c>
      <c r="F168" t="str">
        <f>Leverancespecifikation!N171</f>
        <v>X</v>
      </c>
      <c r="G168" t="str">
        <f t="shared" si="3"/>
        <v/>
      </c>
    </row>
    <row r="169" spans="1:7" x14ac:dyDescent="0.25">
      <c r="A169" t="str">
        <f>'Leverancespecifikation (LÅST)'!C172</f>
        <v>168Lofter</v>
      </c>
      <c r="B169" t="str">
        <f>_xlfn.CONCAT('Leverancespecifikation (LÅST)'!J172:L172,'Leverancespecifikation (LÅST)'!V172:CA172)</f>
        <v>2Lofter</v>
      </c>
      <c r="C169">
        <f>'Leverancespecifikation (LÅST)'!N172</f>
        <v>0</v>
      </c>
      <c r="D169" t="str">
        <f>VLOOKUP(Tabel4[[#This Row],[Data fra "5. Basis"]],Leverancespecifikation!C:C,1,FALSE)</f>
        <v>168Lofter</v>
      </c>
      <c r="E169" t="str">
        <f>_xlfn.CONCAT(Leverancespecifikation!J172,Leverancespecifikation!K172,Leverancespecifikation!L172,Leverancespecifikation!V172:CA172)</f>
        <v>2Lofter</v>
      </c>
      <c r="F169">
        <f>Leverancespecifikation!N172</f>
        <v>0</v>
      </c>
      <c r="G169" t="str">
        <f t="shared" si="3"/>
        <v/>
      </c>
    </row>
    <row r="170" spans="1:7" x14ac:dyDescent="0.25">
      <c r="A170" t="str">
        <f>'Leverancespecifikation (LÅST)'!C173</f>
        <v>169Faste lofter</v>
      </c>
      <c r="B170" t="str">
        <f>_xlfn.CONCAT('Leverancespecifikation (LÅST)'!J173:L173,'Leverancespecifikation (LÅST)'!V173:CA173)</f>
        <v>3Faste lofterLoftARK300ARK325ARK325</v>
      </c>
      <c r="C170" t="str">
        <f>'Leverancespecifikation (LÅST)'!N173</f>
        <v>X</v>
      </c>
      <c r="D170" t="str">
        <f>VLOOKUP(Tabel4[[#This Row],[Data fra "5. Basis"]],Leverancespecifikation!C:C,1,FALSE)</f>
        <v>169Faste lofter</v>
      </c>
      <c r="E170" t="str">
        <f>_xlfn.CONCAT(Leverancespecifikation!J173,Leverancespecifikation!K173,Leverancespecifikation!L173,Leverancespecifikation!V173:CA173)</f>
        <v>3Faste lofterLoftARK300ARK325ARK325</v>
      </c>
      <c r="F170" t="str">
        <f>Leverancespecifikation!N173</f>
        <v>X</v>
      </c>
      <c r="G170" t="str">
        <f t="shared" si="3"/>
        <v/>
      </c>
    </row>
    <row r="171" spans="1:7" x14ac:dyDescent="0.25">
      <c r="A171" t="str">
        <f>'Leverancespecifikation (LÅST)'!C174</f>
        <v>170Nedhængte lofter</v>
      </c>
      <c r="B171" t="str">
        <f>_xlfn.CONCAT('Leverancespecifikation (LÅST)'!J174:L174,'Leverancespecifikation (LÅST)'!V174:CA174)</f>
        <v>3Nedhængte lofterLoftARK300ARK325ARK325</v>
      </c>
      <c r="C171" t="str">
        <f>'Leverancespecifikation (LÅST)'!N174</f>
        <v>X</v>
      </c>
      <c r="D171" t="str">
        <f>VLOOKUP(Tabel4[[#This Row],[Data fra "5. Basis"]],Leverancespecifikation!C:C,1,FALSE)</f>
        <v>170Nedhængte lofter</v>
      </c>
      <c r="E171" t="str">
        <f>_xlfn.CONCAT(Leverancespecifikation!J174,Leverancespecifikation!K174,Leverancespecifikation!L174,Leverancespecifikation!V174:CA174)</f>
        <v>3Nedhængte lofterLoftARK300ARK325ARK325</v>
      </c>
      <c r="F171" t="str">
        <f>Leverancespecifikation!N174</f>
        <v>X</v>
      </c>
      <c r="G171" t="str">
        <f t="shared" si="3"/>
        <v/>
      </c>
    </row>
    <row r="172" spans="1:7" x14ac:dyDescent="0.25">
      <c r="A172" t="str">
        <f>'Leverancespecifikation (LÅST)'!C175</f>
        <v>171Gulve</v>
      </c>
      <c r="B172" t="str">
        <f>_xlfn.CONCAT('Leverancespecifikation (LÅST)'!J175:L175,'Leverancespecifikation (LÅST)'!V175:CA175)</f>
        <v>2Gulve</v>
      </c>
      <c r="C172">
        <f>'Leverancespecifikation (LÅST)'!N175</f>
        <v>0</v>
      </c>
      <c r="D172" t="str">
        <f>VLOOKUP(Tabel4[[#This Row],[Data fra "5. Basis"]],Leverancespecifikation!C:C,1,FALSE)</f>
        <v>171Gulve</v>
      </c>
      <c r="E172" t="str">
        <f>_xlfn.CONCAT(Leverancespecifikation!J175,Leverancespecifikation!K175,Leverancespecifikation!L175,Leverancespecifikation!V175:CA175)</f>
        <v>2Gulve</v>
      </c>
      <c r="F172">
        <f>Leverancespecifikation!N175</f>
        <v>0</v>
      </c>
      <c r="G172" t="str">
        <f t="shared" si="3"/>
        <v/>
      </c>
    </row>
    <row r="173" spans="1:7" x14ac:dyDescent="0.25">
      <c r="A173" t="str">
        <f>'Leverancespecifikation (LÅST)'!C176</f>
        <v>172Opbyggede gulve</v>
      </c>
      <c r="B173" t="str">
        <f>_xlfn.CONCAT('Leverancespecifikation (LÅST)'!J176:L176,'Leverancespecifikation (LÅST)'!V176:CA176)</f>
        <v>3Opbyggede gulveGulvARK300ARK325ARK325</v>
      </c>
      <c r="C173" t="str">
        <f>'Leverancespecifikation (LÅST)'!N176</f>
        <v>X</v>
      </c>
      <c r="D173" t="str">
        <f>VLOOKUP(Tabel4[[#This Row],[Data fra "5. Basis"]],Leverancespecifikation!C:C,1,FALSE)</f>
        <v>172Opbyggede gulve</v>
      </c>
      <c r="E173" t="str">
        <f>_xlfn.CONCAT(Leverancespecifikation!J176,Leverancespecifikation!K176,Leverancespecifikation!L176,Leverancespecifikation!V176:CA176)</f>
        <v>3Opbyggede gulveGulvARK300ARK325ARK325</v>
      </c>
      <c r="F173" t="str">
        <f>Leverancespecifikation!N176</f>
        <v>X</v>
      </c>
      <c r="G173" t="str">
        <f t="shared" si="3"/>
        <v/>
      </c>
    </row>
    <row r="174" spans="1:7" x14ac:dyDescent="0.25">
      <c r="A174" t="str">
        <f>'Leverancespecifikation (LÅST)'!C177</f>
        <v>173Svømmende gulve</v>
      </c>
      <c r="B174" t="str">
        <f>_xlfn.CONCAT('Leverancespecifikation (LÅST)'!J177:L177,'Leverancespecifikation (LÅST)'!V177:CA177)</f>
        <v>3Svømmende gulveGulvARK300ARK325ARK325</v>
      </c>
      <c r="C174" t="str">
        <f>'Leverancespecifikation (LÅST)'!N177</f>
        <v>X</v>
      </c>
      <c r="D174" t="str">
        <f>VLOOKUP(Tabel4[[#This Row],[Data fra "5. Basis"]],Leverancespecifikation!C:C,1,FALSE)</f>
        <v>173Svømmende gulve</v>
      </c>
      <c r="E174" t="str">
        <f>_xlfn.CONCAT(Leverancespecifikation!J177,Leverancespecifikation!K177,Leverancespecifikation!L177,Leverancespecifikation!V177:CA177)</f>
        <v>3Svømmende gulveGulvARK300ARK325ARK325</v>
      </c>
      <c r="F174" t="str">
        <f>Leverancespecifikation!N177</f>
        <v>X</v>
      </c>
      <c r="G174" t="str">
        <f t="shared" si="3"/>
        <v/>
      </c>
    </row>
    <row r="175" spans="1:7" x14ac:dyDescent="0.25">
      <c r="A175" t="str">
        <f>'Leverancespecifikation (LÅST)'!C178</f>
        <v>174Riste, måtterammer</v>
      </c>
      <c r="B175" t="str">
        <f>_xlfn.CONCAT('Leverancespecifikation (LÅST)'!J178:L178,'Leverancespecifikation (LÅST)'!V178:CA178)</f>
        <v>3Riste, måtterammerARK325ARK325Ikke bærende riste.</v>
      </c>
      <c r="C175" t="str">
        <f>'Leverancespecifikation (LÅST)'!N178</f>
        <v>X</v>
      </c>
      <c r="D175" t="str">
        <f>VLOOKUP(Tabel4[[#This Row],[Data fra "5. Basis"]],Leverancespecifikation!C:C,1,FALSE)</f>
        <v>174Riste, måtterammer</v>
      </c>
      <c r="E175" t="str">
        <f>_xlfn.CONCAT(Leverancespecifikation!J178,Leverancespecifikation!K178,Leverancespecifikation!L178,Leverancespecifikation!V178:CA178)</f>
        <v>3Riste, måtterammerARK325ARK325Ikke bærende riste.</v>
      </c>
      <c r="F175" t="str">
        <f>Leverancespecifikation!N178</f>
        <v>X</v>
      </c>
      <c r="G175" t="str">
        <f t="shared" si="3"/>
        <v/>
      </c>
    </row>
    <row r="176" spans="1:7" x14ac:dyDescent="0.25">
      <c r="A176" t="str">
        <f>'Leverancespecifikation (LÅST)'!C179</f>
        <v>175Støbte- og flydende gulve</v>
      </c>
      <c r="B176" t="str">
        <f>_xlfn.CONCAT('Leverancespecifikation (LÅST)'!J179:L179,'Leverancespecifikation (LÅST)'!V179:CA179)</f>
        <v>3Støbte- og flydende gulve</v>
      </c>
      <c r="C176" t="str">
        <f>'Leverancespecifikation (LÅST)'!N179</f>
        <v>?</v>
      </c>
      <c r="D176" t="str">
        <f>VLOOKUP(Tabel4[[#This Row],[Data fra "5. Basis"]],Leverancespecifikation!C:C,1,FALSE)</f>
        <v>175Støbte- og flydende gulve</v>
      </c>
      <c r="E176" t="str">
        <f>_xlfn.CONCAT(Leverancespecifikation!J179,Leverancespecifikation!K179,Leverancespecifikation!L179,Leverancespecifikation!V179:CA179)</f>
        <v>3Støbte- og flydende gulve</v>
      </c>
      <c r="F176" t="str">
        <f>Leverancespecifikation!N179</f>
        <v>?</v>
      </c>
      <c r="G176" t="str">
        <f t="shared" si="3"/>
        <v/>
      </c>
    </row>
    <row r="177" spans="1:7" x14ac:dyDescent="0.25">
      <c r="A177" t="str">
        <f>'Leverancespecifikation (LÅST)'!C180</f>
        <v>176Systemgulve</v>
      </c>
      <c r="B177" t="str">
        <f>_xlfn.CONCAT('Leverancespecifikation (LÅST)'!J180:L180,'Leverancespecifikation (LÅST)'!V180:CA180)</f>
        <v>3SystemgulveGulvARK300ARK325ARK325</v>
      </c>
      <c r="C177" t="str">
        <f>'Leverancespecifikation (LÅST)'!N180</f>
        <v>X</v>
      </c>
      <c r="D177" t="str">
        <f>VLOOKUP(Tabel4[[#This Row],[Data fra "5. Basis"]],Leverancespecifikation!C:C,1,FALSE)</f>
        <v>176Systemgulve</v>
      </c>
      <c r="E177" t="str">
        <f>_xlfn.CONCAT(Leverancespecifikation!J180,Leverancespecifikation!K180,Leverancespecifikation!L180,Leverancespecifikation!V180:CA180)</f>
        <v>3SystemgulveGulvARK300ARK325ARK325</v>
      </c>
      <c r="F177" t="str">
        <f>Leverancespecifikation!N180</f>
        <v>X</v>
      </c>
      <c r="G177" t="str">
        <f t="shared" si="3"/>
        <v/>
      </c>
    </row>
    <row r="178" spans="1:7" x14ac:dyDescent="0.25">
      <c r="A178" t="str">
        <f>'Leverancespecifikation (LÅST)'!C181</f>
        <v>177Overflader</v>
      </c>
      <c r="B178" t="str">
        <f>_xlfn.CONCAT('Leverancespecifikation (LÅST)'!J181:L181,'Leverancespecifikation (LÅST)'!V181:CA181)</f>
        <v>2Overflader</v>
      </c>
      <c r="C178">
        <f>'Leverancespecifikation (LÅST)'!N181</f>
        <v>0</v>
      </c>
      <c r="D178" t="str">
        <f>VLOOKUP(Tabel4[[#This Row],[Data fra "5. Basis"]],Leverancespecifikation!C:C,1,FALSE)</f>
        <v>177Overflader</v>
      </c>
      <c r="E178" t="str">
        <f>_xlfn.CONCAT(Leverancespecifikation!J181,Leverancespecifikation!K181,Leverancespecifikation!L181,Leverancespecifikation!V181:CA181)</f>
        <v>2Overflader</v>
      </c>
      <c r="F178">
        <f>Leverancespecifikation!N181</f>
        <v>0</v>
      </c>
      <c r="G178" t="str">
        <f t="shared" si="3"/>
        <v/>
      </c>
    </row>
    <row r="179" spans="1:7" x14ac:dyDescent="0.25">
      <c r="A179" t="str">
        <f>'Leverancespecifikation (LÅST)'!C182</f>
        <v>178Påmurede/påklædte overflader</v>
      </c>
      <c r="B179" t="str">
        <f>_xlfn.CONCAT('Leverancespecifikation (LÅST)'!J182:L182,'Leverancespecifikation (LÅST)'!V182:CA182)</f>
        <v xml:space="preserve">3Påmurede/påklædte overflader-ARK300ARK325ARK325Som fliser. Klinker som ikke er i væggens fulde udstrækning. </v>
      </c>
      <c r="C179" t="str">
        <f>'Leverancespecifikation (LÅST)'!N182</f>
        <v>X</v>
      </c>
      <c r="D179" t="str">
        <f>VLOOKUP(Tabel4[[#This Row],[Data fra "5. Basis"]],Leverancespecifikation!C:C,1,FALSE)</f>
        <v>178Påmurede/påklædte overflader</v>
      </c>
      <c r="E179" t="str">
        <f>_xlfn.CONCAT(Leverancespecifikation!J182,Leverancespecifikation!K182,Leverancespecifikation!L182,Leverancespecifikation!V182:CA182)</f>
        <v xml:space="preserve">3Påmurede/påklædte overflader-ARK300ARK325ARK325Som fliser. Klinker som ikke er i væggens fulde udstrækning. </v>
      </c>
      <c r="F179" t="str">
        <f>Leverancespecifikation!N182</f>
        <v>X</v>
      </c>
      <c r="G179" t="str">
        <f t="shared" si="3"/>
        <v/>
      </c>
    </row>
    <row r="180" spans="1:7" x14ac:dyDescent="0.25">
      <c r="A180" t="str">
        <f>'Leverancespecifikation (LÅST)'!C183</f>
        <v>179Beklædninger, monteret</v>
      </c>
      <c r="B180" t="str">
        <f>_xlfn.CONCAT('Leverancespecifikation (LÅST)'!J183:L183,'Leverancespecifikation (LÅST)'!V183:CA183)</f>
        <v xml:space="preserve">3Beklædninger, monteret-ARK300ARK325ARK325Som absorbenter. Plade som ikke er i væggens fulde udstrækning. </v>
      </c>
      <c r="C180" t="str">
        <f>'Leverancespecifikation (LÅST)'!N183</f>
        <v>X</v>
      </c>
      <c r="D180" t="str">
        <f>VLOOKUP(Tabel4[[#This Row],[Data fra "5. Basis"]],Leverancespecifikation!C:C,1,FALSE)</f>
        <v>179Beklædninger, monteret</v>
      </c>
      <c r="E180" t="str">
        <f>_xlfn.CONCAT(Leverancespecifikation!J183,Leverancespecifikation!K183,Leverancespecifikation!L183,Leverancespecifikation!V183:CA183)</f>
        <v xml:space="preserve">3Beklædninger, monteret-ARK300ARK325ARK325Som absorbenter. Plade som ikke er i væggens fulde udstrækning. </v>
      </c>
      <c r="F180" t="str">
        <f>Leverancespecifikation!N183</f>
        <v>X</v>
      </c>
      <c r="G180" t="str">
        <f t="shared" si="3"/>
        <v/>
      </c>
    </row>
    <row r="181" spans="1:7" x14ac:dyDescent="0.25">
      <c r="A181" t="str">
        <f>'Leverancespecifikation (LÅST)'!C184</f>
        <v>180Landskab</v>
      </c>
      <c r="B181" t="str">
        <f>_xlfn.CONCAT('Leverancespecifikation (LÅST)'!J184:L184,'Leverancespecifikation (LÅST)'!V184:CA184)</f>
        <v>1Landskab</v>
      </c>
      <c r="C181">
        <f>'Leverancespecifikation (LÅST)'!N184</f>
        <v>0</v>
      </c>
      <c r="D181" t="str">
        <f>VLOOKUP(Tabel4[[#This Row],[Data fra "5. Basis"]],Leverancespecifikation!C:C,1,FALSE)</f>
        <v>180Landskab</v>
      </c>
      <c r="E181" t="str">
        <f>_xlfn.CONCAT(Leverancespecifikation!J184,Leverancespecifikation!K184,Leverancespecifikation!L184,Leverancespecifikation!V184:CA184)</f>
        <v>1Landskab</v>
      </c>
      <c r="F181">
        <f>Leverancespecifikation!N184</f>
        <v>0</v>
      </c>
      <c r="G181" t="str">
        <f t="shared" si="3"/>
        <v/>
      </c>
    </row>
    <row r="182" spans="1:7" x14ac:dyDescent="0.25">
      <c r="A182" t="str">
        <f>'Leverancespecifikation (LÅST)'!C185</f>
        <v>181Overflader i terræn</v>
      </c>
      <c r="B182" t="str">
        <f>_xlfn.CONCAT('Leverancespecifikation (LÅST)'!J185:L185,'Leverancespecifikation (LÅST)'!V185:CA185)</f>
        <v>2Overflader i terræn</v>
      </c>
      <c r="C182" t="str">
        <f>'Leverancespecifikation (LÅST)'!N185</f>
        <v>X</v>
      </c>
      <c r="D182" t="str">
        <f>VLOOKUP(Tabel4[[#This Row],[Data fra "5. Basis"]],Leverancespecifikation!C:C,1,FALSE)</f>
        <v>181Overflader i terræn</v>
      </c>
      <c r="E182" t="str">
        <f>_xlfn.CONCAT(Leverancespecifikation!J185,Leverancespecifikation!K185,Leverancespecifikation!L185,Leverancespecifikation!V185:CA185)</f>
        <v>2Overflader i terræn</v>
      </c>
      <c r="F182" t="str">
        <f>Leverancespecifikation!N185</f>
        <v>X</v>
      </c>
      <c r="G182" t="str">
        <f t="shared" si="3"/>
        <v/>
      </c>
    </row>
    <row r="183" spans="1:7" x14ac:dyDescent="0.25">
      <c r="A183" t="str">
        <f>'Leverancespecifikation (LÅST)'!C186</f>
        <v>182Generiske overflader</v>
      </c>
      <c r="B183" t="str">
        <f>_xlfn.CONCAT('Leverancespecifikation (LÅST)'!J186:L186,'Leverancespecifikation (LÅST)'!V186:CA186)</f>
        <v>3Generiske overfladerOverflader i terrænLAN200</v>
      </c>
      <c r="C183" t="str">
        <f>'Leverancespecifikation (LÅST)'!N186</f>
        <v>X</v>
      </c>
      <c r="D183" t="str">
        <f>VLOOKUP(Tabel4[[#This Row],[Data fra "5. Basis"]],Leverancespecifikation!C:C,1,FALSE)</f>
        <v>182Generiske overflader</v>
      </c>
      <c r="E183" t="str">
        <f>_xlfn.CONCAT(Leverancespecifikation!J186,Leverancespecifikation!K186,Leverancespecifikation!L186,Leverancespecifikation!V186:CA186)</f>
        <v>3Generiske overfladerOverflader i terrænLAN200</v>
      </c>
      <c r="F183" t="str">
        <f>Leverancespecifikation!N186</f>
        <v>X</v>
      </c>
      <c r="G183" t="str">
        <f t="shared" si="3"/>
        <v/>
      </c>
    </row>
    <row r="184" spans="1:7" x14ac:dyDescent="0.25">
      <c r="A184" t="str">
        <f>'Leverancespecifikation (LÅST)'!C187</f>
        <v>183Asfalt belægninger</v>
      </c>
      <c r="B184" t="str">
        <f>_xlfn.CONCAT('Leverancespecifikation (LÅST)'!J187:L187,'Leverancespecifikation (LÅST)'!V187:CA187)</f>
        <v>3Asfalt belægningerOverflader i terrænLAN300LAN300LAN325LAN325Vej-ingeniør: dimensionering og input til beskrivelse</v>
      </c>
      <c r="C184" t="str">
        <f>'Leverancespecifikation (LÅST)'!N187</f>
        <v>X</v>
      </c>
      <c r="D184" t="str">
        <f>VLOOKUP(Tabel4[[#This Row],[Data fra "5. Basis"]],Leverancespecifikation!C:C,1,FALSE)</f>
        <v>183Asfalt belægninger</v>
      </c>
      <c r="E184" t="str">
        <f>_xlfn.CONCAT(Leverancespecifikation!J187,Leverancespecifikation!K187,Leverancespecifikation!L187,Leverancespecifikation!V187:CA187)</f>
        <v>3Asfalt belægningerOverflader i terrænLAN300LAN300LAN325LAN325Vej-ingeniør: dimensionering og input til beskrivelse</v>
      </c>
      <c r="F184" t="str">
        <f>Leverancespecifikation!N187</f>
        <v>X</v>
      </c>
      <c r="G184" t="str">
        <f t="shared" si="3"/>
        <v/>
      </c>
    </row>
    <row r="185" spans="1:7" x14ac:dyDescent="0.25">
      <c r="A185" t="str">
        <f>'Leverancespecifikation (LÅST)'!C188</f>
        <v>184Betonstøbte belægninger</v>
      </c>
      <c r="B185" t="str">
        <f>_xlfn.CONCAT('Leverancespecifikation (LÅST)'!J188:L188,'Leverancespecifikation (LÅST)'!V188:CA188)</f>
        <v>3Betonstøbte belægningerOverflader i terrænLAN300LAN300LAN325LAN325Konstruktion: dimensionerer og input til beskrivelse</v>
      </c>
      <c r="C185" t="str">
        <f>'Leverancespecifikation (LÅST)'!N188</f>
        <v>X</v>
      </c>
      <c r="D185" t="str">
        <f>VLOOKUP(Tabel4[[#This Row],[Data fra "5. Basis"]],Leverancespecifikation!C:C,1,FALSE)</f>
        <v>184Betonstøbte belægninger</v>
      </c>
      <c r="E185" t="str">
        <f>_xlfn.CONCAT(Leverancespecifikation!J188,Leverancespecifikation!K188,Leverancespecifikation!L188,Leverancespecifikation!V188:CA188)</f>
        <v>3Betonstøbte belægningerOverflader i terrænLAN300LAN300LAN325LAN325Konstruktion: dimensionerer og input til beskrivelse</v>
      </c>
      <c r="F185" t="str">
        <f>Leverancespecifikation!N188</f>
        <v>X</v>
      </c>
      <c r="G185" t="str">
        <f t="shared" si="3"/>
        <v/>
      </c>
    </row>
    <row r="186" spans="1:7" x14ac:dyDescent="0.25">
      <c r="A186" t="str">
        <f>'Leverancespecifikation (LÅST)'!C189</f>
        <v>185Belægninger på dæk inkl opbygning</v>
      </c>
      <c r="B186" t="str">
        <f>_xlfn.CONCAT('Leverancespecifikation (LÅST)'!J189:L189,'Leverancespecifikation (LÅST)'!V189:CA189)</f>
        <v>3Belægninger på dæk inkl opbygningOverflader i terrænLAN300LAN300LAN325LAN325Arkitekt: Tagmenbran og isolering samt evt dræn i isolering</v>
      </c>
      <c r="C186" t="str">
        <f>'Leverancespecifikation (LÅST)'!N189</f>
        <v>X</v>
      </c>
      <c r="D186" t="str">
        <f>VLOOKUP(Tabel4[[#This Row],[Data fra "5. Basis"]],Leverancespecifikation!C:C,1,FALSE)</f>
        <v>185Belægninger på dæk inkl opbygning</v>
      </c>
      <c r="E186" t="str">
        <f>_xlfn.CONCAT(Leverancespecifikation!J189,Leverancespecifikation!K189,Leverancespecifikation!L189,Leverancespecifikation!V189:CA189)</f>
        <v>3Belægninger på dæk inkl opbygningOverflader i terrænLAN300LAN300LAN325LAN325Arkitekt: Tagmenbran og isolering samt evt dræn i isolering</v>
      </c>
      <c r="F186" t="str">
        <f>Leverancespecifikation!N189</f>
        <v>X</v>
      </c>
      <c r="G186" t="str">
        <f t="shared" si="3"/>
        <v/>
      </c>
    </row>
    <row r="187" spans="1:7" x14ac:dyDescent="0.25">
      <c r="A187" t="str">
        <f>'Leverancespecifikation (LÅST)'!C190</f>
        <v>186Øvrige belægninger</v>
      </c>
      <c r="B187" t="str">
        <f>_xlfn.CONCAT('Leverancespecifikation (LÅST)'!J190:L190,'Leverancespecifikation (LÅST)'!V190:CA190)</f>
        <v>3Øvrige belægningerOverflader i terrænLAN200LAN300LAN325LAN325</v>
      </c>
      <c r="C187" t="str">
        <f>'Leverancespecifikation (LÅST)'!N190</f>
        <v>X</v>
      </c>
      <c r="D187" t="str">
        <f>VLOOKUP(Tabel4[[#This Row],[Data fra "5. Basis"]],Leverancespecifikation!C:C,1,FALSE)</f>
        <v>186Øvrige belægninger</v>
      </c>
      <c r="E187" t="str">
        <f>_xlfn.CONCAT(Leverancespecifikation!J190,Leverancespecifikation!K190,Leverancespecifikation!L190,Leverancespecifikation!V190:CA190)</f>
        <v>3Øvrige belægningerOverflader i terrænLAN200LAN300LAN325LAN325</v>
      </c>
      <c r="F187" t="str">
        <f>Leverancespecifikation!N190</f>
        <v>X</v>
      </c>
      <c r="G187" t="str">
        <f t="shared" si="3"/>
        <v/>
      </c>
    </row>
    <row r="188" spans="1:7" x14ac:dyDescent="0.25">
      <c r="A188" t="str">
        <f>'Leverancespecifikation (LÅST)'!C191</f>
        <v>187Flise -og stenbelægninger</v>
      </c>
      <c r="B188" t="str">
        <f>_xlfn.CONCAT('Leverancespecifikation (LÅST)'!J191:L191,'Leverancespecifikation (LÅST)'!V191:CA191)</f>
        <v>3Flise -og stenbelægningerOverflader i terrænLAN300LAN300LAN325LAN325</v>
      </c>
      <c r="C188" t="str">
        <f>'Leverancespecifikation (LÅST)'!N191</f>
        <v>X</v>
      </c>
      <c r="D188" t="str">
        <f>VLOOKUP(Tabel4[[#This Row],[Data fra "5. Basis"]],Leverancespecifikation!C:C,1,FALSE)</f>
        <v>187Flise -og stenbelægninger</v>
      </c>
      <c r="E188" t="str">
        <f>_xlfn.CONCAT(Leverancespecifikation!J191,Leverancespecifikation!K191,Leverancespecifikation!L191,Leverancespecifikation!V191:CA191)</f>
        <v>3Flise -og stenbelægningerOverflader i terrænLAN300LAN300LAN325LAN325</v>
      </c>
      <c r="F188" t="str">
        <f>Leverancespecifikation!N191</f>
        <v>X</v>
      </c>
      <c r="G188" t="str">
        <f t="shared" si="3"/>
        <v/>
      </c>
    </row>
    <row r="189" spans="1:7" x14ac:dyDescent="0.25">
      <c r="A189" t="str">
        <f>'Leverancespecifikation (LÅST)'!C192</f>
        <v>188Skærver og grus</v>
      </c>
      <c r="B189" t="str">
        <f>_xlfn.CONCAT('Leverancespecifikation (LÅST)'!J192:L192,'Leverancespecifikation (LÅST)'!V192:CA192)</f>
        <v>3Skærver og grusOverflader i terrænLAN300LAN300LAN325LAN325</v>
      </c>
      <c r="C189" t="str">
        <f>'Leverancespecifikation (LÅST)'!N192</f>
        <v>X</v>
      </c>
      <c r="D189" t="str">
        <f>VLOOKUP(Tabel4[[#This Row],[Data fra "5. Basis"]],Leverancespecifikation!C:C,1,FALSE)</f>
        <v>188Skærver og grus</v>
      </c>
      <c r="E189" t="str">
        <f>_xlfn.CONCAT(Leverancespecifikation!J192,Leverancespecifikation!K192,Leverancespecifikation!L192,Leverancespecifikation!V192:CA192)</f>
        <v>3Skærver og grusOverflader i terrænLAN300LAN300LAN325LAN325</v>
      </c>
      <c r="F189" t="str">
        <f>Leverancespecifikation!N192</f>
        <v>X</v>
      </c>
      <c r="G189" t="str">
        <f t="shared" si="3"/>
        <v/>
      </c>
    </row>
    <row r="190" spans="1:7" x14ac:dyDescent="0.25">
      <c r="A190" t="str">
        <f>'Leverancespecifikation (LÅST)'!C193</f>
        <v>189Vandelementer i terræn</v>
      </c>
      <c r="B190" t="str">
        <f>_xlfn.CONCAT('Leverancespecifikation (LÅST)'!J193:L193,'Leverancespecifikation (LÅST)'!V193:CA193)</f>
        <v>3Vandelementer i terrænOverflader i terrænLAN200LAN300LAN325LAN325Ingeinør: vand-tæthed og afledning</v>
      </c>
      <c r="C190" t="str">
        <f>'Leverancespecifikation (LÅST)'!N193</f>
        <v>X</v>
      </c>
      <c r="D190" t="str">
        <f>VLOOKUP(Tabel4[[#This Row],[Data fra "5. Basis"]],Leverancespecifikation!C:C,1,FALSE)</f>
        <v>189Vandelementer i terræn</v>
      </c>
      <c r="E190" t="str">
        <f>_xlfn.CONCAT(Leverancespecifikation!J193,Leverancespecifikation!K193,Leverancespecifikation!L193,Leverancespecifikation!V193:CA193)</f>
        <v>3Vandelementer i terrænOverflader i terrænLAN200LAN300LAN325LAN325Ingeinør: vand-tæthed og afledning</v>
      </c>
      <c r="F190" t="str">
        <f>Leverancespecifikation!N193</f>
        <v>X</v>
      </c>
      <c r="G190" t="str">
        <f t="shared" si="3"/>
        <v/>
      </c>
    </row>
    <row r="191" spans="1:7" x14ac:dyDescent="0.25">
      <c r="A191" t="str">
        <f>'Leverancespecifikation (LÅST)'!C194</f>
        <v>190Bundopbygning / bundsikring og bærelag</v>
      </c>
      <c r="B191" t="str">
        <f>_xlfn.CONCAT('Leverancespecifikation (LÅST)'!J194:L194,'Leverancespecifikation (LÅST)'!V194:CA194)</f>
        <v>3Bundopbygning / bundsikring og bærelagOverflader i terrænLAN300LAN300LAN325LAN325Vejingeniør:</v>
      </c>
      <c r="C191" t="str">
        <f>'Leverancespecifikation (LÅST)'!N194</f>
        <v>X</v>
      </c>
      <c r="D191" t="str">
        <f>VLOOKUP(Tabel4[[#This Row],[Data fra "5. Basis"]],Leverancespecifikation!C:C,1,FALSE)</f>
        <v>190Bundopbygning / bundsikring og bærelag</v>
      </c>
      <c r="E191" t="str">
        <f>_xlfn.CONCAT(Leverancespecifikation!J194,Leverancespecifikation!K194,Leverancespecifikation!L194,Leverancespecifikation!V194:CA194)</f>
        <v>3Bundopbygning / bundsikring og bærelagOverflader i terrænLAN300LAN300LAN325LAN325Vejingeniør:</v>
      </c>
      <c r="F191" t="str">
        <f>Leverancespecifikation!N194</f>
        <v>X</v>
      </c>
      <c r="G191" t="str">
        <f t="shared" si="3"/>
        <v/>
      </c>
    </row>
    <row r="192" spans="1:7" x14ac:dyDescent="0.25">
      <c r="A192" t="str">
        <f>'Leverancespecifikation (LÅST)'!C195</f>
        <v>191Muld-,vækstlag</v>
      </c>
      <c r="B192" t="str">
        <f>_xlfn.CONCAT('Leverancespecifikation (LÅST)'!J195:L195,'Leverancespecifikation (LÅST)'!V195:CA195)</f>
        <v>3Muld-,vækstlagOverflader i terrænLAN300LAN300LAN325LAN325</v>
      </c>
      <c r="C192" t="str">
        <f>'Leverancespecifikation (LÅST)'!N195</f>
        <v>X</v>
      </c>
      <c r="D192" t="str">
        <f>VLOOKUP(Tabel4[[#This Row],[Data fra "5. Basis"]],Leverancespecifikation!C:C,1,FALSE)</f>
        <v>191Muld-,vækstlag</v>
      </c>
      <c r="E192" t="str">
        <f>_xlfn.CONCAT(Leverancespecifikation!J195,Leverancespecifikation!K195,Leverancespecifikation!L195,Leverancespecifikation!V195:CA195)</f>
        <v>3Muld-,vækstlagOverflader i terrænLAN300LAN300LAN325LAN325</v>
      </c>
      <c r="F192" t="str">
        <f>Leverancespecifikation!N195</f>
        <v>X</v>
      </c>
      <c r="G192" t="str">
        <f t="shared" si="3"/>
        <v/>
      </c>
    </row>
    <row r="193" spans="1:7" x14ac:dyDescent="0.25">
      <c r="A193" t="str">
        <f>'Leverancespecifikation (LÅST)'!C196</f>
        <v>192Kantbegrænsninger</v>
      </c>
      <c r="B193" t="str">
        <f>_xlfn.CONCAT('Leverancespecifikation (LÅST)'!J196:L196,'Leverancespecifikation (LÅST)'!V196:CA196)</f>
        <v>3KantbegrænsningerOverflader i terrænLAN200LAN200LAN325LAN325</v>
      </c>
      <c r="C193" t="str">
        <f>'Leverancespecifikation (LÅST)'!N196</f>
        <v>X</v>
      </c>
      <c r="D193" t="str">
        <f>VLOOKUP(Tabel4[[#This Row],[Data fra "5. Basis"]],Leverancespecifikation!C:C,1,FALSE)</f>
        <v>192Kantbegrænsninger</v>
      </c>
      <c r="E193" t="str">
        <f>_xlfn.CONCAT(Leverancespecifikation!J196,Leverancespecifikation!K196,Leverancespecifikation!L196,Leverancespecifikation!V196:CA196)</f>
        <v>3KantbegrænsningerOverflader i terrænLAN200LAN200LAN325LAN325</v>
      </c>
      <c r="F193" t="str">
        <f>Leverancespecifikation!N196</f>
        <v>X</v>
      </c>
      <c r="G193" t="str">
        <f t="shared" si="3"/>
        <v/>
      </c>
    </row>
    <row r="194" spans="1:7" x14ac:dyDescent="0.25">
      <c r="A194" t="str">
        <f>'Leverancespecifikation (LÅST)'!C197</f>
        <v>193Afstribninger og markeringer</v>
      </c>
      <c r="B194" t="str">
        <f>_xlfn.CONCAT('Leverancespecifikation (LÅST)'!J197:L197,'Leverancespecifikation (LÅST)'!V197:CA197)</f>
        <v>3Afstribninger og markeringerOverflader i terrænLAN200LAN200LAN325LAN325Vejingeniør:</v>
      </c>
      <c r="C194" t="str">
        <f>'Leverancespecifikation (LÅST)'!N197</f>
        <v>-</v>
      </c>
      <c r="D194" t="str">
        <f>VLOOKUP(Tabel4[[#This Row],[Data fra "5. Basis"]],Leverancespecifikation!C:C,1,FALSE)</f>
        <v>193Afstribninger og markeringer</v>
      </c>
      <c r="E194" t="str">
        <f>_xlfn.CONCAT(Leverancespecifikation!J197,Leverancespecifikation!K197,Leverancespecifikation!L197,Leverancespecifikation!V197:CA197)</f>
        <v>3Afstribninger og markeringerOverflader i terrænLAN200LAN200LAN325LAN325Vejingeniør:</v>
      </c>
      <c r="F194" t="str">
        <f>Leverancespecifikation!N197</f>
        <v>-</v>
      </c>
      <c r="G194" t="str">
        <f t="shared" si="3"/>
        <v/>
      </c>
    </row>
    <row r="195" spans="1:7" x14ac:dyDescent="0.25">
      <c r="A195" t="str">
        <f>'Leverancespecifikation (LÅST)'!C198</f>
        <v>194Riste/Liniedræn/Sokkelaffugter med tilslutning</v>
      </c>
      <c r="B195" t="str">
        <f>_xlfn.CONCAT('Leverancespecifikation (LÅST)'!J198:L198,'Leverancespecifikation (LÅST)'!V198:CA198)</f>
        <v>3Riste/Liniedræn/Sokkelaffugter med tilslutningOverflader i terrænLAN200LAN300LAN325LAN325</v>
      </c>
      <c r="C195" t="str">
        <f>'Leverancespecifikation (LÅST)'!N198</f>
        <v>X</v>
      </c>
      <c r="D195" t="str">
        <f>VLOOKUP(Tabel4[[#This Row],[Data fra "5. Basis"]],Leverancespecifikation!C:C,1,FALSE)</f>
        <v>194Riste/Liniedræn/Sokkelaffugter med tilslutning</v>
      </c>
      <c r="E195" t="str">
        <f>_xlfn.CONCAT(Leverancespecifikation!J198,Leverancespecifikation!K198,Leverancespecifikation!L198,Leverancespecifikation!V198:CA198)</f>
        <v>3Riste/Liniedræn/Sokkelaffugter med tilslutningOverflader i terrænLAN200LAN300LAN325LAN325</v>
      </c>
      <c r="F195" t="str">
        <f>Leverancespecifikation!N198</f>
        <v>X</v>
      </c>
      <c r="G195" t="str">
        <f t="shared" ref="G195:G258" si="4">IF(B195=E195,IF(C195=F195,"","P"),"P")</f>
        <v/>
      </c>
    </row>
    <row r="196" spans="1:7" x14ac:dyDescent="0.25">
      <c r="A196" t="str">
        <f>'Leverancespecifikation (LÅST)'!C199</f>
        <v>195Riste/Liniedræn/Sokkelaffugter uden tilslutning</v>
      </c>
      <c r="B196" t="str">
        <f>_xlfn.CONCAT('Leverancespecifikation (LÅST)'!J199:L199,'Leverancespecifikation (LÅST)'!V199:CA199)</f>
        <v>3Riste/Liniedræn/Sokkelaffugter uden tilslutningOverflader i terrænLAN200LAN300LAN325LAN325</v>
      </c>
      <c r="C196" t="str">
        <f>'Leverancespecifikation (LÅST)'!N199</f>
        <v>X</v>
      </c>
      <c r="D196" t="str">
        <f>VLOOKUP(Tabel4[[#This Row],[Data fra "5. Basis"]],Leverancespecifikation!C:C,1,FALSE)</f>
        <v>195Riste/Liniedræn/Sokkelaffugter uden tilslutning</v>
      </c>
      <c r="E196" t="str">
        <f>_xlfn.CONCAT(Leverancespecifikation!J199,Leverancespecifikation!K199,Leverancespecifikation!L199,Leverancespecifikation!V199:CA199)</f>
        <v>3Riste/Liniedræn/Sokkelaffugter uden tilslutningOverflader i terrænLAN200LAN300LAN325LAN325</v>
      </c>
      <c r="F196" t="str">
        <f>Leverancespecifikation!N199</f>
        <v>X</v>
      </c>
      <c r="G196" t="str">
        <f t="shared" si="4"/>
        <v/>
      </c>
    </row>
    <row r="197" spans="1:7" x14ac:dyDescent="0.25">
      <c r="A197" t="str">
        <f>'Leverancespecifikation (LÅST)'!C200</f>
        <v>196Solitær beplantning</v>
      </c>
      <c r="B197" t="str">
        <f>_xlfn.CONCAT('Leverancespecifikation (LÅST)'!J200:L200,'Leverancespecifikation (LÅST)'!V200:CA200)</f>
        <v>2Solitær beplantning</v>
      </c>
      <c r="C197" t="str">
        <f>'Leverancespecifikation (LÅST)'!N200</f>
        <v>X</v>
      </c>
      <c r="D197" t="str">
        <f>VLOOKUP(Tabel4[[#This Row],[Data fra "5. Basis"]],Leverancespecifikation!C:C,1,FALSE)</f>
        <v>196Solitær beplantning</v>
      </c>
      <c r="E197" t="str">
        <f>_xlfn.CONCAT(Leverancespecifikation!J200,Leverancespecifikation!K200,Leverancespecifikation!L200,Leverancespecifikation!V200:CA200)</f>
        <v>2Solitær beplantning</v>
      </c>
      <c r="F197" t="str">
        <f>Leverancespecifikation!N200</f>
        <v>X</v>
      </c>
      <c r="G197" t="str">
        <f t="shared" si="4"/>
        <v/>
      </c>
    </row>
    <row r="198" spans="1:7" x14ac:dyDescent="0.25">
      <c r="A198" t="str">
        <f>'Leverancespecifikation (LÅST)'!C201</f>
        <v>197Træer</v>
      </c>
      <c r="B198" t="str">
        <f>_xlfn.CONCAT('Leverancespecifikation (LÅST)'!J201:L201,'Leverancespecifikation (LÅST)'!V201:CA201)</f>
        <v>3TræerSolitær beplantningLAN200LAN300LAN300LAN325LAN325</v>
      </c>
      <c r="C198" t="str">
        <f>'Leverancespecifikation (LÅST)'!N201</f>
        <v>X</v>
      </c>
      <c r="D198" t="str">
        <f>VLOOKUP(Tabel4[[#This Row],[Data fra "5. Basis"]],Leverancespecifikation!C:C,1,FALSE)</f>
        <v>197Træer</v>
      </c>
      <c r="E198" t="str">
        <f>_xlfn.CONCAT(Leverancespecifikation!J201,Leverancespecifikation!K201,Leverancespecifikation!L201,Leverancespecifikation!V201:CA201)</f>
        <v>3TræerSolitær beplantningLAN200LAN300LAN300LAN325LAN325</v>
      </c>
      <c r="F198" t="str">
        <f>Leverancespecifikation!N201</f>
        <v>X</v>
      </c>
      <c r="G198" t="str">
        <f t="shared" si="4"/>
        <v/>
      </c>
    </row>
    <row r="199" spans="1:7" x14ac:dyDescent="0.25">
      <c r="A199" t="str">
        <f>'Leverancespecifikation (LÅST)'!C202</f>
        <v>198Buske og hække</v>
      </c>
      <c r="B199" t="str">
        <f>_xlfn.CONCAT('Leverancespecifikation (LÅST)'!J202:L202,'Leverancespecifikation (LÅST)'!V202:CA202)</f>
        <v>3Buske og hækkeSolitær beplantningLAN200LAN300LAN325LAN325</v>
      </c>
      <c r="C199" t="str">
        <f>'Leverancespecifikation (LÅST)'!N202</f>
        <v>X</v>
      </c>
      <c r="D199" t="str">
        <f>VLOOKUP(Tabel4[[#This Row],[Data fra "5. Basis"]],Leverancespecifikation!C:C,1,FALSE)</f>
        <v>198Buske og hække</v>
      </c>
      <c r="E199" t="str">
        <f>_xlfn.CONCAT(Leverancespecifikation!J202,Leverancespecifikation!K202,Leverancespecifikation!L202,Leverancespecifikation!V202:CA202)</f>
        <v>3Buske og hækkeSolitær beplantningLAN200LAN300LAN325LAN325</v>
      </c>
      <c r="F199" t="str">
        <f>Leverancespecifikation!N202</f>
        <v>X</v>
      </c>
      <c r="G199" t="str">
        <f t="shared" si="4"/>
        <v/>
      </c>
    </row>
    <row r="200" spans="1:7" x14ac:dyDescent="0.25">
      <c r="A200" t="str">
        <f>'Leverancespecifikation (LÅST)'!C203</f>
        <v>199Beplantningstypologier</v>
      </c>
      <c r="B200" t="str">
        <f>_xlfn.CONCAT('Leverancespecifikation (LÅST)'!J203:L203,'Leverancespecifikation (LÅST)'!V203:CA203)</f>
        <v>2Beplantningstypologier</v>
      </c>
      <c r="C200">
        <f>'Leverancespecifikation (LÅST)'!N203</f>
        <v>0</v>
      </c>
      <c r="D200" t="str">
        <f>VLOOKUP(Tabel4[[#This Row],[Data fra "5. Basis"]],Leverancespecifikation!C:C,1,FALSE)</f>
        <v>199Beplantningstypologier</v>
      </c>
      <c r="E200" t="str">
        <f>_xlfn.CONCAT(Leverancespecifikation!J203,Leverancespecifikation!K203,Leverancespecifikation!L203,Leverancespecifikation!V203:CA203)</f>
        <v>2Beplantningstypologier</v>
      </c>
      <c r="F200">
        <f>Leverancespecifikation!N203</f>
        <v>0</v>
      </c>
      <c r="G200" t="str">
        <f t="shared" si="4"/>
        <v/>
      </c>
    </row>
    <row r="201" spans="1:7" x14ac:dyDescent="0.25">
      <c r="A201" t="str">
        <f>'Leverancespecifikation (LÅST)'!C204</f>
        <v>200Skovrejsning</v>
      </c>
      <c r="B201" t="str">
        <f>_xlfn.CONCAT('Leverancespecifikation (LÅST)'!J204:L204,'Leverancespecifikation (LÅST)'!V204:CA204)</f>
        <v>3SkovrejsningBeplantningstypologiLAN300LAN300LAN325LAN325</v>
      </c>
      <c r="C201" t="str">
        <f>'Leverancespecifikation (LÅST)'!N204</f>
        <v>-</v>
      </c>
      <c r="D201" t="str">
        <f>VLOOKUP(Tabel4[[#This Row],[Data fra "5. Basis"]],Leverancespecifikation!C:C,1,FALSE)</f>
        <v>200Skovrejsning</v>
      </c>
      <c r="E201" t="str">
        <f>_xlfn.CONCAT(Leverancespecifikation!J204,Leverancespecifikation!K204,Leverancespecifikation!L204,Leverancespecifikation!V204:CA204)</f>
        <v>3SkovrejsningBeplantningstypologiLAN300LAN300LAN325LAN325</v>
      </c>
      <c r="F201" t="str">
        <f>Leverancespecifikation!N204</f>
        <v>-</v>
      </c>
      <c r="G201" t="str">
        <f t="shared" si="4"/>
        <v/>
      </c>
    </row>
    <row r="202" spans="1:7" x14ac:dyDescent="0.25">
      <c r="A202" t="str">
        <f>'Leverancespecifikation (LÅST)'!C205</f>
        <v>201Bunddække og stauder</v>
      </c>
      <c r="B202" t="str">
        <f>_xlfn.CONCAT('Leverancespecifikation (LÅST)'!J205:L205,'Leverancespecifikation (LÅST)'!V205:CA205)</f>
        <v>3Bunddække og stauderBeplantningstypologiLAN200LAN300LAN325LAN325</v>
      </c>
      <c r="C202" t="str">
        <f>'Leverancespecifikation (LÅST)'!N205</f>
        <v>-</v>
      </c>
      <c r="D202" t="str">
        <f>VLOOKUP(Tabel4[[#This Row],[Data fra "5. Basis"]],Leverancespecifikation!C:C,1,FALSE)</f>
        <v>201Bunddække og stauder</v>
      </c>
      <c r="E202" t="str">
        <f>_xlfn.CONCAT(Leverancespecifikation!J205,Leverancespecifikation!K205,Leverancespecifikation!L205,Leverancespecifikation!V205:CA205)</f>
        <v>3Bunddække og stauderBeplantningstypologiLAN200LAN300LAN325LAN325</v>
      </c>
      <c r="F202" t="str">
        <f>Leverancespecifikation!N205</f>
        <v>-</v>
      </c>
      <c r="G202" t="str">
        <f t="shared" si="4"/>
        <v/>
      </c>
    </row>
    <row r="203" spans="1:7" x14ac:dyDescent="0.25">
      <c r="A203" t="str">
        <f>'Leverancespecifikation (LÅST)'!C206</f>
        <v>202Frøblandinger</v>
      </c>
      <c r="B203" t="str">
        <f>_xlfn.CONCAT('Leverancespecifikation (LÅST)'!J206:L206,'Leverancespecifikation (LÅST)'!V206:CA206)</f>
        <v>3FrøblandingerBeplantningstypologiLAN200LAN300LAN325LAN325</v>
      </c>
      <c r="C203" t="str">
        <f>'Leverancespecifikation (LÅST)'!N206</f>
        <v>-</v>
      </c>
      <c r="D203" t="str">
        <f>VLOOKUP(Tabel4[[#This Row],[Data fra "5. Basis"]],Leverancespecifikation!C:C,1,FALSE)</f>
        <v>202Frøblandinger</v>
      </c>
      <c r="E203" t="str">
        <f>_xlfn.CONCAT(Leverancespecifikation!J206,Leverancespecifikation!K206,Leverancespecifikation!L206,Leverancespecifikation!V206:CA206)</f>
        <v>3FrøblandingerBeplantningstypologiLAN200LAN300LAN325LAN325</v>
      </c>
      <c r="F203" t="str">
        <f>Leverancespecifikation!N206</f>
        <v>-</v>
      </c>
      <c r="G203" t="str">
        <f t="shared" si="4"/>
        <v/>
      </c>
    </row>
    <row r="204" spans="1:7" x14ac:dyDescent="0.25">
      <c r="A204" t="str">
        <f>'Leverancespecifikation (LÅST)'!C207</f>
        <v>203Ekstensive beplantningssystemer</v>
      </c>
      <c r="B204" t="str">
        <f>_xlfn.CONCAT('Leverancespecifikation (LÅST)'!J207:L207,'Leverancespecifikation (LÅST)'!V207:CA207)</f>
        <v>3Ekstensive beplantningssystemerBeplantningstypologiLAN200LAN300LAN325LAN325</v>
      </c>
      <c r="C204" t="str">
        <f>'Leverancespecifikation (LÅST)'!N207</f>
        <v>-</v>
      </c>
      <c r="D204" t="str">
        <f>VLOOKUP(Tabel4[[#This Row],[Data fra "5. Basis"]],Leverancespecifikation!C:C,1,FALSE)</f>
        <v>203Ekstensive beplantningssystemer</v>
      </c>
      <c r="E204" t="str">
        <f>_xlfn.CONCAT(Leverancespecifikation!J207,Leverancespecifikation!K207,Leverancespecifikation!L207,Leverancespecifikation!V207:CA207)</f>
        <v>3Ekstensive beplantningssystemerBeplantningstypologiLAN200LAN300LAN325LAN325</v>
      </c>
      <c r="F204" t="str">
        <f>Leverancespecifikation!N207</f>
        <v>-</v>
      </c>
      <c r="G204" t="str">
        <f t="shared" si="4"/>
        <v/>
      </c>
    </row>
    <row r="205" spans="1:7" x14ac:dyDescent="0.25">
      <c r="A205" t="str">
        <f>'Leverancespecifikation (LÅST)'!C208</f>
        <v>204Intensive opbygninger på tage</v>
      </c>
      <c r="B205" t="str">
        <f>_xlfn.CONCAT('Leverancespecifikation (LÅST)'!J208:L208,'Leverancespecifikation (LÅST)'!V208:CA208)</f>
        <v>3Intensive opbygninger på tageBeplantningstypologiLAN200LAN300LAN325LAN325</v>
      </c>
      <c r="C205" t="str">
        <f>'Leverancespecifikation (LÅST)'!N208</f>
        <v>-</v>
      </c>
      <c r="D205" t="str">
        <f>VLOOKUP(Tabel4[[#This Row],[Data fra "5. Basis"]],Leverancespecifikation!C:C,1,FALSE)</f>
        <v>204Intensive opbygninger på tage</v>
      </c>
      <c r="E205" t="str">
        <f>_xlfn.CONCAT(Leverancespecifikation!J208,Leverancespecifikation!K208,Leverancespecifikation!L208,Leverancespecifikation!V208:CA208)</f>
        <v>3Intensive opbygninger på tageBeplantningstypologiLAN200LAN300LAN325LAN325</v>
      </c>
      <c r="F205" t="str">
        <f>Leverancespecifikation!N208</f>
        <v>-</v>
      </c>
      <c r="G205" t="str">
        <f t="shared" si="4"/>
        <v/>
      </c>
    </row>
    <row r="206" spans="1:7" x14ac:dyDescent="0.25">
      <c r="A206" t="str">
        <f>'Leverancespecifikation (LÅST)'!C209</f>
        <v>205Konstruktionselementer i terræn</v>
      </c>
      <c r="B206" t="str">
        <f>_xlfn.CONCAT('Leverancespecifikation (LÅST)'!J209:L209,'Leverancespecifikation (LÅST)'!V209:CA209)</f>
        <v>2Konstruktionselementer i terræn</v>
      </c>
      <c r="C206" t="str">
        <f>'Leverancespecifikation (LÅST)'!N209</f>
        <v>X</v>
      </c>
      <c r="D206" t="str">
        <f>VLOOKUP(Tabel4[[#This Row],[Data fra "5. Basis"]],Leverancespecifikation!C:C,1,FALSE)</f>
        <v>205Konstruktionselementer i terræn</v>
      </c>
      <c r="E206" t="str">
        <f>_xlfn.CONCAT(Leverancespecifikation!J209,Leverancespecifikation!K209,Leverancespecifikation!L209,Leverancespecifikation!V209:CA209)</f>
        <v>2Konstruktionselementer i terræn</v>
      </c>
      <c r="F206" t="str">
        <f>Leverancespecifikation!N209</f>
        <v>X</v>
      </c>
      <c r="G206" t="str">
        <f t="shared" si="4"/>
        <v/>
      </c>
    </row>
    <row r="207" spans="1:7" x14ac:dyDescent="0.25">
      <c r="A207" t="str">
        <f>'Leverancespecifikation (LÅST)'!C210</f>
        <v>206Støttemure &gt; 1meter</v>
      </c>
      <c r="B207" t="str">
        <f>_xlfn.CONCAT('Leverancespecifikation (LÅST)'!J210:L210,'Leverancespecifikation (LÅST)'!V210:CA210)</f>
        <v>3Støttemure &gt; 1meterKonstruktionselementer i terrænLAN300KON300KON325KON325Landskab: Geometri, Konstruktion: konstruktion</v>
      </c>
      <c r="C207" t="str">
        <f>'Leverancespecifikation (LÅST)'!N210</f>
        <v>X</v>
      </c>
      <c r="D207" t="str">
        <f>VLOOKUP(Tabel4[[#This Row],[Data fra "5. Basis"]],Leverancespecifikation!C:C,1,FALSE)</f>
        <v>206Støttemure &gt; 1meter</v>
      </c>
      <c r="E207" t="str">
        <f>_xlfn.CONCAT(Leverancespecifikation!J210,Leverancespecifikation!K210,Leverancespecifikation!L210,Leverancespecifikation!V210:CA210)</f>
        <v>3Støttemure &gt; 1meterKonstruktionselementer i terrænLAN300KON300KON325KON325Landskab: Geometri, Konstruktion: konstruktion</v>
      </c>
      <c r="F207" t="str">
        <f>Leverancespecifikation!N210</f>
        <v>X</v>
      </c>
      <c r="G207" t="str">
        <f t="shared" si="4"/>
        <v/>
      </c>
    </row>
    <row r="208" spans="1:7" x14ac:dyDescent="0.25">
      <c r="A208" t="str">
        <f>'Leverancespecifikation (LÅST)'!C211</f>
        <v>207Støttemure &lt; 1meter</v>
      </c>
      <c r="B208" t="str">
        <f>_xlfn.CONCAT('Leverancespecifikation (LÅST)'!J211:L211,'Leverancespecifikation (LÅST)'!V211:CA211)</f>
        <v>3Støttemure &lt; 1meterKonstruktionselementer i terrænLAN300LAN300LAN325LAN325Landskab: Geometri, Konstruktion: konstruktion</v>
      </c>
      <c r="C208" t="str">
        <f>'Leverancespecifikation (LÅST)'!N211</f>
        <v>X</v>
      </c>
      <c r="D208" t="str">
        <f>VLOOKUP(Tabel4[[#This Row],[Data fra "5. Basis"]],Leverancespecifikation!C:C,1,FALSE)</f>
        <v>207Støttemure &lt; 1meter</v>
      </c>
      <c r="E208" t="str">
        <f>_xlfn.CONCAT(Leverancespecifikation!J211,Leverancespecifikation!K211,Leverancespecifikation!L211,Leverancespecifikation!V211:CA211)</f>
        <v>3Støttemure &lt; 1meterKonstruktionselementer i terrænLAN300LAN300LAN325LAN325Landskab: Geometri, Konstruktion: konstruktion</v>
      </c>
      <c r="F208" t="str">
        <f>Leverancespecifikation!N211</f>
        <v>X</v>
      </c>
      <c r="G208" t="str">
        <f t="shared" si="4"/>
        <v/>
      </c>
    </row>
    <row r="209" spans="1:7" x14ac:dyDescent="0.25">
      <c r="A209" t="str">
        <f>'Leverancespecifikation (LÅST)'!C212</f>
        <v>208Opmurede elementer</v>
      </c>
      <c r="B209" t="str">
        <f>_xlfn.CONCAT('Leverancespecifikation (LÅST)'!J212:L212,'Leverancespecifikation (LÅST)'!V212:CA212)</f>
        <v>3Opmurede elementerKonstruktionselementer i terrænLAN300LAN300LAN325LAN325Landskab: Geometri, Konstruktion: konstruktion Arkitekt:murværk</v>
      </c>
      <c r="C209" t="str">
        <f>'Leverancespecifikation (LÅST)'!N212</f>
        <v>X</v>
      </c>
      <c r="D209" t="str">
        <f>VLOOKUP(Tabel4[[#This Row],[Data fra "5. Basis"]],Leverancespecifikation!C:C,1,FALSE)</f>
        <v>208Opmurede elementer</v>
      </c>
      <c r="E209" t="str">
        <f>_xlfn.CONCAT(Leverancespecifikation!J212,Leverancespecifikation!K212,Leverancespecifikation!L212,Leverancespecifikation!V212:CA212)</f>
        <v>3Opmurede elementerKonstruktionselementer i terrænLAN300LAN300LAN325LAN325Landskab: Geometri, Konstruktion: konstruktion Arkitekt:murværk</v>
      </c>
      <c r="F209" t="str">
        <f>Leverancespecifikation!N212</f>
        <v>X</v>
      </c>
      <c r="G209" t="str">
        <f t="shared" si="4"/>
        <v/>
      </c>
    </row>
    <row r="210" spans="1:7" x14ac:dyDescent="0.25">
      <c r="A210" t="str">
        <f>'Leverancespecifikation (LÅST)'!C213</f>
        <v>209Insitustøbt elementer</v>
      </c>
      <c r="B210" t="str">
        <f>_xlfn.CONCAT('Leverancespecifikation (LÅST)'!J213:L213,'Leverancespecifikation (LÅST)'!V213:CA213)</f>
        <v>3Insitustøbt elementerKonstruktionselementer i terrænLAN300KON300KON325KON325Landskab: Geometri, Konstruktion: konstruktion</v>
      </c>
      <c r="C210" t="str">
        <f>'Leverancespecifikation (LÅST)'!N213</f>
        <v>X</v>
      </c>
      <c r="D210" t="str">
        <f>VLOOKUP(Tabel4[[#This Row],[Data fra "5. Basis"]],Leverancespecifikation!C:C,1,FALSE)</f>
        <v>209Insitustøbt elementer</v>
      </c>
      <c r="E210" t="str">
        <f>_xlfn.CONCAT(Leverancespecifikation!J213,Leverancespecifikation!K213,Leverancespecifikation!L213,Leverancespecifikation!V213:CA213)</f>
        <v>3Insitustøbt elementerKonstruktionselementer i terrænLAN300KON300KON325KON325Landskab: Geometri, Konstruktion: konstruktion</v>
      </c>
      <c r="F210" t="str">
        <f>Leverancespecifikation!N213</f>
        <v>X</v>
      </c>
      <c r="G210" t="str">
        <f t="shared" si="4"/>
        <v/>
      </c>
    </row>
    <row r="211" spans="1:7" x14ac:dyDescent="0.25">
      <c r="A211" t="str">
        <f>'Leverancespecifikation (LÅST)'!C214</f>
        <v>210Hegn og afskærmninger</v>
      </c>
      <c r="B211" t="str">
        <f>_xlfn.CONCAT('Leverancespecifikation (LÅST)'!J214:L214,'Leverancespecifikation (LÅST)'!V214:CA214)</f>
        <v>3Hegn og afskærmningerKonstruktionselementer i terrænLAN200LAN300LAN325LAN325</v>
      </c>
      <c r="C211" t="str">
        <f>'Leverancespecifikation (LÅST)'!N214</f>
        <v>X</v>
      </c>
      <c r="D211" t="str">
        <f>VLOOKUP(Tabel4[[#This Row],[Data fra "5. Basis"]],Leverancespecifikation!C:C,1,FALSE)</f>
        <v>210Hegn og afskærmninger</v>
      </c>
      <c r="E211" t="str">
        <f>_xlfn.CONCAT(Leverancespecifikation!J214,Leverancespecifikation!K214,Leverancespecifikation!L214,Leverancespecifikation!V214:CA214)</f>
        <v>3Hegn og afskærmningerKonstruktionselementer i terrænLAN200LAN300LAN325LAN325</v>
      </c>
      <c r="F211" t="str">
        <f>Leverancespecifikation!N214</f>
        <v>X</v>
      </c>
      <c r="G211" t="str">
        <f t="shared" si="4"/>
        <v/>
      </c>
    </row>
    <row r="212" spans="1:7" x14ac:dyDescent="0.25">
      <c r="A212" t="str">
        <f>'Leverancespecifikation (LÅST)'!C215</f>
        <v>211Trapper i terræn</v>
      </c>
      <c r="B212" t="str">
        <f>_xlfn.CONCAT('Leverancespecifikation (LÅST)'!J215:L215,'Leverancespecifikation (LÅST)'!V215:CA215)</f>
        <v>3Trapper i terrænKonstruktionselementer i terrænLAN300LAN300LAN325LAN325</v>
      </c>
      <c r="C212" t="str">
        <f>'Leverancespecifikation (LÅST)'!N215</f>
        <v>X</v>
      </c>
      <c r="D212" t="str">
        <f>VLOOKUP(Tabel4[[#This Row],[Data fra "5. Basis"]],Leverancespecifikation!C:C,1,FALSE)</f>
        <v>211Trapper i terræn</v>
      </c>
      <c r="E212" t="str">
        <f>_xlfn.CONCAT(Leverancespecifikation!J215,Leverancespecifikation!K215,Leverancespecifikation!L215,Leverancespecifikation!V215:CA215)</f>
        <v>3Trapper i terrænKonstruktionselementer i terrænLAN300LAN300LAN325LAN325</v>
      </c>
      <c r="F212" t="str">
        <f>Leverancespecifikation!N215</f>
        <v>X</v>
      </c>
      <c r="G212" t="str">
        <f t="shared" si="4"/>
        <v/>
      </c>
    </row>
    <row r="213" spans="1:7" x14ac:dyDescent="0.25">
      <c r="A213" t="str">
        <f>'Leverancespecifikation (LÅST)'!C216</f>
        <v>212Ramper i terræn</v>
      </c>
      <c r="B213" t="str">
        <f>_xlfn.CONCAT('Leverancespecifikation (LÅST)'!J216:L216,'Leverancespecifikation (LÅST)'!V216:CA216)</f>
        <v>3Ramper i terrænKonstruktionselementer i terrænLAN300LAN300LAN325LAN325</v>
      </c>
      <c r="C213" t="str">
        <f>'Leverancespecifikation (LÅST)'!N216</f>
        <v>X</v>
      </c>
      <c r="D213" t="str">
        <f>VLOOKUP(Tabel4[[#This Row],[Data fra "5. Basis"]],Leverancespecifikation!C:C,1,FALSE)</f>
        <v>212Ramper i terræn</v>
      </c>
      <c r="E213" t="str">
        <f>_xlfn.CONCAT(Leverancespecifikation!J216,Leverancespecifikation!K216,Leverancespecifikation!L216,Leverancespecifikation!V216:CA216)</f>
        <v>3Ramper i terrænKonstruktionselementer i terrænLAN300LAN300LAN325LAN325</v>
      </c>
      <c r="F213" t="str">
        <f>Leverancespecifikation!N216</f>
        <v>X</v>
      </c>
      <c r="G213" t="str">
        <f t="shared" si="4"/>
        <v/>
      </c>
    </row>
    <row r="214" spans="1:7" x14ac:dyDescent="0.25">
      <c r="A214" t="str">
        <f>'Leverancespecifikation (LÅST)'!C217</f>
        <v>213Uisolerede bygværker i terræn</v>
      </c>
      <c r="B214" t="str">
        <f>_xlfn.CONCAT('Leverancespecifikation (LÅST)'!J217:L217,'Leverancespecifikation (LÅST)'!V217:CA217)</f>
        <v xml:space="preserve">3Uisolerede bygværker i terrænKonstruktionselementer i terrænLAN300LAN300LAN325LAN325Ind-, overdækninger, skuer, drivhuse mv. </v>
      </c>
      <c r="C214" t="str">
        <f>'Leverancespecifikation (LÅST)'!N217</f>
        <v>X</v>
      </c>
      <c r="D214" t="str">
        <f>VLOOKUP(Tabel4[[#This Row],[Data fra "5. Basis"]],Leverancespecifikation!C:C,1,FALSE)</f>
        <v>213Uisolerede bygværker i terræn</v>
      </c>
      <c r="E214" t="str">
        <f>_xlfn.CONCAT(Leverancespecifikation!J217,Leverancespecifikation!K217,Leverancespecifikation!L217,Leverancespecifikation!V217:CA217)</f>
        <v xml:space="preserve">3Uisolerede bygværker i terrænKonstruktionselementer i terrænLAN300LAN300LAN325LAN325Ind-, overdækninger, skuer, drivhuse mv. </v>
      </c>
      <c r="F214" t="str">
        <f>Leverancespecifikation!N217</f>
        <v>X</v>
      </c>
      <c r="G214" t="str">
        <f t="shared" si="4"/>
        <v/>
      </c>
    </row>
    <row r="215" spans="1:7" x14ac:dyDescent="0.25">
      <c r="A215" t="str">
        <f>'Leverancespecifikation (LÅST)'!C218</f>
        <v>214Inventar i terræn</v>
      </c>
      <c r="B215" t="str">
        <f>_xlfn.CONCAT('Leverancespecifikation (LÅST)'!J218:L218,'Leverancespecifikation (LÅST)'!V218:CA218)</f>
        <v>2Inventar i terræn</v>
      </c>
      <c r="C215" t="str">
        <f>'Leverancespecifikation (LÅST)'!N218</f>
        <v>X</v>
      </c>
      <c r="D215" t="str">
        <f>VLOOKUP(Tabel4[[#This Row],[Data fra "5. Basis"]],Leverancespecifikation!C:C,1,FALSE)</f>
        <v>214Inventar i terræn</v>
      </c>
      <c r="E215" t="str">
        <f>_xlfn.CONCAT(Leverancespecifikation!J218,Leverancespecifikation!K218,Leverancespecifikation!L218,Leverancespecifikation!V218:CA218)</f>
        <v>2Inventar i terræn</v>
      </c>
      <c r="F215" t="str">
        <f>Leverancespecifikation!N218</f>
        <v>X</v>
      </c>
      <c r="G215" t="str">
        <f t="shared" si="4"/>
        <v/>
      </c>
    </row>
    <row r="216" spans="1:7" x14ac:dyDescent="0.25">
      <c r="A216" t="str">
        <f>'Leverancespecifikation (LÅST)'!C219</f>
        <v>215Installationer i terræn</v>
      </c>
      <c r="B216" t="str">
        <f>_xlfn.CONCAT('Leverancespecifikation (LÅST)'!J219:L219,'Leverancespecifikation (LÅST)'!V219:CA219)</f>
        <v>2Installationer i terrænInventar i terrænLAN300LAN300LAN325LAN325fx, mekaniske pulleter, ladestandere ventilations installationer mv.</v>
      </c>
      <c r="C216" t="str">
        <f>'Leverancespecifikation (LÅST)'!N219</f>
        <v>X</v>
      </c>
      <c r="D216" t="str">
        <f>VLOOKUP(Tabel4[[#This Row],[Data fra "5. Basis"]],Leverancespecifikation!C:C,1,FALSE)</f>
        <v>215Installationer i terræn</v>
      </c>
      <c r="E216" t="str">
        <f>_xlfn.CONCAT(Leverancespecifikation!J219,Leverancespecifikation!K219,Leverancespecifikation!L219,Leverancespecifikation!V219:CA219)</f>
        <v>2Installationer i terrænInventar i terrænLAN300LAN300LAN325LAN325fx, mekaniske pulleter, ladestandere ventilations installationer mv.</v>
      </c>
      <c r="F216" t="str">
        <f>Leverancespecifikation!N219</f>
        <v>X</v>
      </c>
      <c r="G216" t="str">
        <f t="shared" si="4"/>
        <v/>
      </c>
    </row>
    <row r="217" spans="1:7" x14ac:dyDescent="0.25">
      <c r="A217" t="str">
        <f>'Leverancespecifikation (LÅST)'!C220</f>
        <v>216Fast inventar</v>
      </c>
      <c r="B217" t="str">
        <f>_xlfn.CONCAT('Leverancespecifikation (LÅST)'!J220:L220,'Leverancespecifikation (LÅST)'!V220:CA220)</f>
        <v>2Fast inventarInventar i terrænLAN300LAN300LAN325LAN325fx Pullerter, flagstænger mv.</v>
      </c>
      <c r="C217" t="str">
        <f>'Leverancespecifikation (LÅST)'!N220</f>
        <v>X</v>
      </c>
      <c r="D217" t="str">
        <f>VLOOKUP(Tabel4[[#This Row],[Data fra "5. Basis"]],Leverancespecifikation!C:C,1,FALSE)</f>
        <v>216Fast inventar</v>
      </c>
      <c r="E217" t="str">
        <f>_xlfn.CONCAT(Leverancespecifikation!J220,Leverancespecifikation!K220,Leverancespecifikation!L220,Leverancespecifikation!V220:CA220)</f>
        <v>2Fast inventarInventar i terrænLAN300LAN300LAN325LAN325fx Pullerter, flagstænger mv.</v>
      </c>
      <c r="F217" t="str">
        <f>Leverancespecifikation!N220</f>
        <v>X</v>
      </c>
      <c r="G217" t="str">
        <f t="shared" si="4"/>
        <v/>
      </c>
    </row>
    <row r="218" spans="1:7" x14ac:dyDescent="0.25">
      <c r="A218" t="str">
        <f>'Leverancespecifikation (LÅST)'!C221</f>
        <v>217Løst inventar</v>
      </c>
      <c r="B218" t="str">
        <f>_xlfn.CONCAT('Leverancespecifikation (LÅST)'!J221:L221,'Leverancespecifikation (LÅST)'!V221:CA221)</f>
        <v>2Løst inventarInventar i terrænLAN300LAN300LAN325LAN325</v>
      </c>
      <c r="C218" t="str">
        <f>'Leverancespecifikation (LÅST)'!N221</f>
        <v>X</v>
      </c>
      <c r="D218" t="str">
        <f>VLOOKUP(Tabel4[[#This Row],[Data fra "5. Basis"]],Leverancespecifikation!C:C,1,FALSE)</f>
        <v>217Løst inventar</v>
      </c>
      <c r="E218" t="str">
        <f>_xlfn.CONCAT(Leverancespecifikation!J221,Leverancespecifikation!K221,Leverancespecifikation!L221,Leverancespecifikation!V221:CA221)</f>
        <v>2Løst inventarInventar i terrænLAN300LAN300LAN325LAN325</v>
      </c>
      <c r="F218" t="str">
        <f>Leverancespecifikation!N221</f>
        <v>X</v>
      </c>
      <c r="G218" t="str">
        <f t="shared" si="4"/>
        <v/>
      </c>
    </row>
    <row r="219" spans="1:7" x14ac:dyDescent="0.25">
      <c r="A219" t="str">
        <f>'Leverancespecifikation (LÅST)'!C222</f>
        <v>218Belysning i terræn</v>
      </c>
      <c r="B219" t="str">
        <f>_xlfn.CONCAT('Leverancespecifikation (LÅST)'!J222:L222,'Leverancespecifikation (LÅST)'!V222:CA222)</f>
        <v>2Belysning i terrænInventar i terrænLAN200LAN300LAN325LAN325Landskab: Geometri, EL:Verificerer, placering og armaturvalg</v>
      </c>
      <c r="C219" t="str">
        <f>'Leverancespecifikation (LÅST)'!N222</f>
        <v>X</v>
      </c>
      <c r="D219" t="str">
        <f>VLOOKUP(Tabel4[[#This Row],[Data fra "5. Basis"]],Leverancespecifikation!C:C,1,FALSE)</f>
        <v>218Belysning i terræn</v>
      </c>
      <c r="E219" t="str">
        <f>_xlfn.CONCAT(Leverancespecifikation!J222,Leverancespecifikation!K222,Leverancespecifikation!L222,Leverancespecifikation!V222:CA222)</f>
        <v>2Belysning i terrænInventar i terrænLAN200LAN300LAN325LAN325Landskab: Geometri, EL:Verificerer, placering og armaturvalg</v>
      </c>
      <c r="F219" t="str">
        <f>Leverancespecifikation!N222</f>
        <v>X</v>
      </c>
      <c r="G219" t="str">
        <f t="shared" si="4"/>
        <v/>
      </c>
    </row>
    <row r="220" spans="1:7" x14ac:dyDescent="0.25">
      <c r="A220" t="str">
        <f>'Leverancespecifikation (LÅST)'!C223</f>
        <v>219Håndlister/værn i terræn</v>
      </c>
      <c r="B220" t="str">
        <f>_xlfn.CONCAT('Leverancespecifikation (LÅST)'!J223:L223,'Leverancespecifikation (LÅST)'!V223:CA223)</f>
        <v>2Håndlister/værn i terrænKonstruktionselementer i terrænLAN200LAN300LAN325LAN325</v>
      </c>
      <c r="C220" t="str">
        <f>'Leverancespecifikation (LÅST)'!N223</f>
        <v>-</v>
      </c>
      <c r="D220" t="str">
        <f>VLOOKUP(Tabel4[[#This Row],[Data fra "5. Basis"]],Leverancespecifikation!C:C,1,FALSE)</f>
        <v>219Håndlister/værn i terræn</v>
      </c>
      <c r="E220" t="str">
        <f>_xlfn.CONCAT(Leverancespecifikation!J223,Leverancespecifikation!K223,Leverancespecifikation!L223,Leverancespecifikation!V223:CA223)</f>
        <v>2Håndlister/værn i terrænKonstruktionselementer i terrænLAN200LAN300LAN325LAN325</v>
      </c>
      <c r="F220" t="str">
        <f>Leverancespecifikation!N223</f>
        <v>-</v>
      </c>
      <c r="G220" t="str">
        <f t="shared" si="4"/>
        <v/>
      </c>
    </row>
    <row r="221" spans="1:7" x14ac:dyDescent="0.25">
      <c r="A221" t="str">
        <f>'Leverancespecifikation (LÅST)'!C224</f>
        <v>220El</v>
      </c>
      <c r="B221" t="str">
        <f>_xlfn.CONCAT('Leverancespecifikation (LÅST)'!J224:L224,'Leverancespecifikation (LÅST)'!V224:CA224)</f>
        <v>1El</v>
      </c>
      <c r="C221">
        <f>'Leverancespecifikation (LÅST)'!N224</f>
        <v>0</v>
      </c>
      <c r="D221" t="str">
        <f>VLOOKUP(Tabel4[[#This Row],[Data fra "5. Basis"]],Leverancespecifikation!C:C,1,FALSE)</f>
        <v>220El</v>
      </c>
      <c r="E221" t="str">
        <f>_xlfn.CONCAT(Leverancespecifikation!J224,Leverancespecifikation!K224,Leverancespecifikation!L224,Leverancespecifikation!V224:CA224)</f>
        <v>1El</v>
      </c>
      <c r="F221">
        <f>Leverancespecifikation!N224</f>
        <v>0</v>
      </c>
      <c r="G221" t="str">
        <f t="shared" si="4"/>
        <v/>
      </c>
    </row>
    <row r="222" spans="1:7" x14ac:dyDescent="0.25">
      <c r="A222" t="str">
        <f>'Leverancespecifikation (LÅST)'!C225</f>
        <v>221Analytiske rum og systemer</v>
      </c>
      <c r="B222" t="str">
        <f>_xlfn.CONCAT('Leverancespecifikation (LÅST)'!J225:L225,'Leverancespecifikation (LÅST)'!V225:CA225)</f>
        <v>2Analytiske rum og systemer</v>
      </c>
      <c r="C222">
        <f>'Leverancespecifikation (LÅST)'!N225</f>
        <v>0</v>
      </c>
      <c r="D222" t="str">
        <f>VLOOKUP(Tabel4[[#This Row],[Data fra "5. Basis"]],Leverancespecifikation!C:C,1,FALSE)</f>
        <v>221Analytiske rum og systemer</v>
      </c>
      <c r="E222" t="str">
        <f>_xlfn.CONCAT(Leverancespecifikation!J225,Leverancespecifikation!K225,Leverancespecifikation!L225,Leverancespecifikation!V225:CA225)</f>
        <v>2Analytiske rum og systemer</v>
      </c>
      <c r="F222">
        <f>Leverancespecifikation!N225</f>
        <v>0</v>
      </c>
      <c r="G222" t="str">
        <f t="shared" si="4"/>
        <v/>
      </c>
    </row>
    <row r="223" spans="1:7" x14ac:dyDescent="0.25">
      <c r="A223" t="str">
        <f>'Leverancespecifikation (LÅST)'!C226</f>
        <v>222Spaces -  EL-Installationer</v>
      </c>
      <c r="B223" t="str">
        <f>_xlfn.CONCAT('Leverancespecifikation (LÅST)'!J226:L226,'Leverancespecifikation (LÅST)'!V226:CA226)</f>
        <v>3Spaces -  EL-InstallationerSpacesKan kombineres med andre Spaces.</v>
      </c>
      <c r="C223" t="str">
        <f>'Leverancespecifikation (LÅST)'!N226</f>
        <v>-</v>
      </c>
      <c r="D223" t="str">
        <f>VLOOKUP(Tabel4[[#This Row],[Data fra "5. Basis"]],Leverancespecifikation!C:C,1,FALSE)</f>
        <v>222Spaces -  EL-Installationer</v>
      </c>
      <c r="E223" t="str">
        <f>_xlfn.CONCAT(Leverancespecifikation!J226,Leverancespecifikation!K226,Leverancespecifikation!L226,Leverancespecifikation!V226:CA226)</f>
        <v>3Spaces -  EL-InstallationerSpacesKan kombineres med andre Spaces.</v>
      </c>
      <c r="F223" t="str">
        <f>Leverancespecifikation!N226</f>
        <v>-</v>
      </c>
      <c r="G223" t="str">
        <f t="shared" si="4"/>
        <v/>
      </c>
    </row>
    <row r="224" spans="1:7" x14ac:dyDescent="0.25">
      <c r="A224" t="str">
        <f>'Leverancespecifikation (LÅST)'!C227</f>
        <v>223Systemer - EL-Installationer</v>
      </c>
      <c r="B224" t="str">
        <f>_xlfn.CONCAT('Leverancespecifikation (LÅST)'!J227:L227,'Leverancespecifikation (LÅST)'!V227:CA227)</f>
        <v>3Systemer - EL-Installationer-</v>
      </c>
      <c r="C224" t="str">
        <f>'Leverancespecifikation (LÅST)'!N227</f>
        <v>-</v>
      </c>
      <c r="D224" t="str">
        <f>VLOOKUP(Tabel4[[#This Row],[Data fra "5. Basis"]],Leverancespecifikation!C:C,1,FALSE)</f>
        <v>223Systemer - EL-Installationer</v>
      </c>
      <c r="E224" t="str">
        <f>_xlfn.CONCAT(Leverancespecifikation!J227,Leverancespecifikation!K227,Leverancespecifikation!L227,Leverancespecifikation!V227:CA227)</f>
        <v>3Systemer - EL-Installationer-</v>
      </c>
      <c r="F224" t="str">
        <f>Leverancespecifikation!N227</f>
        <v>-</v>
      </c>
      <c r="G224" t="str">
        <f t="shared" si="4"/>
        <v/>
      </c>
    </row>
    <row r="225" spans="1:7" x14ac:dyDescent="0.25">
      <c r="A225" t="str">
        <f>'Leverancespecifikation (LÅST)'!C228</f>
        <v>224Føringsveje</v>
      </c>
      <c r="B225" t="str">
        <f>_xlfn.CONCAT('Leverancespecifikation (LÅST)'!J228:L228,'Leverancespecifikation (LÅST)'!V228:CA228)</f>
        <v>2Føringsveje</v>
      </c>
      <c r="C225">
        <f>'Leverancespecifikation (LÅST)'!N228</f>
        <v>0</v>
      </c>
      <c r="D225" t="str">
        <f>VLOOKUP(Tabel4[[#This Row],[Data fra "5. Basis"]],Leverancespecifikation!C:C,1,FALSE)</f>
        <v>224Føringsveje</v>
      </c>
      <c r="E225" t="str">
        <f>_xlfn.CONCAT(Leverancespecifikation!J228,Leverancespecifikation!K228,Leverancespecifikation!L228,Leverancespecifikation!V228:CA228)</f>
        <v>2Føringsveje</v>
      </c>
      <c r="F225">
        <f>Leverancespecifikation!N228</f>
        <v>0</v>
      </c>
      <c r="G225" t="str">
        <f t="shared" si="4"/>
        <v/>
      </c>
    </row>
    <row r="226" spans="1:7" x14ac:dyDescent="0.25">
      <c r="A226" t="str">
        <f>'Leverancespecifikation (LÅST)'!C229</f>
        <v>225Bakker/stiger/Kanaler/Kabler/Trækrør</v>
      </c>
      <c r="B226" t="str">
        <f>_xlfn.CONCAT('Leverancespecifikation (LÅST)'!J229:L229,'Leverancespecifikation (LÅST)'!V229:CA229)</f>
        <v>3Bakker/stiger/Kanaler/Kabler/Trækrør</v>
      </c>
      <c r="C226">
        <f>'Leverancespecifikation (LÅST)'!N229</f>
        <v>0</v>
      </c>
      <c r="D226" t="str">
        <f>VLOOKUP(Tabel4[[#This Row],[Data fra "5. Basis"]],Leverancespecifikation!C:C,1,FALSE)</f>
        <v>225Bakker/stiger/Kanaler/Kabler/Trækrør</v>
      </c>
      <c r="E226" t="str">
        <f>_xlfn.CONCAT(Leverancespecifikation!J229,Leverancespecifikation!K229,Leverancespecifikation!L229,Leverancespecifikation!V229:CA229)</f>
        <v>3Bakker/stiger/Kanaler/Kabler/Trækrør</v>
      </c>
      <c r="F226">
        <f>Leverancespecifikation!N229</f>
        <v>0</v>
      </c>
      <c r="G226" t="str">
        <f t="shared" si="4"/>
        <v/>
      </c>
    </row>
    <row r="227" spans="1:7" x14ac:dyDescent="0.25">
      <c r="A227" t="str">
        <f>'Leverancespecifikation (LÅST)'!C230</f>
        <v>226Teknikrum/Teknikområder</v>
      </c>
      <c r="B227" t="str">
        <f>_xlfn.CONCAT('Leverancespecifikation (LÅST)'!J230:L230,'Leverancespecifikation (LÅST)'!V230:CA230)</f>
        <v>4Teknikrum/TeknikområderEl-føringsvejEL200EL300EL325EL325</v>
      </c>
      <c r="C227" t="str">
        <f>'Leverancespecifikation (LÅST)'!N230</f>
        <v>X</v>
      </c>
      <c r="D227" t="str">
        <f>VLOOKUP(Tabel4[[#This Row],[Data fra "5. Basis"]],Leverancespecifikation!C:C,1,FALSE)</f>
        <v>226Teknikrum/Teknikområder</v>
      </c>
      <c r="E227" t="str">
        <f>_xlfn.CONCAT(Leverancespecifikation!J230,Leverancespecifikation!K230,Leverancespecifikation!L230,Leverancespecifikation!V230:CA230)</f>
        <v>4Teknikrum/TeknikområderEl-føringsvejEL200EL300EL325EL325</v>
      </c>
      <c r="F227" t="str">
        <f>Leverancespecifikation!N230</f>
        <v>X</v>
      </c>
      <c r="G227" t="str">
        <f t="shared" si="4"/>
        <v/>
      </c>
    </row>
    <row r="228" spans="1:7" x14ac:dyDescent="0.25">
      <c r="A228" t="str">
        <f>'Leverancespecifikation (LÅST)'!C231</f>
        <v>227Skakte (lodrette hovedføringsveje)</v>
      </c>
      <c r="B228" t="str">
        <f>_xlfn.CONCAT('Leverancespecifikation (LÅST)'!J231:L231,'Leverancespecifikation (LÅST)'!V231:CA231)</f>
        <v>4Skakte (lodrette hovedføringsveje)El-føringsvejEL300EL325EL325</v>
      </c>
      <c r="C228" t="str">
        <f>'Leverancespecifikation (LÅST)'!N231</f>
        <v>X</v>
      </c>
      <c r="D228" t="str">
        <f>VLOOKUP(Tabel4[[#This Row],[Data fra "5. Basis"]],Leverancespecifikation!C:C,1,FALSE)</f>
        <v>227Skakte (lodrette hovedføringsveje)</v>
      </c>
      <c r="E228" t="str">
        <f>_xlfn.CONCAT(Leverancespecifikation!J231,Leverancespecifikation!K231,Leverancespecifikation!L231,Leverancespecifikation!V231:CA231)</f>
        <v>4Skakte (lodrette hovedføringsveje)El-føringsvejEL300EL325EL325</v>
      </c>
      <c r="F228" t="str">
        <f>Leverancespecifikation!N231</f>
        <v>X</v>
      </c>
      <c r="G228" t="str">
        <f t="shared" si="4"/>
        <v/>
      </c>
    </row>
    <row r="229" spans="1:7" x14ac:dyDescent="0.25">
      <c r="A229" t="str">
        <f>'Leverancespecifikation (LÅST)'!C232</f>
        <v>228Vandrette hoved- og fordelingsføringsveje</v>
      </c>
      <c r="B229" t="str">
        <f>_xlfn.CONCAT('Leverancespecifikation (LÅST)'!J232:L232,'Leverancespecifikation (LÅST)'!V232:CA232)</f>
        <v>4Vandrette hoved- og fordelingsføringsvejeEl-føringsvejEL300EL325EL325</v>
      </c>
      <c r="C229" t="str">
        <f>'Leverancespecifikation (LÅST)'!N232</f>
        <v>X</v>
      </c>
      <c r="D229" t="str">
        <f>VLOOKUP(Tabel4[[#This Row],[Data fra "5. Basis"]],Leverancespecifikation!C:C,1,FALSE)</f>
        <v>228Vandrette hoved- og fordelingsføringsveje</v>
      </c>
      <c r="E229" t="str">
        <f>_xlfn.CONCAT(Leverancespecifikation!J232,Leverancespecifikation!K232,Leverancespecifikation!L232,Leverancespecifikation!V232:CA232)</f>
        <v>4Vandrette hoved- og fordelingsføringsvejeEl-føringsvejEL300EL325EL325</v>
      </c>
      <c r="F229" t="str">
        <f>Leverancespecifikation!N232</f>
        <v>X</v>
      </c>
      <c r="G229" t="str">
        <f t="shared" si="4"/>
        <v/>
      </c>
    </row>
    <row r="230" spans="1:7" x14ac:dyDescent="0.25">
      <c r="A230" t="str">
        <f>'Leverancespecifikation (LÅST)'!C233</f>
        <v>229Føring til Komponenter og tilslutninger i rum</v>
      </c>
      <c r="B230" t="str">
        <f>_xlfn.CONCAT('Leverancespecifikation (LÅST)'!J233:L233,'Leverancespecifikation (LÅST)'!V233:CA233)</f>
        <v>4Føring til Komponenter og tilslutninger i rumEl-føringsvejEL300EL325EL325</v>
      </c>
      <c r="C230" t="str">
        <f>'Leverancespecifikation (LÅST)'!N233</f>
        <v>X</v>
      </c>
      <c r="D230" t="str">
        <f>VLOOKUP(Tabel4[[#This Row],[Data fra "5. Basis"]],Leverancespecifikation!C:C,1,FALSE)</f>
        <v>229Føring til Komponenter og tilslutninger i rum</v>
      </c>
      <c r="E230" t="str">
        <f>_xlfn.CONCAT(Leverancespecifikation!J233,Leverancespecifikation!K233,Leverancespecifikation!L233,Leverancespecifikation!V233:CA233)</f>
        <v>4Føring til Komponenter og tilslutninger i rumEl-føringsvejEL300EL325EL325</v>
      </c>
      <c r="F230" t="str">
        <f>Leverancespecifikation!N233</f>
        <v>X</v>
      </c>
      <c r="G230" t="str">
        <f t="shared" si="4"/>
        <v/>
      </c>
    </row>
    <row r="231" spans="1:7" x14ac:dyDescent="0.25">
      <c r="A231" t="str">
        <f>'Leverancespecifikation (LÅST)'!C234</f>
        <v>230Kabelrør/trækrør &lt; 50 mm</v>
      </c>
      <c r="B231" t="str">
        <f>_xlfn.CONCAT('Leverancespecifikation (LÅST)'!J234:L234,'Leverancespecifikation (LÅST)'!V234:CA234)</f>
        <v>4Kabelrør/trækrør &lt; 50 mmEl-føringsvej</v>
      </c>
      <c r="C231" t="str">
        <f>'Leverancespecifikation (LÅST)'!N234</f>
        <v>-</v>
      </c>
      <c r="D231" t="str">
        <f>VLOOKUP(Tabel4[[#This Row],[Data fra "5. Basis"]],Leverancespecifikation!C:C,1,FALSE)</f>
        <v>230Kabelrør/trækrør &lt; 50 mm</v>
      </c>
      <c r="E231" t="str">
        <f>_xlfn.CONCAT(Leverancespecifikation!J234,Leverancespecifikation!K234,Leverancespecifikation!L234,Leverancespecifikation!V234:CA234)</f>
        <v>4Kabelrør/trækrør &lt; 50 mmEl-føringsvej</v>
      </c>
      <c r="F231" t="str">
        <f>Leverancespecifikation!N234</f>
        <v>-</v>
      </c>
      <c r="G231" t="str">
        <f t="shared" si="4"/>
        <v/>
      </c>
    </row>
    <row r="232" spans="1:7" x14ac:dyDescent="0.25">
      <c r="A232" t="str">
        <f>'Leverancespecifikation (LÅST)'!C235</f>
        <v>231Kabelrør/trækrør ≥ 50 mm</v>
      </c>
      <c r="B232" t="str">
        <f>_xlfn.CONCAT('Leverancespecifikation (LÅST)'!J235:L235,'Leverancespecifikation (LÅST)'!V235:CA235)</f>
        <v>4Kabelrør/trækrør ≥ 50 mmEl-føringsvejEL300EL325EL325</v>
      </c>
      <c r="C232" t="str">
        <f>'Leverancespecifikation (LÅST)'!N235</f>
        <v>X</v>
      </c>
      <c r="D232" t="str">
        <f>VLOOKUP(Tabel4[[#This Row],[Data fra "5. Basis"]],Leverancespecifikation!C:C,1,FALSE)</f>
        <v>231Kabelrør/trækrør ≥ 50 mm</v>
      </c>
      <c r="E232" t="str">
        <f>_xlfn.CONCAT(Leverancespecifikation!J235,Leverancespecifikation!K235,Leverancespecifikation!L235,Leverancespecifikation!V235:CA235)</f>
        <v>4Kabelrør/trækrør ≥ 50 mmEl-føringsvejEL300EL325EL325</v>
      </c>
      <c r="F232" t="str">
        <f>Leverancespecifikation!N235</f>
        <v>X</v>
      </c>
      <c r="G232" t="str">
        <f t="shared" si="4"/>
        <v/>
      </c>
    </row>
    <row r="233" spans="1:7" x14ac:dyDescent="0.25">
      <c r="A233" t="str">
        <f>'Leverancespecifikation (LÅST)'!C236</f>
        <v>232Bæringer</v>
      </c>
      <c r="B233" t="str">
        <f>_xlfn.CONCAT('Leverancespecifikation (LÅST)'!J236:L236,'Leverancespecifikation (LÅST)'!V236:CA236)</f>
        <v>4Bæringer-</v>
      </c>
      <c r="C233" t="str">
        <f>'Leverancespecifikation (LÅST)'!N236</f>
        <v>-</v>
      </c>
      <c r="D233" t="str">
        <f>VLOOKUP(Tabel4[[#This Row],[Data fra "5. Basis"]],Leverancespecifikation!C:C,1,FALSE)</f>
        <v>232Bæringer</v>
      </c>
      <c r="E233" t="str">
        <f>_xlfn.CONCAT(Leverancespecifikation!J236,Leverancespecifikation!K236,Leverancespecifikation!L236,Leverancespecifikation!V236:CA236)</f>
        <v>4Bæringer-</v>
      </c>
      <c r="F233" t="str">
        <f>Leverancespecifikation!N236</f>
        <v>-</v>
      </c>
      <c r="G233" t="str">
        <f t="shared" si="4"/>
        <v/>
      </c>
    </row>
    <row r="234" spans="1:7" x14ac:dyDescent="0.25">
      <c r="A234" t="str">
        <f>'Leverancespecifikation (LÅST)'!C237</f>
        <v>233Konsoller</v>
      </c>
      <c r="B234" t="str">
        <f>_xlfn.CONCAT('Leverancespecifikation (LÅST)'!J237:L237,'Leverancespecifikation (LÅST)'!V237:CA237)</f>
        <v>4Konsoller-</v>
      </c>
      <c r="C234" t="str">
        <f>'Leverancespecifikation (LÅST)'!N237</f>
        <v>-</v>
      </c>
      <c r="D234" t="str">
        <f>VLOOKUP(Tabel4[[#This Row],[Data fra "5. Basis"]],Leverancespecifikation!C:C,1,FALSE)</f>
        <v>233Konsoller</v>
      </c>
      <c r="E234" t="str">
        <f>_xlfn.CONCAT(Leverancespecifikation!J237,Leverancespecifikation!K237,Leverancespecifikation!L237,Leverancespecifikation!V237:CA237)</f>
        <v>4Konsoller-</v>
      </c>
      <c r="F234" t="str">
        <f>Leverancespecifikation!N237</f>
        <v>-</v>
      </c>
      <c r="G234" t="str">
        <f t="shared" si="4"/>
        <v/>
      </c>
    </row>
    <row r="235" spans="1:7" x14ac:dyDescent="0.25">
      <c r="A235" t="str">
        <f>'Leverancespecifikation (LÅST)'!C238</f>
        <v>234Stativer</v>
      </c>
      <c r="B235" t="str">
        <f>_xlfn.CONCAT('Leverancespecifikation (LÅST)'!J238:L238,'Leverancespecifikation (LÅST)'!V238:CA238)</f>
        <v>4Stativer-</v>
      </c>
      <c r="C235" t="str">
        <f>'Leverancespecifikation (LÅST)'!N238</f>
        <v>-</v>
      </c>
      <c r="D235" t="str">
        <f>VLOOKUP(Tabel4[[#This Row],[Data fra "5. Basis"]],Leverancespecifikation!C:C,1,FALSE)</f>
        <v>234Stativer</v>
      </c>
      <c r="E235" t="str">
        <f>_xlfn.CONCAT(Leverancespecifikation!J238,Leverancespecifikation!K238,Leverancespecifikation!L238,Leverancespecifikation!V238:CA238)</f>
        <v>4Stativer-</v>
      </c>
      <c r="F235" t="str">
        <f>Leverancespecifikation!N238</f>
        <v>-</v>
      </c>
      <c r="G235" t="str">
        <f t="shared" si="4"/>
        <v/>
      </c>
    </row>
    <row r="236" spans="1:7" x14ac:dyDescent="0.25">
      <c r="A236" t="str">
        <f>'Leverancespecifikation (LÅST)'!C239</f>
        <v>235Hul- og recesobjekter</v>
      </c>
      <c r="B236" t="str">
        <f>_xlfn.CONCAT('Leverancespecifikation (LÅST)'!J239:L239,'Leverancespecifikation (LÅST)'!V239:CA239)</f>
        <v>4Hul- og recesobjekterReces- og hulobjekter</v>
      </c>
      <c r="C236" t="str">
        <f>'Leverancespecifikation (LÅST)'!N239</f>
        <v>-</v>
      </c>
      <c r="D236" t="str">
        <f>VLOOKUP(Tabel4[[#This Row],[Data fra "5. Basis"]],Leverancespecifikation!C:C,1,FALSE)</f>
        <v>235Hul- og recesobjekter</v>
      </c>
      <c r="E236" t="str">
        <f>_xlfn.CONCAT(Leverancespecifikation!J239,Leverancespecifikation!K239,Leverancespecifikation!L239,Leverancespecifikation!V239:CA239)</f>
        <v>4Hul- og recesobjekterReces- og hulobjekter</v>
      </c>
      <c r="F236" t="str">
        <f>Leverancespecifikation!N239</f>
        <v>-</v>
      </c>
      <c r="G236" t="str">
        <f t="shared" si="4"/>
        <v/>
      </c>
    </row>
    <row r="237" spans="1:7" x14ac:dyDescent="0.25">
      <c r="A237" t="str">
        <f>'Leverancespecifikation (LÅST)'!C240</f>
        <v>236Hullukninger</v>
      </c>
      <c r="B237" t="str">
        <f>_xlfn.CONCAT('Leverancespecifikation (LÅST)'!J240:L240,'Leverancespecifikation (LÅST)'!V240:CA240)</f>
        <v>4Hullukninger-Gælder for bl.a. brandtætning og lydtætning.</v>
      </c>
      <c r="C237" t="str">
        <f>'Leverancespecifikation (LÅST)'!N240</f>
        <v>-</v>
      </c>
      <c r="D237" t="str">
        <f>VLOOKUP(Tabel4[[#This Row],[Data fra "5. Basis"]],Leverancespecifikation!C:C,1,FALSE)</f>
        <v>236Hullukninger</v>
      </c>
      <c r="E237" t="str">
        <f>_xlfn.CONCAT(Leverancespecifikation!J240,Leverancespecifikation!K240,Leverancespecifikation!L240,Leverancespecifikation!V240:CA240)</f>
        <v>4Hullukninger-Gælder for bl.a. brandtætning og lydtætning.</v>
      </c>
      <c r="F237" t="str">
        <f>Leverancespecifikation!N240</f>
        <v>-</v>
      </c>
      <c r="G237" t="str">
        <f t="shared" si="4"/>
        <v/>
      </c>
    </row>
    <row r="238" spans="1:7" x14ac:dyDescent="0.25">
      <c r="A238" t="str">
        <f>'Leverancespecifikation (LÅST)'!C241</f>
        <v>237Kabling</v>
      </c>
      <c r="B238" t="str">
        <f>_xlfn.CONCAT('Leverancespecifikation (LÅST)'!J241:L241,'Leverancespecifikation (LÅST)'!V241:CA241)</f>
        <v>2Kabling</v>
      </c>
      <c r="C238">
        <f>'Leverancespecifikation (LÅST)'!N241</f>
        <v>0</v>
      </c>
      <c r="D238" t="str">
        <f>VLOOKUP(Tabel4[[#This Row],[Data fra "5. Basis"]],Leverancespecifikation!C:C,1,FALSE)</f>
        <v>237Kabling</v>
      </c>
      <c r="E238" t="str">
        <f>_xlfn.CONCAT(Leverancespecifikation!J241,Leverancespecifikation!K241,Leverancespecifikation!L241,Leverancespecifikation!V241:CA241)</f>
        <v>2Kabling</v>
      </c>
      <c r="F238">
        <f>Leverancespecifikation!N241</f>
        <v>0</v>
      </c>
      <c r="G238" t="str">
        <f t="shared" si="4"/>
        <v/>
      </c>
    </row>
    <row r="239" spans="1:7" x14ac:dyDescent="0.25">
      <c r="A239" t="str">
        <f>'Leverancespecifikation (LÅST)'!C242</f>
        <v>238Ledninger i terræn</v>
      </c>
      <c r="B239" t="str">
        <f>_xlfn.CONCAT('Leverancespecifikation (LÅST)'!J242:L242,'Leverancespecifikation (LÅST)'!V242:CA242)</f>
        <v>3Ledninger i terræn-</v>
      </c>
      <c r="C239" t="str">
        <f>'Leverancespecifikation (LÅST)'!N242</f>
        <v>-</v>
      </c>
      <c r="D239" t="str">
        <f>VLOOKUP(Tabel4[[#This Row],[Data fra "5. Basis"]],Leverancespecifikation!C:C,1,FALSE)</f>
        <v>238Ledninger i terræn</v>
      </c>
      <c r="E239" t="str">
        <f>_xlfn.CONCAT(Leverancespecifikation!J242,Leverancespecifikation!K242,Leverancespecifikation!L242,Leverancespecifikation!V242:CA242)</f>
        <v>3Ledninger i terræn-</v>
      </c>
      <c r="F239" t="str">
        <f>Leverancespecifikation!N242</f>
        <v>-</v>
      </c>
      <c r="G239" t="str">
        <f t="shared" si="4"/>
        <v/>
      </c>
    </row>
    <row r="240" spans="1:7" x14ac:dyDescent="0.25">
      <c r="A240" t="str">
        <f>'Leverancespecifikation (LÅST)'!C243</f>
        <v>239Luftledninger for højspændingsanlæg</v>
      </c>
      <c r="B240" t="str">
        <f>_xlfn.CONCAT('Leverancespecifikation (LÅST)'!J243:L243,'Leverancespecifikation (LÅST)'!V243:CA243)</f>
        <v>4Luftledninger for højspændingsanlæg-</v>
      </c>
      <c r="C240" t="str">
        <f>'Leverancespecifikation (LÅST)'!N243</f>
        <v>-</v>
      </c>
      <c r="D240" t="str">
        <f>VLOOKUP(Tabel4[[#This Row],[Data fra "5. Basis"]],Leverancespecifikation!C:C,1,FALSE)</f>
        <v>239Luftledninger for højspændingsanlæg</v>
      </c>
      <c r="E240" t="str">
        <f>_xlfn.CONCAT(Leverancespecifikation!J243,Leverancespecifikation!K243,Leverancespecifikation!L243,Leverancespecifikation!V243:CA243)</f>
        <v>4Luftledninger for højspændingsanlæg-</v>
      </c>
      <c r="F240" t="str">
        <f>Leverancespecifikation!N243</f>
        <v>-</v>
      </c>
      <c r="G240" t="str">
        <f t="shared" si="4"/>
        <v/>
      </c>
    </row>
    <row r="241" spans="1:7" x14ac:dyDescent="0.25">
      <c r="A241" t="str">
        <f>'Leverancespecifikation (LÅST)'!C244</f>
        <v>240Ledninger i jord for højspændingsanlæg</v>
      </c>
      <c r="B241" t="str">
        <f>_xlfn.CONCAT('Leverancespecifikation (LÅST)'!J244:L244,'Leverancespecifikation (LÅST)'!V244:CA244)</f>
        <v>4Ledninger i jord for højspændingsanlæg-</v>
      </c>
      <c r="C241" t="str">
        <f>'Leverancespecifikation (LÅST)'!N244</f>
        <v>-</v>
      </c>
      <c r="D241" t="str">
        <f>VLOOKUP(Tabel4[[#This Row],[Data fra "5. Basis"]],Leverancespecifikation!C:C,1,FALSE)</f>
        <v>240Ledninger i jord for højspændingsanlæg</v>
      </c>
      <c r="E241" t="str">
        <f>_xlfn.CONCAT(Leverancespecifikation!J244,Leverancespecifikation!K244,Leverancespecifikation!L244,Leverancespecifikation!V244:CA244)</f>
        <v>4Ledninger i jord for højspændingsanlæg-</v>
      </c>
      <c r="F241" t="str">
        <f>Leverancespecifikation!N244</f>
        <v>-</v>
      </c>
      <c r="G241" t="str">
        <f t="shared" si="4"/>
        <v/>
      </c>
    </row>
    <row r="242" spans="1:7" x14ac:dyDescent="0.25">
      <c r="A242" t="str">
        <f>'Leverancespecifikation (LÅST)'!C245</f>
        <v>241Luftledninger for lavspændingsanlæg</v>
      </c>
      <c r="B242" t="str">
        <f>_xlfn.CONCAT('Leverancespecifikation (LÅST)'!J245:L245,'Leverancespecifikation (LÅST)'!V245:CA245)</f>
        <v>4Luftledninger for lavspændingsanlæg-</v>
      </c>
      <c r="C242" t="str">
        <f>'Leverancespecifikation (LÅST)'!N245</f>
        <v>-</v>
      </c>
      <c r="D242" t="str">
        <f>VLOOKUP(Tabel4[[#This Row],[Data fra "5. Basis"]],Leverancespecifikation!C:C,1,FALSE)</f>
        <v>241Luftledninger for lavspændingsanlæg</v>
      </c>
      <c r="E242" t="str">
        <f>_xlfn.CONCAT(Leverancespecifikation!J245,Leverancespecifikation!K245,Leverancespecifikation!L245,Leverancespecifikation!V245:CA245)</f>
        <v>4Luftledninger for lavspændingsanlæg-</v>
      </c>
      <c r="F242" t="str">
        <f>Leverancespecifikation!N245</f>
        <v>-</v>
      </c>
      <c r="G242" t="str">
        <f t="shared" si="4"/>
        <v/>
      </c>
    </row>
    <row r="243" spans="1:7" x14ac:dyDescent="0.25">
      <c r="A243" t="str">
        <f>'Leverancespecifikation (LÅST)'!C246</f>
        <v>242Ledninger i jord for lavspændingsanlæg</v>
      </c>
      <c r="B243" t="str">
        <f>_xlfn.CONCAT('Leverancespecifikation (LÅST)'!J246:L246,'Leverancespecifikation (LÅST)'!V246:CA246)</f>
        <v>4Ledninger i jord for lavspændingsanlæg-</v>
      </c>
      <c r="C243" t="str">
        <f>'Leverancespecifikation (LÅST)'!N246</f>
        <v>-</v>
      </c>
      <c r="D243" t="str">
        <f>VLOOKUP(Tabel4[[#This Row],[Data fra "5. Basis"]],Leverancespecifikation!C:C,1,FALSE)</f>
        <v>242Ledninger i jord for lavspændingsanlæg</v>
      </c>
      <c r="E243" t="str">
        <f>_xlfn.CONCAT(Leverancespecifikation!J246,Leverancespecifikation!K246,Leverancespecifikation!L246,Leverancespecifikation!V246:CA246)</f>
        <v>4Ledninger i jord for lavspændingsanlæg-</v>
      </c>
      <c r="F243" t="str">
        <f>Leverancespecifikation!N246</f>
        <v>-</v>
      </c>
      <c r="G243" t="str">
        <f t="shared" si="4"/>
        <v/>
      </c>
    </row>
    <row r="244" spans="1:7" x14ac:dyDescent="0.25">
      <c r="A244" t="str">
        <f>'Leverancespecifikation (LÅST)'!C247</f>
        <v>243Ledninger for elektronik- og svagstrømsanlæg</v>
      </c>
      <c r="B244" t="str">
        <f>_xlfn.CONCAT('Leverancespecifikation (LÅST)'!J247:L247,'Leverancespecifikation (LÅST)'!V247:CA247)</f>
        <v>4Ledninger for elektronik- og svagstrømsanlæg-</v>
      </c>
      <c r="C244" t="str">
        <f>'Leverancespecifikation (LÅST)'!N247</f>
        <v>-</v>
      </c>
      <c r="D244" t="str">
        <f>VLOOKUP(Tabel4[[#This Row],[Data fra "5. Basis"]],Leverancespecifikation!C:C,1,FALSE)</f>
        <v>243Ledninger for elektronik- og svagstrømsanlæg</v>
      </c>
      <c r="E244" t="str">
        <f>_xlfn.CONCAT(Leverancespecifikation!J247,Leverancespecifikation!K247,Leverancespecifikation!L247,Leverancespecifikation!V247:CA247)</f>
        <v>4Ledninger for elektronik- og svagstrømsanlæg-</v>
      </c>
      <c r="F244" t="str">
        <f>Leverancespecifikation!N247</f>
        <v>-</v>
      </c>
      <c r="G244" t="str">
        <f t="shared" si="4"/>
        <v/>
      </c>
    </row>
    <row r="245" spans="1:7" x14ac:dyDescent="0.25">
      <c r="A245" t="str">
        <f>'Leverancespecifikation (LÅST)'!C248</f>
        <v>244Kommunikation</v>
      </c>
      <c r="B245" t="str">
        <f>_xlfn.CONCAT('Leverancespecifikation (LÅST)'!J248:L248,'Leverancespecifikation (LÅST)'!V248:CA248)</f>
        <v>5Kommunikation-</v>
      </c>
      <c r="C245" t="str">
        <f>'Leverancespecifikation (LÅST)'!N248</f>
        <v>-</v>
      </c>
      <c r="D245" t="str">
        <f>VLOOKUP(Tabel4[[#This Row],[Data fra "5. Basis"]],Leverancespecifikation!C:C,1,FALSE)</f>
        <v>244Kommunikation</v>
      </c>
      <c r="E245" t="str">
        <f>_xlfn.CONCAT(Leverancespecifikation!J248,Leverancespecifikation!K248,Leverancespecifikation!L248,Leverancespecifikation!V248:CA248)</f>
        <v>5Kommunikation-</v>
      </c>
      <c r="F245" t="str">
        <f>Leverancespecifikation!N248</f>
        <v>-</v>
      </c>
      <c r="G245" t="str">
        <f t="shared" si="4"/>
        <v/>
      </c>
    </row>
    <row r="246" spans="1:7" x14ac:dyDescent="0.25">
      <c r="A246" t="str">
        <f>'Leverancespecifikation (LÅST)'!C249</f>
        <v>245Information</v>
      </c>
      <c r="B246" t="str">
        <f>_xlfn.CONCAT('Leverancespecifikation (LÅST)'!J249:L249,'Leverancespecifikation (LÅST)'!V249:CA249)</f>
        <v>5Information-</v>
      </c>
      <c r="C246" t="str">
        <f>'Leverancespecifikation (LÅST)'!N249</f>
        <v>-</v>
      </c>
      <c r="D246" t="str">
        <f>VLOOKUP(Tabel4[[#This Row],[Data fra "5. Basis"]],Leverancespecifikation!C:C,1,FALSE)</f>
        <v>245Information</v>
      </c>
      <c r="E246" t="str">
        <f>_xlfn.CONCAT(Leverancespecifikation!J249,Leverancespecifikation!K249,Leverancespecifikation!L249,Leverancespecifikation!V249:CA249)</f>
        <v>5Information-</v>
      </c>
      <c r="F246" t="str">
        <f>Leverancespecifikation!N249</f>
        <v>-</v>
      </c>
      <c r="G246" t="str">
        <f t="shared" si="4"/>
        <v/>
      </c>
    </row>
    <row r="247" spans="1:7" x14ac:dyDescent="0.25">
      <c r="A247" t="str">
        <f>'Leverancespecifikation (LÅST)'!C250</f>
        <v>246Audio, video og antenner</v>
      </c>
      <c r="B247" t="str">
        <f>_xlfn.CONCAT('Leverancespecifikation (LÅST)'!J250:L250,'Leverancespecifikation (LÅST)'!V250:CA250)</f>
        <v>5Audio, video og antenner-</v>
      </c>
      <c r="C247" t="str">
        <f>'Leverancespecifikation (LÅST)'!N250</f>
        <v>-</v>
      </c>
      <c r="D247" t="str">
        <f>VLOOKUP(Tabel4[[#This Row],[Data fra "5. Basis"]],Leverancespecifikation!C:C,1,FALSE)</f>
        <v>246Audio, video og antenner</v>
      </c>
      <c r="E247" t="str">
        <f>_xlfn.CONCAT(Leverancespecifikation!J250,Leverancespecifikation!K250,Leverancespecifikation!L250,Leverancespecifikation!V250:CA250)</f>
        <v>5Audio, video og antenner-</v>
      </c>
      <c r="F247" t="str">
        <f>Leverancespecifikation!N250</f>
        <v>-</v>
      </c>
      <c r="G247" t="str">
        <f t="shared" si="4"/>
        <v/>
      </c>
    </row>
    <row r="248" spans="1:7" x14ac:dyDescent="0.25">
      <c r="A248" t="str">
        <f>'Leverancespecifikation (LÅST)'!C251</f>
        <v>247IT-infrastrukturer</v>
      </c>
      <c r="B248" t="str">
        <f>_xlfn.CONCAT('Leverancespecifikation (LÅST)'!J251:L251,'Leverancespecifikation (LÅST)'!V251:CA251)</f>
        <v>5IT-infrastrukturer-</v>
      </c>
      <c r="C248" t="str">
        <f>'Leverancespecifikation (LÅST)'!N251</f>
        <v>-</v>
      </c>
      <c r="D248" t="str">
        <f>VLOOKUP(Tabel4[[#This Row],[Data fra "5. Basis"]],Leverancespecifikation!C:C,1,FALSE)</f>
        <v>247IT-infrastrukturer</v>
      </c>
      <c r="E248" t="str">
        <f>_xlfn.CONCAT(Leverancespecifikation!J251,Leverancespecifikation!K251,Leverancespecifikation!L251,Leverancespecifikation!V251:CA251)</f>
        <v>5IT-infrastrukturer-</v>
      </c>
      <c r="F248" t="str">
        <f>Leverancespecifikation!N251</f>
        <v>-</v>
      </c>
      <c r="G248" t="str">
        <f t="shared" si="4"/>
        <v/>
      </c>
    </row>
    <row r="249" spans="1:7" x14ac:dyDescent="0.25">
      <c r="A249" t="str">
        <f>'Leverancespecifikation (LÅST)'!C252</f>
        <v>248Adgangssikringer (AIA/ADK/ITV)</v>
      </c>
      <c r="B249" t="str">
        <f>_xlfn.CONCAT('Leverancespecifikation (LÅST)'!J252:L252,'Leverancespecifikation (LÅST)'!V252:CA252)</f>
        <v>5Adgangssikringer (AIA/ADK/ITV)-</v>
      </c>
      <c r="C249" t="str">
        <f>'Leverancespecifikation (LÅST)'!N252</f>
        <v>-</v>
      </c>
      <c r="D249" t="str">
        <f>VLOOKUP(Tabel4[[#This Row],[Data fra "5. Basis"]],Leverancespecifikation!C:C,1,FALSE)</f>
        <v>248Adgangssikringer (AIA/ADK/ITV)</v>
      </c>
      <c r="E249" t="str">
        <f>_xlfn.CONCAT(Leverancespecifikation!J252,Leverancespecifikation!K252,Leverancespecifikation!L252,Leverancespecifikation!V252:CA252)</f>
        <v>5Adgangssikringer (AIA/ADK/ITV)-</v>
      </c>
      <c r="F249" t="str">
        <f>Leverancespecifikation!N252</f>
        <v>-</v>
      </c>
      <c r="G249" t="str">
        <f t="shared" si="4"/>
        <v/>
      </c>
    </row>
    <row r="250" spans="1:7" x14ac:dyDescent="0.25">
      <c r="A250" t="str">
        <f>'Leverancespecifikation (LÅST)'!C253</f>
        <v>249Sikringsanlæg (ABA/AGA/ABDL/ARS/AVS/ABV)</v>
      </c>
      <c r="B250" t="str">
        <f>_xlfn.CONCAT('Leverancespecifikation (LÅST)'!J253:L253,'Leverancespecifikation (LÅST)'!V253:CA253)</f>
        <v>5Sikringsanlæg (ABA/AGA/ABDL/ARS/AVS/ABV)-</v>
      </c>
      <c r="C250" t="str">
        <f>'Leverancespecifikation (LÅST)'!N253</f>
        <v>-</v>
      </c>
      <c r="D250" t="str">
        <f>VLOOKUP(Tabel4[[#This Row],[Data fra "5. Basis"]],Leverancespecifikation!C:C,1,FALSE)</f>
        <v>249Sikringsanlæg (ABA/AGA/ABDL/ARS/AVS/ABV)</v>
      </c>
      <c r="E250" t="str">
        <f>_xlfn.CONCAT(Leverancespecifikation!J253,Leverancespecifikation!K253,Leverancespecifikation!L253,Leverancespecifikation!V253:CA253)</f>
        <v>5Sikringsanlæg (ABA/AGA/ABDL/ARS/AVS/ABV)-</v>
      </c>
      <c r="F250" t="str">
        <f>Leverancespecifikation!N253</f>
        <v>-</v>
      </c>
      <c r="G250" t="str">
        <f t="shared" si="4"/>
        <v/>
      </c>
    </row>
    <row r="251" spans="1:7" x14ac:dyDescent="0.25">
      <c r="A251" t="str">
        <f>'Leverancespecifikation (LÅST)'!C254</f>
        <v>250Personsikringer (VAR)</v>
      </c>
      <c r="B251" t="str">
        <f>_xlfn.CONCAT('Leverancespecifikation (LÅST)'!J254:L254,'Leverancespecifikation (LÅST)'!V254:CA254)</f>
        <v>5Personsikringer (VAR)-</v>
      </c>
      <c r="C251" t="str">
        <f>'Leverancespecifikation (LÅST)'!N254</f>
        <v>-</v>
      </c>
      <c r="D251" t="str">
        <f>VLOOKUP(Tabel4[[#This Row],[Data fra "5. Basis"]],Leverancespecifikation!C:C,1,FALSE)</f>
        <v>250Personsikringer (VAR)</v>
      </c>
      <c r="E251" t="str">
        <f>_xlfn.CONCAT(Leverancespecifikation!J254,Leverancespecifikation!K254,Leverancespecifikation!L254,Leverancespecifikation!V254:CA254)</f>
        <v>5Personsikringer (VAR)-</v>
      </c>
      <c r="F251" t="str">
        <f>Leverancespecifikation!N254</f>
        <v>-</v>
      </c>
      <c r="G251" t="str">
        <f t="shared" si="4"/>
        <v/>
      </c>
    </row>
    <row r="252" spans="1:7" x14ac:dyDescent="0.25">
      <c r="A252" t="str">
        <f>'Leverancespecifikation (LÅST)'!C255</f>
        <v>251Bygningsautomation (BMS/CTS/IBI)</v>
      </c>
      <c r="B252" t="str">
        <f>_xlfn.CONCAT('Leverancespecifikation (LÅST)'!J255:L255,'Leverancespecifikation (LÅST)'!V255:CA255)</f>
        <v>5Bygningsautomation (BMS/CTS/IBI)-</v>
      </c>
      <c r="C252" t="str">
        <f>'Leverancespecifikation (LÅST)'!N255</f>
        <v>-</v>
      </c>
      <c r="D252" t="str">
        <f>VLOOKUP(Tabel4[[#This Row],[Data fra "5. Basis"]],Leverancespecifikation!C:C,1,FALSE)</f>
        <v>251Bygningsautomation (BMS/CTS/IBI)</v>
      </c>
      <c r="E252" t="str">
        <f>_xlfn.CONCAT(Leverancespecifikation!J255,Leverancespecifikation!K255,Leverancespecifikation!L255,Leverancespecifikation!V255:CA255)</f>
        <v>5Bygningsautomation (BMS/CTS/IBI)-</v>
      </c>
      <c r="F252" t="str">
        <f>Leverancespecifikation!N255</f>
        <v>-</v>
      </c>
      <c r="G252" t="str">
        <f t="shared" si="4"/>
        <v/>
      </c>
    </row>
    <row r="253" spans="1:7" x14ac:dyDescent="0.25">
      <c r="A253" t="str">
        <f>'Leverancespecifikation (LÅST)'!C256</f>
        <v>252Overspændingsbeskyttelse</v>
      </c>
      <c r="B253" t="str">
        <f>_xlfn.CONCAT('Leverancespecifikation (LÅST)'!J256:L256,'Leverancespecifikation (LÅST)'!V256:CA256)</f>
        <v>3Overspændingsbeskyttelse-</v>
      </c>
      <c r="C253" t="str">
        <f>'Leverancespecifikation (LÅST)'!N256</f>
        <v>-</v>
      </c>
      <c r="D253" t="str">
        <f>VLOOKUP(Tabel4[[#This Row],[Data fra "5. Basis"]],Leverancespecifikation!C:C,1,FALSE)</f>
        <v>252Overspændingsbeskyttelse</v>
      </c>
      <c r="E253" t="str">
        <f>_xlfn.CONCAT(Leverancespecifikation!J256,Leverancespecifikation!K256,Leverancespecifikation!L256,Leverancespecifikation!V256:CA256)</f>
        <v>3Overspændingsbeskyttelse-</v>
      </c>
      <c r="F253" t="str">
        <f>Leverancespecifikation!N256</f>
        <v>-</v>
      </c>
      <c r="G253" t="str">
        <f t="shared" si="4"/>
        <v/>
      </c>
    </row>
    <row r="254" spans="1:7" x14ac:dyDescent="0.25">
      <c r="A254" t="str">
        <f>'Leverancespecifikation (LÅST)'!C257</f>
        <v>253Lynbeskyttelser</v>
      </c>
      <c r="B254" t="str">
        <f>_xlfn.CONCAT('Leverancespecifikation (LÅST)'!J257:L257,'Leverancespecifikation (LÅST)'!V257:CA257)</f>
        <v>3Lynbeskyttelser-</v>
      </c>
      <c r="C254" t="str">
        <f>'Leverancespecifikation (LÅST)'!N257</f>
        <v>-</v>
      </c>
      <c r="D254" t="str">
        <f>VLOOKUP(Tabel4[[#This Row],[Data fra "5. Basis"]],Leverancespecifikation!C:C,1,FALSE)</f>
        <v>253Lynbeskyttelser</v>
      </c>
      <c r="E254" t="str">
        <f>_xlfn.CONCAT(Leverancespecifikation!J257,Leverancespecifikation!K257,Leverancespecifikation!L257,Leverancespecifikation!V257:CA257)</f>
        <v>3Lynbeskyttelser-</v>
      </c>
      <c r="F254" t="str">
        <f>Leverancespecifikation!N257</f>
        <v>-</v>
      </c>
      <c r="G254" t="str">
        <f t="shared" si="4"/>
        <v/>
      </c>
    </row>
    <row r="255" spans="1:7" x14ac:dyDescent="0.25">
      <c r="A255" t="str">
        <f>'Leverancespecifikation (LÅST)'!C258</f>
        <v>254Udligningsforbindelser</v>
      </c>
      <c r="B255" t="str">
        <f>_xlfn.CONCAT('Leverancespecifikation (LÅST)'!J258:L258,'Leverancespecifikation (LÅST)'!V258:CA258)</f>
        <v>3Udligningsforbindelser-</v>
      </c>
      <c r="C255" t="str">
        <f>'Leverancespecifikation (LÅST)'!N258</f>
        <v>-</v>
      </c>
      <c r="D255" t="str">
        <f>VLOOKUP(Tabel4[[#This Row],[Data fra "5. Basis"]],Leverancespecifikation!C:C,1,FALSE)</f>
        <v>254Udligningsforbindelser</v>
      </c>
      <c r="E255" t="str">
        <f>_xlfn.CONCAT(Leverancespecifikation!J258,Leverancespecifikation!K258,Leverancespecifikation!L258,Leverancespecifikation!V258:CA258)</f>
        <v>3Udligningsforbindelser-</v>
      </c>
      <c r="F255" t="str">
        <f>Leverancespecifikation!N258</f>
        <v>-</v>
      </c>
      <c r="G255" t="str">
        <f t="shared" si="4"/>
        <v/>
      </c>
    </row>
    <row r="256" spans="1:7" x14ac:dyDescent="0.25">
      <c r="A256" t="str">
        <f>'Leverancespecifikation (LÅST)'!C259</f>
        <v>255Hovedudligningsforbindelser</v>
      </c>
      <c r="B256" t="str">
        <f>_xlfn.CONCAT('Leverancespecifikation (LÅST)'!J259:L259,'Leverancespecifikation (LÅST)'!V259:CA259)</f>
        <v>3Hovedudligningsforbindelser-</v>
      </c>
      <c r="C256" t="str">
        <f>'Leverancespecifikation (LÅST)'!N259</f>
        <v>-</v>
      </c>
      <c r="D256" t="str">
        <f>VLOOKUP(Tabel4[[#This Row],[Data fra "5. Basis"]],Leverancespecifikation!C:C,1,FALSE)</f>
        <v>255Hovedudligningsforbindelser</v>
      </c>
      <c r="E256" t="str">
        <f>_xlfn.CONCAT(Leverancespecifikation!J259,Leverancespecifikation!K259,Leverancespecifikation!L259,Leverancespecifikation!V259:CA259)</f>
        <v>3Hovedudligningsforbindelser-</v>
      </c>
      <c r="F256" t="str">
        <f>Leverancespecifikation!N259</f>
        <v>-</v>
      </c>
      <c r="G256" t="str">
        <f t="shared" si="4"/>
        <v/>
      </c>
    </row>
    <row r="257" spans="1:7" x14ac:dyDescent="0.25">
      <c r="A257" t="str">
        <f>'Leverancespecifikation (LÅST)'!C260</f>
        <v>256Lokal udligningsforbindelse uden jordforbindelser</v>
      </c>
      <c r="B257" t="str">
        <f>_xlfn.CONCAT('Leverancespecifikation (LÅST)'!J260:L260,'Leverancespecifikation (LÅST)'!V260:CA260)</f>
        <v>3Lokal udligningsforbindelse uden jordforbindelser-</v>
      </c>
      <c r="C257" t="str">
        <f>'Leverancespecifikation (LÅST)'!N260</f>
        <v>-</v>
      </c>
      <c r="D257" t="str">
        <f>VLOOKUP(Tabel4[[#This Row],[Data fra "5. Basis"]],Leverancespecifikation!C:C,1,FALSE)</f>
        <v>256Lokal udligningsforbindelse uden jordforbindelser</v>
      </c>
      <c r="E257" t="str">
        <f>_xlfn.CONCAT(Leverancespecifikation!J260,Leverancespecifikation!K260,Leverancespecifikation!L260,Leverancespecifikation!V260:CA260)</f>
        <v>3Lokal udligningsforbindelse uden jordforbindelser-</v>
      </c>
      <c r="F257" t="str">
        <f>Leverancespecifikation!N260</f>
        <v>-</v>
      </c>
      <c r="G257" t="str">
        <f t="shared" si="4"/>
        <v/>
      </c>
    </row>
    <row r="258" spans="1:7" x14ac:dyDescent="0.25">
      <c r="A258" t="str">
        <f>'Leverancespecifikation (LÅST)'!C261</f>
        <v>257Supplerende udligningsforbindelser</v>
      </c>
      <c r="B258" t="str">
        <f>_xlfn.CONCAT('Leverancespecifikation (LÅST)'!J261:L261,'Leverancespecifikation (LÅST)'!V261:CA261)</f>
        <v>3Supplerende udligningsforbindelser-</v>
      </c>
      <c r="C258" t="str">
        <f>'Leverancespecifikation (LÅST)'!N261</f>
        <v>-</v>
      </c>
      <c r="D258" t="str">
        <f>VLOOKUP(Tabel4[[#This Row],[Data fra "5. Basis"]],Leverancespecifikation!C:C,1,FALSE)</f>
        <v>257Supplerende udligningsforbindelser</v>
      </c>
      <c r="E258" t="str">
        <f>_xlfn.CONCAT(Leverancespecifikation!J261,Leverancespecifikation!K261,Leverancespecifikation!L261,Leverancespecifikation!V261:CA261)</f>
        <v>3Supplerende udligningsforbindelser-</v>
      </c>
      <c r="F258" t="str">
        <f>Leverancespecifikation!N261</f>
        <v>-</v>
      </c>
      <c r="G258" t="str">
        <f t="shared" si="4"/>
        <v/>
      </c>
    </row>
    <row r="259" spans="1:7" x14ac:dyDescent="0.25">
      <c r="A259" t="str">
        <f>'Leverancespecifikation (LÅST)'!C262</f>
        <v>258Fundamentsjording</v>
      </c>
      <c r="B259" t="str">
        <f>_xlfn.CONCAT('Leverancespecifikation (LÅST)'!J262:L262,'Leverancespecifikation (LÅST)'!V262:CA262)</f>
        <v>3Fundamentsjording-</v>
      </c>
      <c r="C259" t="str">
        <f>'Leverancespecifikation (LÅST)'!N262</f>
        <v>-</v>
      </c>
      <c r="D259" t="str">
        <f>VLOOKUP(Tabel4[[#This Row],[Data fra "5. Basis"]],Leverancespecifikation!C:C,1,FALSE)</f>
        <v>258Fundamentsjording</v>
      </c>
      <c r="E259" t="str">
        <f>_xlfn.CONCAT(Leverancespecifikation!J262,Leverancespecifikation!K262,Leverancespecifikation!L262,Leverancespecifikation!V262:CA262)</f>
        <v>3Fundamentsjording-</v>
      </c>
      <c r="F259" t="str">
        <f>Leverancespecifikation!N262</f>
        <v>-</v>
      </c>
      <c r="G259" t="str">
        <f t="shared" ref="G259:G322" si="5">IF(B259=E259,IF(C259=F259,"","P"),"P")</f>
        <v/>
      </c>
    </row>
    <row r="260" spans="1:7" x14ac:dyDescent="0.25">
      <c r="A260" t="str">
        <f>'Leverancespecifikation (LÅST)'!C263</f>
        <v>259Eltracing</v>
      </c>
      <c r="B260" t="str">
        <f>_xlfn.CONCAT('Leverancespecifikation (LÅST)'!J263:L263,'Leverancespecifikation (LÅST)'!V263:CA263)</f>
        <v>4Eltracing-</v>
      </c>
      <c r="C260" t="str">
        <f>'Leverancespecifikation (LÅST)'!N263</f>
        <v>-</v>
      </c>
      <c r="D260" t="str">
        <f>VLOOKUP(Tabel4[[#This Row],[Data fra "5. Basis"]],Leverancespecifikation!C:C,1,FALSE)</f>
        <v>259Eltracing</v>
      </c>
      <c r="E260" t="str">
        <f>_xlfn.CONCAT(Leverancespecifikation!J263,Leverancespecifikation!K263,Leverancespecifikation!L263,Leverancespecifikation!V263:CA263)</f>
        <v>4Eltracing-</v>
      </c>
      <c r="F260" t="str">
        <f>Leverancespecifikation!N263</f>
        <v>-</v>
      </c>
      <c r="G260" t="str">
        <f t="shared" si="5"/>
        <v/>
      </c>
    </row>
    <row r="261" spans="1:7" x14ac:dyDescent="0.25">
      <c r="A261" t="str">
        <f>'Leverancespecifikation (LÅST)'!C264</f>
        <v>260Central- og tavle Anlæg</v>
      </c>
      <c r="B261" t="str">
        <f>_xlfn.CONCAT('Leverancespecifikation (LÅST)'!J264:L264,'Leverancespecifikation (LÅST)'!V264:CA264)</f>
        <v>2Central- og tavle Anlæg</v>
      </c>
      <c r="C261">
        <f>'Leverancespecifikation (LÅST)'!N264</f>
        <v>0</v>
      </c>
      <c r="D261" t="str">
        <f>VLOOKUP(Tabel4[[#This Row],[Data fra "5. Basis"]],Leverancespecifikation!C:C,1,FALSE)</f>
        <v>260Central- og tavle Anlæg</v>
      </c>
      <c r="E261" t="str">
        <f>_xlfn.CONCAT(Leverancespecifikation!J264,Leverancespecifikation!K264,Leverancespecifikation!L264,Leverancespecifikation!V264:CA264)</f>
        <v>2Central- og tavle Anlæg</v>
      </c>
      <c r="F261">
        <f>Leverancespecifikation!N264</f>
        <v>0</v>
      </c>
      <c r="G261" t="str">
        <f t="shared" si="5"/>
        <v/>
      </c>
    </row>
    <row r="262" spans="1:7" x14ac:dyDescent="0.25">
      <c r="A262" t="str">
        <f>'Leverancespecifikation (LÅST)'!C265</f>
        <v>261Forsyninger - ekstern</v>
      </c>
      <c r="B262" t="str">
        <f>_xlfn.CONCAT('Leverancespecifikation (LÅST)'!J265:L265,'Leverancespecifikation (LÅST)'!V265:CA265)</f>
        <v>3Forsyninger - eksternEl-komponent</v>
      </c>
      <c r="C262" t="str">
        <f>'Leverancespecifikation (LÅST)'!N265</f>
        <v>X</v>
      </c>
      <c r="D262" t="str">
        <f>VLOOKUP(Tabel4[[#This Row],[Data fra "5. Basis"]],Leverancespecifikation!C:C,1,FALSE)</f>
        <v>261Forsyninger - ekstern</v>
      </c>
      <c r="E262" t="str">
        <f>_xlfn.CONCAT(Leverancespecifikation!J265,Leverancespecifikation!K265,Leverancespecifikation!L265,Leverancespecifikation!V265:CA265)</f>
        <v>3Forsyninger - eksternEl-komponent</v>
      </c>
      <c r="F262" t="str">
        <f>Leverancespecifikation!N265</f>
        <v>X</v>
      </c>
      <c r="G262" t="str">
        <f t="shared" si="5"/>
        <v/>
      </c>
    </row>
    <row r="263" spans="1:7" x14ac:dyDescent="0.25">
      <c r="A263" t="str">
        <f>'Leverancespecifikation (LÅST)'!C266</f>
        <v>262Stikledninger / Kanalskinner</v>
      </c>
      <c r="B263" t="str">
        <f>_xlfn.CONCAT('Leverancespecifikation (LÅST)'!J266:L266,'Leverancespecifikation (LÅST)'!V266:CA266)</f>
        <v>4Stikledninger / KanalskinnerEl-komponentEL200EL300EL325EL325</v>
      </c>
      <c r="C263" t="str">
        <f>'Leverancespecifikation (LÅST)'!N266</f>
        <v>X</v>
      </c>
      <c r="D263" t="str">
        <f>VLOOKUP(Tabel4[[#This Row],[Data fra "5. Basis"]],Leverancespecifikation!C:C,1,FALSE)</f>
        <v>262Stikledninger / Kanalskinner</v>
      </c>
      <c r="E263" t="str">
        <f>_xlfn.CONCAT(Leverancespecifikation!J266,Leverancespecifikation!K266,Leverancespecifikation!L266,Leverancespecifikation!V266:CA266)</f>
        <v>4Stikledninger / KanalskinnerEl-komponentEL200EL300EL325EL325</v>
      </c>
      <c r="F263" t="str">
        <f>Leverancespecifikation!N266</f>
        <v>X</v>
      </c>
      <c r="G263" t="str">
        <f t="shared" si="5"/>
        <v/>
      </c>
    </row>
    <row r="264" spans="1:7" x14ac:dyDescent="0.25">
      <c r="A264" t="str">
        <f>'Leverancespecifikation (LÅST)'!C267</f>
        <v>263Transformeranlæg</v>
      </c>
      <c r="B264" t="str">
        <f>_xlfn.CONCAT('Leverancespecifikation (LÅST)'!J267:L267,'Leverancespecifikation (LÅST)'!V267:CA267)</f>
        <v>4TransformeranlægEl-komponentEL200EL300EL325EL325</v>
      </c>
      <c r="C264" t="str">
        <f>'Leverancespecifikation (LÅST)'!N267</f>
        <v>X</v>
      </c>
      <c r="D264" t="str">
        <f>VLOOKUP(Tabel4[[#This Row],[Data fra "5. Basis"]],Leverancespecifikation!C:C,1,FALSE)</f>
        <v>263Transformeranlæg</v>
      </c>
      <c r="E264" t="str">
        <f>_xlfn.CONCAT(Leverancespecifikation!J267,Leverancespecifikation!K267,Leverancespecifikation!L267,Leverancespecifikation!V267:CA267)</f>
        <v>4TransformeranlægEl-komponentEL200EL300EL325EL325</v>
      </c>
      <c r="F264" t="str">
        <f>Leverancespecifikation!N267</f>
        <v>X</v>
      </c>
      <c r="G264" t="str">
        <f t="shared" si="5"/>
        <v/>
      </c>
    </row>
    <row r="265" spans="1:7" x14ac:dyDescent="0.25">
      <c r="A265" t="str">
        <f>'Leverancespecifikation (LÅST)'!C268</f>
        <v>264Stationstavler</v>
      </c>
      <c r="B265" t="str">
        <f>_xlfn.CONCAT('Leverancespecifikation (LÅST)'!J268:L268,'Leverancespecifikation (LÅST)'!V268:CA268)</f>
        <v>4StationstavlerEl-komponentEL200EL300EL325EL325</v>
      </c>
      <c r="C265" t="str">
        <f>'Leverancespecifikation (LÅST)'!N268</f>
        <v>X</v>
      </c>
      <c r="D265" t="str">
        <f>VLOOKUP(Tabel4[[#This Row],[Data fra "5. Basis"]],Leverancespecifikation!C:C,1,FALSE)</f>
        <v>264Stationstavler</v>
      </c>
      <c r="E265" t="str">
        <f>_xlfn.CONCAT(Leverancespecifikation!J268,Leverancespecifikation!K268,Leverancespecifikation!L268,Leverancespecifikation!V268:CA268)</f>
        <v>4StationstavlerEl-komponentEL200EL300EL325EL325</v>
      </c>
      <c r="F265" t="str">
        <f>Leverancespecifikation!N268</f>
        <v>X</v>
      </c>
      <c r="G265" t="str">
        <f t="shared" si="5"/>
        <v/>
      </c>
    </row>
    <row r="266" spans="1:7" x14ac:dyDescent="0.25">
      <c r="A266" t="str">
        <f>'Leverancespecifikation (LÅST)'!C269</f>
        <v>265Nød- og reserveforsyningsanlæg/UPS</v>
      </c>
      <c r="B266" t="str">
        <f>_xlfn.CONCAT('Leverancespecifikation (LÅST)'!J269:L269,'Leverancespecifikation (LÅST)'!V269:CA269)</f>
        <v>4Nød- og reserveforsyningsanlæg/UPSEl-komponentEL200EL300EL325EL325</v>
      </c>
      <c r="C266" t="str">
        <f>'Leverancespecifikation (LÅST)'!N269</f>
        <v>X</v>
      </c>
      <c r="D266" t="str">
        <f>VLOOKUP(Tabel4[[#This Row],[Data fra "5. Basis"]],Leverancespecifikation!C:C,1,FALSE)</f>
        <v>265Nød- og reserveforsyningsanlæg/UPS</v>
      </c>
      <c r="E266" t="str">
        <f>_xlfn.CONCAT(Leverancespecifikation!J269,Leverancespecifikation!K269,Leverancespecifikation!L269,Leverancespecifikation!V269:CA269)</f>
        <v>4Nød- og reserveforsyningsanlæg/UPSEl-komponentEL200EL300EL325EL325</v>
      </c>
      <c r="F266" t="str">
        <f>Leverancespecifikation!N269</f>
        <v>X</v>
      </c>
      <c r="G266" t="str">
        <f t="shared" si="5"/>
        <v/>
      </c>
    </row>
    <row r="267" spans="1:7" x14ac:dyDescent="0.25">
      <c r="A267" t="str">
        <f>'Leverancespecifikation (LÅST)'!C270</f>
        <v>266Fasekompenseringsanlæg</v>
      </c>
      <c r="B267" t="str">
        <f>_xlfn.CONCAT('Leverancespecifikation (LÅST)'!J270:L270,'Leverancespecifikation (LÅST)'!V270:CA270)</f>
        <v>4FasekompenseringsanlægEl-komponentEL200EL300EL325EL325</v>
      </c>
      <c r="C267" t="str">
        <f>'Leverancespecifikation (LÅST)'!N270</f>
        <v>X</v>
      </c>
      <c r="D267" t="str">
        <f>VLOOKUP(Tabel4[[#This Row],[Data fra "5. Basis"]],Leverancespecifikation!C:C,1,FALSE)</f>
        <v>266Fasekompenseringsanlæg</v>
      </c>
      <c r="E267" t="str">
        <f>_xlfn.CONCAT(Leverancespecifikation!J270,Leverancespecifikation!K270,Leverancespecifikation!L270,Leverancespecifikation!V270:CA270)</f>
        <v>4FasekompenseringsanlægEl-komponentEL200EL300EL325EL325</v>
      </c>
      <c r="F267" t="str">
        <f>Leverancespecifikation!N270</f>
        <v>X</v>
      </c>
      <c r="G267" t="str">
        <f t="shared" si="5"/>
        <v/>
      </c>
    </row>
    <row r="268" spans="1:7" x14ac:dyDescent="0.25">
      <c r="A268" t="str">
        <f>'Leverancespecifikation (LÅST)'!C271</f>
        <v>267Frekvensomformeranlæg</v>
      </c>
      <c r="B268" t="str">
        <f>_xlfn.CONCAT('Leverancespecifikation (LÅST)'!J271:L271,'Leverancespecifikation (LÅST)'!V271:CA271)</f>
        <v>4FrekvensomformeranlægEl-komponentEL200EL300EL325EL325</v>
      </c>
      <c r="C268" t="str">
        <f>'Leverancespecifikation (LÅST)'!N271</f>
        <v>X</v>
      </c>
      <c r="D268" t="str">
        <f>VLOOKUP(Tabel4[[#This Row],[Data fra "5. Basis"]],Leverancespecifikation!C:C,1,FALSE)</f>
        <v>267Frekvensomformeranlæg</v>
      </c>
      <c r="E268" t="str">
        <f>_xlfn.CONCAT(Leverancespecifikation!J271,Leverancespecifikation!K271,Leverancespecifikation!L271,Leverancespecifikation!V271:CA271)</f>
        <v>4FrekvensomformeranlægEl-komponentEL200EL300EL325EL325</v>
      </c>
      <c r="F268" t="str">
        <f>Leverancespecifikation!N271</f>
        <v>X</v>
      </c>
      <c r="G268" t="str">
        <f t="shared" si="5"/>
        <v/>
      </c>
    </row>
    <row r="269" spans="1:7" x14ac:dyDescent="0.25">
      <c r="A269" t="str">
        <f>'Leverancespecifikation (LÅST)'!C272</f>
        <v>268Fordeling</v>
      </c>
      <c r="B269" t="str">
        <f>_xlfn.CONCAT('Leverancespecifikation (LÅST)'!J272:L272,'Leverancespecifikation (LÅST)'!V272:CA272)</f>
        <v>3FordelingEl-komponent</v>
      </c>
      <c r="C269" t="str">
        <f>'Leverancespecifikation (LÅST)'!N272</f>
        <v>X</v>
      </c>
      <c r="D269" t="str">
        <f>VLOOKUP(Tabel4[[#This Row],[Data fra "5. Basis"]],Leverancespecifikation!C:C,1,FALSE)</f>
        <v>268Fordeling</v>
      </c>
      <c r="E269" t="str">
        <f>_xlfn.CONCAT(Leverancespecifikation!J272,Leverancespecifikation!K272,Leverancespecifikation!L272,Leverancespecifikation!V272:CA272)</f>
        <v>3FordelingEl-komponent</v>
      </c>
      <c r="F269" t="str">
        <f>Leverancespecifikation!N272</f>
        <v>X</v>
      </c>
      <c r="G269" t="str">
        <f t="shared" si="5"/>
        <v/>
      </c>
    </row>
    <row r="270" spans="1:7" x14ac:dyDescent="0.25">
      <c r="A270" t="str">
        <f>'Leverancespecifikation (LÅST)'!C273</f>
        <v>269Hovedledninger / Kanalskinner</v>
      </c>
      <c r="B270" t="str">
        <f>_xlfn.CONCAT('Leverancespecifikation (LÅST)'!J273:L273,'Leverancespecifikation (LÅST)'!V273:CA273)</f>
        <v>4Hovedledninger / KanalskinnerEl-komponentEL200EL300EL325EL325</v>
      </c>
      <c r="C270" t="str">
        <f>'Leverancespecifikation (LÅST)'!N273</f>
        <v>X</v>
      </c>
      <c r="D270" t="str">
        <f>VLOOKUP(Tabel4[[#This Row],[Data fra "5. Basis"]],Leverancespecifikation!C:C,1,FALSE)</f>
        <v>269Hovedledninger / Kanalskinner</v>
      </c>
      <c r="E270" t="str">
        <f>_xlfn.CONCAT(Leverancespecifikation!J273,Leverancespecifikation!K273,Leverancespecifikation!L273,Leverancespecifikation!V273:CA273)</f>
        <v>4Hovedledninger / KanalskinnerEl-komponentEL200EL300EL325EL325</v>
      </c>
      <c r="F270" t="str">
        <f>Leverancespecifikation!N273</f>
        <v>X</v>
      </c>
      <c r="G270" t="str">
        <f t="shared" si="5"/>
        <v/>
      </c>
    </row>
    <row r="271" spans="1:7" x14ac:dyDescent="0.25">
      <c r="A271" t="str">
        <f>'Leverancespecifikation (LÅST)'!C274</f>
        <v>270Hovedtavler</v>
      </c>
      <c r="B271" t="str">
        <f>_xlfn.CONCAT('Leverancespecifikation (LÅST)'!J274:L274,'Leverancespecifikation (LÅST)'!V274:CA274)</f>
        <v>4HovedtavlerEl-komponentEL200EL300EL325EL325</v>
      </c>
      <c r="C271" t="str">
        <f>'Leverancespecifikation (LÅST)'!N274</f>
        <v>X</v>
      </c>
      <c r="D271" t="str">
        <f>VLOOKUP(Tabel4[[#This Row],[Data fra "5. Basis"]],Leverancespecifikation!C:C,1,FALSE)</f>
        <v>270Hovedtavler</v>
      </c>
      <c r="E271" t="str">
        <f>_xlfn.CONCAT(Leverancespecifikation!J274,Leverancespecifikation!K274,Leverancespecifikation!L274,Leverancespecifikation!V274:CA274)</f>
        <v>4HovedtavlerEl-komponentEL200EL300EL325EL325</v>
      </c>
      <c r="F271" t="str">
        <f>Leverancespecifikation!N274</f>
        <v>X</v>
      </c>
      <c r="G271" t="str">
        <f t="shared" si="5"/>
        <v/>
      </c>
    </row>
    <row r="272" spans="1:7" x14ac:dyDescent="0.25">
      <c r="A272" t="str">
        <f>'Leverancespecifikation (LÅST)'!C275</f>
        <v>271Fordelingstavler</v>
      </c>
      <c r="B272" t="str">
        <f>_xlfn.CONCAT('Leverancespecifikation (LÅST)'!J275:L275,'Leverancespecifikation (LÅST)'!V275:CA275)</f>
        <v>4FordelingstavlerEl-komponentEL200EL300EL325EL325</v>
      </c>
      <c r="C272" t="str">
        <f>'Leverancespecifikation (LÅST)'!N275</f>
        <v>X</v>
      </c>
      <c r="D272" t="str">
        <f>VLOOKUP(Tabel4[[#This Row],[Data fra "5. Basis"]],Leverancespecifikation!C:C,1,FALSE)</f>
        <v>271Fordelingstavler</v>
      </c>
      <c r="E272" t="str">
        <f>_xlfn.CONCAT(Leverancespecifikation!J275,Leverancespecifikation!K275,Leverancespecifikation!L275,Leverancespecifikation!V275:CA275)</f>
        <v>4FordelingstavlerEl-komponentEL200EL300EL325EL325</v>
      </c>
      <c r="F272" t="str">
        <f>Leverancespecifikation!N275</f>
        <v>X</v>
      </c>
      <c r="G272" t="str">
        <f t="shared" si="5"/>
        <v/>
      </c>
    </row>
    <row r="273" spans="1:7" x14ac:dyDescent="0.25">
      <c r="A273" t="str">
        <f>'Leverancespecifikation (LÅST)'!C276</f>
        <v>272Undertavler</v>
      </c>
      <c r="B273" t="str">
        <f>_xlfn.CONCAT('Leverancespecifikation (LÅST)'!J276:L276,'Leverancespecifikation (LÅST)'!V276:CA276)</f>
        <v>4UndertavlerEl-komponentEL300EL325EL325</v>
      </c>
      <c r="C273" t="str">
        <f>'Leverancespecifikation (LÅST)'!N276</f>
        <v>X</v>
      </c>
      <c r="D273" t="str">
        <f>VLOOKUP(Tabel4[[#This Row],[Data fra "5. Basis"]],Leverancespecifikation!C:C,1,FALSE)</f>
        <v>272Undertavler</v>
      </c>
      <c r="E273" t="str">
        <f>_xlfn.CONCAT(Leverancespecifikation!J276,Leverancespecifikation!K276,Leverancespecifikation!L276,Leverancespecifikation!V276:CA276)</f>
        <v>4UndertavlerEl-komponentEL300EL325EL325</v>
      </c>
      <c r="F273" t="str">
        <f>Leverancespecifikation!N276</f>
        <v>X</v>
      </c>
      <c r="G273" t="str">
        <f t="shared" si="5"/>
        <v/>
      </c>
    </row>
    <row r="274" spans="1:7" x14ac:dyDescent="0.25">
      <c r="A274" t="str">
        <f>'Leverancespecifikation (LÅST)'!C277</f>
        <v>273Gruppetavler</v>
      </c>
      <c r="B274" t="str">
        <f>_xlfn.CONCAT('Leverancespecifikation (LÅST)'!J277:L277,'Leverancespecifikation (LÅST)'!V277:CA277)</f>
        <v>4GruppetavlerEl-komponentEL300EL325EL325</v>
      </c>
      <c r="C274" t="str">
        <f>'Leverancespecifikation (LÅST)'!N277</f>
        <v>X</v>
      </c>
      <c r="D274" t="str">
        <f>VLOOKUP(Tabel4[[#This Row],[Data fra "5. Basis"]],Leverancespecifikation!C:C,1,FALSE)</f>
        <v>273Gruppetavler</v>
      </c>
      <c r="E274" t="str">
        <f>_xlfn.CONCAT(Leverancespecifikation!J277,Leverancespecifikation!K277,Leverancespecifikation!L277,Leverancespecifikation!V277:CA277)</f>
        <v>4GruppetavlerEl-komponentEL300EL325EL325</v>
      </c>
      <c r="F274" t="str">
        <f>Leverancespecifikation!N277</f>
        <v>X</v>
      </c>
      <c r="G274" t="str">
        <f t="shared" si="5"/>
        <v/>
      </c>
    </row>
    <row r="275" spans="1:7" x14ac:dyDescent="0.25">
      <c r="A275" t="str">
        <f>'Leverancespecifikation (LÅST)'!C278</f>
        <v>274Målertavler</v>
      </c>
      <c r="B275" t="str">
        <f>_xlfn.CONCAT('Leverancespecifikation (LÅST)'!J278:L278,'Leverancespecifikation (LÅST)'!V278:CA278)</f>
        <v>4MålertavlerEl-komponentEL300EL325EL325</v>
      </c>
      <c r="C275" t="str">
        <f>'Leverancespecifikation (LÅST)'!N278</f>
        <v>X</v>
      </c>
      <c r="D275" t="str">
        <f>VLOOKUP(Tabel4[[#This Row],[Data fra "5. Basis"]],Leverancespecifikation!C:C,1,FALSE)</f>
        <v>274Målertavler</v>
      </c>
      <c r="E275" t="str">
        <f>_xlfn.CONCAT(Leverancespecifikation!J278,Leverancespecifikation!K278,Leverancespecifikation!L278,Leverancespecifikation!V278:CA278)</f>
        <v>4MålertavlerEl-komponentEL300EL325EL325</v>
      </c>
      <c r="F275" t="str">
        <f>Leverancespecifikation!N278</f>
        <v>X</v>
      </c>
      <c r="G275" t="str">
        <f t="shared" si="5"/>
        <v/>
      </c>
    </row>
    <row r="276" spans="1:7" x14ac:dyDescent="0.25">
      <c r="A276" t="str">
        <f>'Leverancespecifikation (LÅST)'!C279</f>
        <v>275IT-tavler</v>
      </c>
      <c r="B276" t="str">
        <f>_xlfn.CONCAT('Leverancespecifikation (LÅST)'!J279:L279,'Leverancespecifikation (LÅST)'!V279:CA279)</f>
        <v>4IT-tavlerEl-komponentEL200EL300EL325EL325</v>
      </c>
      <c r="C276" t="str">
        <f>'Leverancespecifikation (LÅST)'!N279</f>
        <v>X</v>
      </c>
      <c r="D276" t="str">
        <f>VLOOKUP(Tabel4[[#This Row],[Data fra "5. Basis"]],Leverancespecifikation!C:C,1,FALSE)</f>
        <v>275IT-tavler</v>
      </c>
      <c r="E276" t="str">
        <f>_xlfn.CONCAT(Leverancespecifikation!J279,Leverancespecifikation!K279,Leverancespecifikation!L279,Leverancespecifikation!V279:CA279)</f>
        <v>4IT-tavlerEl-komponentEL200EL300EL325EL325</v>
      </c>
      <c r="F276" t="str">
        <f>Leverancespecifikation!N279</f>
        <v>X</v>
      </c>
      <c r="G276" t="str">
        <f t="shared" si="5"/>
        <v/>
      </c>
    </row>
    <row r="277" spans="1:7" x14ac:dyDescent="0.25">
      <c r="A277" t="str">
        <f>'Leverancespecifikation (LÅST)'!C280</f>
        <v>276Afgangstavler</v>
      </c>
      <c r="B277" t="str">
        <f>_xlfn.CONCAT('Leverancespecifikation (LÅST)'!J280:L280,'Leverancespecifikation (LÅST)'!V280:CA280)</f>
        <v>4AfgangstavlerEl-komponentEL200EL300EL325EL325</v>
      </c>
      <c r="C277" t="str">
        <f>'Leverancespecifikation (LÅST)'!N280</f>
        <v>X</v>
      </c>
      <c r="D277" t="str">
        <f>VLOOKUP(Tabel4[[#This Row],[Data fra "5. Basis"]],Leverancespecifikation!C:C,1,FALSE)</f>
        <v>276Afgangstavler</v>
      </c>
      <c r="E277" t="str">
        <f>_xlfn.CONCAT(Leverancespecifikation!J280,Leverancespecifikation!K280,Leverancespecifikation!L280,Leverancespecifikation!V280:CA280)</f>
        <v>4AfgangstavlerEl-komponentEL200EL300EL325EL325</v>
      </c>
      <c r="F277" t="str">
        <f>Leverancespecifikation!N280</f>
        <v>X</v>
      </c>
      <c r="G277" t="str">
        <f t="shared" si="5"/>
        <v/>
      </c>
    </row>
    <row r="278" spans="1:7" x14ac:dyDescent="0.25">
      <c r="A278" t="str">
        <f>'Leverancespecifikation (LÅST)'!C281</f>
        <v>277Øvrige tavler</v>
      </c>
      <c r="B278" t="str">
        <f>_xlfn.CONCAT('Leverancespecifikation (LÅST)'!J281:L281,'Leverancespecifikation (LÅST)'!V281:CA281)</f>
        <v>4Øvrige tavlerEl-komponentEL200EL300EL325EL325</v>
      </c>
      <c r="C278" t="str">
        <f>'Leverancespecifikation (LÅST)'!N281</f>
        <v>X</v>
      </c>
      <c r="D278" t="str">
        <f>VLOOKUP(Tabel4[[#This Row],[Data fra "5. Basis"]],Leverancespecifikation!C:C,1,FALSE)</f>
        <v>277Øvrige tavler</v>
      </c>
      <c r="E278" t="str">
        <f>_xlfn.CONCAT(Leverancespecifikation!J281,Leverancespecifikation!K281,Leverancespecifikation!L281,Leverancespecifikation!V281:CA281)</f>
        <v>4Øvrige tavlerEl-komponentEL200EL300EL325EL325</v>
      </c>
      <c r="F278" t="str">
        <f>Leverancespecifikation!N281</f>
        <v>X</v>
      </c>
      <c r="G278" t="str">
        <f t="shared" si="5"/>
        <v/>
      </c>
    </row>
    <row r="279" spans="1:7" x14ac:dyDescent="0.25">
      <c r="A279" t="str">
        <f>'Leverancespecifikation (LÅST)'!C282</f>
        <v>278Vedvarende energi</v>
      </c>
      <c r="B279" t="str">
        <f>_xlfn.CONCAT('Leverancespecifikation (LÅST)'!J282:L282,'Leverancespecifikation (LÅST)'!V282:CA282)</f>
        <v>3Vedvarende energiEl-komponent</v>
      </c>
      <c r="C279" t="str">
        <f>'Leverancespecifikation (LÅST)'!N282</f>
        <v>X</v>
      </c>
      <c r="D279" t="str">
        <f>VLOOKUP(Tabel4[[#This Row],[Data fra "5. Basis"]],Leverancespecifikation!C:C,1,FALSE)</f>
        <v>278Vedvarende energi</v>
      </c>
      <c r="E279" t="str">
        <f>_xlfn.CONCAT(Leverancespecifikation!J282,Leverancespecifikation!K282,Leverancespecifikation!L282,Leverancespecifikation!V282:CA282)</f>
        <v>3Vedvarende energiEl-komponent</v>
      </c>
      <c r="F279" t="str">
        <f>Leverancespecifikation!N282</f>
        <v>X</v>
      </c>
      <c r="G279" t="str">
        <f t="shared" si="5"/>
        <v/>
      </c>
    </row>
    <row r="280" spans="1:7" x14ac:dyDescent="0.25">
      <c r="A280" t="str">
        <f>'Leverancespecifikation (LÅST)'!C283</f>
        <v>279Solceller</v>
      </c>
      <c r="B280" t="str">
        <f>_xlfn.CONCAT('Leverancespecifikation (LÅST)'!J283:L283,'Leverancespecifikation (LÅST)'!V283:CA283)</f>
        <v>4SolcellerEl-komponentEL325EL325</v>
      </c>
      <c r="C280" t="str">
        <f>'Leverancespecifikation (LÅST)'!N283</f>
        <v>X</v>
      </c>
      <c r="D280" t="str">
        <f>VLOOKUP(Tabel4[[#This Row],[Data fra "5. Basis"]],Leverancespecifikation!C:C,1,FALSE)</f>
        <v>279Solceller</v>
      </c>
      <c r="E280" t="str">
        <f>_xlfn.CONCAT(Leverancespecifikation!J283,Leverancespecifikation!K283,Leverancespecifikation!L283,Leverancespecifikation!V283:CA283)</f>
        <v>4SolcellerEl-komponentEL325EL325</v>
      </c>
      <c r="F280" t="str">
        <f>Leverancespecifikation!N283</f>
        <v>X</v>
      </c>
      <c r="G280" t="str">
        <f t="shared" si="5"/>
        <v/>
      </c>
    </row>
    <row r="281" spans="1:7" x14ac:dyDescent="0.25">
      <c r="A281" t="str">
        <f>'Leverancespecifikation (LÅST)'!C284</f>
        <v>280Invertere</v>
      </c>
      <c r="B281" t="str">
        <f>_xlfn.CONCAT('Leverancespecifikation (LÅST)'!J284:L284,'Leverancespecifikation (LÅST)'!V284:CA284)</f>
        <v>4InvertereEl-komponentEL325EL325</v>
      </c>
      <c r="C281" t="str">
        <f>'Leverancespecifikation (LÅST)'!N284</f>
        <v>X</v>
      </c>
      <c r="D281" t="str">
        <f>VLOOKUP(Tabel4[[#This Row],[Data fra "5. Basis"]],Leverancespecifikation!C:C,1,FALSE)</f>
        <v>280Invertere</v>
      </c>
      <c r="E281" t="str">
        <f>_xlfn.CONCAT(Leverancespecifikation!J284,Leverancespecifikation!K284,Leverancespecifikation!L284,Leverancespecifikation!V284:CA284)</f>
        <v>4InvertereEl-komponentEL325EL325</v>
      </c>
      <c r="F281" t="str">
        <f>Leverancespecifikation!N284</f>
        <v>X</v>
      </c>
      <c r="G281" t="str">
        <f t="shared" si="5"/>
        <v/>
      </c>
    </row>
    <row r="282" spans="1:7" x14ac:dyDescent="0.25">
      <c r="A282" t="str">
        <f>'Leverancespecifikation (LÅST)'!C285</f>
        <v>281IT-infrastrukturer</v>
      </c>
      <c r="B282" t="str">
        <f>_xlfn.CONCAT('Leverancespecifikation (LÅST)'!J285:L285,'Leverancespecifikation (LÅST)'!V285:CA285)</f>
        <v>3IT-infrastrukturerEl-komponent</v>
      </c>
      <c r="C282" t="str">
        <f>'Leverancespecifikation (LÅST)'!N285</f>
        <v>X</v>
      </c>
      <c r="D282" t="str">
        <f>VLOOKUP(Tabel4[[#This Row],[Data fra "5. Basis"]],Leverancespecifikation!C:C,1,FALSE)</f>
        <v>281IT-infrastrukturer</v>
      </c>
      <c r="E282" t="str">
        <f>_xlfn.CONCAT(Leverancespecifikation!J285,Leverancespecifikation!K285,Leverancespecifikation!L285,Leverancespecifikation!V285:CA285)</f>
        <v>3IT-infrastrukturerEl-komponent</v>
      </c>
      <c r="F282" t="str">
        <f>Leverancespecifikation!N285</f>
        <v>X</v>
      </c>
      <c r="G282" t="str">
        <f t="shared" si="5"/>
        <v/>
      </c>
    </row>
    <row r="283" spans="1:7" x14ac:dyDescent="0.25">
      <c r="A283" t="str">
        <f>'Leverancespecifikation (LÅST)'!C286</f>
        <v>282X-felter</v>
      </c>
      <c r="B283" t="str">
        <f>_xlfn.CONCAT('Leverancespecifikation (LÅST)'!J286:L286,'Leverancespecifikation (LÅST)'!V286:CA286)</f>
        <v>4X-felterEl-komponentEL200EL300EL325EL325</v>
      </c>
      <c r="C283" t="str">
        <f>'Leverancespecifikation (LÅST)'!N286</f>
        <v>X</v>
      </c>
      <c r="D283" t="str">
        <f>VLOOKUP(Tabel4[[#This Row],[Data fra "5. Basis"]],Leverancespecifikation!C:C,1,FALSE)</f>
        <v>282X-felter</v>
      </c>
      <c r="E283" t="str">
        <f>_xlfn.CONCAT(Leverancespecifikation!J286,Leverancespecifikation!K286,Leverancespecifikation!L286,Leverancespecifikation!V286:CA286)</f>
        <v>4X-felterEl-komponentEL200EL300EL325EL325</v>
      </c>
      <c r="F283" t="str">
        <f>Leverancespecifikation!N286</f>
        <v>X</v>
      </c>
      <c r="G283" t="str">
        <f t="shared" si="5"/>
        <v/>
      </c>
    </row>
    <row r="284" spans="1:7" x14ac:dyDescent="0.25">
      <c r="A284" t="str">
        <f>'Leverancespecifikation (LÅST)'!C287</f>
        <v>283Managementsystemer</v>
      </c>
      <c r="B284" t="str">
        <f>_xlfn.CONCAT('Leverancespecifikation (LÅST)'!J287:L287,'Leverancespecifikation (LÅST)'!V287:CA287)</f>
        <v>3ManagementsystemerEl-komponent</v>
      </c>
      <c r="C284" t="str">
        <f>'Leverancespecifikation (LÅST)'!N287</f>
        <v>X</v>
      </c>
      <c r="D284" t="str">
        <f>VLOOKUP(Tabel4[[#This Row],[Data fra "5. Basis"]],Leverancespecifikation!C:C,1,FALSE)</f>
        <v>283Managementsystemer</v>
      </c>
      <c r="E284" t="str">
        <f>_xlfn.CONCAT(Leverancespecifikation!J287,Leverancespecifikation!K287,Leverancespecifikation!L287,Leverancespecifikation!V287:CA287)</f>
        <v>3ManagementsystemerEl-komponent</v>
      </c>
      <c r="F284" t="str">
        <f>Leverancespecifikation!N287</f>
        <v>X</v>
      </c>
      <c r="G284" t="str">
        <f t="shared" si="5"/>
        <v/>
      </c>
    </row>
    <row r="285" spans="1:7" x14ac:dyDescent="0.25">
      <c r="A285" t="str">
        <f>'Leverancespecifikation (LÅST)'!C288</f>
        <v>284BMS-Anlæg</v>
      </c>
      <c r="B285" t="str">
        <f>_xlfn.CONCAT('Leverancespecifikation (LÅST)'!J288:L288,'Leverancespecifikation (LÅST)'!V288:CA288)</f>
        <v>4BMS-AnlægEl-komponentEL300EL325EL325</v>
      </c>
      <c r="C285" t="str">
        <f>'Leverancespecifikation (LÅST)'!N288</f>
        <v>X</v>
      </c>
      <c r="D285" t="str">
        <f>VLOOKUP(Tabel4[[#This Row],[Data fra "5. Basis"]],Leverancespecifikation!C:C,1,FALSE)</f>
        <v>284BMS-Anlæg</v>
      </c>
      <c r="E285" t="str">
        <f>_xlfn.CONCAT(Leverancespecifikation!J288,Leverancespecifikation!K288,Leverancespecifikation!L288,Leverancespecifikation!V288:CA288)</f>
        <v>4BMS-AnlægEl-komponentEL300EL325EL325</v>
      </c>
      <c r="F285" t="str">
        <f>Leverancespecifikation!N288</f>
        <v>X</v>
      </c>
      <c r="G285" t="str">
        <f t="shared" si="5"/>
        <v/>
      </c>
    </row>
    <row r="286" spans="1:7" x14ac:dyDescent="0.25">
      <c r="A286" t="str">
        <f>'Leverancespecifikation (LÅST)'!C289</f>
        <v>285Central tilstandsstyring</v>
      </c>
      <c r="B286" t="str">
        <f>_xlfn.CONCAT('Leverancespecifikation (LÅST)'!J289:L289,'Leverancespecifikation (LÅST)'!V289:CA289)</f>
        <v>3Central tilstandsstyringEl-komponent</v>
      </c>
      <c r="C286" t="str">
        <f>'Leverancespecifikation (LÅST)'!N289</f>
        <v>X</v>
      </c>
      <c r="D286" t="str">
        <f>VLOOKUP(Tabel4[[#This Row],[Data fra "5. Basis"]],Leverancespecifikation!C:C,1,FALSE)</f>
        <v>285Central tilstandsstyring</v>
      </c>
      <c r="E286" t="str">
        <f>_xlfn.CONCAT(Leverancespecifikation!J289,Leverancespecifikation!K289,Leverancespecifikation!L289,Leverancespecifikation!V289:CA289)</f>
        <v>3Central tilstandsstyringEl-komponent</v>
      </c>
      <c r="F286" t="str">
        <f>Leverancespecifikation!N289</f>
        <v>X</v>
      </c>
      <c r="G286" t="str">
        <f t="shared" si="5"/>
        <v/>
      </c>
    </row>
    <row r="287" spans="1:7" x14ac:dyDescent="0.25">
      <c r="A287" t="str">
        <f>'Leverancespecifikation (LÅST)'!C290</f>
        <v>286CTS-anlæg</v>
      </c>
      <c r="B287" t="str">
        <f>_xlfn.CONCAT('Leverancespecifikation (LÅST)'!J290:L290,'Leverancespecifikation (LÅST)'!V290:CA290)</f>
        <v>4CTS-anlægEl-komponentEL300EL325EL325</v>
      </c>
      <c r="C287" t="str">
        <f>'Leverancespecifikation (LÅST)'!N290</f>
        <v>X</v>
      </c>
      <c r="D287" t="str">
        <f>VLOOKUP(Tabel4[[#This Row],[Data fra "5. Basis"]],Leverancespecifikation!C:C,1,FALSE)</f>
        <v>286CTS-anlæg</v>
      </c>
      <c r="E287" t="str">
        <f>_xlfn.CONCAT(Leverancespecifikation!J290,Leverancespecifikation!K290,Leverancespecifikation!L290,Leverancespecifikation!V290:CA290)</f>
        <v>4CTS-anlægEl-komponentEL300EL325EL325</v>
      </c>
      <c r="F287" t="str">
        <f>Leverancespecifikation!N290</f>
        <v>X</v>
      </c>
      <c r="G287" t="str">
        <f t="shared" si="5"/>
        <v/>
      </c>
    </row>
    <row r="288" spans="1:7" x14ac:dyDescent="0.25">
      <c r="A288" t="str">
        <f>'Leverancespecifikation (LÅST)'!C291</f>
        <v>287IBI-anlæg med central styring</v>
      </c>
      <c r="B288" t="str">
        <f>_xlfn.CONCAT('Leverancespecifikation (LÅST)'!J291:L291,'Leverancespecifikation (LÅST)'!V291:CA291)</f>
        <v>4IBI-anlæg med central styringEl-komponentEL300EL325EL325</v>
      </c>
      <c r="C288" t="str">
        <f>'Leverancespecifikation (LÅST)'!N291</f>
        <v>X</v>
      </c>
      <c r="D288" t="str">
        <f>VLOOKUP(Tabel4[[#This Row],[Data fra "5. Basis"]],Leverancespecifikation!C:C,1,FALSE)</f>
        <v>287IBI-anlæg med central styring</v>
      </c>
      <c r="E288" t="str">
        <f>_xlfn.CONCAT(Leverancespecifikation!J291,Leverancespecifikation!K291,Leverancespecifikation!L291,Leverancespecifikation!V291:CA291)</f>
        <v>4IBI-anlæg med central styringEl-komponentEL300EL325EL325</v>
      </c>
      <c r="F288" t="str">
        <f>Leverancespecifikation!N291</f>
        <v>X</v>
      </c>
      <c r="G288" t="str">
        <f t="shared" si="5"/>
        <v/>
      </c>
    </row>
    <row r="289" spans="1:7" x14ac:dyDescent="0.25">
      <c r="A289" t="str">
        <f>'Leverancespecifikation (LÅST)'!C292</f>
        <v>288Decentral tilstandsstyring</v>
      </c>
      <c r="B289" t="str">
        <f>_xlfn.CONCAT('Leverancespecifikation (LÅST)'!J292:L292,'Leverancespecifikation (LÅST)'!V292:CA292)</f>
        <v>3Decentral tilstandsstyringEl-komponent</v>
      </c>
      <c r="C289" t="str">
        <f>'Leverancespecifikation (LÅST)'!N292</f>
        <v>X</v>
      </c>
      <c r="D289" t="str">
        <f>VLOOKUP(Tabel4[[#This Row],[Data fra "5. Basis"]],Leverancespecifikation!C:C,1,FALSE)</f>
        <v>288Decentral tilstandsstyring</v>
      </c>
      <c r="E289" t="str">
        <f>_xlfn.CONCAT(Leverancespecifikation!J292,Leverancespecifikation!K292,Leverancespecifikation!L292,Leverancespecifikation!V292:CA292)</f>
        <v>3Decentral tilstandsstyringEl-komponent</v>
      </c>
      <c r="F289" t="str">
        <f>Leverancespecifikation!N292</f>
        <v>X</v>
      </c>
      <c r="G289" t="str">
        <f t="shared" si="5"/>
        <v/>
      </c>
    </row>
    <row r="290" spans="1:7" x14ac:dyDescent="0.25">
      <c r="A290" t="str">
        <f>'Leverancespecifikation (LÅST)'!C293</f>
        <v>289IBI-anlæg med distribueret styring</v>
      </c>
      <c r="B290" t="str">
        <f>_xlfn.CONCAT('Leverancespecifikation (LÅST)'!J293:L293,'Leverancespecifikation (LÅST)'!V293:CA293)</f>
        <v>4IBI-anlæg med distribueret styringEl-komponentEL325EL325</v>
      </c>
      <c r="C290" t="str">
        <f>'Leverancespecifikation (LÅST)'!N293</f>
        <v>X</v>
      </c>
      <c r="D290" t="str">
        <f>VLOOKUP(Tabel4[[#This Row],[Data fra "5. Basis"]],Leverancespecifikation!C:C,1,FALSE)</f>
        <v>289IBI-anlæg med distribueret styring</v>
      </c>
      <c r="E290" t="str">
        <f>_xlfn.CONCAT(Leverancespecifikation!J293,Leverancespecifikation!K293,Leverancespecifikation!L293,Leverancespecifikation!V293:CA293)</f>
        <v>4IBI-anlæg med distribueret styringEl-komponentEL325EL325</v>
      </c>
      <c r="F290" t="str">
        <f>Leverancespecifikation!N293</f>
        <v>X</v>
      </c>
      <c r="G290" t="str">
        <f t="shared" si="5"/>
        <v/>
      </c>
    </row>
    <row r="291" spans="1:7" x14ac:dyDescent="0.25">
      <c r="A291" t="str">
        <f>'Leverancespecifikation (LÅST)'!C294</f>
        <v>290Komponenter/armaturer</v>
      </c>
      <c r="B291" t="str">
        <f>_xlfn.CONCAT('Leverancespecifikation (LÅST)'!J294:L294,'Leverancespecifikation (LÅST)'!V294:CA294)</f>
        <v>2Komponenter/armaturer</v>
      </c>
      <c r="C291">
        <f>'Leverancespecifikation (LÅST)'!N294</f>
        <v>0</v>
      </c>
      <c r="D291" t="str">
        <f>VLOOKUP(Tabel4[[#This Row],[Data fra "5. Basis"]],Leverancespecifikation!C:C,1,FALSE)</f>
        <v>290Komponenter/armaturer</v>
      </c>
      <c r="E291" t="str">
        <f>_xlfn.CONCAT(Leverancespecifikation!J294,Leverancespecifikation!K294,Leverancespecifikation!L294,Leverancespecifikation!V294:CA294)</f>
        <v>2Komponenter/armaturer</v>
      </c>
      <c r="F291">
        <f>Leverancespecifikation!N294</f>
        <v>0</v>
      </c>
      <c r="G291" t="str">
        <f t="shared" si="5"/>
        <v/>
      </c>
    </row>
    <row r="292" spans="1:7" x14ac:dyDescent="0.25">
      <c r="A292" t="str">
        <f>'Leverancespecifikation (LÅST)'!C295</f>
        <v>291Installationer for apparater og maskiner</v>
      </c>
      <c r="B292" t="str">
        <f>_xlfn.CONCAT('Leverancespecifikation (LÅST)'!J295:L295,'Leverancespecifikation (LÅST)'!V295:CA295)</f>
        <v>3Installationer for apparater og maskinerEl-komponentEL325EL325</v>
      </c>
      <c r="C292" t="str">
        <f>'Leverancespecifikation (LÅST)'!N295</f>
        <v>X</v>
      </c>
      <c r="D292" t="str">
        <f>VLOOKUP(Tabel4[[#This Row],[Data fra "5. Basis"]],Leverancespecifikation!C:C,1,FALSE)</f>
        <v>291Installationer for apparater og maskiner</v>
      </c>
      <c r="E292" t="str">
        <f>_xlfn.CONCAT(Leverancespecifikation!J295,Leverancespecifikation!K295,Leverancespecifikation!L295,Leverancespecifikation!V295:CA295)</f>
        <v>3Installationer for apparater og maskinerEl-komponentEL325EL325</v>
      </c>
      <c r="F292" t="str">
        <f>Leverancespecifikation!N295</f>
        <v>X</v>
      </c>
      <c r="G292" t="str">
        <f t="shared" si="5"/>
        <v/>
      </c>
    </row>
    <row r="293" spans="1:7" x14ac:dyDescent="0.25">
      <c r="A293" t="str">
        <f>'Leverancespecifikation (LÅST)'!C296</f>
        <v>292Installationer for termiske anlæg</v>
      </c>
      <c r="B293" t="str">
        <f>_xlfn.CONCAT('Leverancespecifikation (LÅST)'!J296:L296,'Leverancespecifikation (LÅST)'!V296:CA296)</f>
        <v>3Installationer for termiske anlægEl-komponentEL325EL325</v>
      </c>
      <c r="C293" t="str">
        <f>'Leverancespecifikation (LÅST)'!N296</f>
        <v>X</v>
      </c>
      <c r="D293" t="str">
        <f>VLOOKUP(Tabel4[[#This Row],[Data fra "5. Basis"]],Leverancespecifikation!C:C,1,FALSE)</f>
        <v>292Installationer for termiske anlæg</v>
      </c>
      <c r="E293" t="str">
        <f>_xlfn.CONCAT(Leverancespecifikation!J296,Leverancespecifikation!K296,Leverancespecifikation!L296,Leverancespecifikation!V296:CA296)</f>
        <v>3Installationer for termiske anlægEl-komponentEL325EL325</v>
      </c>
      <c r="F293" t="str">
        <f>Leverancespecifikation!N296</f>
        <v>X</v>
      </c>
      <c r="G293" t="str">
        <f t="shared" si="5"/>
        <v/>
      </c>
    </row>
    <row r="294" spans="1:7" x14ac:dyDescent="0.25">
      <c r="A294" t="str">
        <f>'Leverancespecifikation (LÅST)'!C297</f>
        <v>293Installationer for belysning</v>
      </c>
      <c r="B294" t="str">
        <f>_xlfn.CONCAT('Leverancespecifikation (LÅST)'!J297:L297,'Leverancespecifikation (LÅST)'!V297:CA297)</f>
        <v>3Installationer for belysning</v>
      </c>
      <c r="C294" t="str">
        <f>'Leverancespecifikation (LÅST)'!N297</f>
        <v>X</v>
      </c>
      <c r="D294" t="str">
        <f>VLOOKUP(Tabel4[[#This Row],[Data fra "5. Basis"]],Leverancespecifikation!C:C,1,FALSE)</f>
        <v>293Installationer for belysning</v>
      </c>
      <c r="E294" t="str">
        <f>_xlfn.CONCAT(Leverancespecifikation!J297,Leverancespecifikation!K297,Leverancespecifikation!L297,Leverancespecifikation!V297:CA297)</f>
        <v>3Installationer for belysning</v>
      </c>
      <c r="F294" t="str">
        <f>Leverancespecifikation!N297</f>
        <v>X</v>
      </c>
      <c r="G294" t="str">
        <f t="shared" si="5"/>
        <v/>
      </c>
    </row>
    <row r="295" spans="1:7" x14ac:dyDescent="0.25">
      <c r="A295" t="str">
        <f>'Leverancespecifikation (LÅST)'!C298</f>
        <v xml:space="preserve">294Anlæg for almen belysning </v>
      </c>
      <c r="B295" t="str">
        <f>_xlfn.CONCAT('Leverancespecifikation (LÅST)'!J298:L298,'Leverancespecifikation (LÅST)'!V298:CA298)</f>
        <v>4Anlæg for almen belysning El-komponentEL300EL325EL325</v>
      </c>
      <c r="C295" t="str">
        <f>'Leverancespecifikation (LÅST)'!N298</f>
        <v>X</v>
      </c>
      <c r="D295" t="str">
        <f>VLOOKUP(Tabel4[[#This Row],[Data fra "5. Basis"]],Leverancespecifikation!C:C,1,FALSE)</f>
        <v xml:space="preserve">294Anlæg for almen belysning </v>
      </c>
      <c r="E295" t="str">
        <f>_xlfn.CONCAT(Leverancespecifikation!J298,Leverancespecifikation!K298,Leverancespecifikation!L298,Leverancespecifikation!V298:CA298)</f>
        <v>4Anlæg for almen belysning El-komponentEL300EL325EL325</v>
      </c>
      <c r="F295" t="str">
        <f>Leverancespecifikation!N298</f>
        <v>X</v>
      </c>
      <c r="G295" t="str">
        <f t="shared" si="5"/>
        <v/>
      </c>
    </row>
    <row r="296" spans="1:7" x14ac:dyDescent="0.25">
      <c r="A296" t="str">
        <f>'Leverancespecifikation (LÅST)'!C299</f>
        <v>295Anlæg for lavvoltsbelysning</v>
      </c>
      <c r="B296" t="str">
        <f>_xlfn.CONCAT('Leverancespecifikation (LÅST)'!J299:L299,'Leverancespecifikation (LÅST)'!V299:CA299)</f>
        <v>4Anlæg for lavvoltsbelysningEl-komponentEL325EL325</v>
      </c>
      <c r="C296" t="str">
        <f>'Leverancespecifikation (LÅST)'!N299</f>
        <v>X</v>
      </c>
      <c r="D296" t="str">
        <f>VLOOKUP(Tabel4[[#This Row],[Data fra "5. Basis"]],Leverancespecifikation!C:C,1,FALSE)</f>
        <v>295Anlæg for lavvoltsbelysning</v>
      </c>
      <c r="E296" t="str">
        <f>_xlfn.CONCAT(Leverancespecifikation!J299,Leverancespecifikation!K299,Leverancespecifikation!L299,Leverancespecifikation!V299:CA299)</f>
        <v>4Anlæg for lavvoltsbelysningEl-komponentEL325EL325</v>
      </c>
      <c r="F296" t="str">
        <f>Leverancespecifikation!N299</f>
        <v>X</v>
      </c>
      <c r="G296" t="str">
        <f t="shared" si="5"/>
        <v/>
      </c>
    </row>
    <row r="297" spans="1:7" x14ac:dyDescent="0.25">
      <c r="A297" t="str">
        <f>'Leverancespecifikation (LÅST)'!C300</f>
        <v xml:space="preserve">296Anlæg for sikkerhedsbelysning </v>
      </c>
      <c r="B297" t="str">
        <f>_xlfn.CONCAT('Leverancespecifikation (LÅST)'!J300:L300,'Leverancespecifikation (LÅST)'!V300:CA300)</f>
        <v>4Anlæg for sikkerhedsbelysning El-komponentEL325EL325</v>
      </c>
      <c r="C297" t="str">
        <f>'Leverancespecifikation (LÅST)'!N300</f>
        <v>X</v>
      </c>
      <c r="D297" t="str">
        <f>VLOOKUP(Tabel4[[#This Row],[Data fra "5. Basis"]],Leverancespecifikation!C:C,1,FALSE)</f>
        <v xml:space="preserve">296Anlæg for sikkerhedsbelysning </v>
      </c>
      <c r="E297" t="str">
        <f>_xlfn.CONCAT(Leverancespecifikation!J300,Leverancespecifikation!K300,Leverancespecifikation!L300,Leverancespecifikation!V300:CA300)</f>
        <v>4Anlæg for sikkerhedsbelysning El-komponentEL325EL325</v>
      </c>
      <c r="F297" t="str">
        <f>Leverancespecifikation!N300</f>
        <v>X</v>
      </c>
      <c r="G297" t="str">
        <f t="shared" si="5"/>
        <v/>
      </c>
    </row>
    <row r="298" spans="1:7" x14ac:dyDescent="0.25">
      <c r="A298" t="str">
        <f>'Leverancespecifikation (LÅST)'!C301</f>
        <v xml:space="preserve">297Anlæg for særbelysning </v>
      </c>
      <c r="B298" t="str">
        <f>_xlfn.CONCAT('Leverancespecifikation (LÅST)'!J301:L301,'Leverancespecifikation (LÅST)'!V301:CA301)</f>
        <v>4Anlæg for særbelysning El-komponentEL325EL325</v>
      </c>
      <c r="C298" t="str">
        <f>'Leverancespecifikation (LÅST)'!N301</f>
        <v>X</v>
      </c>
      <c r="D298" t="str">
        <f>VLOOKUP(Tabel4[[#This Row],[Data fra "5. Basis"]],Leverancespecifikation!C:C,1,FALSE)</f>
        <v xml:space="preserve">297Anlæg for særbelysning </v>
      </c>
      <c r="E298" t="str">
        <f>_xlfn.CONCAT(Leverancespecifikation!J301,Leverancespecifikation!K301,Leverancespecifikation!L301,Leverancespecifikation!V301:CA301)</f>
        <v>4Anlæg for særbelysning El-komponentEL325EL325</v>
      </c>
      <c r="F298" t="str">
        <f>Leverancespecifikation!N301</f>
        <v>X</v>
      </c>
      <c r="G298" t="str">
        <f t="shared" si="5"/>
        <v/>
      </c>
    </row>
    <row r="299" spans="1:7" x14ac:dyDescent="0.25">
      <c r="A299" t="str">
        <f>'Leverancespecifikation (LÅST)'!C302</f>
        <v>298Lysstyringsanlæg</v>
      </c>
      <c r="B299" t="str">
        <f>_xlfn.CONCAT('Leverancespecifikation (LÅST)'!J302:L302,'Leverancespecifikation (LÅST)'!V302:CA302)</f>
        <v>4LysstyringsanlægEl-komponentEL325EL325</v>
      </c>
      <c r="C299" t="str">
        <f>'Leverancespecifikation (LÅST)'!N302</f>
        <v>X</v>
      </c>
      <c r="D299" t="str">
        <f>VLOOKUP(Tabel4[[#This Row],[Data fra "5. Basis"]],Leverancespecifikation!C:C,1,FALSE)</f>
        <v>298Lysstyringsanlæg</v>
      </c>
      <c r="E299" t="str">
        <f>_xlfn.CONCAT(Leverancespecifikation!J302,Leverancespecifikation!K302,Leverancespecifikation!L302,Leverancespecifikation!V302:CA302)</f>
        <v>4LysstyringsanlægEl-komponentEL325EL325</v>
      </c>
      <c r="F299" t="str">
        <f>Leverancespecifikation!N302</f>
        <v>X</v>
      </c>
      <c r="G299" t="str">
        <f t="shared" si="5"/>
        <v/>
      </c>
    </row>
    <row r="300" spans="1:7" x14ac:dyDescent="0.25">
      <c r="A300" t="str">
        <f>'Leverancespecifikation (LÅST)'!C303</f>
        <v>299Belysningsarmaturer</v>
      </c>
      <c r="B300" t="str">
        <f>_xlfn.CONCAT('Leverancespecifikation (LÅST)'!J303:L303,'Leverancespecifikation (LÅST)'!V303:CA303)</f>
        <v>3Belysningsarmaturer</v>
      </c>
      <c r="C300" t="str">
        <f>'Leverancespecifikation (LÅST)'!N303</f>
        <v>X</v>
      </c>
      <c r="D300" t="str">
        <f>VLOOKUP(Tabel4[[#This Row],[Data fra "5. Basis"]],Leverancespecifikation!C:C,1,FALSE)</f>
        <v>299Belysningsarmaturer</v>
      </c>
      <c r="E300" t="str">
        <f>_xlfn.CONCAT(Leverancespecifikation!J303,Leverancespecifikation!K303,Leverancespecifikation!L303,Leverancespecifikation!V303:CA303)</f>
        <v>3Belysningsarmaturer</v>
      </c>
      <c r="F300" t="str">
        <f>Leverancespecifikation!N303</f>
        <v>X</v>
      </c>
      <c r="G300" t="str">
        <f t="shared" si="5"/>
        <v/>
      </c>
    </row>
    <row r="301" spans="1:7" x14ac:dyDescent="0.25">
      <c r="A301" t="str">
        <f>'Leverancespecifikation (LÅST)'!C304</f>
        <v xml:space="preserve">300Armatur – Almen belysning </v>
      </c>
      <c r="B301" t="str">
        <f>_xlfn.CONCAT('Leverancespecifikation (LÅST)'!J304:L304,'Leverancespecifikation (LÅST)'!V304:CA304)</f>
        <v>4Armatur – Almen belysning El-komponentEL300EL325EL325</v>
      </c>
      <c r="C301" t="str">
        <f>'Leverancespecifikation (LÅST)'!N304</f>
        <v>X</v>
      </c>
      <c r="D301" t="str">
        <f>VLOOKUP(Tabel4[[#This Row],[Data fra "5. Basis"]],Leverancespecifikation!C:C,1,FALSE)</f>
        <v xml:space="preserve">300Armatur – Almen belysning </v>
      </c>
      <c r="E301" t="str">
        <f>_xlfn.CONCAT(Leverancespecifikation!J304,Leverancespecifikation!K304,Leverancespecifikation!L304,Leverancespecifikation!V304:CA304)</f>
        <v>4Armatur – Almen belysning El-komponentEL300EL325EL325</v>
      </c>
      <c r="F301" t="str">
        <f>Leverancespecifikation!N304</f>
        <v>X</v>
      </c>
      <c r="G301" t="str">
        <f t="shared" si="5"/>
        <v/>
      </c>
    </row>
    <row r="302" spans="1:7" x14ac:dyDescent="0.25">
      <c r="A302" t="str">
        <f>'Leverancespecifikation (LÅST)'!C305</f>
        <v xml:space="preserve">301Armatur – Sikkerhedsbelysning </v>
      </c>
      <c r="B302" t="str">
        <f>_xlfn.CONCAT('Leverancespecifikation (LÅST)'!J305:L305,'Leverancespecifikation (LÅST)'!V305:CA305)</f>
        <v>4Armatur – Sikkerhedsbelysning El-komponentEL325EL325</v>
      </c>
      <c r="C302" t="str">
        <f>'Leverancespecifikation (LÅST)'!N305</f>
        <v>X</v>
      </c>
      <c r="D302" t="str">
        <f>VLOOKUP(Tabel4[[#This Row],[Data fra "5. Basis"]],Leverancespecifikation!C:C,1,FALSE)</f>
        <v xml:space="preserve">301Armatur – Sikkerhedsbelysning </v>
      </c>
      <c r="E302" t="str">
        <f>_xlfn.CONCAT(Leverancespecifikation!J305,Leverancespecifikation!K305,Leverancespecifikation!L305,Leverancespecifikation!V305:CA305)</f>
        <v>4Armatur – Sikkerhedsbelysning El-komponentEL325EL325</v>
      </c>
      <c r="F302" t="str">
        <f>Leverancespecifikation!N305</f>
        <v>X</v>
      </c>
      <c r="G302" t="str">
        <f t="shared" si="5"/>
        <v/>
      </c>
    </row>
    <row r="303" spans="1:7" x14ac:dyDescent="0.25">
      <c r="A303" t="str">
        <f>'Leverancespecifikation (LÅST)'!C306</f>
        <v>302Armatur – Special belysning</v>
      </c>
      <c r="B303" t="str">
        <f>_xlfn.CONCAT('Leverancespecifikation (LÅST)'!J306:L306,'Leverancespecifikation (LÅST)'!V306:CA306)</f>
        <v>4Armatur – Special belysningEl-komponentEL325EL325</v>
      </c>
      <c r="C303" t="str">
        <f>'Leverancespecifikation (LÅST)'!N306</f>
        <v>X</v>
      </c>
      <c r="D303" t="str">
        <f>VLOOKUP(Tabel4[[#This Row],[Data fra "5. Basis"]],Leverancespecifikation!C:C,1,FALSE)</f>
        <v>302Armatur – Special belysning</v>
      </c>
      <c r="E303" t="str">
        <f>_xlfn.CONCAT(Leverancespecifikation!J306,Leverancespecifikation!K306,Leverancespecifikation!L306,Leverancespecifikation!V306:CA306)</f>
        <v>4Armatur – Special belysningEl-komponentEL325EL325</v>
      </c>
      <c r="F303" t="str">
        <f>Leverancespecifikation!N306</f>
        <v>X</v>
      </c>
      <c r="G303" t="str">
        <f t="shared" si="5"/>
        <v/>
      </c>
    </row>
    <row r="304" spans="1:7" x14ac:dyDescent="0.25">
      <c r="A304" t="str">
        <f>'Leverancespecifikation (LÅST)'!C307</f>
        <v>303Monteringsmateriel for kraftinstallationer</v>
      </c>
      <c r="B304" t="str">
        <f>_xlfn.CONCAT('Leverancespecifikation (LÅST)'!J307:L307,'Leverancespecifikation (LÅST)'!V307:CA307)</f>
        <v>3Monteringsmateriel for kraftinstallationer</v>
      </c>
      <c r="C304" t="str">
        <f>'Leverancespecifikation (LÅST)'!N307</f>
        <v>X</v>
      </c>
      <c r="D304" t="str">
        <f>VLOOKUP(Tabel4[[#This Row],[Data fra "5. Basis"]],Leverancespecifikation!C:C,1,FALSE)</f>
        <v>303Monteringsmateriel for kraftinstallationer</v>
      </c>
      <c r="E304" t="str">
        <f>_xlfn.CONCAT(Leverancespecifikation!J307,Leverancespecifikation!K307,Leverancespecifikation!L307,Leverancespecifikation!V307:CA307)</f>
        <v>3Monteringsmateriel for kraftinstallationer</v>
      </c>
      <c r="F304" t="str">
        <f>Leverancespecifikation!N307</f>
        <v>X</v>
      </c>
      <c r="G304" t="str">
        <f t="shared" si="5"/>
        <v/>
      </c>
    </row>
    <row r="305" spans="1:7" x14ac:dyDescent="0.25">
      <c r="A305" t="str">
        <f>'Leverancespecifikation (LÅST)'!C308</f>
        <v>304Stikkontakter</v>
      </c>
      <c r="B305" t="str">
        <f>_xlfn.CONCAT('Leverancespecifikation (LÅST)'!J308:L308,'Leverancespecifikation (LÅST)'!V308:CA308)</f>
        <v>4StikkontakterEl-komponentEL300EL325EL325</v>
      </c>
      <c r="C305" t="str">
        <f>'Leverancespecifikation (LÅST)'!N308</f>
        <v>X</v>
      </c>
      <c r="D305" t="str">
        <f>VLOOKUP(Tabel4[[#This Row],[Data fra "5. Basis"]],Leverancespecifikation!C:C,1,FALSE)</f>
        <v>304Stikkontakter</v>
      </c>
      <c r="E305" t="str">
        <f>_xlfn.CONCAT(Leverancespecifikation!J308,Leverancespecifikation!K308,Leverancespecifikation!L308,Leverancespecifikation!V308:CA308)</f>
        <v>4StikkontakterEl-komponentEL300EL325EL325</v>
      </c>
      <c r="F305" t="str">
        <f>Leverancespecifikation!N308</f>
        <v>X</v>
      </c>
      <c r="G305" t="str">
        <f t="shared" si="5"/>
        <v/>
      </c>
    </row>
    <row r="306" spans="1:7" x14ac:dyDescent="0.25">
      <c r="A306" t="str">
        <f>'Leverancespecifikation (LÅST)'!C309</f>
        <v>305Arbejdsstationer/Gulvbokse</v>
      </c>
      <c r="B306" t="str">
        <f>_xlfn.CONCAT('Leverancespecifikation (LÅST)'!J309:L309,'Leverancespecifikation (LÅST)'!V309:CA309)</f>
        <v>4Arbejdsstationer/GulvbokseEl-komponentEL300EL325EL325</v>
      </c>
      <c r="C306" t="str">
        <f>'Leverancespecifikation (LÅST)'!N309</f>
        <v>X</v>
      </c>
      <c r="D306" t="str">
        <f>VLOOKUP(Tabel4[[#This Row],[Data fra "5. Basis"]],Leverancespecifikation!C:C,1,FALSE)</f>
        <v>305Arbejdsstationer/Gulvbokse</v>
      </c>
      <c r="E306" t="str">
        <f>_xlfn.CONCAT(Leverancespecifikation!J309,Leverancespecifikation!K309,Leverancespecifikation!L309,Leverancespecifikation!V309:CA309)</f>
        <v>4Arbejdsstationer/GulvbokseEl-komponentEL300EL325EL325</v>
      </c>
      <c r="F306" t="str">
        <f>Leverancespecifikation!N309</f>
        <v>X</v>
      </c>
      <c r="G306" t="str">
        <f t="shared" si="5"/>
        <v/>
      </c>
    </row>
    <row r="307" spans="1:7" x14ac:dyDescent="0.25">
      <c r="A307" t="str">
        <f>'Leverancespecifikation (LÅST)'!C310</f>
        <v>306Udtag</v>
      </c>
      <c r="B307" t="str">
        <f>_xlfn.CONCAT('Leverancespecifikation (LÅST)'!J310:L310,'Leverancespecifikation (LÅST)'!V310:CA310)</f>
        <v>4UdtagEl-komponentEL300EL325EL325</v>
      </c>
      <c r="C307" t="str">
        <f>'Leverancespecifikation (LÅST)'!N310</f>
        <v>X</v>
      </c>
      <c r="D307" t="str">
        <f>VLOOKUP(Tabel4[[#This Row],[Data fra "5. Basis"]],Leverancespecifikation!C:C,1,FALSE)</f>
        <v>306Udtag</v>
      </c>
      <c r="E307" t="str">
        <f>_xlfn.CONCAT(Leverancespecifikation!J310,Leverancespecifikation!K310,Leverancespecifikation!L310,Leverancespecifikation!V310:CA310)</f>
        <v>4UdtagEl-komponentEL300EL325EL325</v>
      </c>
      <c r="F307" t="str">
        <f>Leverancespecifikation!N310</f>
        <v>X</v>
      </c>
      <c r="G307" t="str">
        <f t="shared" si="5"/>
        <v/>
      </c>
    </row>
    <row r="308" spans="1:7" x14ac:dyDescent="0.25">
      <c r="A308" t="str">
        <f>'Leverancespecifikation (LÅST)'!C311</f>
        <v>307Forsyning til brugsgenstande</v>
      </c>
      <c r="B308" t="str">
        <f>_xlfn.CONCAT('Leverancespecifikation (LÅST)'!J311:L311,'Leverancespecifikation (LÅST)'!V311:CA311)</f>
        <v>4Forsyning til brugsgenstandeEl-komponentEL300EL325EL325</v>
      </c>
      <c r="C308" t="str">
        <f>'Leverancespecifikation (LÅST)'!N311</f>
        <v>X</v>
      </c>
      <c r="D308" t="str">
        <f>VLOOKUP(Tabel4[[#This Row],[Data fra "5. Basis"]],Leverancespecifikation!C:C,1,FALSE)</f>
        <v>307Forsyning til brugsgenstande</v>
      </c>
      <c r="E308" t="str">
        <f>_xlfn.CONCAT(Leverancespecifikation!J311,Leverancespecifikation!K311,Leverancespecifikation!L311,Leverancespecifikation!V311:CA311)</f>
        <v>4Forsyning til brugsgenstandeEl-komponentEL300EL325EL325</v>
      </c>
      <c r="F308" t="str">
        <f>Leverancespecifikation!N311</f>
        <v>X</v>
      </c>
      <c r="G308" t="str">
        <f t="shared" si="5"/>
        <v/>
      </c>
    </row>
    <row r="309" spans="1:7" x14ac:dyDescent="0.25">
      <c r="A309" t="str">
        <f>'Leverancespecifikation (LÅST)'!C312</f>
        <v>308Sengestuepaneler/Betjeningspaneler</v>
      </c>
      <c r="B309" t="str">
        <f>_xlfn.CONCAT('Leverancespecifikation (LÅST)'!J312:L312,'Leverancespecifikation (LÅST)'!V312:CA312)</f>
        <v>4Sengestuepaneler/BetjeningspanelerEl-komponentEL300EL325EL325</v>
      </c>
      <c r="C309" t="str">
        <f>'Leverancespecifikation (LÅST)'!N312</f>
        <v>X</v>
      </c>
      <c r="D309" t="str">
        <f>VLOOKUP(Tabel4[[#This Row],[Data fra "5. Basis"]],Leverancespecifikation!C:C,1,FALSE)</f>
        <v>308Sengestuepaneler/Betjeningspaneler</v>
      </c>
      <c r="E309" t="str">
        <f>_xlfn.CONCAT(Leverancespecifikation!J312,Leverancespecifikation!K312,Leverancespecifikation!L312,Leverancespecifikation!V312:CA312)</f>
        <v>4Sengestuepaneler/BetjeningspanelerEl-komponentEL300EL325EL325</v>
      </c>
      <c r="F309" t="str">
        <f>Leverancespecifikation!N312</f>
        <v>X</v>
      </c>
      <c r="G309" t="str">
        <f t="shared" si="5"/>
        <v/>
      </c>
    </row>
    <row r="310" spans="1:7" x14ac:dyDescent="0.25">
      <c r="A310" t="str">
        <f>'Leverancespecifikation (LÅST)'!C313</f>
        <v xml:space="preserve">309Monteringsmateriel for Vedvarende energi </v>
      </c>
      <c r="B310" t="str">
        <f>_xlfn.CONCAT('Leverancespecifikation (LÅST)'!J313:L313,'Leverancespecifikation (LÅST)'!V313:CA313)</f>
        <v xml:space="preserve">3Monteringsmateriel for Vedvarende energi </v>
      </c>
      <c r="C310" t="str">
        <f>'Leverancespecifikation (LÅST)'!N313</f>
        <v>X</v>
      </c>
      <c r="D310" t="str">
        <f>VLOOKUP(Tabel4[[#This Row],[Data fra "5. Basis"]],Leverancespecifikation!C:C,1,FALSE)</f>
        <v xml:space="preserve">309Monteringsmateriel for Vedvarende energi </v>
      </c>
      <c r="E310" t="str">
        <f>_xlfn.CONCAT(Leverancespecifikation!J313,Leverancespecifikation!K313,Leverancespecifikation!L313,Leverancespecifikation!V313:CA313)</f>
        <v xml:space="preserve">3Monteringsmateriel for Vedvarende energi </v>
      </c>
      <c r="F310" t="str">
        <f>Leverancespecifikation!N313</f>
        <v>X</v>
      </c>
      <c r="G310" t="str">
        <f t="shared" si="5"/>
        <v/>
      </c>
    </row>
    <row r="311" spans="1:7" x14ac:dyDescent="0.25">
      <c r="A311" t="str">
        <f>'Leverancespecifikation (LÅST)'!C314</f>
        <v>310Forsyning til Solcelleanlæg</v>
      </c>
      <c r="B311" t="str">
        <f>_xlfn.CONCAT('Leverancespecifikation (LÅST)'!J314:L314,'Leverancespecifikation (LÅST)'!V314:CA314)</f>
        <v>4Forsyning til SolcelleanlægEl-komponentEL300EL300ENT325Skal rådgiver vedligeholde EL-model for entreprenør aftales dette projektspecifikt.</v>
      </c>
      <c r="C311" t="str">
        <f>'Leverancespecifikation (LÅST)'!N314</f>
        <v>X</v>
      </c>
      <c r="D311" t="str">
        <f>VLOOKUP(Tabel4[[#This Row],[Data fra "5. Basis"]],Leverancespecifikation!C:C,1,FALSE)</f>
        <v>310Forsyning til Solcelleanlæg</v>
      </c>
      <c r="E311" t="str">
        <f>_xlfn.CONCAT(Leverancespecifikation!J314,Leverancespecifikation!K314,Leverancespecifikation!L314,Leverancespecifikation!V314:CA314)</f>
        <v>4Forsyning til SolcelleanlægEl-komponentEL300EL300ENT325Skal rådgiver vedligeholde EL-model for entreprenør aftales dette projektspecifikt.</v>
      </c>
      <c r="F311" t="str">
        <f>Leverancespecifikation!N314</f>
        <v>X</v>
      </c>
      <c r="G311" t="str">
        <f t="shared" si="5"/>
        <v/>
      </c>
    </row>
    <row r="312" spans="1:7" x14ac:dyDescent="0.25">
      <c r="A312" t="str">
        <f>'Leverancespecifikation (LÅST)'!C315</f>
        <v>311Monteringsmateriel for Kommunikationsanlæg</v>
      </c>
      <c r="B312" t="str">
        <f>_xlfn.CONCAT('Leverancespecifikation (LÅST)'!J315:L315,'Leverancespecifikation (LÅST)'!V315:CA315)</f>
        <v>3Monteringsmateriel for Kommunikationsanlæg</v>
      </c>
      <c r="C312" t="str">
        <f>'Leverancespecifikation (LÅST)'!N315</f>
        <v>X</v>
      </c>
      <c r="D312" t="str">
        <f>VLOOKUP(Tabel4[[#This Row],[Data fra "5. Basis"]],Leverancespecifikation!C:C,1,FALSE)</f>
        <v>311Monteringsmateriel for Kommunikationsanlæg</v>
      </c>
      <c r="E312" t="str">
        <f>_xlfn.CONCAT(Leverancespecifikation!J315,Leverancespecifikation!K315,Leverancespecifikation!L315,Leverancespecifikation!V315:CA315)</f>
        <v>3Monteringsmateriel for Kommunikationsanlæg</v>
      </c>
      <c r="F312" t="str">
        <f>Leverancespecifikation!N315</f>
        <v>X</v>
      </c>
      <c r="G312" t="str">
        <f t="shared" si="5"/>
        <v/>
      </c>
    </row>
    <row r="313" spans="1:7" x14ac:dyDescent="0.25">
      <c r="A313" t="str">
        <f>'Leverancespecifikation (LÅST)'!C316</f>
        <v>312Telefonanlæg</v>
      </c>
      <c r="B313" t="str">
        <f>_xlfn.CONCAT('Leverancespecifikation (LÅST)'!J316:L316,'Leverancespecifikation (LÅST)'!V316:CA316)</f>
        <v>4TelefonanlægEl-komponentEL300EL300ENT325Skal rådgiver vedligeholde EL-model for entreprenør aftales dette projektspecifikt.</v>
      </c>
      <c r="C313" t="str">
        <f>'Leverancespecifikation (LÅST)'!N316</f>
        <v>X</v>
      </c>
      <c r="D313" t="str">
        <f>VLOOKUP(Tabel4[[#This Row],[Data fra "5. Basis"]],Leverancespecifikation!C:C,1,FALSE)</f>
        <v>312Telefonanlæg</v>
      </c>
      <c r="E313" t="str">
        <f>_xlfn.CONCAT(Leverancespecifikation!J316,Leverancespecifikation!K316,Leverancespecifikation!L316,Leverancespecifikation!V316:CA316)</f>
        <v>4TelefonanlægEl-komponentEL300EL300ENT325Skal rådgiver vedligeholde EL-model for entreprenør aftales dette projektspecifikt.</v>
      </c>
      <c r="F313" t="str">
        <f>Leverancespecifikation!N316</f>
        <v>X</v>
      </c>
      <c r="G313" t="str">
        <f t="shared" si="5"/>
        <v/>
      </c>
    </row>
    <row r="314" spans="1:7" x14ac:dyDescent="0.25">
      <c r="A314" t="str">
        <f>'Leverancespecifikation (LÅST)'!C317</f>
        <v>313Radioanlæg</v>
      </c>
      <c r="B314" t="str">
        <f>_xlfn.CONCAT('Leverancespecifikation (LÅST)'!J317:L317,'Leverancespecifikation (LÅST)'!V317:CA317)</f>
        <v>4RadioanlægEl-komponentEL300EL300ENT325Skal rådgiver vedligeholde EL-model for entreprenør aftales dette projektspecifikt.</v>
      </c>
      <c r="C314" t="str">
        <f>'Leverancespecifikation (LÅST)'!N317</f>
        <v>X</v>
      </c>
      <c r="D314" t="str">
        <f>VLOOKUP(Tabel4[[#This Row],[Data fra "5. Basis"]],Leverancespecifikation!C:C,1,FALSE)</f>
        <v>313Radioanlæg</v>
      </c>
      <c r="E314" t="str">
        <f>_xlfn.CONCAT(Leverancespecifikation!J317,Leverancespecifikation!K317,Leverancespecifikation!L317,Leverancespecifikation!V317:CA317)</f>
        <v>4RadioanlægEl-komponentEL300EL300ENT325Skal rådgiver vedligeholde EL-model for entreprenør aftales dette projektspecifikt.</v>
      </c>
      <c r="F314" t="str">
        <f>Leverancespecifikation!N317</f>
        <v>X</v>
      </c>
      <c r="G314" t="str">
        <f t="shared" si="5"/>
        <v/>
      </c>
    </row>
    <row r="315" spans="1:7" x14ac:dyDescent="0.25">
      <c r="A315" t="str">
        <f>'Leverancespecifikation (LÅST)'!C318</f>
        <v>314Dør- og porttelefoner</v>
      </c>
      <c r="B315" t="str">
        <f>_xlfn.CONCAT('Leverancespecifikation (LÅST)'!J318:L318,'Leverancespecifikation (LÅST)'!V318:CA318)</f>
        <v>4Dør- og porttelefonerEl-komponentEL300EL300ENT325Skal rådgiver vedligeholde EL-model for entreprenør aftales dette projektspecifikt.</v>
      </c>
      <c r="C315" t="str">
        <f>'Leverancespecifikation (LÅST)'!N318</f>
        <v>X</v>
      </c>
      <c r="D315" t="str">
        <f>VLOOKUP(Tabel4[[#This Row],[Data fra "5. Basis"]],Leverancespecifikation!C:C,1,FALSE)</f>
        <v>314Dør- og porttelefoner</v>
      </c>
      <c r="E315" t="str">
        <f>_xlfn.CONCAT(Leverancespecifikation!J318,Leverancespecifikation!K318,Leverancespecifikation!L318,Leverancespecifikation!V318:CA318)</f>
        <v>4Dør- og porttelefonerEl-komponentEL300EL300ENT325Skal rådgiver vedligeholde EL-model for entreprenør aftales dette projektspecifikt.</v>
      </c>
      <c r="F315" t="str">
        <f>Leverancespecifikation!N318</f>
        <v>X</v>
      </c>
      <c r="G315" t="str">
        <f t="shared" si="5"/>
        <v/>
      </c>
    </row>
    <row r="316" spans="1:7" x14ac:dyDescent="0.25">
      <c r="A316" t="str">
        <f>'Leverancespecifikation (LÅST)'!C319</f>
        <v>315Monteringsmateriel for Informationsanlæg</v>
      </c>
      <c r="B316" t="str">
        <f>_xlfn.CONCAT('Leverancespecifikation (LÅST)'!J319:L319,'Leverancespecifikation (LÅST)'!V319:CA319)</f>
        <v>3Monteringsmateriel for Informationsanlæg</v>
      </c>
      <c r="C316" t="str">
        <f>'Leverancespecifikation (LÅST)'!N319</f>
        <v>X</v>
      </c>
      <c r="D316" t="str">
        <f>VLOOKUP(Tabel4[[#This Row],[Data fra "5. Basis"]],Leverancespecifikation!C:C,1,FALSE)</f>
        <v>315Monteringsmateriel for Informationsanlæg</v>
      </c>
      <c r="E316" t="str">
        <f>_xlfn.CONCAT(Leverancespecifikation!J319,Leverancespecifikation!K319,Leverancespecifikation!L319,Leverancespecifikation!V319:CA319)</f>
        <v>3Monteringsmateriel for Informationsanlæg</v>
      </c>
      <c r="F316" t="str">
        <f>Leverancespecifikation!N319</f>
        <v>X</v>
      </c>
      <c r="G316" t="str">
        <f t="shared" si="5"/>
        <v/>
      </c>
    </row>
    <row r="317" spans="1:7" x14ac:dyDescent="0.25">
      <c r="A317" t="str">
        <f>'Leverancespecifikation (LÅST)'!C320</f>
        <v>316Optagetanlæg</v>
      </c>
      <c r="B317" t="str">
        <f>_xlfn.CONCAT('Leverancespecifikation (LÅST)'!J320:L320,'Leverancespecifikation (LÅST)'!V320:CA320)</f>
        <v>4OptagetanlægEl-komponentEL300EL300ENT325Skal rådgiver vedligeholde EL-model for entreprenør aftales dette projektspecifikt.</v>
      </c>
      <c r="C317" t="str">
        <f>'Leverancespecifikation (LÅST)'!N320</f>
        <v>X</v>
      </c>
      <c r="D317" t="str">
        <f>VLOOKUP(Tabel4[[#This Row],[Data fra "5. Basis"]],Leverancespecifikation!C:C,1,FALSE)</f>
        <v>316Optagetanlæg</v>
      </c>
      <c r="E317" t="str">
        <f>_xlfn.CONCAT(Leverancespecifikation!J320,Leverancespecifikation!K320,Leverancespecifikation!L320,Leverancespecifikation!V320:CA320)</f>
        <v>4OptagetanlægEl-komponentEL300EL300ENT325Skal rådgiver vedligeholde EL-model for entreprenør aftales dette projektspecifikt.</v>
      </c>
      <c r="F317" t="str">
        <f>Leverancespecifikation!N320</f>
        <v>X</v>
      </c>
      <c r="G317" t="str">
        <f t="shared" si="5"/>
        <v/>
      </c>
    </row>
    <row r="318" spans="1:7" x14ac:dyDescent="0.25">
      <c r="A318" t="str">
        <f>'Leverancespecifikation (LÅST)'!C321</f>
        <v>317Ringeanlæg</v>
      </c>
      <c r="B318" t="str">
        <f>_xlfn.CONCAT('Leverancespecifikation (LÅST)'!J321:L321,'Leverancespecifikation (LÅST)'!V321:CA321)</f>
        <v>4RingeanlægEl-komponentEL300EL300ENT325Skal rådgiver vedligeholde EL-model for entreprenør aftales dette projektspecifikt.</v>
      </c>
      <c r="C318" t="str">
        <f>'Leverancespecifikation (LÅST)'!N321</f>
        <v>X</v>
      </c>
      <c r="D318" t="str">
        <f>VLOOKUP(Tabel4[[#This Row],[Data fra "5. Basis"]],Leverancespecifikation!C:C,1,FALSE)</f>
        <v>317Ringeanlæg</v>
      </c>
      <c r="E318" t="str">
        <f>_xlfn.CONCAT(Leverancespecifikation!J321,Leverancespecifikation!K321,Leverancespecifikation!L321,Leverancespecifikation!V321:CA321)</f>
        <v>4RingeanlægEl-komponentEL300EL300ENT325Skal rådgiver vedligeholde EL-model for entreprenør aftales dette projektspecifikt.</v>
      </c>
      <c r="F318" t="str">
        <f>Leverancespecifikation!N321</f>
        <v>X</v>
      </c>
      <c r="G318" t="str">
        <f t="shared" si="5"/>
        <v/>
      </c>
    </row>
    <row r="319" spans="1:7" x14ac:dyDescent="0.25">
      <c r="A319" t="str">
        <f>'Leverancespecifikation (LÅST)'!C322</f>
        <v>318Ur-anlæg</v>
      </c>
      <c r="B319" t="str">
        <f>_xlfn.CONCAT('Leverancespecifikation (LÅST)'!J322:L322,'Leverancespecifikation (LÅST)'!V322:CA322)</f>
        <v>4Ur-anlægEl-komponentEL300EL300ENT325Skal rådgiver vedligeholde EL-model for entreprenør aftales dette projektspecifikt.</v>
      </c>
      <c r="C319" t="str">
        <f>'Leverancespecifikation (LÅST)'!N322</f>
        <v>X</v>
      </c>
      <c r="D319" t="str">
        <f>VLOOKUP(Tabel4[[#This Row],[Data fra "5. Basis"]],Leverancespecifikation!C:C,1,FALSE)</f>
        <v>318Ur-anlæg</v>
      </c>
      <c r="E319" t="str">
        <f>_xlfn.CONCAT(Leverancespecifikation!J322,Leverancespecifikation!K322,Leverancespecifikation!L322,Leverancespecifikation!V322:CA322)</f>
        <v>4Ur-anlægEl-komponentEL300EL300ENT325Skal rådgiver vedligeholde EL-model for entreprenør aftales dette projektspecifikt.</v>
      </c>
      <c r="F319" t="str">
        <f>Leverancespecifikation!N322</f>
        <v>X</v>
      </c>
      <c r="G319" t="str">
        <f t="shared" si="5"/>
        <v/>
      </c>
    </row>
    <row r="320" spans="1:7" x14ac:dyDescent="0.25">
      <c r="A320" t="str">
        <f>'Leverancespecifikation (LÅST)'!C323</f>
        <v>319Monteringsmateriel for Audio, video og antenneanlæg</v>
      </c>
      <c r="B320" t="str">
        <f>_xlfn.CONCAT('Leverancespecifikation (LÅST)'!J323:L323,'Leverancespecifikation (LÅST)'!V323:CA323)</f>
        <v>3Monteringsmateriel for Audio, video og antenneanlæg</v>
      </c>
      <c r="C320" t="str">
        <f>'Leverancespecifikation (LÅST)'!N323</f>
        <v>X</v>
      </c>
      <c r="D320" t="str">
        <f>VLOOKUP(Tabel4[[#This Row],[Data fra "5. Basis"]],Leverancespecifikation!C:C,1,FALSE)</f>
        <v>319Monteringsmateriel for Audio, video og antenneanlæg</v>
      </c>
      <c r="E320" t="str">
        <f>_xlfn.CONCAT(Leverancespecifikation!J323,Leverancespecifikation!K323,Leverancespecifikation!L323,Leverancespecifikation!V323:CA323)</f>
        <v>3Monteringsmateriel for Audio, video og antenneanlæg</v>
      </c>
      <c r="F320" t="str">
        <f>Leverancespecifikation!N323</f>
        <v>X</v>
      </c>
      <c r="G320" t="str">
        <f t="shared" si="5"/>
        <v/>
      </c>
    </row>
    <row r="321" spans="1:7" x14ac:dyDescent="0.25">
      <c r="A321" t="str">
        <f>'Leverancespecifikation (LÅST)'!C324</f>
        <v>320Højttaleranlæg</v>
      </c>
      <c r="B321" t="str">
        <f>_xlfn.CONCAT('Leverancespecifikation (LÅST)'!J324:L324,'Leverancespecifikation (LÅST)'!V324:CA324)</f>
        <v>4HøjttaleranlægEl-komponentEL300EL300ENT325Skal rådgiver vedligeholde EL-model for entreprenør aftales dette projektspecifikt.</v>
      </c>
      <c r="C321" t="str">
        <f>'Leverancespecifikation (LÅST)'!N324</f>
        <v>X</v>
      </c>
      <c r="D321" t="str">
        <f>VLOOKUP(Tabel4[[#This Row],[Data fra "5. Basis"]],Leverancespecifikation!C:C,1,FALSE)</f>
        <v>320Højttaleranlæg</v>
      </c>
      <c r="E321" t="str">
        <f>_xlfn.CONCAT(Leverancespecifikation!J324,Leverancespecifikation!K324,Leverancespecifikation!L324,Leverancespecifikation!V324:CA324)</f>
        <v>4HøjttaleranlægEl-komponentEL300EL300ENT325Skal rådgiver vedligeholde EL-model for entreprenør aftales dette projektspecifikt.</v>
      </c>
      <c r="F321" t="str">
        <f>Leverancespecifikation!N324</f>
        <v>X</v>
      </c>
      <c r="G321" t="str">
        <f t="shared" si="5"/>
        <v/>
      </c>
    </row>
    <row r="322" spans="1:7" x14ac:dyDescent="0.25">
      <c r="A322" t="str">
        <f>'Leverancespecifikation (LÅST)'!C325</f>
        <v>321Mikrofonanlæg</v>
      </c>
      <c r="B322" t="str">
        <f>_xlfn.CONCAT('Leverancespecifikation (LÅST)'!J325:L325,'Leverancespecifikation (LÅST)'!V325:CA325)</f>
        <v>4MikrofonanlægEl-komponentEL300EL300ENT325Skal rådgiver vedligeholde EL-model for entreprenør aftales dette projektspecifikt.</v>
      </c>
      <c r="C322" t="str">
        <f>'Leverancespecifikation (LÅST)'!N325</f>
        <v>X</v>
      </c>
      <c r="D322" t="str">
        <f>VLOOKUP(Tabel4[[#This Row],[Data fra "5. Basis"]],Leverancespecifikation!C:C,1,FALSE)</f>
        <v>321Mikrofonanlæg</v>
      </c>
      <c r="E322" t="str">
        <f>_xlfn.CONCAT(Leverancespecifikation!J325,Leverancespecifikation!K325,Leverancespecifikation!L325,Leverancespecifikation!V325:CA325)</f>
        <v>4MikrofonanlægEl-komponentEL300EL300ENT325Skal rådgiver vedligeholde EL-model for entreprenør aftales dette projektspecifikt.</v>
      </c>
      <c r="F322" t="str">
        <f>Leverancespecifikation!N325</f>
        <v>X</v>
      </c>
      <c r="G322" t="str">
        <f t="shared" si="5"/>
        <v/>
      </c>
    </row>
    <row r="323" spans="1:7" x14ac:dyDescent="0.25">
      <c r="A323" t="str">
        <f>'Leverancespecifikation (LÅST)'!C326</f>
        <v>322Teleslyngeanlæg</v>
      </c>
      <c r="B323" t="str">
        <f>_xlfn.CONCAT('Leverancespecifikation (LÅST)'!J326:L326,'Leverancespecifikation (LÅST)'!V326:CA326)</f>
        <v>4TeleslyngeanlægEl-komponentEL300EL300ENT325Skal rådgiver vedligeholde EL-model for entreprenør aftales dette projektspecifikt.</v>
      </c>
      <c r="C323" t="str">
        <f>'Leverancespecifikation (LÅST)'!N326</f>
        <v>X</v>
      </c>
      <c r="D323" t="str">
        <f>VLOOKUP(Tabel4[[#This Row],[Data fra "5. Basis"]],Leverancespecifikation!C:C,1,FALSE)</f>
        <v>322Teleslyngeanlæg</v>
      </c>
      <c r="E323" t="str">
        <f>_xlfn.CONCAT(Leverancespecifikation!J326,Leverancespecifikation!K326,Leverancespecifikation!L326,Leverancespecifikation!V326:CA326)</f>
        <v>4TeleslyngeanlægEl-komponentEL300EL300ENT325Skal rådgiver vedligeholde EL-model for entreprenør aftales dette projektspecifikt.</v>
      </c>
      <c r="F323" t="str">
        <f>Leverancespecifikation!N326</f>
        <v>X</v>
      </c>
      <c r="G323" t="str">
        <f t="shared" ref="G323:G386" si="6">IF(B323=E323,IF(C323=F323,"","P"),"P")</f>
        <v/>
      </c>
    </row>
    <row r="324" spans="1:7" x14ac:dyDescent="0.25">
      <c r="A324" t="str">
        <f>'Leverancespecifikation (LÅST)'!C327</f>
        <v>323Videoanlæg</v>
      </c>
      <c r="B324" t="str">
        <f>_xlfn.CONCAT('Leverancespecifikation (LÅST)'!J327:L327,'Leverancespecifikation (LÅST)'!V327:CA327)</f>
        <v>4VideoanlægEl-komponentEL300EL300ENT325Skal rådgiver vedligeholde EL-model for entreprenør aftales dette projektspecifikt.</v>
      </c>
      <c r="C324" t="str">
        <f>'Leverancespecifikation (LÅST)'!N327</f>
        <v>X</v>
      </c>
      <c r="D324" t="str">
        <f>VLOOKUP(Tabel4[[#This Row],[Data fra "5. Basis"]],Leverancespecifikation!C:C,1,FALSE)</f>
        <v>323Videoanlæg</v>
      </c>
      <c r="E324" t="str">
        <f>_xlfn.CONCAT(Leverancespecifikation!J327,Leverancespecifikation!K327,Leverancespecifikation!L327,Leverancespecifikation!V327:CA327)</f>
        <v>4VideoanlægEl-komponentEL300EL300ENT325Skal rådgiver vedligeholde EL-model for entreprenør aftales dette projektspecifikt.</v>
      </c>
      <c r="F324" t="str">
        <f>Leverancespecifikation!N327</f>
        <v>X</v>
      </c>
      <c r="G324" t="str">
        <f t="shared" si="6"/>
        <v/>
      </c>
    </row>
    <row r="325" spans="1:7" x14ac:dyDescent="0.25">
      <c r="A325" t="str">
        <f>'Leverancespecifikation (LÅST)'!C328</f>
        <v>324Antenneanlæg</v>
      </c>
      <c r="B325" t="str">
        <f>_xlfn.CONCAT('Leverancespecifikation (LÅST)'!J328:L328,'Leverancespecifikation (LÅST)'!V328:CA328)</f>
        <v>4AntenneanlægEl-komponentEL300EL300ENT325Skal rådgiver vedligeholde EL-model for entreprenør aftales dette projektspecifikt.</v>
      </c>
      <c r="C325" t="str">
        <f>'Leverancespecifikation (LÅST)'!N328</f>
        <v>X</v>
      </c>
      <c r="D325" t="str">
        <f>VLOOKUP(Tabel4[[#This Row],[Data fra "5. Basis"]],Leverancespecifikation!C:C,1,FALSE)</f>
        <v>324Antenneanlæg</v>
      </c>
      <c r="E325" t="str">
        <f>_xlfn.CONCAT(Leverancespecifikation!J328,Leverancespecifikation!K328,Leverancespecifikation!L328,Leverancespecifikation!V328:CA328)</f>
        <v>4AntenneanlægEl-komponentEL300EL300ENT325Skal rådgiver vedligeholde EL-model for entreprenør aftales dette projektspecifikt.</v>
      </c>
      <c r="F325" t="str">
        <f>Leverancespecifikation!N328</f>
        <v>X</v>
      </c>
      <c r="G325" t="str">
        <f t="shared" si="6"/>
        <v/>
      </c>
    </row>
    <row r="326" spans="1:7" x14ac:dyDescent="0.25">
      <c r="A326" t="str">
        <f>'Leverancespecifikation (LÅST)'!C329</f>
        <v>325AV-anlæg</v>
      </c>
      <c r="B326" t="str">
        <f>_xlfn.CONCAT('Leverancespecifikation (LÅST)'!J329:L329,'Leverancespecifikation (LÅST)'!V329:CA329)</f>
        <v>4AV-anlægEl-komponentEL300EL300ENT325Skal rådgiver vedligeholde EL-model for entreprenør aftales dette projektspecifikt.</v>
      </c>
      <c r="C326" t="str">
        <f>'Leverancespecifikation (LÅST)'!N329</f>
        <v>X</v>
      </c>
      <c r="D326" t="str">
        <f>VLOOKUP(Tabel4[[#This Row],[Data fra "5. Basis"]],Leverancespecifikation!C:C,1,FALSE)</f>
        <v>325AV-anlæg</v>
      </c>
      <c r="E326" t="str">
        <f>_xlfn.CONCAT(Leverancespecifikation!J329,Leverancespecifikation!K329,Leverancespecifikation!L329,Leverancespecifikation!V329:CA329)</f>
        <v>4AV-anlægEl-komponentEL300EL300ENT325Skal rådgiver vedligeholde EL-model for entreprenør aftales dette projektspecifikt.</v>
      </c>
      <c r="F326" t="str">
        <f>Leverancespecifikation!N329</f>
        <v>X</v>
      </c>
      <c r="G326" t="str">
        <f t="shared" si="6"/>
        <v/>
      </c>
    </row>
    <row r="327" spans="1:7" x14ac:dyDescent="0.25">
      <c r="A327" t="str">
        <f>'Leverancespecifikation (LÅST)'!C330</f>
        <v>326Monteringsmateriel IT-infrastrukturanlæg</v>
      </c>
      <c r="B327" t="str">
        <f>_xlfn.CONCAT('Leverancespecifikation (LÅST)'!J330:L330,'Leverancespecifikation (LÅST)'!V330:CA330)</f>
        <v>3Monteringsmateriel IT-infrastrukturanlæg</v>
      </c>
      <c r="C327" t="str">
        <f>'Leverancespecifikation (LÅST)'!N330</f>
        <v>X</v>
      </c>
      <c r="D327" t="str">
        <f>VLOOKUP(Tabel4[[#This Row],[Data fra "5. Basis"]],Leverancespecifikation!C:C,1,FALSE)</f>
        <v>326Monteringsmateriel IT-infrastrukturanlæg</v>
      </c>
      <c r="E327" t="str">
        <f>_xlfn.CONCAT(Leverancespecifikation!J330,Leverancespecifikation!K330,Leverancespecifikation!L330,Leverancespecifikation!V330:CA330)</f>
        <v>3Monteringsmateriel IT-infrastrukturanlæg</v>
      </c>
      <c r="F327" t="str">
        <f>Leverancespecifikation!N330</f>
        <v>X</v>
      </c>
      <c r="G327" t="str">
        <f t="shared" si="6"/>
        <v/>
      </c>
    </row>
    <row r="328" spans="1:7" x14ac:dyDescent="0.25">
      <c r="A328" t="str">
        <f>'Leverancespecifikation (LÅST)'!C331</f>
        <v>327IT – antenneanlæg (PDS-Udtag)</v>
      </c>
      <c r="B328" t="str">
        <f>_xlfn.CONCAT('Leverancespecifikation (LÅST)'!J331:L331,'Leverancespecifikation (LÅST)'!V331:CA331)</f>
        <v>4IT – antenneanlæg (PDS-Udtag)El-komponentEL300EL300ENT325Skal rådgiver vedligeholde EL-model for entreprenør aftales dette projektspecifikt.</v>
      </c>
      <c r="C328" t="str">
        <f>'Leverancespecifikation (LÅST)'!N331</f>
        <v>X</v>
      </c>
      <c r="D328" t="str">
        <f>VLOOKUP(Tabel4[[#This Row],[Data fra "5. Basis"]],Leverancespecifikation!C:C,1,FALSE)</f>
        <v>327IT – antenneanlæg (PDS-Udtag)</v>
      </c>
      <c r="E328" t="str">
        <f>_xlfn.CONCAT(Leverancespecifikation!J331,Leverancespecifikation!K331,Leverancespecifikation!L331,Leverancespecifikation!V331:CA331)</f>
        <v>4IT – antenneanlæg (PDS-Udtag)El-komponentEL300EL300ENT325Skal rådgiver vedligeholde EL-model for entreprenør aftales dette projektspecifikt.</v>
      </c>
      <c r="F328" t="str">
        <f>Leverancespecifikation!N331</f>
        <v>X</v>
      </c>
      <c r="G328" t="str">
        <f t="shared" si="6"/>
        <v/>
      </c>
    </row>
    <row r="329" spans="1:7" x14ac:dyDescent="0.25">
      <c r="A329" t="str">
        <f>'Leverancespecifikation (LÅST)'!C332</f>
        <v>328Positioneringssystem (Accesspoint)</v>
      </c>
      <c r="B329" t="str">
        <f>_xlfn.CONCAT('Leverancespecifikation (LÅST)'!J332:L332,'Leverancespecifikation (LÅST)'!V332:CA332)</f>
        <v>4Positioneringssystem (Accesspoint)El-komponentEL300EL300ENT325Skal rådgiver vedligeholde EL-model for entreprenør aftales dette projektspecifikt.</v>
      </c>
      <c r="C329" t="str">
        <f>'Leverancespecifikation (LÅST)'!N332</f>
        <v>X</v>
      </c>
      <c r="D329" t="str">
        <f>VLOOKUP(Tabel4[[#This Row],[Data fra "5. Basis"]],Leverancespecifikation!C:C,1,FALSE)</f>
        <v>328Positioneringssystem (Accesspoint)</v>
      </c>
      <c r="E329" t="str">
        <f>_xlfn.CONCAT(Leverancespecifikation!J332,Leverancespecifikation!K332,Leverancespecifikation!L332,Leverancespecifikation!V332:CA332)</f>
        <v>4Positioneringssystem (Accesspoint)El-komponentEL300EL300ENT325Skal rådgiver vedligeholde EL-model for entreprenør aftales dette projektspecifikt.</v>
      </c>
      <c r="F329" t="str">
        <f>Leverancespecifikation!N332</f>
        <v>X</v>
      </c>
      <c r="G329" t="str">
        <f t="shared" si="6"/>
        <v/>
      </c>
    </row>
    <row r="330" spans="1:7" x14ac:dyDescent="0.25">
      <c r="A330" t="str">
        <f>'Leverancespecifikation (LÅST)'!C333</f>
        <v>329Monteringsmateriel for Adgangssikringsanlæg</v>
      </c>
      <c r="B330" t="str">
        <f>_xlfn.CONCAT('Leverancespecifikation (LÅST)'!J333:L333,'Leverancespecifikation (LÅST)'!V333:CA333)</f>
        <v>3Monteringsmateriel for Adgangssikringsanlæg</v>
      </c>
      <c r="C330" t="str">
        <f>'Leverancespecifikation (LÅST)'!N333</f>
        <v>X</v>
      </c>
      <c r="D330" t="str">
        <f>VLOOKUP(Tabel4[[#This Row],[Data fra "5. Basis"]],Leverancespecifikation!C:C,1,FALSE)</f>
        <v>329Monteringsmateriel for Adgangssikringsanlæg</v>
      </c>
      <c r="E330" t="str">
        <f>_xlfn.CONCAT(Leverancespecifikation!J333,Leverancespecifikation!K333,Leverancespecifikation!L333,Leverancespecifikation!V333:CA333)</f>
        <v>3Monteringsmateriel for Adgangssikringsanlæg</v>
      </c>
      <c r="F330" t="str">
        <f>Leverancespecifikation!N333</f>
        <v>X</v>
      </c>
      <c r="G330" t="str">
        <f t="shared" si="6"/>
        <v/>
      </c>
    </row>
    <row r="331" spans="1:7" x14ac:dyDescent="0.25">
      <c r="A331" t="str">
        <f>'Leverancespecifikation (LÅST)'!C334</f>
        <v>330Automatisk indbrudsalarmanlæg (AIA-anlæg)</v>
      </c>
      <c r="B331" t="str">
        <f>_xlfn.CONCAT('Leverancespecifikation (LÅST)'!J334:L334,'Leverancespecifikation (LÅST)'!V334:CA334)</f>
        <v>4Automatisk indbrudsalarmanlæg (AIA-anlæg)El-komponentEL300EL300ENT325Skal rådgiver vedligeholde EL-model for entreprenør aftales dette projektspecifikt.</v>
      </c>
      <c r="C331" t="str">
        <f>'Leverancespecifikation (LÅST)'!N334</f>
        <v>X</v>
      </c>
      <c r="D331" t="str">
        <f>VLOOKUP(Tabel4[[#This Row],[Data fra "5. Basis"]],Leverancespecifikation!C:C,1,FALSE)</f>
        <v>330Automatisk indbrudsalarmanlæg (AIA-anlæg)</v>
      </c>
      <c r="E331" t="str">
        <f>_xlfn.CONCAT(Leverancespecifikation!J334,Leverancespecifikation!K334,Leverancespecifikation!L334,Leverancespecifikation!V334:CA334)</f>
        <v>4Automatisk indbrudsalarmanlæg (AIA-anlæg)El-komponentEL300EL300ENT325Skal rådgiver vedligeholde EL-model for entreprenør aftales dette projektspecifikt.</v>
      </c>
      <c r="F331" t="str">
        <f>Leverancespecifikation!N334</f>
        <v>X</v>
      </c>
      <c r="G331" t="str">
        <f t="shared" si="6"/>
        <v/>
      </c>
    </row>
    <row r="332" spans="1:7" x14ac:dyDescent="0.25">
      <c r="A332" t="str">
        <f>'Leverancespecifikation (LÅST)'!C335</f>
        <v>331Automatisk adgangsdørkontrolanlæg (ADK-anlæg)</v>
      </c>
      <c r="B332" t="str">
        <f>_xlfn.CONCAT('Leverancespecifikation (LÅST)'!J335:L335,'Leverancespecifikation (LÅST)'!V335:CA335)</f>
        <v>4Automatisk adgangsdørkontrolanlæg (ADK-anlæg)El-komponentEL300EL300ENT325Skal rådgiver vedligeholde EL-model for entreprenør aftales dette projektspecifikt.</v>
      </c>
      <c r="C332" t="str">
        <f>'Leverancespecifikation (LÅST)'!N335</f>
        <v>X</v>
      </c>
      <c r="D332" t="str">
        <f>VLOOKUP(Tabel4[[#This Row],[Data fra "5. Basis"]],Leverancespecifikation!C:C,1,FALSE)</f>
        <v>331Automatisk adgangsdørkontrolanlæg (ADK-anlæg)</v>
      </c>
      <c r="E332" t="str">
        <f>_xlfn.CONCAT(Leverancespecifikation!J335,Leverancespecifikation!K335,Leverancespecifikation!L335,Leverancespecifikation!V335:CA335)</f>
        <v>4Automatisk adgangsdørkontrolanlæg (ADK-anlæg)El-komponentEL300EL300ENT325Skal rådgiver vedligeholde EL-model for entreprenør aftales dette projektspecifikt.</v>
      </c>
      <c r="F332" t="str">
        <f>Leverancespecifikation!N335</f>
        <v>X</v>
      </c>
      <c r="G332" t="str">
        <f t="shared" si="6"/>
        <v/>
      </c>
    </row>
    <row r="333" spans="1:7" x14ac:dyDescent="0.25">
      <c r="A333" t="str">
        <f>'Leverancespecifikation (LÅST)'!C336</f>
        <v>332Internt TV-overvågningsanlæg (ITV-anlæg)</v>
      </c>
      <c r="B333" t="str">
        <f>_xlfn.CONCAT('Leverancespecifikation (LÅST)'!J336:L336,'Leverancespecifikation (LÅST)'!V336:CA336)</f>
        <v>4Internt TV-overvågningsanlæg (ITV-anlæg)El-komponentEL300EL300ENT325Skal rådgiver vedligeholde EL-model for entreprenør aftales dette projektspecifikt.</v>
      </c>
      <c r="C333" t="str">
        <f>'Leverancespecifikation (LÅST)'!N336</f>
        <v>X</v>
      </c>
      <c r="D333" t="str">
        <f>VLOOKUP(Tabel4[[#This Row],[Data fra "5. Basis"]],Leverancespecifikation!C:C,1,FALSE)</f>
        <v>332Internt TV-overvågningsanlæg (ITV-anlæg)</v>
      </c>
      <c r="E333" t="str">
        <f>_xlfn.CONCAT(Leverancespecifikation!J336,Leverancespecifikation!K336,Leverancespecifikation!L336,Leverancespecifikation!V336:CA336)</f>
        <v>4Internt TV-overvågningsanlæg (ITV-anlæg)El-komponentEL300EL300ENT325Skal rådgiver vedligeholde EL-model for entreprenør aftales dette projektspecifikt.</v>
      </c>
      <c r="F333" t="str">
        <f>Leverancespecifikation!N336</f>
        <v>X</v>
      </c>
      <c r="G333" t="str">
        <f t="shared" si="6"/>
        <v/>
      </c>
    </row>
    <row r="334" spans="1:7" x14ac:dyDescent="0.25">
      <c r="A334" t="str">
        <f>'Leverancespecifikation (LÅST)'!C337</f>
        <v>333Monteringsmateriel for Sikringsanlæg</v>
      </c>
      <c r="B334" t="str">
        <f>_xlfn.CONCAT('Leverancespecifikation (LÅST)'!J337:L337,'Leverancespecifikation (LÅST)'!V337:CA337)</f>
        <v>3Monteringsmateriel for Sikringsanlæg</v>
      </c>
      <c r="C334" t="str">
        <f>'Leverancespecifikation (LÅST)'!N337</f>
        <v>-</v>
      </c>
      <c r="D334" t="str">
        <f>VLOOKUP(Tabel4[[#This Row],[Data fra "5. Basis"]],Leverancespecifikation!C:C,1,FALSE)</f>
        <v>333Monteringsmateriel for Sikringsanlæg</v>
      </c>
      <c r="E334" t="str">
        <f>_xlfn.CONCAT(Leverancespecifikation!J337,Leverancespecifikation!K337,Leverancespecifikation!L337,Leverancespecifikation!V337:CA337)</f>
        <v>3Monteringsmateriel for Sikringsanlæg</v>
      </c>
      <c r="F334" t="str">
        <f>Leverancespecifikation!N337</f>
        <v>-</v>
      </c>
      <c r="G334" t="str">
        <f t="shared" si="6"/>
        <v/>
      </c>
    </row>
    <row r="335" spans="1:7" x14ac:dyDescent="0.25">
      <c r="A335" t="str">
        <f>'Leverancespecifikation (LÅST)'!C338</f>
        <v>334Automatisk brandalarmanlæg (ABA-anlæg)</v>
      </c>
      <c r="B335" t="str">
        <f>_xlfn.CONCAT('Leverancespecifikation (LÅST)'!J338:L338,'Leverancespecifikation (LÅST)'!V338:CA338)</f>
        <v>4Automatisk brandalarmanlæg (ABA-anlæg)El-komponent</v>
      </c>
      <c r="C335" t="str">
        <f>'Leverancespecifikation (LÅST)'!N338</f>
        <v>-</v>
      </c>
      <c r="D335" t="str">
        <f>VLOOKUP(Tabel4[[#This Row],[Data fra "5. Basis"]],Leverancespecifikation!C:C,1,FALSE)</f>
        <v>334Automatisk brandalarmanlæg (ABA-anlæg)</v>
      </c>
      <c r="E335" t="str">
        <f>_xlfn.CONCAT(Leverancespecifikation!J338,Leverancespecifikation!K338,Leverancespecifikation!L338,Leverancespecifikation!V338:CA338)</f>
        <v>4Automatisk brandalarmanlæg (ABA-anlæg)El-komponent</v>
      </c>
      <c r="F335" t="str">
        <f>Leverancespecifikation!N338</f>
        <v>-</v>
      </c>
      <c r="G335" t="str">
        <f t="shared" si="6"/>
        <v/>
      </c>
    </row>
    <row r="336" spans="1:7" x14ac:dyDescent="0.25">
      <c r="A336" t="str">
        <f>'Leverancespecifikation (LÅST)'!C339</f>
        <v>335Automatisk branddørlukningsanlæg (ABDL-anlæg)</v>
      </c>
      <c r="B336" t="str">
        <f>_xlfn.CONCAT('Leverancespecifikation (LÅST)'!J339:L339,'Leverancespecifikation (LÅST)'!V339:CA339)</f>
        <v>4Automatisk branddørlukningsanlæg (ABDL-anlæg)El-komponent</v>
      </c>
      <c r="C336" t="str">
        <f>'Leverancespecifikation (LÅST)'!N339</f>
        <v>-</v>
      </c>
      <c r="D336" t="str">
        <f>VLOOKUP(Tabel4[[#This Row],[Data fra "5. Basis"]],Leverancespecifikation!C:C,1,FALSE)</f>
        <v>335Automatisk branddørlukningsanlæg (ABDL-anlæg)</v>
      </c>
      <c r="E336" t="str">
        <f>_xlfn.CONCAT(Leverancespecifikation!J339,Leverancespecifikation!K339,Leverancespecifikation!L339,Leverancespecifikation!V339:CA339)</f>
        <v>4Automatisk branddørlukningsanlæg (ABDL-anlæg)El-komponent</v>
      </c>
      <c r="F336" t="str">
        <f>Leverancespecifikation!N339</f>
        <v>-</v>
      </c>
      <c r="G336" t="str">
        <f t="shared" si="6"/>
        <v/>
      </c>
    </row>
    <row r="337" spans="1:7" x14ac:dyDescent="0.25">
      <c r="A337" t="str">
        <f>'Leverancespecifikation (LÅST)'!C340</f>
        <v>336Automatisk gasalarmsanlæg (AGA-anlæg)</v>
      </c>
      <c r="B337" t="str">
        <f>_xlfn.CONCAT('Leverancespecifikation (LÅST)'!J340:L340,'Leverancespecifikation (LÅST)'!V340:CA340)</f>
        <v>4Automatisk gasalarmsanlæg (AGA-anlæg)El-komponent</v>
      </c>
      <c r="C337" t="str">
        <f>'Leverancespecifikation (LÅST)'!N340</f>
        <v>-</v>
      </c>
      <c r="D337" t="str">
        <f>VLOOKUP(Tabel4[[#This Row],[Data fra "5. Basis"]],Leverancespecifikation!C:C,1,FALSE)</f>
        <v>336Automatisk gasalarmsanlæg (AGA-anlæg)</v>
      </c>
      <c r="E337" t="str">
        <f>_xlfn.CONCAT(Leverancespecifikation!J340,Leverancespecifikation!K340,Leverancespecifikation!L340,Leverancespecifikation!V340:CA340)</f>
        <v>4Automatisk gasalarmsanlæg (AGA-anlæg)El-komponent</v>
      </c>
      <c r="F337" t="str">
        <f>Leverancespecifikation!N340</f>
        <v>-</v>
      </c>
      <c r="G337" t="str">
        <f t="shared" si="6"/>
        <v/>
      </c>
    </row>
    <row r="338" spans="1:7" x14ac:dyDescent="0.25">
      <c r="A338" t="str">
        <f>'Leverancespecifikation (LÅST)'!C341</f>
        <v>337Automatisk rumslukningsanlæg (ARS-anlæg)</v>
      </c>
      <c r="B338" t="str">
        <f>_xlfn.CONCAT('Leverancespecifikation (LÅST)'!J341:L341,'Leverancespecifikation (LÅST)'!V341:CA341)</f>
        <v>4Automatisk rumslukningsanlæg (ARS-anlæg)El-komponent</v>
      </c>
      <c r="C338" t="str">
        <f>'Leverancespecifikation (LÅST)'!N341</f>
        <v>-</v>
      </c>
      <c r="D338" t="str">
        <f>VLOOKUP(Tabel4[[#This Row],[Data fra "5. Basis"]],Leverancespecifikation!C:C,1,FALSE)</f>
        <v>337Automatisk rumslukningsanlæg (ARS-anlæg)</v>
      </c>
      <c r="E338" t="str">
        <f>_xlfn.CONCAT(Leverancespecifikation!J341,Leverancespecifikation!K341,Leverancespecifikation!L341,Leverancespecifikation!V341:CA341)</f>
        <v>4Automatisk rumslukningsanlæg (ARS-anlæg)El-komponent</v>
      </c>
      <c r="F338" t="str">
        <f>Leverancespecifikation!N341</f>
        <v>-</v>
      </c>
      <c r="G338" t="str">
        <f t="shared" si="6"/>
        <v/>
      </c>
    </row>
    <row r="339" spans="1:7" x14ac:dyDescent="0.25">
      <c r="A339" t="str">
        <f>'Leverancespecifikation (LÅST)'!C342</f>
        <v>338Automatisk vandslukningsanlæg (AVS-anlæg)</v>
      </c>
      <c r="B339" t="str">
        <f>_xlfn.CONCAT('Leverancespecifikation (LÅST)'!J342:L342,'Leverancespecifikation (LÅST)'!V342:CA342)</f>
        <v>4Automatisk vandslukningsanlæg (AVS-anlæg)El-komponent</v>
      </c>
      <c r="C339" t="str">
        <f>'Leverancespecifikation (LÅST)'!N342</f>
        <v>-</v>
      </c>
      <c r="D339" t="str">
        <f>VLOOKUP(Tabel4[[#This Row],[Data fra "5. Basis"]],Leverancespecifikation!C:C,1,FALSE)</f>
        <v>338Automatisk vandslukningsanlæg (AVS-anlæg)</v>
      </c>
      <c r="E339" t="str">
        <f>_xlfn.CONCAT(Leverancespecifikation!J342,Leverancespecifikation!K342,Leverancespecifikation!L342,Leverancespecifikation!V342:CA342)</f>
        <v>4Automatisk vandslukningsanlæg (AVS-anlæg)El-komponent</v>
      </c>
      <c r="F339" t="str">
        <f>Leverancespecifikation!N342</f>
        <v>-</v>
      </c>
      <c r="G339" t="str">
        <f t="shared" si="6"/>
        <v/>
      </c>
    </row>
    <row r="340" spans="1:7" x14ac:dyDescent="0.25">
      <c r="A340" t="str">
        <f>'Leverancespecifikation (LÅST)'!C343</f>
        <v>339Automatisk brandventilationsanlæg (ABV-anlæg)</v>
      </c>
      <c r="B340" t="str">
        <f>_xlfn.CONCAT('Leverancespecifikation (LÅST)'!J343:L343,'Leverancespecifikation (LÅST)'!V343:CA343)</f>
        <v>4Automatisk brandventilationsanlæg (ABV-anlæg)El-komponent</v>
      </c>
      <c r="C340" t="str">
        <f>'Leverancespecifikation (LÅST)'!N343</f>
        <v>-</v>
      </c>
      <c r="D340" t="str">
        <f>VLOOKUP(Tabel4[[#This Row],[Data fra "5. Basis"]],Leverancespecifikation!C:C,1,FALSE)</f>
        <v>339Automatisk brandventilationsanlæg (ABV-anlæg)</v>
      </c>
      <c r="E340" t="str">
        <f>_xlfn.CONCAT(Leverancespecifikation!J343,Leverancespecifikation!K343,Leverancespecifikation!L343,Leverancespecifikation!V343:CA343)</f>
        <v>4Automatisk brandventilationsanlæg (ABV-anlæg)El-komponent</v>
      </c>
      <c r="F340" t="str">
        <f>Leverancespecifikation!N343</f>
        <v>-</v>
      </c>
      <c r="G340" t="str">
        <f t="shared" si="6"/>
        <v/>
      </c>
    </row>
    <row r="341" spans="1:7" x14ac:dyDescent="0.25">
      <c r="A341" t="str">
        <f>'Leverancespecifikation (LÅST)'!C344</f>
        <v>340Monteringsmateriel for Personsikringsanlæg</v>
      </c>
      <c r="B341" t="str">
        <f>_xlfn.CONCAT('Leverancespecifikation (LÅST)'!J344:L344,'Leverancespecifikation (LÅST)'!V344:CA344)</f>
        <v>3Monteringsmateriel for Personsikringsanlæg</v>
      </c>
      <c r="C341" t="str">
        <f>'Leverancespecifikation (LÅST)'!N344</f>
        <v>-</v>
      </c>
      <c r="D341" t="str">
        <f>VLOOKUP(Tabel4[[#This Row],[Data fra "5. Basis"]],Leverancespecifikation!C:C,1,FALSE)</f>
        <v>340Monteringsmateriel for Personsikringsanlæg</v>
      </c>
      <c r="E341" t="str">
        <f>_xlfn.CONCAT(Leverancespecifikation!J344,Leverancespecifikation!K344,Leverancespecifikation!L344,Leverancespecifikation!V344:CA344)</f>
        <v>3Monteringsmateriel for Personsikringsanlæg</v>
      </c>
      <c r="F341" t="str">
        <f>Leverancespecifikation!N344</f>
        <v>-</v>
      </c>
      <c r="G341" t="str">
        <f t="shared" si="6"/>
        <v/>
      </c>
    </row>
    <row r="342" spans="1:7" x14ac:dyDescent="0.25">
      <c r="A342" t="str">
        <f>'Leverancespecifikation (LÅST)'!C345</f>
        <v>341Varslingsanlæg (VAR-anlæg)</v>
      </c>
      <c r="B342" t="str">
        <f>_xlfn.CONCAT('Leverancespecifikation (LÅST)'!J345:L345,'Leverancespecifikation (LÅST)'!V345:CA345)</f>
        <v>4Varslingsanlæg (VAR-anlæg)El-komponent</v>
      </c>
      <c r="C342" t="str">
        <f>'Leverancespecifikation (LÅST)'!N345</f>
        <v>-</v>
      </c>
      <c r="D342" t="str">
        <f>VLOOKUP(Tabel4[[#This Row],[Data fra "5. Basis"]],Leverancespecifikation!C:C,1,FALSE)</f>
        <v>341Varslingsanlæg (VAR-anlæg)</v>
      </c>
      <c r="E342" t="str">
        <f>_xlfn.CONCAT(Leverancespecifikation!J345,Leverancespecifikation!K345,Leverancespecifikation!L345,Leverancespecifikation!V345:CA345)</f>
        <v>4Varslingsanlæg (VAR-anlæg)El-komponent</v>
      </c>
      <c r="F342" t="str">
        <f>Leverancespecifikation!N345</f>
        <v>-</v>
      </c>
      <c r="G342" t="str">
        <f t="shared" si="6"/>
        <v/>
      </c>
    </row>
    <row r="343" spans="1:7" x14ac:dyDescent="0.25">
      <c r="A343" t="str">
        <f>'Leverancespecifikation (LÅST)'!C346</f>
        <v>342Nødkaldeanlæg</v>
      </c>
      <c r="B343" t="str">
        <f>_xlfn.CONCAT('Leverancespecifikation (LÅST)'!J346:L346,'Leverancespecifikation (LÅST)'!V346:CA346)</f>
        <v>4NødkaldeanlægEl-komponent</v>
      </c>
      <c r="C343" t="str">
        <f>'Leverancespecifikation (LÅST)'!N346</f>
        <v>-</v>
      </c>
      <c r="D343" t="str">
        <f>VLOOKUP(Tabel4[[#This Row],[Data fra "5. Basis"]],Leverancespecifikation!C:C,1,FALSE)</f>
        <v>342Nødkaldeanlæg</v>
      </c>
      <c r="E343" t="str">
        <f>_xlfn.CONCAT(Leverancespecifikation!J346,Leverancespecifikation!K346,Leverancespecifikation!L346,Leverancespecifikation!V346:CA346)</f>
        <v>4NødkaldeanlægEl-komponent</v>
      </c>
      <c r="F343" t="str">
        <f>Leverancespecifikation!N346</f>
        <v>-</v>
      </c>
      <c r="G343" t="str">
        <f t="shared" si="6"/>
        <v/>
      </c>
    </row>
    <row r="344" spans="1:7" x14ac:dyDescent="0.25">
      <c r="A344" t="str">
        <f>'Leverancespecifikation (LÅST)'!C347</f>
        <v>343Alarmanlæg i køle- og fryserum</v>
      </c>
      <c r="B344" t="str">
        <f>_xlfn.CONCAT('Leverancespecifikation (LÅST)'!J347:L347,'Leverancespecifikation (LÅST)'!V347:CA347)</f>
        <v>4Alarmanlæg i køle- og fryserumEl-komponent</v>
      </c>
      <c r="C344" t="str">
        <f>'Leverancespecifikation (LÅST)'!N347</f>
        <v>-</v>
      </c>
      <c r="D344" t="str">
        <f>VLOOKUP(Tabel4[[#This Row],[Data fra "5. Basis"]],Leverancespecifikation!C:C,1,FALSE)</f>
        <v>343Alarmanlæg i køle- og fryserum</v>
      </c>
      <c r="E344" t="str">
        <f>_xlfn.CONCAT(Leverancespecifikation!J347,Leverancespecifikation!K347,Leverancespecifikation!L347,Leverancespecifikation!V347:CA347)</f>
        <v>4Alarmanlæg i køle- og fryserumEl-komponent</v>
      </c>
      <c r="F344" t="str">
        <f>Leverancespecifikation!N347</f>
        <v>-</v>
      </c>
      <c r="G344" t="str">
        <f t="shared" si="6"/>
        <v/>
      </c>
    </row>
    <row r="345" spans="1:7" x14ac:dyDescent="0.25">
      <c r="A345" t="str">
        <f>'Leverancespecifikation (LÅST)'!C348</f>
        <v>344Detektoranlæg for personsikring</v>
      </c>
      <c r="B345" t="str">
        <f>_xlfn.CONCAT('Leverancespecifikation (LÅST)'!J348:L348,'Leverancespecifikation (LÅST)'!V348:CA348)</f>
        <v>4Detektoranlæg for personsikringEl-komponent</v>
      </c>
      <c r="C345" t="str">
        <f>'Leverancespecifikation (LÅST)'!N348</f>
        <v>-</v>
      </c>
      <c r="D345" t="str">
        <f>VLOOKUP(Tabel4[[#This Row],[Data fra "5. Basis"]],Leverancespecifikation!C:C,1,FALSE)</f>
        <v>344Detektoranlæg for personsikring</v>
      </c>
      <c r="E345" t="str">
        <f>_xlfn.CONCAT(Leverancespecifikation!J348,Leverancespecifikation!K348,Leverancespecifikation!L348,Leverancespecifikation!V348:CA348)</f>
        <v>4Detektoranlæg for personsikringEl-komponent</v>
      </c>
      <c r="F345" t="str">
        <f>Leverancespecifikation!N348</f>
        <v>-</v>
      </c>
      <c r="G345" t="str">
        <f t="shared" si="6"/>
        <v/>
      </c>
    </row>
    <row r="346" spans="1:7" x14ac:dyDescent="0.25">
      <c r="A346" t="str">
        <f>'Leverancespecifikation (LÅST)'!C349</f>
        <v>345Overfaldsalarm</v>
      </c>
      <c r="B346" t="str">
        <f>_xlfn.CONCAT('Leverancespecifikation (LÅST)'!J349:L349,'Leverancespecifikation (LÅST)'!V349:CA349)</f>
        <v>4OverfaldsalarmEl-komponent</v>
      </c>
      <c r="C346" t="str">
        <f>'Leverancespecifikation (LÅST)'!N349</f>
        <v>-</v>
      </c>
      <c r="D346" t="str">
        <f>VLOOKUP(Tabel4[[#This Row],[Data fra "5. Basis"]],Leverancespecifikation!C:C,1,FALSE)</f>
        <v>345Overfaldsalarm</v>
      </c>
      <c r="E346" t="str">
        <f>_xlfn.CONCAT(Leverancespecifikation!J349,Leverancespecifikation!K349,Leverancespecifikation!L349,Leverancespecifikation!V349:CA349)</f>
        <v>4OverfaldsalarmEl-komponent</v>
      </c>
      <c r="F346" t="str">
        <f>Leverancespecifikation!N349</f>
        <v>-</v>
      </c>
      <c r="G346" t="str">
        <f t="shared" si="6"/>
        <v/>
      </c>
    </row>
    <row r="347" spans="1:7" x14ac:dyDescent="0.25">
      <c r="A347" t="str">
        <f>'Leverancespecifikation (LÅST)'!C350</f>
        <v>346Patientkaldeanlæg</v>
      </c>
      <c r="B347" t="str">
        <f>_xlfn.CONCAT('Leverancespecifikation (LÅST)'!J350:L350,'Leverancespecifikation (LÅST)'!V350:CA350)</f>
        <v>4PatientkaldeanlægEl-komponent</v>
      </c>
      <c r="C347" t="str">
        <f>'Leverancespecifikation (LÅST)'!N350</f>
        <v>-</v>
      </c>
      <c r="D347" t="str">
        <f>VLOOKUP(Tabel4[[#This Row],[Data fra "5. Basis"]],Leverancespecifikation!C:C,1,FALSE)</f>
        <v>346Patientkaldeanlæg</v>
      </c>
      <c r="E347" t="str">
        <f>_xlfn.CONCAT(Leverancespecifikation!J350,Leverancespecifikation!K350,Leverancespecifikation!L350,Leverancespecifikation!V350:CA350)</f>
        <v>4PatientkaldeanlægEl-komponent</v>
      </c>
      <c r="F347" t="str">
        <f>Leverancespecifikation!N350</f>
        <v>-</v>
      </c>
      <c r="G347" t="str">
        <f t="shared" si="6"/>
        <v/>
      </c>
    </row>
    <row r="348" spans="1:7" x14ac:dyDescent="0.25">
      <c r="A348" t="str">
        <f>'Leverancespecifikation (LÅST)'!C351</f>
        <v>347Monteringsmateriel for Automatikkomponenter</v>
      </c>
      <c r="B348" t="str">
        <f>_xlfn.CONCAT('Leverancespecifikation (LÅST)'!J351:L351,'Leverancespecifikation (LÅST)'!V351:CA351)</f>
        <v>3Monteringsmateriel for Automatikkomponenter</v>
      </c>
      <c r="C348" t="str">
        <f>'Leverancespecifikation (LÅST)'!N351</f>
        <v>-</v>
      </c>
      <c r="D348" t="str">
        <f>VLOOKUP(Tabel4[[#This Row],[Data fra "5. Basis"]],Leverancespecifikation!C:C,1,FALSE)</f>
        <v>347Monteringsmateriel for Automatikkomponenter</v>
      </c>
      <c r="E348" t="str">
        <f>_xlfn.CONCAT(Leverancespecifikation!J351,Leverancespecifikation!K351,Leverancespecifikation!L351,Leverancespecifikation!V351:CA351)</f>
        <v>3Monteringsmateriel for Automatikkomponenter</v>
      </c>
      <c r="F348" t="str">
        <f>Leverancespecifikation!N351</f>
        <v>-</v>
      </c>
      <c r="G348" t="str">
        <f t="shared" si="6"/>
        <v/>
      </c>
    </row>
    <row r="349" spans="1:7" x14ac:dyDescent="0.25">
      <c r="A349" t="str">
        <f>'Leverancespecifikation (LÅST)'!C352</f>
        <v>348Luft/Gas transmitter, switche mv.</v>
      </c>
      <c r="B349" t="str">
        <f>_xlfn.CONCAT('Leverancespecifikation (LÅST)'!J352:L352,'Leverancespecifikation (LÅST)'!V352:CA352)</f>
        <v>4Luft/Gas transmitter, switche mv.El-komponent</v>
      </c>
      <c r="C349" t="str">
        <f>'Leverancespecifikation (LÅST)'!N352</f>
        <v>-</v>
      </c>
      <c r="D349" t="str">
        <f>VLOOKUP(Tabel4[[#This Row],[Data fra "5. Basis"]],Leverancespecifikation!C:C,1,FALSE)</f>
        <v>348Luft/Gas transmitter, switche mv.</v>
      </c>
      <c r="E349" t="str">
        <f>_xlfn.CONCAT(Leverancespecifikation!J352,Leverancespecifikation!K352,Leverancespecifikation!L352,Leverancespecifikation!V352:CA352)</f>
        <v>4Luft/Gas transmitter, switche mv.El-komponent</v>
      </c>
      <c r="F349" t="str">
        <f>Leverancespecifikation!N352</f>
        <v>-</v>
      </c>
      <c r="G349" t="str">
        <f t="shared" si="6"/>
        <v/>
      </c>
    </row>
    <row r="350" spans="1:7" x14ac:dyDescent="0.25">
      <c r="A350" t="str">
        <f>'Leverancespecifikation (LÅST)'!C353</f>
        <v>349Væske transmitter, switche mv.</v>
      </c>
      <c r="B350" t="str">
        <f>_xlfn.CONCAT('Leverancespecifikation (LÅST)'!J353:L353,'Leverancespecifikation (LÅST)'!V353:CA353)</f>
        <v>4Væske transmitter, switche mv.El-komponent</v>
      </c>
      <c r="C350" t="str">
        <f>'Leverancespecifikation (LÅST)'!N353</f>
        <v>-</v>
      </c>
      <c r="D350" t="str">
        <f>VLOOKUP(Tabel4[[#This Row],[Data fra "5. Basis"]],Leverancespecifikation!C:C,1,FALSE)</f>
        <v>349Væske transmitter, switche mv.</v>
      </c>
      <c r="E350" t="str">
        <f>_xlfn.CONCAT(Leverancespecifikation!J353,Leverancespecifikation!K353,Leverancespecifikation!L353,Leverancespecifikation!V353:CA353)</f>
        <v>4Væske transmitter, switche mv.El-komponent</v>
      </c>
      <c r="F350" t="str">
        <f>Leverancespecifikation!N353</f>
        <v>-</v>
      </c>
      <c r="G350" t="str">
        <f t="shared" si="6"/>
        <v/>
      </c>
    </row>
    <row r="351" spans="1:7" x14ac:dyDescent="0.25">
      <c r="A351" t="str">
        <f>'Leverancespecifikation (LÅST)'!C354</f>
        <v>350Temperatur transmitter, switche mv.</v>
      </c>
      <c r="B351" t="str">
        <f>_xlfn.CONCAT('Leverancespecifikation (LÅST)'!J354:L354,'Leverancespecifikation (LÅST)'!V354:CA354)</f>
        <v>4Temperatur transmitter, switche mv.El-komponent</v>
      </c>
      <c r="C351" t="str">
        <f>'Leverancespecifikation (LÅST)'!N354</f>
        <v>-</v>
      </c>
      <c r="D351" t="str">
        <f>VLOOKUP(Tabel4[[#This Row],[Data fra "5. Basis"]],Leverancespecifikation!C:C,1,FALSE)</f>
        <v>350Temperatur transmitter, switche mv.</v>
      </c>
      <c r="E351" t="str">
        <f>_xlfn.CONCAT(Leverancespecifikation!J354,Leverancespecifikation!K354,Leverancespecifikation!L354,Leverancespecifikation!V354:CA354)</f>
        <v>4Temperatur transmitter, switche mv.El-komponent</v>
      </c>
      <c r="F351" t="str">
        <f>Leverancespecifikation!N354</f>
        <v>-</v>
      </c>
      <c r="G351" t="str">
        <f t="shared" si="6"/>
        <v/>
      </c>
    </row>
    <row r="352" spans="1:7" x14ac:dyDescent="0.25">
      <c r="A352" t="str">
        <f>'Leverancespecifikation (LÅST)'!C355</f>
        <v>351Lys/bevægelse transmitter, switche mv.</v>
      </c>
      <c r="B352" t="str">
        <f>_xlfn.CONCAT('Leverancespecifikation (LÅST)'!J355:L355,'Leverancespecifikation (LÅST)'!V355:CA355)</f>
        <v>4Lys/bevægelse transmitter, switche mv.El-komponent</v>
      </c>
      <c r="C352" t="str">
        <f>'Leverancespecifikation (LÅST)'!N355</f>
        <v>-</v>
      </c>
      <c r="D352" t="str">
        <f>VLOOKUP(Tabel4[[#This Row],[Data fra "5. Basis"]],Leverancespecifikation!C:C,1,FALSE)</f>
        <v>351Lys/bevægelse transmitter, switche mv.</v>
      </c>
      <c r="E352" t="str">
        <f>_xlfn.CONCAT(Leverancespecifikation!J355,Leverancespecifikation!K355,Leverancespecifikation!L355,Leverancespecifikation!V355:CA355)</f>
        <v>4Lys/bevægelse transmitter, switche mv.El-komponent</v>
      </c>
      <c r="F352" t="str">
        <f>Leverancespecifikation!N355</f>
        <v>-</v>
      </c>
      <c r="G352" t="str">
        <f t="shared" si="6"/>
        <v/>
      </c>
    </row>
    <row r="353" spans="1:7" x14ac:dyDescent="0.25">
      <c r="A353" t="str">
        <f>'Leverancespecifikation (LÅST)'!C356</f>
        <v>352Brand transmitter, switche mv.</v>
      </c>
      <c r="B353" t="str">
        <f>_xlfn.CONCAT('Leverancespecifikation (LÅST)'!J356:L356,'Leverancespecifikation (LÅST)'!V356:CA356)</f>
        <v>4Brand transmitter, switche mv.El-komponent</v>
      </c>
      <c r="C353" t="str">
        <f>'Leverancespecifikation (LÅST)'!N356</f>
        <v>-</v>
      </c>
      <c r="D353" t="str">
        <f>VLOOKUP(Tabel4[[#This Row],[Data fra "5. Basis"]],Leverancespecifikation!C:C,1,FALSE)</f>
        <v>352Brand transmitter, switche mv.</v>
      </c>
      <c r="E353" t="str">
        <f>_xlfn.CONCAT(Leverancespecifikation!J356,Leverancespecifikation!K356,Leverancespecifikation!L356,Leverancespecifikation!V356:CA356)</f>
        <v>4Brand transmitter, switche mv.El-komponent</v>
      </c>
      <c r="F353" t="str">
        <f>Leverancespecifikation!N356</f>
        <v>-</v>
      </c>
      <c r="G353" t="str">
        <f t="shared" si="6"/>
        <v/>
      </c>
    </row>
    <row r="354" spans="1:7" x14ac:dyDescent="0.25">
      <c r="A354" t="str">
        <f>'Leverancespecifikation (LÅST)'!C357</f>
        <v>353Person-, materiale- og servicetransport</v>
      </c>
      <c r="B354" t="str">
        <f>_xlfn.CONCAT('Leverancespecifikation (LÅST)'!J357:L357,'Leverancespecifikation (LÅST)'!V357:CA357)</f>
        <v>2Person-, materiale- og servicetransport</v>
      </c>
      <c r="C354">
        <f>'Leverancespecifikation (LÅST)'!N357</f>
        <v>0</v>
      </c>
      <c r="D354" t="str">
        <f>VLOOKUP(Tabel4[[#This Row],[Data fra "5. Basis"]],Leverancespecifikation!C:C,1,FALSE)</f>
        <v>353Person-, materiale- og servicetransport</v>
      </c>
      <c r="E354" t="str">
        <f>_xlfn.CONCAT(Leverancespecifikation!J357,Leverancespecifikation!K357,Leverancespecifikation!L357,Leverancespecifikation!V357:CA357)</f>
        <v>2Person-, materiale- og servicetransport</v>
      </c>
      <c r="F354">
        <f>Leverancespecifikation!N357</f>
        <v>0</v>
      </c>
      <c r="G354" t="str">
        <f t="shared" si="6"/>
        <v/>
      </c>
    </row>
    <row r="355" spans="1:7" x14ac:dyDescent="0.25">
      <c r="A355" t="str">
        <f>'Leverancespecifikation (LÅST)'!C358</f>
        <v>354Forsyning til Persontransport</v>
      </c>
      <c r="B355" t="str">
        <f>_xlfn.CONCAT('Leverancespecifikation (LÅST)'!J358:L358,'Leverancespecifikation (LÅST)'!V358:CA358)</f>
        <v>3Forsyning til Persontransport-</v>
      </c>
      <c r="C355" t="str">
        <f>'Leverancespecifikation (LÅST)'!N358</f>
        <v>-</v>
      </c>
      <c r="D355" t="str">
        <f>VLOOKUP(Tabel4[[#This Row],[Data fra "5. Basis"]],Leverancespecifikation!C:C,1,FALSE)</f>
        <v>354Forsyning til Persontransport</v>
      </c>
      <c r="E355" t="str">
        <f>_xlfn.CONCAT(Leverancespecifikation!J358,Leverancespecifikation!K358,Leverancespecifikation!L358,Leverancespecifikation!V358:CA358)</f>
        <v>3Forsyning til Persontransport-</v>
      </c>
      <c r="F355" t="str">
        <f>Leverancespecifikation!N358</f>
        <v>-</v>
      </c>
      <c r="G355" t="str">
        <f t="shared" si="6"/>
        <v/>
      </c>
    </row>
    <row r="356" spans="1:7" x14ac:dyDescent="0.25">
      <c r="A356" t="str">
        <f>'Leverancespecifikation (LÅST)'!C359</f>
        <v>355Forsyning til elevatorer</v>
      </c>
      <c r="B356" t="str">
        <f>_xlfn.CONCAT('Leverancespecifikation (LÅST)'!J359:L359,'Leverancespecifikation (LÅST)'!V359:CA359)</f>
        <v>4Forsyning til elevatorer-</v>
      </c>
      <c r="C356" t="str">
        <f>'Leverancespecifikation (LÅST)'!N359</f>
        <v>-</v>
      </c>
      <c r="D356" t="str">
        <f>VLOOKUP(Tabel4[[#This Row],[Data fra "5. Basis"]],Leverancespecifikation!C:C,1,FALSE)</f>
        <v>355Forsyning til elevatorer</v>
      </c>
      <c r="E356" t="str">
        <f>_xlfn.CONCAT(Leverancespecifikation!J359,Leverancespecifikation!K359,Leverancespecifikation!L359,Leverancespecifikation!V359:CA359)</f>
        <v>4Forsyning til elevatorer-</v>
      </c>
      <c r="F356" t="str">
        <f>Leverancespecifikation!N359</f>
        <v>-</v>
      </c>
      <c r="G356" t="str">
        <f t="shared" si="6"/>
        <v/>
      </c>
    </row>
    <row r="357" spans="1:7" x14ac:dyDescent="0.25">
      <c r="A357" t="str">
        <f>'Leverancespecifikation (LÅST)'!C360</f>
        <v>356Forsyning til lifte</v>
      </c>
      <c r="B357" t="str">
        <f>_xlfn.CONCAT('Leverancespecifikation (LÅST)'!J360:L360,'Leverancespecifikation (LÅST)'!V360:CA360)</f>
        <v>4Forsyning til lifte-</v>
      </c>
      <c r="C357" t="str">
        <f>'Leverancespecifikation (LÅST)'!N360</f>
        <v>-</v>
      </c>
      <c r="D357" t="str">
        <f>VLOOKUP(Tabel4[[#This Row],[Data fra "5. Basis"]],Leverancespecifikation!C:C,1,FALSE)</f>
        <v>356Forsyning til lifte</v>
      </c>
      <c r="E357" t="str">
        <f>_xlfn.CONCAT(Leverancespecifikation!J360,Leverancespecifikation!K360,Leverancespecifikation!L360,Leverancespecifikation!V360:CA360)</f>
        <v>4Forsyning til lifte-</v>
      </c>
      <c r="F357" t="str">
        <f>Leverancespecifikation!N360</f>
        <v>-</v>
      </c>
      <c r="G357" t="str">
        <f t="shared" si="6"/>
        <v/>
      </c>
    </row>
    <row r="358" spans="1:7" x14ac:dyDescent="0.25">
      <c r="A358" t="str">
        <f>'Leverancespecifikation (LÅST)'!C361</f>
        <v>357Forsyning til rullende trapper</v>
      </c>
      <c r="B358" t="str">
        <f>_xlfn.CONCAT('Leverancespecifikation (LÅST)'!J361:L361,'Leverancespecifikation (LÅST)'!V361:CA361)</f>
        <v>4Forsyning til rullende trapper-</v>
      </c>
      <c r="C358" t="str">
        <f>'Leverancespecifikation (LÅST)'!N361</f>
        <v>-</v>
      </c>
      <c r="D358" t="str">
        <f>VLOOKUP(Tabel4[[#This Row],[Data fra "5. Basis"]],Leverancespecifikation!C:C,1,FALSE)</f>
        <v>357Forsyning til rullende trapper</v>
      </c>
      <c r="E358" t="str">
        <f>_xlfn.CONCAT(Leverancespecifikation!J361,Leverancespecifikation!K361,Leverancespecifikation!L361,Leverancespecifikation!V361:CA361)</f>
        <v>4Forsyning til rullende trapper-</v>
      </c>
      <c r="F358" t="str">
        <f>Leverancespecifikation!N361</f>
        <v>-</v>
      </c>
      <c r="G358" t="str">
        <f t="shared" si="6"/>
        <v/>
      </c>
    </row>
    <row r="359" spans="1:7" x14ac:dyDescent="0.25">
      <c r="A359" t="str">
        <f>'Leverancespecifikation (LÅST)'!C362</f>
        <v>358Forsyning til rullende fortove</v>
      </c>
      <c r="B359" t="str">
        <f>_xlfn.CONCAT('Leverancespecifikation (LÅST)'!J362:L362,'Leverancespecifikation (LÅST)'!V362:CA362)</f>
        <v>4Forsyning til rullende fortove-</v>
      </c>
      <c r="C359" t="str">
        <f>'Leverancespecifikation (LÅST)'!N362</f>
        <v>-</v>
      </c>
      <c r="D359" t="str">
        <f>VLOOKUP(Tabel4[[#This Row],[Data fra "5. Basis"]],Leverancespecifikation!C:C,1,FALSE)</f>
        <v>358Forsyning til rullende fortove</v>
      </c>
      <c r="E359" t="str">
        <f>_xlfn.CONCAT(Leverancespecifikation!J362,Leverancespecifikation!K362,Leverancespecifikation!L362,Leverancespecifikation!V362:CA362)</f>
        <v>4Forsyning til rullende fortove-</v>
      </c>
      <c r="F359" t="str">
        <f>Leverancespecifikation!N362</f>
        <v>-</v>
      </c>
      <c r="G359" t="str">
        <f t="shared" si="6"/>
        <v/>
      </c>
    </row>
    <row r="360" spans="1:7" x14ac:dyDescent="0.25">
      <c r="A360" t="str">
        <f>'Leverancespecifikation (LÅST)'!C363</f>
        <v>359Forsyning til Gods- og materialetransport</v>
      </c>
      <c r="B360" t="str">
        <f>_xlfn.CONCAT('Leverancespecifikation (LÅST)'!J363:L363,'Leverancespecifikation (LÅST)'!V363:CA363)</f>
        <v>3Forsyning til Gods- og materialetransport-</v>
      </c>
      <c r="C360" t="str">
        <f>'Leverancespecifikation (LÅST)'!N363</f>
        <v>-</v>
      </c>
      <c r="D360" t="str">
        <f>VLOOKUP(Tabel4[[#This Row],[Data fra "5. Basis"]],Leverancespecifikation!C:C,1,FALSE)</f>
        <v>359Forsyning til Gods- og materialetransport</v>
      </c>
      <c r="E360" t="str">
        <f>_xlfn.CONCAT(Leverancespecifikation!J363,Leverancespecifikation!K363,Leverancespecifikation!L363,Leverancespecifikation!V363:CA363)</f>
        <v>3Forsyning til Gods- og materialetransport-</v>
      </c>
      <c r="F360" t="str">
        <f>Leverancespecifikation!N363</f>
        <v>-</v>
      </c>
      <c r="G360" t="str">
        <f t="shared" si="6"/>
        <v/>
      </c>
    </row>
    <row r="361" spans="1:7" x14ac:dyDescent="0.25">
      <c r="A361" t="str">
        <f>'Leverancespecifikation (LÅST)'!C364</f>
        <v>360Forsyning til elevatorer</v>
      </c>
      <c r="B361" t="str">
        <f>_xlfn.CONCAT('Leverancespecifikation (LÅST)'!J364:L364,'Leverancespecifikation (LÅST)'!V364:CA364)</f>
        <v>4Forsyning til elevatorer-</v>
      </c>
      <c r="C361" t="str">
        <f>'Leverancespecifikation (LÅST)'!N364</f>
        <v>-</v>
      </c>
      <c r="D361" t="str">
        <f>VLOOKUP(Tabel4[[#This Row],[Data fra "5. Basis"]],Leverancespecifikation!C:C,1,FALSE)</f>
        <v>360Forsyning til elevatorer</v>
      </c>
      <c r="E361" t="str">
        <f>_xlfn.CONCAT(Leverancespecifikation!J364,Leverancespecifikation!K364,Leverancespecifikation!L364,Leverancespecifikation!V364:CA364)</f>
        <v>4Forsyning til elevatorer-</v>
      </c>
      <c r="F361" t="str">
        <f>Leverancespecifikation!N364</f>
        <v>-</v>
      </c>
      <c r="G361" t="str">
        <f t="shared" si="6"/>
        <v/>
      </c>
    </row>
    <row r="362" spans="1:7" x14ac:dyDescent="0.25">
      <c r="A362" t="str">
        <f>'Leverancespecifikation (LÅST)'!C365</f>
        <v>361Forsyning til lifte og sakseborde</v>
      </c>
      <c r="B362" t="str">
        <f>_xlfn.CONCAT('Leverancespecifikation (LÅST)'!J365:L365,'Leverancespecifikation (LÅST)'!V365:CA365)</f>
        <v>4Forsyning til lifte og sakseborde-</v>
      </c>
      <c r="C362" t="str">
        <f>'Leverancespecifikation (LÅST)'!N365</f>
        <v>-</v>
      </c>
      <c r="D362" t="str">
        <f>VLOOKUP(Tabel4[[#This Row],[Data fra "5. Basis"]],Leverancespecifikation!C:C,1,FALSE)</f>
        <v>361Forsyning til lifte og sakseborde</v>
      </c>
      <c r="E362" t="str">
        <f>_xlfn.CONCAT(Leverancespecifikation!J365,Leverancespecifikation!K365,Leverancespecifikation!L365,Leverancespecifikation!V365:CA365)</f>
        <v>4Forsyning til lifte og sakseborde-</v>
      </c>
      <c r="F362" t="str">
        <f>Leverancespecifikation!N365</f>
        <v>-</v>
      </c>
      <c r="G362" t="str">
        <f t="shared" si="6"/>
        <v/>
      </c>
    </row>
    <row r="363" spans="1:7" x14ac:dyDescent="0.25">
      <c r="A363" t="str">
        <f>'Leverancespecifikation (LÅST)'!C366</f>
        <v>362Forsyning til transportbånd</v>
      </c>
      <c r="B363" t="str">
        <f>_xlfn.CONCAT('Leverancespecifikation (LÅST)'!J366:L366,'Leverancespecifikation (LÅST)'!V366:CA366)</f>
        <v>4Forsyning til transportbånd-</v>
      </c>
      <c r="C363" t="str">
        <f>'Leverancespecifikation (LÅST)'!N366</f>
        <v>-</v>
      </c>
      <c r="D363" t="str">
        <f>VLOOKUP(Tabel4[[#This Row],[Data fra "5. Basis"]],Leverancespecifikation!C:C,1,FALSE)</f>
        <v>362Forsyning til transportbånd</v>
      </c>
      <c r="E363" t="str">
        <f>_xlfn.CONCAT(Leverancespecifikation!J366,Leverancespecifikation!K366,Leverancespecifikation!L366,Leverancespecifikation!V366:CA366)</f>
        <v>4Forsyning til transportbånd-</v>
      </c>
      <c r="F363" t="str">
        <f>Leverancespecifikation!N366</f>
        <v>-</v>
      </c>
      <c r="G363" t="str">
        <f t="shared" si="6"/>
        <v/>
      </c>
    </row>
    <row r="364" spans="1:7" x14ac:dyDescent="0.25">
      <c r="A364" t="str">
        <f>'Leverancespecifikation (LÅST)'!C367</f>
        <v>363Forsyning til kraner og taljer</v>
      </c>
      <c r="B364" t="str">
        <f>_xlfn.CONCAT('Leverancespecifikation (LÅST)'!J367:L367,'Leverancespecifikation (LÅST)'!V367:CA367)</f>
        <v>4Forsyning til kraner og taljer-</v>
      </c>
      <c r="C364" t="str">
        <f>'Leverancespecifikation (LÅST)'!N367</f>
        <v>-</v>
      </c>
      <c r="D364" t="str">
        <f>VLOOKUP(Tabel4[[#This Row],[Data fra "5. Basis"]],Leverancespecifikation!C:C,1,FALSE)</f>
        <v>363Forsyning til kraner og taljer</v>
      </c>
      <c r="E364" t="str">
        <f>_xlfn.CONCAT(Leverancespecifikation!J367,Leverancespecifikation!K367,Leverancespecifikation!L367,Leverancespecifikation!V367:CA367)</f>
        <v>4Forsyning til kraner og taljer-</v>
      </c>
      <c r="F364" t="str">
        <f>Leverancespecifikation!N367</f>
        <v>-</v>
      </c>
      <c r="G364" t="str">
        <f t="shared" si="6"/>
        <v/>
      </c>
    </row>
    <row r="365" spans="1:7" x14ac:dyDescent="0.25">
      <c r="A365" t="str">
        <f>'Leverancespecifikation (LÅST)'!C368</f>
        <v>364Forsyning til servicetransport</v>
      </c>
      <c r="B365" t="str">
        <f>_xlfn.CONCAT('Leverancespecifikation (LÅST)'!J368:L368,'Leverancespecifikation (LÅST)'!V368:CA368)</f>
        <v>3Forsyning til servicetransport-</v>
      </c>
      <c r="C365" t="str">
        <f>'Leverancespecifikation (LÅST)'!N368</f>
        <v>-</v>
      </c>
      <c r="D365" t="str">
        <f>VLOOKUP(Tabel4[[#This Row],[Data fra "5. Basis"]],Leverancespecifikation!C:C,1,FALSE)</f>
        <v>364Forsyning til servicetransport</v>
      </c>
      <c r="E365" t="str">
        <f>_xlfn.CONCAT(Leverancespecifikation!J368,Leverancespecifikation!K368,Leverancespecifikation!L368,Leverancespecifikation!V368:CA368)</f>
        <v>3Forsyning til servicetransport-</v>
      </c>
      <c r="F365" t="str">
        <f>Leverancespecifikation!N368</f>
        <v>-</v>
      </c>
      <c r="G365" t="str">
        <f t="shared" si="6"/>
        <v/>
      </c>
    </row>
    <row r="366" spans="1:7" x14ac:dyDescent="0.25">
      <c r="A366" t="str">
        <f>'Leverancespecifikation (LÅST)'!C369</f>
        <v>365Forsyning til servicesystemer</v>
      </c>
      <c r="B366" t="str">
        <f>_xlfn.CONCAT('Leverancespecifikation (LÅST)'!J369:L369,'Leverancespecifikation (LÅST)'!V369:CA369)</f>
        <v>4Forsyning til servicesystemer-</v>
      </c>
      <c r="C366" t="str">
        <f>'Leverancespecifikation (LÅST)'!N369</f>
        <v>-</v>
      </c>
      <c r="D366" t="str">
        <f>VLOOKUP(Tabel4[[#This Row],[Data fra "5. Basis"]],Leverancespecifikation!C:C,1,FALSE)</f>
        <v>365Forsyning til servicesystemer</v>
      </c>
      <c r="E366" t="str">
        <f>_xlfn.CONCAT(Leverancespecifikation!J369,Leverancespecifikation!K369,Leverancespecifikation!L369,Leverancespecifikation!V369:CA369)</f>
        <v>4Forsyning til servicesystemer-</v>
      </c>
      <c r="F366" t="str">
        <f>Leverancespecifikation!N369</f>
        <v>-</v>
      </c>
      <c r="G366" t="str">
        <f t="shared" si="6"/>
        <v/>
      </c>
    </row>
    <row r="367" spans="1:7" x14ac:dyDescent="0.25">
      <c r="A367" t="str">
        <f>'Leverancespecifikation (LÅST)'!C370</f>
        <v>366Inventar, Teknisk-, IT- og AV-udstyr</v>
      </c>
      <c r="B367" t="str">
        <f>_xlfn.CONCAT('Leverancespecifikation (LÅST)'!J370:L370,'Leverancespecifikation (LÅST)'!V370:CA370)</f>
        <v>2Inventar, Teknisk-, IT- og AV-udstyr</v>
      </c>
      <c r="C367" t="str">
        <f>'Leverancespecifikation (LÅST)'!N370</f>
        <v>X</v>
      </c>
      <c r="D367" t="str">
        <f>VLOOKUP(Tabel4[[#This Row],[Data fra "5. Basis"]],Leverancespecifikation!C:C,1,FALSE)</f>
        <v>366Inventar, Teknisk-, IT- og AV-udstyr</v>
      </c>
      <c r="E367" t="str">
        <f>_xlfn.CONCAT(Leverancespecifikation!J370,Leverancespecifikation!K370,Leverancespecifikation!L370,Leverancespecifikation!V370:CA370)</f>
        <v>2Inventar, Teknisk-, IT- og AV-udstyr</v>
      </c>
      <c r="F367" t="str">
        <f>Leverancespecifikation!N370</f>
        <v>X</v>
      </c>
      <c r="G367" t="str">
        <f t="shared" si="6"/>
        <v/>
      </c>
    </row>
    <row r="368" spans="1:7" x14ac:dyDescent="0.25">
      <c r="A368" t="str">
        <f>'Leverancespecifikation (LÅST)'!C371</f>
        <v>367AV-udstyr</v>
      </c>
      <c r="B368" t="str">
        <f>_xlfn.CONCAT('Leverancespecifikation (LÅST)'!J371:L371,'Leverancespecifikation (LÅST)'!V371:CA371)</f>
        <v>3AV-udstyrInventar Særlig udstyr. Skal være tilvalgt i YBL18 9.40.</v>
      </c>
      <c r="C368" t="str">
        <f>'Leverancespecifikation (LÅST)'!N371</f>
        <v>?</v>
      </c>
      <c r="D368" t="str">
        <f>VLOOKUP(Tabel4[[#This Row],[Data fra "5. Basis"]],Leverancespecifikation!C:C,1,FALSE)</f>
        <v>367AV-udstyr</v>
      </c>
      <c r="E368" t="str">
        <f>_xlfn.CONCAT(Leverancespecifikation!J371,Leverancespecifikation!K371,Leverancespecifikation!L371,Leverancespecifikation!V371:CA371)</f>
        <v>3AV-udstyrInventar Særlig udstyr. Skal være tilvalgt i YBL18 9.40.</v>
      </c>
      <c r="F368" t="str">
        <f>Leverancespecifikation!N371</f>
        <v>?</v>
      </c>
      <c r="G368" t="str">
        <f t="shared" si="6"/>
        <v/>
      </c>
    </row>
    <row r="369" spans="1:7" x14ac:dyDescent="0.25">
      <c r="A369" t="str">
        <f>'Leverancespecifikation (LÅST)'!C372</f>
        <v>368IT-udstyr</v>
      </c>
      <c r="B369" t="str">
        <f>_xlfn.CONCAT('Leverancespecifikation (LÅST)'!J372:L372,'Leverancespecifikation (LÅST)'!V372:CA372)</f>
        <v>3IT-udstyrInventar Særlig udstyr. Skal være tilvalgt i YBL18 9.40.</v>
      </c>
      <c r="C369" t="str">
        <f>'Leverancespecifikation (LÅST)'!N372</f>
        <v>?</v>
      </c>
      <c r="D369" t="str">
        <f>VLOOKUP(Tabel4[[#This Row],[Data fra "5. Basis"]],Leverancespecifikation!C:C,1,FALSE)</f>
        <v>368IT-udstyr</v>
      </c>
      <c r="E369" t="str">
        <f>_xlfn.CONCAT(Leverancespecifikation!J372,Leverancespecifikation!K372,Leverancespecifikation!L372,Leverancespecifikation!V372:CA372)</f>
        <v>3IT-udstyrInventar Særlig udstyr. Skal være tilvalgt i YBL18 9.40.</v>
      </c>
      <c r="F369" t="str">
        <f>Leverancespecifikation!N372</f>
        <v>?</v>
      </c>
      <c r="G369" t="str">
        <f t="shared" si="6"/>
        <v/>
      </c>
    </row>
    <row r="370" spans="1:7" x14ac:dyDescent="0.25">
      <c r="A370" t="str">
        <f>'Leverancespecifikation (LÅST)'!C373</f>
        <v>369Løs belysning</v>
      </c>
      <c r="B370" t="str">
        <f>_xlfn.CONCAT('Leverancespecifikation (LÅST)'!J373:L373,'Leverancespecifikation (LÅST)'!V373:CA373)</f>
        <v>3Løs belysningInventar Løse belysninsganstande som en det af indretningen. Eksempel bord- og gulvlamper.</v>
      </c>
      <c r="C370" t="str">
        <f>'Leverancespecifikation (LÅST)'!N373</f>
        <v>?</v>
      </c>
      <c r="D370" t="str">
        <f>VLOOKUP(Tabel4[[#This Row],[Data fra "5. Basis"]],Leverancespecifikation!C:C,1,FALSE)</f>
        <v>369Løs belysning</v>
      </c>
      <c r="E370" t="str">
        <f>_xlfn.CONCAT(Leverancespecifikation!J373,Leverancespecifikation!K373,Leverancespecifikation!L373,Leverancespecifikation!V373:CA373)</f>
        <v>3Løs belysningInventar Løse belysninsganstande som en det af indretningen. Eksempel bord- og gulvlamper.</v>
      </c>
      <c r="F370" t="str">
        <f>Leverancespecifikation!N373</f>
        <v>?</v>
      </c>
      <c r="G370" t="str">
        <f t="shared" si="6"/>
        <v/>
      </c>
    </row>
    <row r="371" spans="1:7" x14ac:dyDescent="0.25">
      <c r="A371" t="str">
        <f>'Leverancespecifikation (LÅST)'!C374</f>
        <v>370Automater</v>
      </c>
      <c r="B371" t="str">
        <f>_xlfn.CONCAT('Leverancespecifikation (LÅST)'!J374:L374,'Leverancespecifikation (LÅST)'!V374:CA374)</f>
        <v xml:space="preserve">3AutomaterInventar </v>
      </c>
      <c r="C371" t="str">
        <f>'Leverancespecifikation (LÅST)'!N374</f>
        <v>?</v>
      </c>
      <c r="D371" t="str">
        <f>VLOOKUP(Tabel4[[#This Row],[Data fra "5. Basis"]],Leverancespecifikation!C:C,1,FALSE)</f>
        <v>370Automater</v>
      </c>
      <c r="E371" t="str">
        <f>_xlfn.CONCAT(Leverancespecifikation!J374,Leverancespecifikation!K374,Leverancespecifikation!L374,Leverancespecifikation!V374:CA374)</f>
        <v xml:space="preserve">3AutomaterInventar </v>
      </c>
      <c r="F371" t="str">
        <f>Leverancespecifikation!N374</f>
        <v>?</v>
      </c>
      <c r="G371" t="str">
        <f t="shared" si="6"/>
        <v/>
      </c>
    </row>
    <row r="372" spans="1:7" x14ac:dyDescent="0.25">
      <c r="A372" t="str">
        <f>'Leverancespecifikation (LÅST)'!C375</f>
        <v>371Brandslukningsudstyr</v>
      </c>
      <c r="B372" t="str">
        <f>_xlfn.CONCAT('Leverancespecifikation (LÅST)'!J375:L375,'Leverancespecifikation (LÅST)'!V375:CA375)</f>
        <v xml:space="preserve">3BrandslukningsudstyrInventar </v>
      </c>
      <c r="C372" t="str">
        <f>'Leverancespecifikation (LÅST)'!N375</f>
        <v>?</v>
      </c>
      <c r="D372" t="str">
        <f>VLOOKUP(Tabel4[[#This Row],[Data fra "5. Basis"]],Leverancespecifikation!C:C,1,FALSE)</f>
        <v>371Brandslukningsudstyr</v>
      </c>
      <c r="E372" t="str">
        <f>_xlfn.CONCAT(Leverancespecifikation!J375,Leverancespecifikation!K375,Leverancespecifikation!L375,Leverancespecifikation!V375:CA375)</f>
        <v xml:space="preserve">3BrandslukningsudstyrInventar </v>
      </c>
      <c r="F372" t="str">
        <f>Leverancespecifikation!N375</f>
        <v>?</v>
      </c>
      <c r="G372" t="str">
        <f t="shared" si="6"/>
        <v/>
      </c>
    </row>
    <row r="373" spans="1:7" x14ac:dyDescent="0.25">
      <c r="A373" t="str">
        <f>'Leverancespecifikation (LÅST)'!C376</f>
        <v>372Elevatorer og Lifte</v>
      </c>
      <c r="B373" t="str">
        <f>_xlfn.CONCAT('Leverancespecifikation (LÅST)'!J376:L376,'Leverancespecifikation (LÅST)'!V376:CA376)</f>
        <v xml:space="preserve">3Elevatorer og LifteInventar </v>
      </c>
      <c r="C373" t="str">
        <f>'Leverancespecifikation (LÅST)'!N376</f>
        <v>?</v>
      </c>
      <c r="D373" t="str">
        <f>VLOOKUP(Tabel4[[#This Row],[Data fra "5. Basis"]],Leverancespecifikation!C:C,1,FALSE)</f>
        <v>372Elevatorer og Lifte</v>
      </c>
      <c r="E373" t="str">
        <f>_xlfn.CONCAT(Leverancespecifikation!J376,Leverancespecifikation!K376,Leverancespecifikation!L376,Leverancespecifikation!V376:CA376)</f>
        <v xml:space="preserve">3Elevatorer og LifteInventar </v>
      </c>
      <c r="F373" t="str">
        <f>Leverancespecifikation!N376</f>
        <v>?</v>
      </c>
      <c r="G373" t="str">
        <f t="shared" si="6"/>
        <v/>
      </c>
    </row>
    <row r="374" spans="1:7" x14ac:dyDescent="0.25">
      <c r="A374" t="str">
        <f>'Leverancespecifikation (LÅST)'!C377</f>
        <v>373Hårde hvidevarer</v>
      </c>
      <c r="B374" t="str">
        <f>_xlfn.CONCAT('Leverancespecifikation (LÅST)'!J377:L377,'Leverancespecifikation (LÅST)'!V377:CA377)</f>
        <v>2Hårde hvidevarer</v>
      </c>
      <c r="C374" t="str">
        <f>'Leverancespecifikation (LÅST)'!N377</f>
        <v>X</v>
      </c>
      <c r="D374" t="str">
        <f>VLOOKUP(Tabel4[[#This Row],[Data fra "5. Basis"]],Leverancespecifikation!C:C,1,FALSE)</f>
        <v>373Hårde hvidevarer</v>
      </c>
      <c r="E374" t="str">
        <f>_xlfn.CONCAT(Leverancespecifikation!J377,Leverancespecifikation!K377,Leverancespecifikation!L377,Leverancespecifikation!V377:CA377)</f>
        <v>2Hårde hvidevarer</v>
      </c>
      <c r="F374" t="str">
        <f>Leverancespecifikation!N377</f>
        <v>X</v>
      </c>
      <c r="G374" t="str">
        <f t="shared" si="6"/>
        <v/>
      </c>
    </row>
    <row r="375" spans="1:7" x14ac:dyDescent="0.25">
      <c r="A375" t="str">
        <f>'Leverancespecifikation (LÅST)'!C378</f>
        <v>374Ovne, kogeplader, køleskabe, frysere, opvaskemaskiner</v>
      </c>
      <c r="B375" t="str">
        <f>_xlfn.CONCAT('Leverancespecifikation (LÅST)'!J378:L378,'Leverancespecifikation (LÅST)'!V378:CA378)</f>
        <v xml:space="preserve">3Ovne, kogeplader, køleskabe, frysere, opvaskemaskinerInventar </v>
      </c>
      <c r="C375" t="str">
        <f>'Leverancespecifikation (LÅST)'!N378</f>
        <v>?</v>
      </c>
      <c r="D375" t="str">
        <f>VLOOKUP(Tabel4[[#This Row],[Data fra "5. Basis"]],Leverancespecifikation!C:C,1,FALSE)</f>
        <v>374Ovne, kogeplader, køleskabe, frysere, opvaskemaskiner</v>
      </c>
      <c r="E375" t="str">
        <f>_xlfn.CONCAT(Leverancespecifikation!J378,Leverancespecifikation!K378,Leverancespecifikation!L378,Leverancespecifikation!V378:CA378)</f>
        <v xml:space="preserve">3Ovne, kogeplader, køleskabe, frysere, opvaskemaskinerInventar </v>
      </c>
      <c r="F375" t="str">
        <f>Leverancespecifikation!N378</f>
        <v>?</v>
      </c>
      <c r="G375" t="str">
        <f t="shared" si="6"/>
        <v/>
      </c>
    </row>
    <row r="376" spans="1:7" x14ac:dyDescent="0.25">
      <c r="A376" t="str">
        <f>'Leverancespecifikation (LÅST)'!C379</f>
        <v>375Vaskemaskiner og tørretublmere</v>
      </c>
      <c r="B376" t="str">
        <f>_xlfn.CONCAT('Leverancespecifikation (LÅST)'!J379:L379,'Leverancespecifikation (LÅST)'!V379:CA379)</f>
        <v xml:space="preserve">3Vaskemaskiner og tørretublmereInventar </v>
      </c>
      <c r="C376" t="str">
        <f>'Leverancespecifikation (LÅST)'!N379</f>
        <v>?</v>
      </c>
      <c r="D376" t="str">
        <f>VLOOKUP(Tabel4[[#This Row],[Data fra "5. Basis"]],Leverancespecifikation!C:C,1,FALSE)</f>
        <v>375Vaskemaskiner og tørretublmere</v>
      </c>
      <c r="E376" t="str">
        <f>_xlfn.CONCAT(Leverancespecifikation!J379,Leverancespecifikation!K379,Leverancespecifikation!L379,Leverancespecifikation!V379:CA379)</f>
        <v xml:space="preserve">3Vaskemaskiner og tørretublmereInventar </v>
      </c>
      <c r="F376" t="str">
        <f>Leverancespecifikation!N379</f>
        <v>?</v>
      </c>
      <c r="G376" t="str">
        <f t="shared" si="6"/>
        <v/>
      </c>
    </row>
    <row r="377" spans="1:7" x14ac:dyDescent="0.25">
      <c r="A377" t="str">
        <f>'Leverancespecifikation (LÅST)'!C380</f>
        <v>376Vaskeri og betalingsautomater</v>
      </c>
      <c r="B377" t="str">
        <f>_xlfn.CONCAT('Leverancespecifikation (LÅST)'!J380:L380,'Leverancespecifikation (LÅST)'!V380:CA380)</f>
        <v xml:space="preserve">3Vaskeri og betalingsautomaterInventar </v>
      </c>
      <c r="C377" t="str">
        <f>'Leverancespecifikation (LÅST)'!N380</f>
        <v>-</v>
      </c>
      <c r="D377" t="str">
        <f>VLOOKUP(Tabel4[[#This Row],[Data fra "5. Basis"]],Leverancespecifikation!C:C,1,FALSE)</f>
        <v>376Vaskeri og betalingsautomater</v>
      </c>
      <c r="E377" t="str">
        <f>_xlfn.CONCAT(Leverancespecifikation!J380,Leverancespecifikation!K380,Leverancespecifikation!L380,Leverancespecifikation!V380:CA380)</f>
        <v xml:space="preserve">3Vaskeri og betalingsautomaterInventar </v>
      </c>
      <c r="F377" t="str">
        <f>Leverancespecifikation!N380</f>
        <v>-</v>
      </c>
      <c r="G377" t="str">
        <f t="shared" si="6"/>
        <v/>
      </c>
    </row>
    <row r="378" spans="1:7" x14ac:dyDescent="0.25">
      <c r="A378" t="str">
        <f>'Leverancespecifikation (LÅST)'!C381</f>
        <v>377Storkøkken</v>
      </c>
      <c r="B378" t="str">
        <f>_xlfn.CONCAT('Leverancespecifikation (LÅST)'!J381:L381,'Leverancespecifikation (LÅST)'!V381:CA381)</f>
        <v xml:space="preserve">3StorkøkkenInventar </v>
      </c>
      <c r="C378" t="str">
        <f>'Leverancespecifikation (LÅST)'!N381</f>
        <v>-</v>
      </c>
      <c r="D378" t="str">
        <f>VLOOKUP(Tabel4[[#This Row],[Data fra "5. Basis"]],Leverancespecifikation!C:C,1,FALSE)</f>
        <v>377Storkøkken</v>
      </c>
      <c r="E378" t="str">
        <f>_xlfn.CONCAT(Leverancespecifikation!J381,Leverancespecifikation!K381,Leverancespecifikation!L381,Leverancespecifikation!V381:CA381)</f>
        <v xml:space="preserve">3StorkøkkenInventar </v>
      </c>
      <c r="F378" t="str">
        <f>Leverancespecifikation!N381</f>
        <v>-</v>
      </c>
      <c r="G378" t="str">
        <f t="shared" si="6"/>
        <v/>
      </c>
    </row>
    <row r="379" spans="1:7" x14ac:dyDescent="0.25">
      <c r="A379" t="str">
        <f>'Leverancespecifikation (LÅST)'!C382</f>
        <v>378VVS</v>
      </c>
      <c r="B379" t="str">
        <f>_xlfn.CONCAT('Leverancespecifikation (LÅST)'!J382:L382,'Leverancespecifikation (LÅST)'!V382:CA382)</f>
        <v>1VVS</v>
      </c>
      <c r="C379">
        <f>'Leverancespecifikation (LÅST)'!N382</f>
        <v>0</v>
      </c>
      <c r="D379" t="str">
        <f>VLOOKUP(Tabel4[[#This Row],[Data fra "5. Basis"]],Leverancespecifikation!C:C,1,FALSE)</f>
        <v>378VVS</v>
      </c>
      <c r="E379" t="str">
        <f>_xlfn.CONCAT(Leverancespecifikation!J382,Leverancespecifikation!K382,Leverancespecifikation!L382,Leverancespecifikation!V382:CA382)</f>
        <v>1VVS</v>
      </c>
      <c r="F379">
        <f>Leverancespecifikation!N382</f>
        <v>0</v>
      </c>
      <c r="G379" t="str">
        <f t="shared" si="6"/>
        <v/>
      </c>
    </row>
    <row r="380" spans="1:7" x14ac:dyDescent="0.25">
      <c r="A380" t="str">
        <f>'Leverancespecifikation (LÅST)'!C383</f>
        <v>379Analytiske rum og systemer</v>
      </c>
      <c r="B380" t="str">
        <f>_xlfn.CONCAT('Leverancespecifikation (LÅST)'!J383:L383,'Leverancespecifikation (LÅST)'!V383:CA383)</f>
        <v>2Analytiske rum og systemer</v>
      </c>
      <c r="C380">
        <f>'Leverancespecifikation (LÅST)'!N383</f>
        <v>0</v>
      </c>
      <c r="D380" t="str">
        <f>VLOOKUP(Tabel4[[#This Row],[Data fra "5. Basis"]],Leverancespecifikation!C:C,1,FALSE)</f>
        <v>379Analytiske rum og systemer</v>
      </c>
      <c r="E380" t="str">
        <f>_xlfn.CONCAT(Leverancespecifikation!J383,Leverancespecifikation!K383,Leverancespecifikation!L383,Leverancespecifikation!V383:CA383)</f>
        <v>2Analytiske rum og systemer</v>
      </c>
      <c r="F380">
        <f>Leverancespecifikation!N383</f>
        <v>0</v>
      </c>
      <c r="G380" t="str">
        <f t="shared" si="6"/>
        <v/>
      </c>
    </row>
    <row r="381" spans="1:7" x14ac:dyDescent="0.25">
      <c r="A381" t="str">
        <f>'Leverancespecifikation (LÅST)'!C384</f>
        <v>380Spaces - Afløb og Sanitet</v>
      </c>
      <c r="B381" t="str">
        <f>_xlfn.CONCAT('Leverancespecifikation (LÅST)'!J384:L384,'Leverancespecifikation (LÅST)'!V384:CA384)</f>
        <v>3Spaces - Afløb og SanitetSpacesKan kombineres med andre Spaces.</v>
      </c>
      <c r="C381" t="str">
        <f>'Leverancespecifikation (LÅST)'!N384</f>
        <v>-</v>
      </c>
      <c r="D381" t="str">
        <f>VLOOKUP(Tabel4[[#This Row],[Data fra "5. Basis"]],Leverancespecifikation!C:C,1,FALSE)</f>
        <v>380Spaces - Afløb og Sanitet</v>
      </c>
      <c r="E381" t="str">
        <f>_xlfn.CONCAT(Leverancespecifikation!J384,Leverancespecifikation!K384,Leverancespecifikation!L384,Leverancespecifikation!V384:CA384)</f>
        <v>3Spaces - Afløb og SanitetSpacesKan kombineres med andre Spaces.</v>
      </c>
      <c r="F381" t="str">
        <f>Leverancespecifikation!N384</f>
        <v>-</v>
      </c>
      <c r="G381" t="str">
        <f t="shared" si="6"/>
        <v/>
      </c>
    </row>
    <row r="382" spans="1:7" x14ac:dyDescent="0.25">
      <c r="A382" t="str">
        <f>'Leverancespecifikation (LÅST)'!C385</f>
        <v>381Spaces - Vand</v>
      </c>
      <c r="B382" t="str">
        <f>_xlfn.CONCAT('Leverancespecifikation (LÅST)'!J385:L385,'Leverancespecifikation (LÅST)'!V385:CA385)</f>
        <v>3Spaces - VandSpacesKan kombineres med andre Spaces.</v>
      </c>
      <c r="C382" t="str">
        <f>'Leverancespecifikation (LÅST)'!N385</f>
        <v>-</v>
      </c>
      <c r="D382" t="str">
        <f>VLOOKUP(Tabel4[[#This Row],[Data fra "5. Basis"]],Leverancespecifikation!C:C,1,FALSE)</f>
        <v>381Spaces - Vand</v>
      </c>
      <c r="E382" t="str">
        <f>_xlfn.CONCAT(Leverancespecifikation!J385,Leverancespecifikation!K385,Leverancespecifikation!L385,Leverancespecifikation!V385:CA385)</f>
        <v>3Spaces - VandSpacesKan kombineres med andre Spaces.</v>
      </c>
      <c r="F382" t="str">
        <f>Leverancespecifikation!N385</f>
        <v>-</v>
      </c>
      <c r="G382" t="str">
        <f t="shared" si="6"/>
        <v/>
      </c>
    </row>
    <row r="383" spans="1:7" x14ac:dyDescent="0.25">
      <c r="A383" t="str">
        <f>'Leverancespecifikation (LÅST)'!C386</f>
        <v>382Spaces - Luftarter</v>
      </c>
      <c r="B383" t="str">
        <f>_xlfn.CONCAT('Leverancespecifikation (LÅST)'!J386:L386,'Leverancespecifikation (LÅST)'!V386:CA386)</f>
        <v>3Spaces - LuftarterSpacesKan kombineres med andre Spaces.</v>
      </c>
      <c r="C383" t="str">
        <f>'Leverancespecifikation (LÅST)'!N386</f>
        <v>-</v>
      </c>
      <c r="D383" t="str">
        <f>VLOOKUP(Tabel4[[#This Row],[Data fra "5. Basis"]],Leverancespecifikation!C:C,1,FALSE)</f>
        <v>382Spaces - Luftarter</v>
      </c>
      <c r="E383" t="str">
        <f>_xlfn.CONCAT(Leverancespecifikation!J386,Leverancespecifikation!K386,Leverancespecifikation!L386,Leverancespecifikation!V386:CA386)</f>
        <v>3Spaces - LuftarterSpacesKan kombineres med andre Spaces.</v>
      </c>
      <c r="F383" t="str">
        <f>Leverancespecifikation!N386</f>
        <v>-</v>
      </c>
      <c r="G383" t="str">
        <f t="shared" si="6"/>
        <v/>
      </c>
    </row>
    <row r="384" spans="1:7" x14ac:dyDescent="0.25">
      <c r="A384" t="str">
        <f>'Leverancespecifikation (LÅST)'!C387</f>
        <v>383Spaces - Køling</v>
      </c>
      <c r="B384" t="str">
        <f>_xlfn.CONCAT('Leverancespecifikation (LÅST)'!J387:L387,'Leverancespecifikation (LÅST)'!V387:CA387)</f>
        <v>3Spaces - KølingSpacesKan kombineres med andre Spaces.</v>
      </c>
      <c r="C384" t="str">
        <f>'Leverancespecifikation (LÅST)'!N387</f>
        <v>-</v>
      </c>
      <c r="D384" t="str">
        <f>VLOOKUP(Tabel4[[#This Row],[Data fra "5. Basis"]],Leverancespecifikation!C:C,1,FALSE)</f>
        <v>383Spaces - Køling</v>
      </c>
      <c r="E384" t="str">
        <f>_xlfn.CONCAT(Leverancespecifikation!J387,Leverancespecifikation!K387,Leverancespecifikation!L387,Leverancespecifikation!V387:CA387)</f>
        <v>3Spaces - KølingSpacesKan kombineres med andre Spaces.</v>
      </c>
      <c r="F384" t="str">
        <f>Leverancespecifikation!N387</f>
        <v>-</v>
      </c>
      <c r="G384" t="str">
        <f t="shared" si="6"/>
        <v/>
      </c>
    </row>
    <row r="385" spans="1:7" x14ac:dyDescent="0.25">
      <c r="A385" t="str">
        <f>'Leverancespecifikation (LÅST)'!C388</f>
        <v>384Spaces - Varme</v>
      </c>
      <c r="B385" t="str">
        <f>_xlfn.CONCAT('Leverancespecifikation (LÅST)'!J388:L388,'Leverancespecifikation (LÅST)'!V388:CA388)</f>
        <v>3Spaces - VarmeSpacesKan kombineres med andre Spaces.</v>
      </c>
      <c r="C385" t="str">
        <f>'Leverancespecifikation (LÅST)'!N388</f>
        <v>-</v>
      </c>
      <c r="D385" t="str">
        <f>VLOOKUP(Tabel4[[#This Row],[Data fra "5. Basis"]],Leverancespecifikation!C:C,1,FALSE)</f>
        <v>384Spaces - Varme</v>
      </c>
      <c r="E385" t="str">
        <f>_xlfn.CONCAT(Leverancespecifikation!J388,Leverancespecifikation!K388,Leverancespecifikation!L388,Leverancespecifikation!V388:CA388)</f>
        <v>3Spaces - VarmeSpacesKan kombineres med andre Spaces.</v>
      </c>
      <c r="F385" t="str">
        <f>Leverancespecifikation!N388</f>
        <v>-</v>
      </c>
      <c r="G385" t="str">
        <f t="shared" si="6"/>
        <v/>
      </c>
    </row>
    <row r="386" spans="1:7" x14ac:dyDescent="0.25">
      <c r="A386" t="str">
        <f>'Leverancespecifikation (LÅST)'!C389</f>
        <v>385Spaces - Ventilation</v>
      </c>
      <c r="B386" t="str">
        <f>_xlfn.CONCAT('Leverancespecifikation (LÅST)'!J389:L389,'Leverancespecifikation (LÅST)'!V389:CA389)</f>
        <v>3Spaces - VentilationSpacesKan kombineres med andre Spaces.</v>
      </c>
      <c r="C386" t="str">
        <f>'Leverancespecifikation (LÅST)'!N389</f>
        <v>-</v>
      </c>
      <c r="D386" t="str">
        <f>VLOOKUP(Tabel4[[#This Row],[Data fra "5. Basis"]],Leverancespecifikation!C:C,1,FALSE)</f>
        <v>385Spaces - Ventilation</v>
      </c>
      <c r="E386" t="str">
        <f>_xlfn.CONCAT(Leverancespecifikation!J389,Leverancespecifikation!K389,Leverancespecifikation!L389,Leverancespecifikation!V389:CA389)</f>
        <v>3Spaces - VentilationSpacesKan kombineres med andre Spaces.</v>
      </c>
      <c r="F386" t="str">
        <f>Leverancespecifikation!N389</f>
        <v>-</v>
      </c>
      <c r="G386" t="str">
        <f t="shared" si="6"/>
        <v/>
      </c>
    </row>
    <row r="387" spans="1:7" x14ac:dyDescent="0.25">
      <c r="A387" t="str">
        <f>'Leverancespecifikation (LÅST)'!C390</f>
        <v>386Spaces - Sprinkling</v>
      </c>
      <c r="B387" t="str">
        <f>_xlfn.CONCAT('Leverancespecifikation (LÅST)'!J390:L390,'Leverancespecifikation (LÅST)'!V390:CA390)</f>
        <v>3Spaces - SprinklingSpacesKan kombineres med andre Spaces.</v>
      </c>
      <c r="C387" t="str">
        <f>'Leverancespecifikation (LÅST)'!N390</f>
        <v>-</v>
      </c>
      <c r="D387" t="str">
        <f>VLOOKUP(Tabel4[[#This Row],[Data fra "5. Basis"]],Leverancespecifikation!C:C,1,FALSE)</f>
        <v>386Spaces - Sprinkling</v>
      </c>
      <c r="E387" t="str">
        <f>_xlfn.CONCAT(Leverancespecifikation!J390,Leverancespecifikation!K390,Leverancespecifikation!L390,Leverancespecifikation!V390:CA390)</f>
        <v>3Spaces - SprinklingSpacesKan kombineres med andre Spaces.</v>
      </c>
      <c r="F387" t="str">
        <f>Leverancespecifikation!N390</f>
        <v>-</v>
      </c>
      <c r="G387" t="str">
        <f t="shared" ref="G387:G450" si="7">IF(B387=E387,IF(C387=F387,"","P"),"P")</f>
        <v/>
      </c>
    </row>
    <row r="388" spans="1:7" x14ac:dyDescent="0.25">
      <c r="A388" t="str">
        <f>'Leverancespecifikation (LÅST)'!C391</f>
        <v>387Systemer - Afløb og Sanitet</v>
      </c>
      <c r="B388" t="str">
        <f>_xlfn.CONCAT('Leverancespecifikation (LÅST)'!J391:L391,'Leverancespecifikation (LÅST)'!V391:CA391)</f>
        <v>3Systemer - Afløb og Sanitet-</v>
      </c>
      <c r="C388" t="str">
        <f>'Leverancespecifikation (LÅST)'!N391</f>
        <v>-</v>
      </c>
      <c r="D388" t="str">
        <f>VLOOKUP(Tabel4[[#This Row],[Data fra "5. Basis"]],Leverancespecifikation!C:C,1,FALSE)</f>
        <v>387Systemer - Afløb og Sanitet</v>
      </c>
      <c r="E388" t="str">
        <f>_xlfn.CONCAT(Leverancespecifikation!J391,Leverancespecifikation!K391,Leverancespecifikation!L391,Leverancespecifikation!V391:CA391)</f>
        <v>3Systemer - Afløb og Sanitet-</v>
      </c>
      <c r="F388" t="str">
        <f>Leverancespecifikation!N391</f>
        <v>-</v>
      </c>
      <c r="G388" t="str">
        <f t="shared" si="7"/>
        <v/>
      </c>
    </row>
    <row r="389" spans="1:7" x14ac:dyDescent="0.25">
      <c r="A389" t="str">
        <f>'Leverancespecifikation (LÅST)'!C392</f>
        <v>388Systemer - Vand</v>
      </c>
      <c r="B389" t="str">
        <f>_xlfn.CONCAT('Leverancespecifikation (LÅST)'!J392:L392,'Leverancespecifikation (LÅST)'!V392:CA392)</f>
        <v>3Systemer - Vand-</v>
      </c>
      <c r="C389" t="str">
        <f>'Leverancespecifikation (LÅST)'!N392</f>
        <v>-</v>
      </c>
      <c r="D389" t="str">
        <f>VLOOKUP(Tabel4[[#This Row],[Data fra "5. Basis"]],Leverancespecifikation!C:C,1,FALSE)</f>
        <v>388Systemer - Vand</v>
      </c>
      <c r="E389" t="str">
        <f>_xlfn.CONCAT(Leverancespecifikation!J392,Leverancespecifikation!K392,Leverancespecifikation!L392,Leverancespecifikation!V392:CA392)</f>
        <v>3Systemer - Vand-</v>
      </c>
      <c r="F389" t="str">
        <f>Leverancespecifikation!N392</f>
        <v>-</v>
      </c>
      <c r="G389" t="str">
        <f t="shared" si="7"/>
        <v/>
      </c>
    </row>
    <row r="390" spans="1:7" x14ac:dyDescent="0.25">
      <c r="A390" t="str">
        <f>'Leverancespecifikation (LÅST)'!C393</f>
        <v>389Systemer - Luftarter</v>
      </c>
      <c r="B390" t="str">
        <f>_xlfn.CONCAT('Leverancespecifikation (LÅST)'!J393:L393,'Leverancespecifikation (LÅST)'!V393:CA393)</f>
        <v>3Systemer - Luftarter-</v>
      </c>
      <c r="C390" t="str">
        <f>'Leverancespecifikation (LÅST)'!N393</f>
        <v>-</v>
      </c>
      <c r="D390" t="str">
        <f>VLOOKUP(Tabel4[[#This Row],[Data fra "5. Basis"]],Leverancespecifikation!C:C,1,FALSE)</f>
        <v>389Systemer - Luftarter</v>
      </c>
      <c r="E390" t="str">
        <f>_xlfn.CONCAT(Leverancespecifikation!J393,Leverancespecifikation!K393,Leverancespecifikation!L393,Leverancespecifikation!V393:CA393)</f>
        <v>3Systemer - Luftarter-</v>
      </c>
      <c r="F390" t="str">
        <f>Leverancespecifikation!N393</f>
        <v>-</v>
      </c>
      <c r="G390" t="str">
        <f t="shared" si="7"/>
        <v/>
      </c>
    </row>
    <row r="391" spans="1:7" x14ac:dyDescent="0.25">
      <c r="A391" t="str">
        <f>'Leverancespecifikation (LÅST)'!C394</f>
        <v>390Systemer - Køling</v>
      </c>
      <c r="B391" t="str">
        <f>_xlfn.CONCAT('Leverancespecifikation (LÅST)'!J394:L394,'Leverancespecifikation (LÅST)'!V394:CA394)</f>
        <v>3Systemer - Køling-</v>
      </c>
      <c r="C391" t="str">
        <f>'Leverancespecifikation (LÅST)'!N394</f>
        <v>-</v>
      </c>
      <c r="D391" t="str">
        <f>VLOOKUP(Tabel4[[#This Row],[Data fra "5. Basis"]],Leverancespecifikation!C:C,1,FALSE)</f>
        <v>390Systemer - Køling</v>
      </c>
      <c r="E391" t="str">
        <f>_xlfn.CONCAT(Leverancespecifikation!J394,Leverancespecifikation!K394,Leverancespecifikation!L394,Leverancespecifikation!V394:CA394)</f>
        <v>3Systemer - Køling-</v>
      </c>
      <c r="F391" t="str">
        <f>Leverancespecifikation!N394</f>
        <v>-</v>
      </c>
      <c r="G391" t="str">
        <f t="shared" si="7"/>
        <v/>
      </c>
    </row>
    <row r="392" spans="1:7" x14ac:dyDescent="0.25">
      <c r="A392" t="str">
        <f>'Leverancespecifikation (LÅST)'!C395</f>
        <v>391Systemer - Varme</v>
      </c>
      <c r="B392" t="str">
        <f>_xlfn.CONCAT('Leverancespecifikation (LÅST)'!J395:L395,'Leverancespecifikation (LÅST)'!V395:CA395)</f>
        <v>3Systemer - Varme-</v>
      </c>
      <c r="C392" t="str">
        <f>'Leverancespecifikation (LÅST)'!N395</f>
        <v>-</v>
      </c>
      <c r="D392" t="str">
        <f>VLOOKUP(Tabel4[[#This Row],[Data fra "5. Basis"]],Leverancespecifikation!C:C,1,FALSE)</f>
        <v>391Systemer - Varme</v>
      </c>
      <c r="E392" t="str">
        <f>_xlfn.CONCAT(Leverancespecifikation!J395,Leverancespecifikation!K395,Leverancespecifikation!L395,Leverancespecifikation!V395:CA395)</f>
        <v>3Systemer - Varme-</v>
      </c>
      <c r="F392" t="str">
        <f>Leverancespecifikation!N395</f>
        <v>-</v>
      </c>
      <c r="G392" t="str">
        <f t="shared" si="7"/>
        <v/>
      </c>
    </row>
    <row r="393" spans="1:7" x14ac:dyDescent="0.25">
      <c r="A393" t="str">
        <f>'Leverancespecifikation (LÅST)'!C396</f>
        <v>392Systemer - Ventilation</v>
      </c>
      <c r="B393" t="str">
        <f>_xlfn.CONCAT('Leverancespecifikation (LÅST)'!J396:L396,'Leverancespecifikation (LÅST)'!V396:CA396)</f>
        <v>3Systemer - Ventilation-</v>
      </c>
      <c r="C393" t="str">
        <f>'Leverancespecifikation (LÅST)'!N396</f>
        <v>-</v>
      </c>
      <c r="D393" t="str">
        <f>VLOOKUP(Tabel4[[#This Row],[Data fra "5. Basis"]],Leverancespecifikation!C:C,1,FALSE)</f>
        <v>392Systemer - Ventilation</v>
      </c>
      <c r="E393" t="str">
        <f>_xlfn.CONCAT(Leverancespecifikation!J396,Leverancespecifikation!K396,Leverancespecifikation!L396,Leverancespecifikation!V396:CA396)</f>
        <v>3Systemer - Ventilation-</v>
      </c>
      <c r="F393" t="str">
        <f>Leverancespecifikation!N396</f>
        <v>-</v>
      </c>
      <c r="G393" t="str">
        <f t="shared" si="7"/>
        <v/>
      </c>
    </row>
    <row r="394" spans="1:7" x14ac:dyDescent="0.25">
      <c r="A394" t="str">
        <f>'Leverancespecifikation (LÅST)'!C397</f>
        <v>393Systemer - Sprinkling</v>
      </c>
      <c r="B394" t="str">
        <f>_xlfn.CONCAT('Leverancespecifikation (LÅST)'!J397:L397,'Leverancespecifikation (LÅST)'!V397:CA397)</f>
        <v>3Systemer - Sprinkling-</v>
      </c>
      <c r="C394" t="str">
        <f>'Leverancespecifikation (LÅST)'!N397</f>
        <v>-</v>
      </c>
      <c r="D394" t="str">
        <f>VLOOKUP(Tabel4[[#This Row],[Data fra "5. Basis"]],Leverancespecifikation!C:C,1,FALSE)</f>
        <v>393Systemer - Sprinkling</v>
      </c>
      <c r="E394" t="str">
        <f>_xlfn.CONCAT(Leverancespecifikation!J397,Leverancespecifikation!K397,Leverancespecifikation!L397,Leverancespecifikation!V397:CA397)</f>
        <v>3Systemer - Sprinkling-</v>
      </c>
      <c r="F394" t="str">
        <f>Leverancespecifikation!N397</f>
        <v>-</v>
      </c>
      <c r="G394" t="str">
        <f t="shared" si="7"/>
        <v/>
      </c>
    </row>
    <row r="395" spans="1:7" x14ac:dyDescent="0.25">
      <c r="A395" t="str">
        <f>'Leverancespecifikation (LÅST)'!C398</f>
        <v>394Føringsveje</v>
      </c>
      <c r="B395" t="str">
        <f>_xlfn.CONCAT('Leverancespecifikation (LÅST)'!J398:L398,'Leverancespecifikation (LÅST)'!V398:CA398)</f>
        <v>2Føringsveje</v>
      </c>
      <c r="C395">
        <f>'Leverancespecifikation (LÅST)'!N398</f>
        <v>0</v>
      </c>
      <c r="D395" t="str">
        <f>VLOOKUP(Tabel4[[#This Row],[Data fra "5. Basis"]],Leverancespecifikation!C:C,1,FALSE)</f>
        <v>394Føringsveje</v>
      </c>
      <c r="E395" t="str">
        <f>_xlfn.CONCAT(Leverancespecifikation!J398,Leverancespecifikation!K398,Leverancespecifikation!L398,Leverancespecifikation!V398:CA398)</f>
        <v>2Føringsveje</v>
      </c>
      <c r="F395">
        <f>Leverancespecifikation!N398</f>
        <v>0</v>
      </c>
      <c r="G395" t="str">
        <f t="shared" si="7"/>
        <v/>
      </c>
    </row>
    <row r="396" spans="1:7" x14ac:dyDescent="0.25">
      <c r="A396" t="str">
        <f>'Leverancespecifikation (LÅST)'!C399</f>
        <v xml:space="preserve">395Kloak/LAR systemer udenfor fundament </v>
      </c>
      <c r="B396" t="str">
        <f>_xlfn.CONCAT('Leverancespecifikation (LÅST)'!J399:L399,'Leverancespecifikation (LÅST)'!V399:CA399)</f>
        <v xml:space="preserve">3Kloak/LAR systemer udenfor fundament </v>
      </c>
      <c r="C396" t="str">
        <f>'Leverancespecifikation (LÅST)'!N399</f>
        <v>-</v>
      </c>
      <c r="D396" t="str">
        <f>VLOOKUP(Tabel4[[#This Row],[Data fra "5. Basis"]],Leverancespecifikation!C:C,1,FALSE)</f>
        <v xml:space="preserve">395Kloak/LAR systemer udenfor fundament </v>
      </c>
      <c r="E396" t="str">
        <f>_xlfn.CONCAT(Leverancespecifikation!J399,Leverancespecifikation!K399,Leverancespecifikation!L399,Leverancespecifikation!V399:CA399)</f>
        <v xml:space="preserve">3Kloak/LAR systemer udenfor fundament </v>
      </c>
      <c r="F396" t="str">
        <f>Leverancespecifikation!N399</f>
        <v>-</v>
      </c>
      <c r="G396" t="str">
        <f t="shared" si="7"/>
        <v/>
      </c>
    </row>
    <row r="397" spans="1:7" x14ac:dyDescent="0.25">
      <c r="A397" t="str">
        <f>'Leverancespecifikation (LÅST)'!C400</f>
        <v>396Hoved- og fordelingsføringsveje</v>
      </c>
      <c r="B397" t="str">
        <f>_xlfn.CONCAT('Leverancespecifikation (LÅST)'!J400:L400,'Leverancespecifikation (LÅST)'!V400:CA400)</f>
        <v>4Hoved- og fordelingsføringsvejeVVS-føringsvej</v>
      </c>
      <c r="C397" t="str">
        <f>'Leverancespecifikation (LÅST)'!N400</f>
        <v>-</v>
      </c>
      <c r="D397" t="str">
        <f>VLOOKUP(Tabel4[[#This Row],[Data fra "5. Basis"]],Leverancespecifikation!C:C,1,FALSE)</f>
        <v>396Hoved- og fordelingsføringsveje</v>
      </c>
      <c r="E397" t="str">
        <f>_xlfn.CONCAT(Leverancespecifikation!J400,Leverancespecifikation!K400,Leverancespecifikation!L400,Leverancespecifikation!V400:CA400)</f>
        <v>4Hoved- og fordelingsføringsvejeVVS-føringsvej</v>
      </c>
      <c r="F397" t="str">
        <f>Leverancespecifikation!N400</f>
        <v>-</v>
      </c>
      <c r="G397" t="str">
        <f t="shared" si="7"/>
        <v/>
      </c>
    </row>
    <row r="398" spans="1:7" x14ac:dyDescent="0.25">
      <c r="A398" t="str">
        <f>'Leverancespecifikation (LÅST)'!C401</f>
        <v>397Kloak/LAR systemer under bygning (Fra terrændæk og ned)</v>
      </c>
      <c r="B398" t="str">
        <f>_xlfn.CONCAT('Leverancespecifikation (LÅST)'!J401:L401,'Leverancespecifikation (LÅST)'!V401:CA401)</f>
        <v>3Kloak/LAR systemer under bygning (Fra terrændæk og ned)</v>
      </c>
      <c r="C398" t="str">
        <f>'Leverancespecifikation (LÅST)'!N401</f>
        <v>X</v>
      </c>
      <c r="D398" t="str">
        <f>VLOOKUP(Tabel4[[#This Row],[Data fra "5. Basis"]],Leverancespecifikation!C:C,1,FALSE)</f>
        <v>397Kloak/LAR systemer under bygning (Fra terrændæk og ned)</v>
      </c>
      <c r="E398" t="str">
        <f>_xlfn.CONCAT(Leverancespecifikation!J401,Leverancespecifikation!K401,Leverancespecifikation!L401,Leverancespecifikation!V401:CA401)</f>
        <v>3Kloak/LAR systemer under bygning (Fra terrændæk og ned)</v>
      </c>
      <c r="F398" t="str">
        <f>Leverancespecifikation!N401</f>
        <v>X</v>
      </c>
      <c r="G398" t="str">
        <f t="shared" si="7"/>
        <v/>
      </c>
    </row>
    <row r="399" spans="1:7" x14ac:dyDescent="0.25">
      <c r="A399" t="str">
        <f>'Leverancespecifikation (LÅST)'!C402</f>
        <v>398Hoved- og fordelingsføringsveje</v>
      </c>
      <c r="B399" t="str">
        <f>_xlfn.CONCAT('Leverancespecifikation (LÅST)'!J402:L402,'Leverancespecifikation (LÅST)'!V402:CA402)</f>
        <v>4Hoved- og fordelingsføringsvejeVVS-føringsvejVVS200VVS300VVS325VVS325</v>
      </c>
      <c r="C399" t="str">
        <f>'Leverancespecifikation (LÅST)'!N402</f>
        <v>X</v>
      </c>
      <c r="D399" t="str">
        <f>VLOOKUP(Tabel4[[#This Row],[Data fra "5. Basis"]],Leverancespecifikation!C:C,1,FALSE)</f>
        <v>398Hoved- og fordelingsføringsveje</v>
      </c>
      <c r="E399" t="str">
        <f>_xlfn.CONCAT(Leverancespecifikation!J402,Leverancespecifikation!K402,Leverancespecifikation!L402,Leverancespecifikation!V402:CA402)</f>
        <v>4Hoved- og fordelingsføringsvejeVVS-føringsvejVVS200VVS300VVS325VVS325</v>
      </c>
      <c r="F399" t="str">
        <f>Leverancespecifikation!N402</f>
        <v>X</v>
      </c>
      <c r="G399" t="str">
        <f t="shared" si="7"/>
        <v/>
      </c>
    </row>
    <row r="400" spans="1:7" x14ac:dyDescent="0.25">
      <c r="A400" t="str">
        <f>'Leverancespecifikation (LÅST)'!C403</f>
        <v>399Føring til komponenter og tilslutninger</v>
      </c>
      <c r="B400" t="str">
        <f>_xlfn.CONCAT('Leverancespecifikation (LÅST)'!J403:L403,'Leverancespecifikation (LÅST)'!V403:CA403)</f>
        <v>4Føring til komponenter og tilslutningerVVS-føringsvejVVS200VVS300VVS325VVS325</v>
      </c>
      <c r="C400" t="str">
        <f>'Leverancespecifikation (LÅST)'!N403</f>
        <v>X</v>
      </c>
      <c r="D400" t="str">
        <f>VLOOKUP(Tabel4[[#This Row],[Data fra "5. Basis"]],Leverancespecifikation!C:C,1,FALSE)</f>
        <v>399Føring til komponenter og tilslutninger</v>
      </c>
      <c r="E400" t="str">
        <f>_xlfn.CONCAT(Leverancespecifikation!J403,Leverancespecifikation!K403,Leverancespecifikation!L403,Leverancespecifikation!V403:CA403)</f>
        <v>4Føring til komponenter og tilslutningerVVS-føringsvejVVS200VVS300VVS325VVS325</v>
      </c>
      <c r="F400" t="str">
        <f>Leverancespecifikation!N403</f>
        <v>X</v>
      </c>
      <c r="G400" t="str">
        <f t="shared" si="7"/>
        <v/>
      </c>
    </row>
    <row r="401" spans="1:7" x14ac:dyDescent="0.25">
      <c r="A401" t="str">
        <f>'Leverancespecifikation (LÅST)'!C404</f>
        <v>400Afløb /Tagvand (i bygning)</v>
      </c>
      <c r="B401" t="str">
        <f>_xlfn.CONCAT('Leverancespecifikation (LÅST)'!J404:L404,'Leverancespecifikation (LÅST)'!V404:CA404)</f>
        <v>3Afløb /Tagvand (i bygning)</v>
      </c>
      <c r="C401" t="str">
        <f>'Leverancespecifikation (LÅST)'!N404</f>
        <v>X</v>
      </c>
      <c r="D401" t="str">
        <f>VLOOKUP(Tabel4[[#This Row],[Data fra "5. Basis"]],Leverancespecifikation!C:C,1,FALSE)</f>
        <v>400Afløb /Tagvand (i bygning)</v>
      </c>
      <c r="E401" t="str">
        <f>_xlfn.CONCAT(Leverancespecifikation!J404,Leverancespecifikation!K404,Leverancespecifikation!L404,Leverancespecifikation!V404:CA404)</f>
        <v>3Afløb /Tagvand (i bygning)</v>
      </c>
      <c r="F401" t="str">
        <f>Leverancespecifikation!N404</f>
        <v>X</v>
      </c>
      <c r="G401" t="str">
        <f t="shared" si="7"/>
        <v/>
      </c>
    </row>
    <row r="402" spans="1:7" x14ac:dyDescent="0.25">
      <c r="A402" t="str">
        <f>'Leverancespecifikation (LÅST)'!C405</f>
        <v>401Teknikrum/Teknikområder</v>
      </c>
      <c r="B402" t="str">
        <f>_xlfn.CONCAT('Leverancespecifikation (LÅST)'!J405:L405,'Leverancespecifikation (LÅST)'!V405:CA405)</f>
        <v>4Teknikrum/TeknikområderVVS-føringsvejVVS200VVS300VVS325VVS325</v>
      </c>
      <c r="C402" t="str">
        <f>'Leverancespecifikation (LÅST)'!N405</f>
        <v>X</v>
      </c>
      <c r="D402" t="str">
        <f>VLOOKUP(Tabel4[[#This Row],[Data fra "5. Basis"]],Leverancespecifikation!C:C,1,FALSE)</f>
        <v>401Teknikrum/Teknikområder</v>
      </c>
      <c r="E402" t="str">
        <f>_xlfn.CONCAT(Leverancespecifikation!J405,Leverancespecifikation!K405,Leverancespecifikation!L405,Leverancespecifikation!V405:CA405)</f>
        <v>4Teknikrum/TeknikområderVVS-føringsvejVVS200VVS300VVS325VVS325</v>
      </c>
      <c r="F402" t="str">
        <f>Leverancespecifikation!N405</f>
        <v>X</v>
      </c>
      <c r="G402" t="str">
        <f t="shared" si="7"/>
        <v/>
      </c>
    </row>
    <row r="403" spans="1:7" x14ac:dyDescent="0.25">
      <c r="A403" t="str">
        <f>'Leverancespecifikation (LÅST)'!C406</f>
        <v>402Skakte (lodrette hovedføringsveje)</v>
      </c>
      <c r="B403" t="str">
        <f>_xlfn.CONCAT('Leverancespecifikation (LÅST)'!J406:L406,'Leverancespecifikation (LÅST)'!V406:CA406)</f>
        <v>4Skakte (lodrette hovedføringsveje)VVS-føringsvejVVS200VVS300VVS325VVS325</v>
      </c>
      <c r="C403" t="str">
        <f>'Leverancespecifikation (LÅST)'!N406</f>
        <v>X</v>
      </c>
      <c r="D403" t="str">
        <f>VLOOKUP(Tabel4[[#This Row],[Data fra "5. Basis"]],Leverancespecifikation!C:C,1,FALSE)</f>
        <v>402Skakte (lodrette hovedføringsveje)</v>
      </c>
      <c r="E403" t="str">
        <f>_xlfn.CONCAT(Leverancespecifikation!J406,Leverancespecifikation!K406,Leverancespecifikation!L406,Leverancespecifikation!V406:CA406)</f>
        <v>4Skakte (lodrette hovedføringsveje)VVS-føringsvejVVS200VVS300VVS325VVS325</v>
      </c>
      <c r="F403" t="str">
        <f>Leverancespecifikation!N406</f>
        <v>X</v>
      </c>
      <c r="G403" t="str">
        <f t="shared" si="7"/>
        <v/>
      </c>
    </row>
    <row r="404" spans="1:7" x14ac:dyDescent="0.25">
      <c r="A404" t="str">
        <f>'Leverancespecifikation (LÅST)'!C407</f>
        <v>403Vandrette hoved- og fordelingsføringsveje</v>
      </c>
      <c r="B404" t="str">
        <f>_xlfn.CONCAT('Leverancespecifikation (LÅST)'!J407:L407,'Leverancespecifikation (LÅST)'!V407:CA407)</f>
        <v>4Vandrette hoved- og fordelingsføringsvejeVVS-føringsvejVVS200VVS300VVS325VVS325</v>
      </c>
      <c r="C404" t="str">
        <f>'Leverancespecifikation (LÅST)'!N407</f>
        <v>X</v>
      </c>
      <c r="D404" t="str">
        <f>VLOOKUP(Tabel4[[#This Row],[Data fra "5. Basis"]],Leverancespecifikation!C:C,1,FALSE)</f>
        <v>403Vandrette hoved- og fordelingsføringsveje</v>
      </c>
      <c r="E404" t="str">
        <f>_xlfn.CONCAT(Leverancespecifikation!J407,Leverancespecifikation!K407,Leverancespecifikation!L407,Leverancespecifikation!V407:CA407)</f>
        <v>4Vandrette hoved- og fordelingsføringsvejeVVS-føringsvejVVS200VVS300VVS325VVS325</v>
      </c>
      <c r="F404" t="str">
        <f>Leverancespecifikation!N407</f>
        <v>X</v>
      </c>
      <c r="G404" t="str">
        <f t="shared" si="7"/>
        <v/>
      </c>
    </row>
    <row r="405" spans="1:7" x14ac:dyDescent="0.25">
      <c r="A405" t="str">
        <f>'Leverancespecifikation (LÅST)'!C408</f>
        <v>404Føring til komponenter og tilslutninger i rum</v>
      </c>
      <c r="B405" t="str">
        <f>_xlfn.CONCAT('Leverancespecifikation (LÅST)'!J408:L408,'Leverancespecifikation (LÅST)'!V408:CA408)</f>
        <v>4Føring til komponenter og tilslutninger i rumVVS-føringsvej</v>
      </c>
      <c r="C405" t="str">
        <f>'Leverancespecifikation (LÅST)'!N408</f>
        <v>-</v>
      </c>
      <c r="D405" t="str">
        <f>VLOOKUP(Tabel4[[#This Row],[Data fra "5. Basis"]],Leverancespecifikation!C:C,1,FALSE)</f>
        <v>404Føring til komponenter og tilslutninger i rum</v>
      </c>
      <c r="E405" t="str">
        <f>_xlfn.CONCAT(Leverancespecifikation!J408,Leverancespecifikation!K408,Leverancespecifikation!L408,Leverancespecifikation!V408:CA408)</f>
        <v>4Føring til komponenter og tilslutninger i rumVVS-føringsvej</v>
      </c>
      <c r="F405" t="str">
        <f>Leverancespecifikation!N408</f>
        <v>-</v>
      </c>
      <c r="G405" t="str">
        <f t="shared" si="7"/>
        <v/>
      </c>
    </row>
    <row r="406" spans="1:7" x14ac:dyDescent="0.25">
      <c r="A406" t="str">
        <f>'Leverancespecifikation (LÅST)'!C409</f>
        <v>405Koblingsledninger (Pexrør) i gulv</v>
      </c>
      <c r="B406" t="str">
        <f>_xlfn.CONCAT('Leverancespecifikation (LÅST)'!J409:L409,'Leverancespecifikation (LÅST)'!V409:CA409)</f>
        <v>4Koblingsledninger (Pexrør) i gulvVVS-føringsvej</v>
      </c>
      <c r="C406" t="str">
        <f>'Leverancespecifikation (LÅST)'!N409</f>
        <v>-</v>
      </c>
      <c r="D406" t="str">
        <f>VLOOKUP(Tabel4[[#This Row],[Data fra "5. Basis"]],Leverancespecifikation!C:C,1,FALSE)</f>
        <v>405Koblingsledninger (Pexrør) i gulv</v>
      </c>
      <c r="E406" t="str">
        <f>_xlfn.CONCAT(Leverancespecifikation!J409,Leverancespecifikation!K409,Leverancespecifikation!L409,Leverancespecifikation!V409:CA409)</f>
        <v>4Koblingsledninger (Pexrør) i gulvVVS-føringsvej</v>
      </c>
      <c r="F406" t="str">
        <f>Leverancespecifikation!N409</f>
        <v>-</v>
      </c>
      <c r="G406" t="str">
        <f t="shared" si="7"/>
        <v/>
      </c>
    </row>
    <row r="407" spans="1:7" x14ac:dyDescent="0.25">
      <c r="A407" t="str">
        <f>'Leverancespecifikation (LÅST)'!C410</f>
        <v>406Koblingsledninger (Pexrør) i vægge</v>
      </c>
      <c r="B407" t="str">
        <f>_xlfn.CONCAT('Leverancespecifikation (LÅST)'!J410:L410,'Leverancespecifikation (LÅST)'!V410:CA410)</f>
        <v>4Koblingsledninger (Pexrør) i væggeVVS-føringsvej</v>
      </c>
      <c r="C407" t="str">
        <f>'Leverancespecifikation (LÅST)'!N410</f>
        <v>-</v>
      </c>
      <c r="D407" t="str">
        <f>VLOOKUP(Tabel4[[#This Row],[Data fra "5. Basis"]],Leverancespecifikation!C:C,1,FALSE)</f>
        <v>406Koblingsledninger (Pexrør) i vægge</v>
      </c>
      <c r="E407" t="str">
        <f>_xlfn.CONCAT(Leverancespecifikation!J410,Leverancespecifikation!K410,Leverancespecifikation!L410,Leverancespecifikation!V410:CA410)</f>
        <v>4Koblingsledninger (Pexrør) i væggeVVS-føringsvej</v>
      </c>
      <c r="F407" t="str">
        <f>Leverancespecifikation!N410</f>
        <v>-</v>
      </c>
      <c r="G407" t="str">
        <f t="shared" si="7"/>
        <v/>
      </c>
    </row>
    <row r="408" spans="1:7" x14ac:dyDescent="0.25">
      <c r="A408" t="str">
        <f>'Leverancespecifikation (LÅST)'!C411</f>
        <v>407Teknisk isolering</v>
      </c>
      <c r="B408" t="str">
        <f>_xlfn.CONCAT('Leverancespecifikation (LÅST)'!J411:L411,'Leverancespecifikation (LÅST)'!V411:CA411)</f>
        <v>4Teknisk isoleringVVS-føringsvejVVS200VVS300VVS325VVS325</v>
      </c>
      <c r="C408" t="str">
        <f>'Leverancespecifikation (LÅST)'!N411</f>
        <v>X</v>
      </c>
      <c r="D408" t="str">
        <f>VLOOKUP(Tabel4[[#This Row],[Data fra "5. Basis"]],Leverancespecifikation!C:C,1,FALSE)</f>
        <v>407Teknisk isolering</v>
      </c>
      <c r="E408" t="str">
        <f>_xlfn.CONCAT(Leverancespecifikation!J411,Leverancespecifikation!K411,Leverancespecifikation!L411,Leverancespecifikation!V411:CA411)</f>
        <v>4Teknisk isoleringVVS-føringsvejVVS200VVS300VVS325VVS325</v>
      </c>
      <c r="F408" t="str">
        <f>Leverancespecifikation!N411</f>
        <v>X</v>
      </c>
      <c r="G408" t="str">
        <f t="shared" si="7"/>
        <v/>
      </c>
    </row>
    <row r="409" spans="1:7" x14ac:dyDescent="0.25">
      <c r="A409" t="str">
        <f>'Leverancespecifikation (LÅST)'!C412</f>
        <v>408Bæringer</v>
      </c>
      <c r="B409" t="str">
        <f>_xlfn.CONCAT('Leverancespecifikation (LÅST)'!J412:L412,'Leverancespecifikation (LÅST)'!V412:CA412)</f>
        <v>4Bæringer-</v>
      </c>
      <c r="C409" t="str">
        <f>'Leverancespecifikation (LÅST)'!N412</f>
        <v>-</v>
      </c>
      <c r="D409" t="str">
        <f>VLOOKUP(Tabel4[[#This Row],[Data fra "5. Basis"]],Leverancespecifikation!C:C,1,FALSE)</f>
        <v>408Bæringer</v>
      </c>
      <c r="E409" t="str">
        <f>_xlfn.CONCAT(Leverancespecifikation!J412,Leverancespecifikation!K412,Leverancespecifikation!L412,Leverancespecifikation!V412:CA412)</f>
        <v>4Bæringer-</v>
      </c>
      <c r="F409" t="str">
        <f>Leverancespecifikation!N412</f>
        <v>-</v>
      </c>
      <c r="G409" t="str">
        <f t="shared" si="7"/>
        <v/>
      </c>
    </row>
    <row r="410" spans="1:7" x14ac:dyDescent="0.25">
      <c r="A410" t="str">
        <f>'Leverancespecifikation (LÅST)'!C413</f>
        <v>409Konsoller</v>
      </c>
      <c r="B410" t="str">
        <f>_xlfn.CONCAT('Leverancespecifikation (LÅST)'!J413:L413,'Leverancespecifikation (LÅST)'!V413:CA413)</f>
        <v>4Konsoller-</v>
      </c>
      <c r="C410" t="str">
        <f>'Leverancespecifikation (LÅST)'!N413</f>
        <v>-</v>
      </c>
      <c r="D410" t="str">
        <f>VLOOKUP(Tabel4[[#This Row],[Data fra "5. Basis"]],Leverancespecifikation!C:C,1,FALSE)</f>
        <v>409Konsoller</v>
      </c>
      <c r="E410" t="str">
        <f>_xlfn.CONCAT(Leverancespecifikation!J413,Leverancespecifikation!K413,Leverancespecifikation!L413,Leverancespecifikation!V413:CA413)</f>
        <v>4Konsoller-</v>
      </c>
      <c r="F410" t="str">
        <f>Leverancespecifikation!N413</f>
        <v>-</v>
      </c>
      <c r="G410" t="str">
        <f t="shared" si="7"/>
        <v/>
      </c>
    </row>
    <row r="411" spans="1:7" x14ac:dyDescent="0.25">
      <c r="A411" t="str">
        <f>'Leverancespecifikation (LÅST)'!C414</f>
        <v>410Stativer</v>
      </c>
      <c r="B411" t="str">
        <f>_xlfn.CONCAT('Leverancespecifikation (LÅST)'!J414:L414,'Leverancespecifikation (LÅST)'!V414:CA414)</f>
        <v>4Stativer-</v>
      </c>
      <c r="C411" t="str">
        <f>'Leverancespecifikation (LÅST)'!N414</f>
        <v>-</v>
      </c>
      <c r="D411" t="str">
        <f>VLOOKUP(Tabel4[[#This Row],[Data fra "5. Basis"]],Leverancespecifikation!C:C,1,FALSE)</f>
        <v>410Stativer</v>
      </c>
      <c r="E411" t="str">
        <f>_xlfn.CONCAT(Leverancespecifikation!J414,Leverancespecifikation!K414,Leverancespecifikation!L414,Leverancespecifikation!V414:CA414)</f>
        <v>4Stativer-</v>
      </c>
      <c r="F411" t="str">
        <f>Leverancespecifikation!N414</f>
        <v>-</v>
      </c>
      <c r="G411" t="str">
        <f t="shared" si="7"/>
        <v/>
      </c>
    </row>
    <row r="412" spans="1:7" x14ac:dyDescent="0.25">
      <c r="A412" t="str">
        <f>'Leverancespecifikation (LÅST)'!C415</f>
        <v>411Hul- og recesobjekter</v>
      </c>
      <c r="B412" t="str">
        <f>_xlfn.CONCAT('Leverancespecifikation (LÅST)'!J415:L415,'Leverancespecifikation (LÅST)'!V415:CA415)</f>
        <v>4Hul- og recesobjekterReces- og hulobjekter</v>
      </c>
      <c r="C412" t="str">
        <f>'Leverancespecifikation (LÅST)'!N415</f>
        <v>-</v>
      </c>
      <c r="D412" t="str">
        <f>VLOOKUP(Tabel4[[#This Row],[Data fra "5. Basis"]],Leverancespecifikation!C:C,1,FALSE)</f>
        <v>411Hul- og recesobjekter</v>
      </c>
      <c r="E412" t="str">
        <f>_xlfn.CONCAT(Leverancespecifikation!J415,Leverancespecifikation!K415,Leverancespecifikation!L415,Leverancespecifikation!V415:CA415)</f>
        <v>4Hul- og recesobjekterReces- og hulobjekter</v>
      </c>
      <c r="F412" t="str">
        <f>Leverancespecifikation!N415</f>
        <v>-</v>
      </c>
      <c r="G412" t="str">
        <f t="shared" si="7"/>
        <v/>
      </c>
    </row>
    <row r="413" spans="1:7" x14ac:dyDescent="0.25">
      <c r="A413" t="str">
        <f>'Leverancespecifikation (LÅST)'!C416</f>
        <v>412Hullukninger</v>
      </c>
      <c r="B413" t="str">
        <f>_xlfn.CONCAT('Leverancespecifikation (LÅST)'!J416:L416,'Leverancespecifikation (LÅST)'!V416:CA416)</f>
        <v>4Hullukninger-Gælder for bl.a. brandtætning og lydtætning.</v>
      </c>
      <c r="C413" t="str">
        <f>'Leverancespecifikation (LÅST)'!N416</f>
        <v>-</v>
      </c>
      <c r="D413" t="str">
        <f>VLOOKUP(Tabel4[[#This Row],[Data fra "5. Basis"]],Leverancespecifikation!C:C,1,FALSE)</f>
        <v>412Hullukninger</v>
      </c>
      <c r="E413" t="str">
        <f>_xlfn.CONCAT(Leverancespecifikation!J416,Leverancespecifikation!K416,Leverancespecifikation!L416,Leverancespecifikation!V416:CA416)</f>
        <v>4Hullukninger-Gælder for bl.a. brandtætning og lydtætning.</v>
      </c>
      <c r="F413" t="str">
        <f>Leverancespecifikation!N416</f>
        <v>-</v>
      </c>
      <c r="G413" t="str">
        <f t="shared" si="7"/>
        <v/>
      </c>
    </row>
    <row r="414" spans="1:7" x14ac:dyDescent="0.25">
      <c r="A414" t="str">
        <f>'Leverancespecifikation (LÅST)'!C417</f>
        <v>413Vand</v>
      </c>
      <c r="B414" t="str">
        <f>_xlfn.CONCAT('Leverancespecifikation (LÅST)'!J417:L417,'Leverancespecifikation (LÅST)'!V417:CA417)</f>
        <v>3Vand</v>
      </c>
      <c r="C414" t="str">
        <f>'Leverancespecifikation (LÅST)'!N417</f>
        <v>X</v>
      </c>
      <c r="D414" t="str">
        <f>VLOOKUP(Tabel4[[#This Row],[Data fra "5. Basis"]],Leverancespecifikation!C:C,1,FALSE)</f>
        <v>413Vand</v>
      </c>
      <c r="E414" t="str">
        <f>_xlfn.CONCAT(Leverancespecifikation!J417,Leverancespecifikation!K417,Leverancespecifikation!L417,Leverancespecifikation!V417:CA417)</f>
        <v>3Vand</v>
      </c>
      <c r="F414" t="str">
        <f>Leverancespecifikation!N417</f>
        <v>X</v>
      </c>
      <c r="G414" t="str">
        <f t="shared" si="7"/>
        <v/>
      </c>
    </row>
    <row r="415" spans="1:7" x14ac:dyDescent="0.25">
      <c r="A415" t="str">
        <f>'Leverancespecifikation (LÅST)'!C418</f>
        <v>414Teknikrum/Teknikområder</v>
      </c>
      <c r="B415" t="str">
        <f>_xlfn.CONCAT('Leverancespecifikation (LÅST)'!J418:L418,'Leverancespecifikation (LÅST)'!V418:CA418)</f>
        <v>4Teknikrum/TeknikområderVVS-føringsvejVVS200VVS300VVS325VVS325</v>
      </c>
      <c r="C415" t="str">
        <f>'Leverancespecifikation (LÅST)'!N418</f>
        <v>X</v>
      </c>
      <c r="D415" t="str">
        <f>VLOOKUP(Tabel4[[#This Row],[Data fra "5. Basis"]],Leverancespecifikation!C:C,1,FALSE)</f>
        <v>414Teknikrum/Teknikområder</v>
      </c>
      <c r="E415" t="str">
        <f>_xlfn.CONCAT(Leverancespecifikation!J418,Leverancespecifikation!K418,Leverancespecifikation!L418,Leverancespecifikation!V418:CA418)</f>
        <v>4Teknikrum/TeknikområderVVS-føringsvejVVS200VVS300VVS325VVS325</v>
      </c>
      <c r="F415" t="str">
        <f>Leverancespecifikation!N418</f>
        <v>X</v>
      </c>
      <c r="G415" t="str">
        <f t="shared" si="7"/>
        <v/>
      </c>
    </row>
    <row r="416" spans="1:7" x14ac:dyDescent="0.25">
      <c r="A416" t="str">
        <f>'Leverancespecifikation (LÅST)'!C419</f>
        <v>415Skakte (lodrette hovedføringsveje)</v>
      </c>
      <c r="B416" t="str">
        <f>_xlfn.CONCAT('Leverancespecifikation (LÅST)'!J419:L419,'Leverancespecifikation (LÅST)'!V419:CA419)</f>
        <v>4Skakte (lodrette hovedføringsveje)VVS-føringsvejVVS200VVS300VVS325VVS325</v>
      </c>
      <c r="C416" t="str">
        <f>'Leverancespecifikation (LÅST)'!N419</f>
        <v>X</v>
      </c>
      <c r="D416" t="str">
        <f>VLOOKUP(Tabel4[[#This Row],[Data fra "5. Basis"]],Leverancespecifikation!C:C,1,FALSE)</f>
        <v>415Skakte (lodrette hovedføringsveje)</v>
      </c>
      <c r="E416" t="str">
        <f>_xlfn.CONCAT(Leverancespecifikation!J419,Leverancespecifikation!K419,Leverancespecifikation!L419,Leverancespecifikation!V419:CA419)</f>
        <v>4Skakte (lodrette hovedføringsveje)VVS-føringsvejVVS200VVS300VVS325VVS325</v>
      </c>
      <c r="F416" t="str">
        <f>Leverancespecifikation!N419</f>
        <v>X</v>
      </c>
      <c r="G416" t="str">
        <f t="shared" si="7"/>
        <v/>
      </c>
    </row>
    <row r="417" spans="1:7" x14ac:dyDescent="0.25">
      <c r="A417" t="str">
        <f>'Leverancespecifikation (LÅST)'!C420</f>
        <v>416Vandrette hoved- og fordelingsføringsveje</v>
      </c>
      <c r="B417" t="str">
        <f>_xlfn.CONCAT('Leverancespecifikation (LÅST)'!J420:L420,'Leverancespecifikation (LÅST)'!V420:CA420)</f>
        <v>4Vandrette hoved- og fordelingsføringsvejeVVS-føringsvejVVS200VVS300VVS325VVS325</v>
      </c>
      <c r="C417" t="str">
        <f>'Leverancespecifikation (LÅST)'!N420</f>
        <v>X</v>
      </c>
      <c r="D417" t="str">
        <f>VLOOKUP(Tabel4[[#This Row],[Data fra "5. Basis"]],Leverancespecifikation!C:C,1,FALSE)</f>
        <v>416Vandrette hoved- og fordelingsføringsveje</v>
      </c>
      <c r="E417" t="str">
        <f>_xlfn.CONCAT(Leverancespecifikation!J420,Leverancespecifikation!K420,Leverancespecifikation!L420,Leverancespecifikation!V420:CA420)</f>
        <v>4Vandrette hoved- og fordelingsføringsvejeVVS-føringsvejVVS200VVS300VVS325VVS325</v>
      </c>
      <c r="F417" t="str">
        <f>Leverancespecifikation!N420</f>
        <v>X</v>
      </c>
      <c r="G417" t="str">
        <f t="shared" si="7"/>
        <v/>
      </c>
    </row>
    <row r="418" spans="1:7" x14ac:dyDescent="0.25">
      <c r="A418" t="str">
        <f>'Leverancespecifikation (LÅST)'!C421</f>
        <v>417Føring til Komponenter og tilslutninger i rum</v>
      </c>
      <c r="B418" t="str">
        <f>_xlfn.CONCAT('Leverancespecifikation (LÅST)'!J421:L421,'Leverancespecifikation (LÅST)'!V421:CA421)</f>
        <v>4Føring til Komponenter og tilslutninger i rumVVS-føringsvej</v>
      </c>
      <c r="C418" t="str">
        <f>'Leverancespecifikation (LÅST)'!N421</f>
        <v>-</v>
      </c>
      <c r="D418" t="str">
        <f>VLOOKUP(Tabel4[[#This Row],[Data fra "5. Basis"]],Leverancespecifikation!C:C,1,FALSE)</f>
        <v>417Føring til Komponenter og tilslutninger i rum</v>
      </c>
      <c r="E418" t="str">
        <f>_xlfn.CONCAT(Leverancespecifikation!J421,Leverancespecifikation!K421,Leverancespecifikation!L421,Leverancespecifikation!V421:CA421)</f>
        <v>4Føring til Komponenter og tilslutninger i rumVVS-føringsvej</v>
      </c>
      <c r="F418" t="str">
        <f>Leverancespecifikation!N421</f>
        <v>-</v>
      </c>
      <c r="G418" t="str">
        <f t="shared" si="7"/>
        <v/>
      </c>
    </row>
    <row r="419" spans="1:7" x14ac:dyDescent="0.25">
      <c r="A419" t="str">
        <f>'Leverancespecifikation (LÅST)'!C422</f>
        <v>418Koblingsledninger (Pexrør) i gulv</v>
      </c>
      <c r="B419" t="str">
        <f>_xlfn.CONCAT('Leverancespecifikation (LÅST)'!J422:L422,'Leverancespecifikation (LÅST)'!V422:CA422)</f>
        <v>4Koblingsledninger (Pexrør) i gulvVVS-føringsvej</v>
      </c>
      <c r="C419" t="str">
        <f>'Leverancespecifikation (LÅST)'!N422</f>
        <v>-</v>
      </c>
      <c r="D419" t="str">
        <f>VLOOKUP(Tabel4[[#This Row],[Data fra "5. Basis"]],Leverancespecifikation!C:C,1,FALSE)</f>
        <v>418Koblingsledninger (Pexrør) i gulv</v>
      </c>
      <c r="E419" t="str">
        <f>_xlfn.CONCAT(Leverancespecifikation!J422,Leverancespecifikation!K422,Leverancespecifikation!L422,Leverancespecifikation!V422:CA422)</f>
        <v>4Koblingsledninger (Pexrør) i gulvVVS-føringsvej</v>
      </c>
      <c r="F419" t="str">
        <f>Leverancespecifikation!N422</f>
        <v>-</v>
      </c>
      <c r="G419" t="str">
        <f t="shared" si="7"/>
        <v/>
      </c>
    </row>
    <row r="420" spans="1:7" x14ac:dyDescent="0.25">
      <c r="A420" t="str">
        <f>'Leverancespecifikation (LÅST)'!C423</f>
        <v>419Koblingsledninger (Pexrør) i vægge</v>
      </c>
      <c r="B420" t="str">
        <f>_xlfn.CONCAT('Leverancespecifikation (LÅST)'!J423:L423,'Leverancespecifikation (LÅST)'!V423:CA423)</f>
        <v>4Koblingsledninger (Pexrør) i væggeVVS-føringsvej</v>
      </c>
      <c r="C420" t="str">
        <f>'Leverancespecifikation (LÅST)'!N423</f>
        <v>-</v>
      </c>
      <c r="D420" t="str">
        <f>VLOOKUP(Tabel4[[#This Row],[Data fra "5. Basis"]],Leverancespecifikation!C:C,1,FALSE)</f>
        <v>419Koblingsledninger (Pexrør) i vægge</v>
      </c>
      <c r="E420" t="str">
        <f>_xlfn.CONCAT(Leverancespecifikation!J423,Leverancespecifikation!K423,Leverancespecifikation!L423,Leverancespecifikation!V423:CA423)</f>
        <v>4Koblingsledninger (Pexrør) i væggeVVS-føringsvej</v>
      </c>
      <c r="F420" t="str">
        <f>Leverancespecifikation!N423</f>
        <v>-</v>
      </c>
      <c r="G420" t="str">
        <f t="shared" si="7"/>
        <v/>
      </c>
    </row>
    <row r="421" spans="1:7" x14ac:dyDescent="0.25">
      <c r="A421" t="str">
        <f>'Leverancespecifikation (LÅST)'!C424</f>
        <v>420Teknisk isolering</v>
      </c>
      <c r="B421" t="str">
        <f>_xlfn.CONCAT('Leverancespecifikation (LÅST)'!J424:L424,'Leverancespecifikation (LÅST)'!V424:CA424)</f>
        <v>4Teknisk isoleringVVS-føringsvejVVS200VVS300VVS325VVS325</v>
      </c>
      <c r="C421" t="str">
        <f>'Leverancespecifikation (LÅST)'!N424</f>
        <v>X</v>
      </c>
      <c r="D421" t="str">
        <f>VLOOKUP(Tabel4[[#This Row],[Data fra "5. Basis"]],Leverancespecifikation!C:C,1,FALSE)</f>
        <v>420Teknisk isolering</v>
      </c>
      <c r="E421" t="str">
        <f>_xlfn.CONCAT(Leverancespecifikation!J424,Leverancespecifikation!K424,Leverancespecifikation!L424,Leverancespecifikation!V424:CA424)</f>
        <v>4Teknisk isoleringVVS-føringsvejVVS200VVS300VVS325VVS325</v>
      </c>
      <c r="F421" t="str">
        <f>Leverancespecifikation!N424</f>
        <v>X</v>
      </c>
      <c r="G421" t="str">
        <f t="shared" si="7"/>
        <v/>
      </c>
    </row>
    <row r="422" spans="1:7" x14ac:dyDescent="0.25">
      <c r="A422" t="str">
        <f>'Leverancespecifikation (LÅST)'!C425</f>
        <v>421Bæringer</v>
      </c>
      <c r="B422" t="str">
        <f>_xlfn.CONCAT('Leverancespecifikation (LÅST)'!J425:L425,'Leverancespecifikation (LÅST)'!V425:CA425)</f>
        <v>4Bæringer-</v>
      </c>
      <c r="C422" t="str">
        <f>'Leverancespecifikation (LÅST)'!N425</f>
        <v>-</v>
      </c>
      <c r="D422" t="str">
        <f>VLOOKUP(Tabel4[[#This Row],[Data fra "5. Basis"]],Leverancespecifikation!C:C,1,FALSE)</f>
        <v>421Bæringer</v>
      </c>
      <c r="E422" t="str">
        <f>_xlfn.CONCAT(Leverancespecifikation!J425,Leverancespecifikation!K425,Leverancespecifikation!L425,Leverancespecifikation!V425:CA425)</f>
        <v>4Bæringer-</v>
      </c>
      <c r="F422" t="str">
        <f>Leverancespecifikation!N425</f>
        <v>-</v>
      </c>
      <c r="G422" t="str">
        <f t="shared" si="7"/>
        <v/>
      </c>
    </row>
    <row r="423" spans="1:7" x14ac:dyDescent="0.25">
      <c r="A423" t="str">
        <f>'Leverancespecifikation (LÅST)'!C426</f>
        <v>422Konsoller</v>
      </c>
      <c r="B423" t="str">
        <f>_xlfn.CONCAT('Leverancespecifikation (LÅST)'!J426:L426,'Leverancespecifikation (LÅST)'!V426:CA426)</f>
        <v>4Konsoller-</v>
      </c>
      <c r="C423" t="str">
        <f>'Leverancespecifikation (LÅST)'!N426</f>
        <v>-</v>
      </c>
      <c r="D423" t="str">
        <f>VLOOKUP(Tabel4[[#This Row],[Data fra "5. Basis"]],Leverancespecifikation!C:C,1,FALSE)</f>
        <v>422Konsoller</v>
      </c>
      <c r="E423" t="str">
        <f>_xlfn.CONCAT(Leverancespecifikation!J426,Leverancespecifikation!K426,Leverancespecifikation!L426,Leverancespecifikation!V426:CA426)</f>
        <v>4Konsoller-</v>
      </c>
      <c r="F423" t="str">
        <f>Leverancespecifikation!N426</f>
        <v>-</v>
      </c>
      <c r="G423" t="str">
        <f t="shared" si="7"/>
        <v/>
      </c>
    </row>
    <row r="424" spans="1:7" x14ac:dyDescent="0.25">
      <c r="A424" t="str">
        <f>'Leverancespecifikation (LÅST)'!C427</f>
        <v>423Stativer</v>
      </c>
      <c r="B424" t="str">
        <f>_xlfn.CONCAT('Leverancespecifikation (LÅST)'!J427:L427,'Leverancespecifikation (LÅST)'!V427:CA427)</f>
        <v>4Stativer-</v>
      </c>
      <c r="C424" t="str">
        <f>'Leverancespecifikation (LÅST)'!N427</f>
        <v>-</v>
      </c>
      <c r="D424" t="str">
        <f>VLOOKUP(Tabel4[[#This Row],[Data fra "5. Basis"]],Leverancespecifikation!C:C,1,FALSE)</f>
        <v>423Stativer</v>
      </c>
      <c r="E424" t="str">
        <f>_xlfn.CONCAT(Leverancespecifikation!J427,Leverancespecifikation!K427,Leverancespecifikation!L427,Leverancespecifikation!V427:CA427)</f>
        <v>4Stativer-</v>
      </c>
      <c r="F424" t="str">
        <f>Leverancespecifikation!N427</f>
        <v>-</v>
      </c>
      <c r="G424" t="str">
        <f t="shared" si="7"/>
        <v/>
      </c>
    </row>
    <row r="425" spans="1:7" x14ac:dyDescent="0.25">
      <c r="A425" t="str">
        <f>'Leverancespecifikation (LÅST)'!C428</f>
        <v>424Hul- og recesobjekter</v>
      </c>
      <c r="B425" t="str">
        <f>_xlfn.CONCAT('Leverancespecifikation (LÅST)'!J428:L428,'Leverancespecifikation (LÅST)'!V428:CA428)</f>
        <v>4Hul- og recesobjekterReces- og hulobjekter</v>
      </c>
      <c r="C425" t="str">
        <f>'Leverancespecifikation (LÅST)'!N428</f>
        <v>-</v>
      </c>
      <c r="D425" t="str">
        <f>VLOOKUP(Tabel4[[#This Row],[Data fra "5. Basis"]],Leverancespecifikation!C:C,1,FALSE)</f>
        <v>424Hul- og recesobjekter</v>
      </c>
      <c r="E425" t="str">
        <f>_xlfn.CONCAT(Leverancespecifikation!J428,Leverancespecifikation!K428,Leverancespecifikation!L428,Leverancespecifikation!V428:CA428)</f>
        <v>4Hul- og recesobjekterReces- og hulobjekter</v>
      </c>
      <c r="F425" t="str">
        <f>Leverancespecifikation!N428</f>
        <v>-</v>
      </c>
      <c r="G425" t="str">
        <f t="shared" si="7"/>
        <v/>
      </c>
    </row>
    <row r="426" spans="1:7" x14ac:dyDescent="0.25">
      <c r="A426" t="str">
        <f>'Leverancespecifikation (LÅST)'!C429</f>
        <v>425Hullukninger</v>
      </c>
      <c r="B426" t="str">
        <f>_xlfn.CONCAT('Leverancespecifikation (LÅST)'!J429:L429,'Leverancespecifikation (LÅST)'!V429:CA429)</f>
        <v>4Hullukninger-Gælder for bl.a. brandtætning og lydtætning.</v>
      </c>
      <c r="C426" t="str">
        <f>'Leverancespecifikation (LÅST)'!N429</f>
        <v>-</v>
      </c>
      <c r="D426" t="str">
        <f>VLOOKUP(Tabel4[[#This Row],[Data fra "5. Basis"]],Leverancespecifikation!C:C,1,FALSE)</f>
        <v>425Hullukninger</v>
      </c>
      <c r="E426" t="str">
        <f>_xlfn.CONCAT(Leverancespecifikation!J429,Leverancespecifikation!K429,Leverancespecifikation!L429,Leverancespecifikation!V429:CA429)</f>
        <v>4Hullukninger-Gælder for bl.a. brandtætning og lydtætning.</v>
      </c>
      <c r="F426" t="str">
        <f>Leverancespecifikation!N429</f>
        <v>-</v>
      </c>
      <c r="G426" t="str">
        <f t="shared" si="7"/>
        <v/>
      </c>
    </row>
    <row r="427" spans="1:7" x14ac:dyDescent="0.25">
      <c r="A427" t="str">
        <f>'Leverancespecifikation (LÅST)'!C430</f>
        <v>426Luftarter</v>
      </c>
      <c r="B427" t="str">
        <f>_xlfn.CONCAT('Leverancespecifikation (LÅST)'!J430:L430,'Leverancespecifikation (LÅST)'!V430:CA430)</f>
        <v>3Luftarter</v>
      </c>
      <c r="C427" t="str">
        <f>'Leverancespecifikation (LÅST)'!N430</f>
        <v>X</v>
      </c>
      <c r="D427" t="str">
        <f>VLOOKUP(Tabel4[[#This Row],[Data fra "5. Basis"]],Leverancespecifikation!C:C,1,FALSE)</f>
        <v>426Luftarter</v>
      </c>
      <c r="E427" t="str">
        <f>_xlfn.CONCAT(Leverancespecifikation!J430,Leverancespecifikation!K430,Leverancespecifikation!L430,Leverancespecifikation!V430:CA430)</f>
        <v>3Luftarter</v>
      </c>
      <c r="F427" t="str">
        <f>Leverancespecifikation!N430</f>
        <v>X</v>
      </c>
      <c r="G427" t="str">
        <f t="shared" si="7"/>
        <v/>
      </c>
    </row>
    <row r="428" spans="1:7" x14ac:dyDescent="0.25">
      <c r="A428" t="str">
        <f>'Leverancespecifikation (LÅST)'!C431</f>
        <v>427Teknikrum/Teknikområder</v>
      </c>
      <c r="B428" t="str">
        <f>_xlfn.CONCAT('Leverancespecifikation (LÅST)'!J431:L431,'Leverancespecifikation (LÅST)'!V431:CA431)</f>
        <v>4Teknikrum/TeknikområderVVS-føringsvejVVS200VVS300VVS325VVS325</v>
      </c>
      <c r="C428" t="str">
        <f>'Leverancespecifikation (LÅST)'!N431</f>
        <v>X</v>
      </c>
      <c r="D428" t="str">
        <f>VLOOKUP(Tabel4[[#This Row],[Data fra "5. Basis"]],Leverancespecifikation!C:C,1,FALSE)</f>
        <v>427Teknikrum/Teknikområder</v>
      </c>
      <c r="E428" t="str">
        <f>_xlfn.CONCAT(Leverancespecifikation!J431,Leverancespecifikation!K431,Leverancespecifikation!L431,Leverancespecifikation!V431:CA431)</f>
        <v>4Teknikrum/TeknikområderVVS-føringsvejVVS200VVS300VVS325VVS325</v>
      </c>
      <c r="F428" t="str">
        <f>Leverancespecifikation!N431</f>
        <v>X</v>
      </c>
      <c r="G428" t="str">
        <f t="shared" si="7"/>
        <v/>
      </c>
    </row>
    <row r="429" spans="1:7" x14ac:dyDescent="0.25">
      <c r="A429" t="str">
        <f>'Leverancespecifikation (LÅST)'!C432</f>
        <v>428Skakte (lodrette hovedføringsveje)</v>
      </c>
      <c r="B429" t="str">
        <f>_xlfn.CONCAT('Leverancespecifikation (LÅST)'!J432:L432,'Leverancespecifikation (LÅST)'!V432:CA432)</f>
        <v>4Skakte (lodrette hovedføringsveje)VVS-føringsvejVVS200VVS300VVS325VVS325</v>
      </c>
      <c r="C429" t="str">
        <f>'Leverancespecifikation (LÅST)'!N432</f>
        <v>X</v>
      </c>
      <c r="D429" t="str">
        <f>VLOOKUP(Tabel4[[#This Row],[Data fra "5. Basis"]],Leverancespecifikation!C:C,1,FALSE)</f>
        <v>428Skakte (lodrette hovedføringsveje)</v>
      </c>
      <c r="E429" t="str">
        <f>_xlfn.CONCAT(Leverancespecifikation!J432,Leverancespecifikation!K432,Leverancespecifikation!L432,Leverancespecifikation!V432:CA432)</f>
        <v>4Skakte (lodrette hovedføringsveje)VVS-føringsvejVVS200VVS300VVS325VVS325</v>
      </c>
      <c r="F429" t="str">
        <f>Leverancespecifikation!N432</f>
        <v>X</v>
      </c>
      <c r="G429" t="str">
        <f t="shared" si="7"/>
        <v/>
      </c>
    </row>
    <row r="430" spans="1:7" x14ac:dyDescent="0.25">
      <c r="A430" t="str">
        <f>'Leverancespecifikation (LÅST)'!C433</f>
        <v>429Vandrette hoved- og fordelingsføringsveje</v>
      </c>
      <c r="B430" t="str">
        <f>_xlfn.CONCAT('Leverancespecifikation (LÅST)'!J433:L433,'Leverancespecifikation (LÅST)'!V433:CA433)</f>
        <v>4Vandrette hoved- og fordelingsføringsvejeVVS-føringsvejVVS200VVS300VVS325VVS325</v>
      </c>
      <c r="C430" t="str">
        <f>'Leverancespecifikation (LÅST)'!N433</f>
        <v>X</v>
      </c>
      <c r="D430" t="str">
        <f>VLOOKUP(Tabel4[[#This Row],[Data fra "5. Basis"]],Leverancespecifikation!C:C,1,FALSE)</f>
        <v>429Vandrette hoved- og fordelingsføringsveje</v>
      </c>
      <c r="E430" t="str">
        <f>_xlfn.CONCAT(Leverancespecifikation!J433,Leverancespecifikation!K433,Leverancespecifikation!L433,Leverancespecifikation!V433:CA433)</f>
        <v>4Vandrette hoved- og fordelingsføringsvejeVVS-føringsvejVVS200VVS300VVS325VVS325</v>
      </c>
      <c r="F430" t="str">
        <f>Leverancespecifikation!N433</f>
        <v>X</v>
      </c>
      <c r="G430" t="str">
        <f t="shared" si="7"/>
        <v/>
      </c>
    </row>
    <row r="431" spans="1:7" x14ac:dyDescent="0.25">
      <c r="A431" t="str">
        <f>'Leverancespecifikation (LÅST)'!C434</f>
        <v>430føring til Komponenter og tilslutninger i rum</v>
      </c>
      <c r="B431" t="str">
        <f>_xlfn.CONCAT('Leverancespecifikation (LÅST)'!J434:L434,'Leverancespecifikation (LÅST)'!V434:CA434)</f>
        <v>4føring til Komponenter og tilslutninger i rumVVS-føringsvej</v>
      </c>
      <c r="C431" t="str">
        <f>'Leverancespecifikation (LÅST)'!N434</f>
        <v>-</v>
      </c>
      <c r="D431" t="str">
        <f>VLOOKUP(Tabel4[[#This Row],[Data fra "5. Basis"]],Leverancespecifikation!C:C,1,FALSE)</f>
        <v>430føring til Komponenter og tilslutninger i rum</v>
      </c>
      <c r="E431" t="str">
        <f>_xlfn.CONCAT(Leverancespecifikation!J434,Leverancespecifikation!K434,Leverancespecifikation!L434,Leverancespecifikation!V434:CA434)</f>
        <v>4føring til Komponenter og tilslutninger i rumVVS-føringsvej</v>
      </c>
      <c r="F431" t="str">
        <f>Leverancespecifikation!N434</f>
        <v>-</v>
      </c>
      <c r="G431" t="str">
        <f t="shared" si="7"/>
        <v/>
      </c>
    </row>
    <row r="432" spans="1:7" x14ac:dyDescent="0.25">
      <c r="A432" t="str">
        <f>'Leverancespecifikation (LÅST)'!C435</f>
        <v>431Koblingsledninger (Pexrør) i gulv</v>
      </c>
      <c r="B432" t="str">
        <f>_xlfn.CONCAT('Leverancespecifikation (LÅST)'!J435:L435,'Leverancespecifikation (LÅST)'!V435:CA435)</f>
        <v>4Koblingsledninger (Pexrør) i gulvVVS-føringsvej</v>
      </c>
      <c r="C432" t="str">
        <f>'Leverancespecifikation (LÅST)'!N435</f>
        <v>-</v>
      </c>
      <c r="D432" t="str">
        <f>VLOOKUP(Tabel4[[#This Row],[Data fra "5. Basis"]],Leverancespecifikation!C:C,1,FALSE)</f>
        <v>431Koblingsledninger (Pexrør) i gulv</v>
      </c>
      <c r="E432" t="str">
        <f>_xlfn.CONCAT(Leverancespecifikation!J435,Leverancespecifikation!K435,Leverancespecifikation!L435,Leverancespecifikation!V435:CA435)</f>
        <v>4Koblingsledninger (Pexrør) i gulvVVS-føringsvej</v>
      </c>
      <c r="F432" t="str">
        <f>Leverancespecifikation!N435</f>
        <v>-</v>
      </c>
      <c r="G432" t="str">
        <f t="shared" si="7"/>
        <v/>
      </c>
    </row>
    <row r="433" spans="1:7" x14ac:dyDescent="0.25">
      <c r="A433" t="str">
        <f>'Leverancespecifikation (LÅST)'!C436</f>
        <v>432Koblingsledninger (Pexrør) i vægge</v>
      </c>
      <c r="B433" t="str">
        <f>_xlfn.CONCAT('Leverancespecifikation (LÅST)'!J436:L436,'Leverancespecifikation (LÅST)'!V436:CA436)</f>
        <v>4Koblingsledninger (Pexrør) i væggeVVS-føringsvej</v>
      </c>
      <c r="C433" t="str">
        <f>'Leverancespecifikation (LÅST)'!N436</f>
        <v>-</v>
      </c>
      <c r="D433" t="str">
        <f>VLOOKUP(Tabel4[[#This Row],[Data fra "5. Basis"]],Leverancespecifikation!C:C,1,FALSE)</f>
        <v>432Koblingsledninger (Pexrør) i vægge</v>
      </c>
      <c r="E433" t="str">
        <f>_xlfn.CONCAT(Leverancespecifikation!J436,Leverancespecifikation!K436,Leverancespecifikation!L436,Leverancespecifikation!V436:CA436)</f>
        <v>4Koblingsledninger (Pexrør) i væggeVVS-føringsvej</v>
      </c>
      <c r="F433" t="str">
        <f>Leverancespecifikation!N436</f>
        <v>-</v>
      </c>
      <c r="G433" t="str">
        <f t="shared" si="7"/>
        <v/>
      </c>
    </row>
    <row r="434" spans="1:7" x14ac:dyDescent="0.25">
      <c r="A434" t="str">
        <f>'Leverancespecifikation (LÅST)'!C437</f>
        <v>433Teknisk isolering</v>
      </c>
      <c r="B434" t="str">
        <f>_xlfn.CONCAT('Leverancespecifikation (LÅST)'!J437:L437,'Leverancespecifikation (LÅST)'!V437:CA437)</f>
        <v>4Teknisk isoleringVVS-føringsvejVVS200VVS300VVS325VVS325</v>
      </c>
      <c r="C434" t="str">
        <f>'Leverancespecifikation (LÅST)'!N437</f>
        <v>X</v>
      </c>
      <c r="D434" t="str">
        <f>VLOOKUP(Tabel4[[#This Row],[Data fra "5. Basis"]],Leverancespecifikation!C:C,1,FALSE)</f>
        <v>433Teknisk isolering</v>
      </c>
      <c r="E434" t="str">
        <f>_xlfn.CONCAT(Leverancespecifikation!J437,Leverancespecifikation!K437,Leverancespecifikation!L437,Leverancespecifikation!V437:CA437)</f>
        <v>4Teknisk isoleringVVS-føringsvejVVS200VVS300VVS325VVS325</v>
      </c>
      <c r="F434" t="str">
        <f>Leverancespecifikation!N437</f>
        <v>X</v>
      </c>
      <c r="G434" t="str">
        <f t="shared" si="7"/>
        <v/>
      </c>
    </row>
    <row r="435" spans="1:7" x14ac:dyDescent="0.25">
      <c r="A435" t="str">
        <f>'Leverancespecifikation (LÅST)'!C438</f>
        <v>434Bæringer</v>
      </c>
      <c r="B435" t="str">
        <f>_xlfn.CONCAT('Leverancespecifikation (LÅST)'!J438:L438,'Leverancespecifikation (LÅST)'!V438:CA438)</f>
        <v>4Bæringer-</v>
      </c>
      <c r="C435" t="str">
        <f>'Leverancespecifikation (LÅST)'!N438</f>
        <v>-</v>
      </c>
      <c r="D435" t="str">
        <f>VLOOKUP(Tabel4[[#This Row],[Data fra "5. Basis"]],Leverancespecifikation!C:C,1,FALSE)</f>
        <v>434Bæringer</v>
      </c>
      <c r="E435" t="str">
        <f>_xlfn.CONCAT(Leverancespecifikation!J438,Leverancespecifikation!K438,Leverancespecifikation!L438,Leverancespecifikation!V438:CA438)</f>
        <v>4Bæringer-</v>
      </c>
      <c r="F435" t="str">
        <f>Leverancespecifikation!N438</f>
        <v>-</v>
      </c>
      <c r="G435" t="str">
        <f t="shared" si="7"/>
        <v/>
      </c>
    </row>
    <row r="436" spans="1:7" x14ac:dyDescent="0.25">
      <c r="A436" t="str">
        <f>'Leverancespecifikation (LÅST)'!C439</f>
        <v>435Konsoller</v>
      </c>
      <c r="B436" t="str">
        <f>_xlfn.CONCAT('Leverancespecifikation (LÅST)'!J439:L439,'Leverancespecifikation (LÅST)'!V439:CA439)</f>
        <v>4Konsoller-</v>
      </c>
      <c r="C436" t="str">
        <f>'Leverancespecifikation (LÅST)'!N439</f>
        <v>-</v>
      </c>
      <c r="D436" t="str">
        <f>VLOOKUP(Tabel4[[#This Row],[Data fra "5. Basis"]],Leverancespecifikation!C:C,1,FALSE)</f>
        <v>435Konsoller</v>
      </c>
      <c r="E436" t="str">
        <f>_xlfn.CONCAT(Leverancespecifikation!J439,Leverancespecifikation!K439,Leverancespecifikation!L439,Leverancespecifikation!V439:CA439)</f>
        <v>4Konsoller-</v>
      </c>
      <c r="F436" t="str">
        <f>Leverancespecifikation!N439</f>
        <v>-</v>
      </c>
      <c r="G436" t="str">
        <f t="shared" si="7"/>
        <v/>
      </c>
    </row>
    <row r="437" spans="1:7" x14ac:dyDescent="0.25">
      <c r="A437" t="str">
        <f>'Leverancespecifikation (LÅST)'!C440</f>
        <v>436Stativer</v>
      </c>
      <c r="B437" t="str">
        <f>_xlfn.CONCAT('Leverancespecifikation (LÅST)'!J440:L440,'Leverancespecifikation (LÅST)'!V440:CA440)</f>
        <v>4Stativer-</v>
      </c>
      <c r="C437" t="str">
        <f>'Leverancespecifikation (LÅST)'!N440</f>
        <v>-</v>
      </c>
      <c r="D437" t="str">
        <f>VLOOKUP(Tabel4[[#This Row],[Data fra "5. Basis"]],Leverancespecifikation!C:C,1,FALSE)</f>
        <v>436Stativer</v>
      </c>
      <c r="E437" t="str">
        <f>_xlfn.CONCAT(Leverancespecifikation!J440,Leverancespecifikation!K440,Leverancespecifikation!L440,Leverancespecifikation!V440:CA440)</f>
        <v>4Stativer-</v>
      </c>
      <c r="F437" t="str">
        <f>Leverancespecifikation!N440</f>
        <v>-</v>
      </c>
      <c r="G437" t="str">
        <f t="shared" si="7"/>
        <v/>
      </c>
    </row>
    <row r="438" spans="1:7" x14ac:dyDescent="0.25">
      <c r="A438" t="str">
        <f>'Leverancespecifikation (LÅST)'!C441</f>
        <v>437Hul- og recesobjekter</v>
      </c>
      <c r="B438" t="str">
        <f>_xlfn.CONCAT('Leverancespecifikation (LÅST)'!J441:L441,'Leverancespecifikation (LÅST)'!V441:CA441)</f>
        <v>4Hul- og recesobjekterReces- og hulobjekter</v>
      </c>
      <c r="C438" t="str">
        <f>'Leverancespecifikation (LÅST)'!N441</f>
        <v>-</v>
      </c>
      <c r="D438" t="str">
        <f>VLOOKUP(Tabel4[[#This Row],[Data fra "5. Basis"]],Leverancespecifikation!C:C,1,FALSE)</f>
        <v>437Hul- og recesobjekter</v>
      </c>
      <c r="E438" t="str">
        <f>_xlfn.CONCAT(Leverancespecifikation!J441,Leverancespecifikation!K441,Leverancespecifikation!L441,Leverancespecifikation!V441:CA441)</f>
        <v>4Hul- og recesobjekterReces- og hulobjekter</v>
      </c>
      <c r="F438" t="str">
        <f>Leverancespecifikation!N441</f>
        <v>-</v>
      </c>
      <c r="G438" t="str">
        <f t="shared" si="7"/>
        <v/>
      </c>
    </row>
    <row r="439" spans="1:7" x14ac:dyDescent="0.25">
      <c r="A439" t="str">
        <f>'Leverancespecifikation (LÅST)'!C442</f>
        <v>438Hullukninger</v>
      </c>
      <c r="B439" t="str">
        <f>_xlfn.CONCAT('Leverancespecifikation (LÅST)'!J442:L442,'Leverancespecifikation (LÅST)'!V442:CA442)</f>
        <v>4Hullukninger-Gælder for bl.a. brandtætning og lydtætning.</v>
      </c>
      <c r="C439" t="str">
        <f>'Leverancespecifikation (LÅST)'!N442</f>
        <v>-</v>
      </c>
      <c r="D439" t="str">
        <f>VLOOKUP(Tabel4[[#This Row],[Data fra "5. Basis"]],Leverancespecifikation!C:C,1,FALSE)</f>
        <v>438Hullukninger</v>
      </c>
      <c r="E439" t="str">
        <f>_xlfn.CONCAT(Leverancespecifikation!J442,Leverancespecifikation!K442,Leverancespecifikation!L442,Leverancespecifikation!V442:CA442)</f>
        <v>4Hullukninger-Gælder for bl.a. brandtætning og lydtætning.</v>
      </c>
      <c r="F439" t="str">
        <f>Leverancespecifikation!N442</f>
        <v>-</v>
      </c>
      <c r="G439" t="str">
        <f t="shared" si="7"/>
        <v/>
      </c>
    </row>
    <row r="440" spans="1:7" x14ac:dyDescent="0.25">
      <c r="A440" t="str">
        <f>'Leverancespecifikation (LÅST)'!C443</f>
        <v>439Køling</v>
      </c>
      <c r="B440" t="str">
        <f>_xlfn.CONCAT('Leverancespecifikation (LÅST)'!J443:L443,'Leverancespecifikation (LÅST)'!V443:CA443)</f>
        <v>3Køling</v>
      </c>
      <c r="C440" t="str">
        <f>'Leverancespecifikation (LÅST)'!N443</f>
        <v>X</v>
      </c>
      <c r="D440" t="str">
        <f>VLOOKUP(Tabel4[[#This Row],[Data fra "5. Basis"]],Leverancespecifikation!C:C,1,FALSE)</f>
        <v>439Køling</v>
      </c>
      <c r="E440" t="str">
        <f>_xlfn.CONCAT(Leverancespecifikation!J443,Leverancespecifikation!K443,Leverancespecifikation!L443,Leverancespecifikation!V443:CA443)</f>
        <v>3Køling</v>
      </c>
      <c r="F440" t="str">
        <f>Leverancespecifikation!N443</f>
        <v>X</v>
      </c>
      <c r="G440" t="str">
        <f t="shared" si="7"/>
        <v/>
      </c>
    </row>
    <row r="441" spans="1:7" x14ac:dyDescent="0.25">
      <c r="A441" t="str">
        <f>'Leverancespecifikation (LÅST)'!C444</f>
        <v>440Teknikrum/Teknikområder</v>
      </c>
      <c r="B441" t="str">
        <f>_xlfn.CONCAT('Leverancespecifikation (LÅST)'!J444:L444,'Leverancespecifikation (LÅST)'!V444:CA444)</f>
        <v>4Teknikrum/TeknikområderVVS-føringsvejVVS200VVS300VVS325VVS325</v>
      </c>
      <c r="C441" t="str">
        <f>'Leverancespecifikation (LÅST)'!N444</f>
        <v>X</v>
      </c>
      <c r="D441" t="str">
        <f>VLOOKUP(Tabel4[[#This Row],[Data fra "5. Basis"]],Leverancespecifikation!C:C,1,FALSE)</f>
        <v>440Teknikrum/Teknikområder</v>
      </c>
      <c r="E441" t="str">
        <f>_xlfn.CONCAT(Leverancespecifikation!J444,Leverancespecifikation!K444,Leverancespecifikation!L444,Leverancespecifikation!V444:CA444)</f>
        <v>4Teknikrum/TeknikområderVVS-føringsvejVVS200VVS300VVS325VVS325</v>
      </c>
      <c r="F441" t="str">
        <f>Leverancespecifikation!N444</f>
        <v>X</v>
      </c>
      <c r="G441" t="str">
        <f t="shared" si="7"/>
        <v/>
      </c>
    </row>
    <row r="442" spans="1:7" x14ac:dyDescent="0.25">
      <c r="A442" t="str">
        <f>'Leverancespecifikation (LÅST)'!C445</f>
        <v>441Skakte (lodrette hovedføringsveje)</v>
      </c>
      <c r="B442" t="str">
        <f>_xlfn.CONCAT('Leverancespecifikation (LÅST)'!J445:L445,'Leverancespecifikation (LÅST)'!V445:CA445)</f>
        <v>4Skakte (lodrette hovedføringsveje)VVS-føringsvejVVS200VVS300VVS325VVS325</v>
      </c>
      <c r="C442" t="str">
        <f>'Leverancespecifikation (LÅST)'!N445</f>
        <v>X</v>
      </c>
      <c r="D442" t="str">
        <f>VLOOKUP(Tabel4[[#This Row],[Data fra "5. Basis"]],Leverancespecifikation!C:C,1,FALSE)</f>
        <v>441Skakte (lodrette hovedføringsveje)</v>
      </c>
      <c r="E442" t="str">
        <f>_xlfn.CONCAT(Leverancespecifikation!J445,Leverancespecifikation!K445,Leverancespecifikation!L445,Leverancespecifikation!V445:CA445)</f>
        <v>4Skakte (lodrette hovedføringsveje)VVS-føringsvejVVS200VVS300VVS325VVS325</v>
      </c>
      <c r="F442" t="str">
        <f>Leverancespecifikation!N445</f>
        <v>X</v>
      </c>
      <c r="G442" t="str">
        <f t="shared" si="7"/>
        <v/>
      </c>
    </row>
    <row r="443" spans="1:7" x14ac:dyDescent="0.25">
      <c r="A443" t="str">
        <f>'Leverancespecifikation (LÅST)'!C446</f>
        <v>442Vandrette hoved- og fordelingsføringsveje</v>
      </c>
      <c r="B443" t="str">
        <f>_xlfn.CONCAT('Leverancespecifikation (LÅST)'!J446:L446,'Leverancespecifikation (LÅST)'!V446:CA446)</f>
        <v>4Vandrette hoved- og fordelingsføringsvejeVVS-føringsvejVVS200VVS300VVS325VVS325</v>
      </c>
      <c r="C443" t="str">
        <f>'Leverancespecifikation (LÅST)'!N446</f>
        <v>X</v>
      </c>
      <c r="D443" t="str">
        <f>VLOOKUP(Tabel4[[#This Row],[Data fra "5. Basis"]],Leverancespecifikation!C:C,1,FALSE)</f>
        <v>442Vandrette hoved- og fordelingsføringsveje</v>
      </c>
      <c r="E443" t="str">
        <f>_xlfn.CONCAT(Leverancespecifikation!J446,Leverancespecifikation!K446,Leverancespecifikation!L446,Leverancespecifikation!V446:CA446)</f>
        <v>4Vandrette hoved- og fordelingsføringsvejeVVS-føringsvejVVS200VVS300VVS325VVS325</v>
      </c>
      <c r="F443" t="str">
        <f>Leverancespecifikation!N446</f>
        <v>X</v>
      </c>
      <c r="G443" t="str">
        <f t="shared" si="7"/>
        <v/>
      </c>
    </row>
    <row r="444" spans="1:7" x14ac:dyDescent="0.25">
      <c r="A444" t="str">
        <f>'Leverancespecifikation (LÅST)'!C447</f>
        <v>443føring til Komponenter og tilslutninger i rum</v>
      </c>
      <c r="B444" t="str">
        <f>_xlfn.CONCAT('Leverancespecifikation (LÅST)'!J447:L447,'Leverancespecifikation (LÅST)'!V447:CA447)</f>
        <v>4føring til Komponenter og tilslutninger i rumVVS-føringsvej</v>
      </c>
      <c r="C444" t="str">
        <f>'Leverancespecifikation (LÅST)'!N447</f>
        <v>-</v>
      </c>
      <c r="D444" t="str">
        <f>VLOOKUP(Tabel4[[#This Row],[Data fra "5. Basis"]],Leverancespecifikation!C:C,1,FALSE)</f>
        <v>443føring til Komponenter og tilslutninger i rum</v>
      </c>
      <c r="E444" t="str">
        <f>_xlfn.CONCAT(Leverancespecifikation!J447,Leverancespecifikation!K447,Leverancespecifikation!L447,Leverancespecifikation!V447:CA447)</f>
        <v>4føring til Komponenter og tilslutninger i rumVVS-føringsvej</v>
      </c>
      <c r="F444" t="str">
        <f>Leverancespecifikation!N447</f>
        <v>-</v>
      </c>
      <c r="G444" t="str">
        <f t="shared" si="7"/>
        <v/>
      </c>
    </row>
    <row r="445" spans="1:7" x14ac:dyDescent="0.25">
      <c r="A445" t="str">
        <f>'Leverancespecifikation (LÅST)'!C448</f>
        <v>444Koblingsledninger (Pexrør) i gulv</v>
      </c>
      <c r="B445" t="str">
        <f>_xlfn.CONCAT('Leverancespecifikation (LÅST)'!J448:L448,'Leverancespecifikation (LÅST)'!V448:CA448)</f>
        <v>4Koblingsledninger (Pexrør) i gulvVVS-føringsvej</v>
      </c>
      <c r="C445" t="str">
        <f>'Leverancespecifikation (LÅST)'!N448</f>
        <v>-</v>
      </c>
      <c r="D445" t="str">
        <f>VLOOKUP(Tabel4[[#This Row],[Data fra "5. Basis"]],Leverancespecifikation!C:C,1,FALSE)</f>
        <v>444Koblingsledninger (Pexrør) i gulv</v>
      </c>
      <c r="E445" t="str">
        <f>_xlfn.CONCAT(Leverancespecifikation!J448,Leverancespecifikation!K448,Leverancespecifikation!L448,Leverancespecifikation!V448:CA448)</f>
        <v>4Koblingsledninger (Pexrør) i gulvVVS-føringsvej</v>
      </c>
      <c r="F445" t="str">
        <f>Leverancespecifikation!N448</f>
        <v>-</v>
      </c>
      <c r="G445" t="str">
        <f t="shared" si="7"/>
        <v/>
      </c>
    </row>
    <row r="446" spans="1:7" x14ac:dyDescent="0.25">
      <c r="A446" t="str">
        <f>'Leverancespecifikation (LÅST)'!C449</f>
        <v>445Koblingsledninger (Pexrør) i vægge</v>
      </c>
      <c r="B446" t="str">
        <f>_xlfn.CONCAT('Leverancespecifikation (LÅST)'!J449:L449,'Leverancespecifikation (LÅST)'!V449:CA449)</f>
        <v>4Koblingsledninger (Pexrør) i væggeVVS-føringsvej</v>
      </c>
      <c r="C446" t="str">
        <f>'Leverancespecifikation (LÅST)'!N449</f>
        <v>-</v>
      </c>
      <c r="D446" t="str">
        <f>VLOOKUP(Tabel4[[#This Row],[Data fra "5. Basis"]],Leverancespecifikation!C:C,1,FALSE)</f>
        <v>445Koblingsledninger (Pexrør) i vægge</v>
      </c>
      <c r="E446" t="str">
        <f>_xlfn.CONCAT(Leverancespecifikation!J449,Leverancespecifikation!K449,Leverancespecifikation!L449,Leverancespecifikation!V449:CA449)</f>
        <v>4Koblingsledninger (Pexrør) i væggeVVS-føringsvej</v>
      </c>
      <c r="F446" t="str">
        <f>Leverancespecifikation!N449</f>
        <v>-</v>
      </c>
      <c r="G446" t="str">
        <f t="shared" si="7"/>
        <v/>
      </c>
    </row>
    <row r="447" spans="1:7" x14ac:dyDescent="0.25">
      <c r="A447" t="str">
        <f>'Leverancespecifikation (LÅST)'!C450</f>
        <v>446Teknisk isolering</v>
      </c>
      <c r="B447" t="str">
        <f>_xlfn.CONCAT('Leverancespecifikation (LÅST)'!J450:L450,'Leverancespecifikation (LÅST)'!V450:CA450)</f>
        <v>4Teknisk isoleringVVS-føringsvejVVS200VVS300VVS325VVS325</v>
      </c>
      <c r="C447" t="str">
        <f>'Leverancespecifikation (LÅST)'!N450</f>
        <v>X</v>
      </c>
      <c r="D447" t="str">
        <f>VLOOKUP(Tabel4[[#This Row],[Data fra "5. Basis"]],Leverancespecifikation!C:C,1,FALSE)</f>
        <v>446Teknisk isolering</v>
      </c>
      <c r="E447" t="str">
        <f>_xlfn.CONCAT(Leverancespecifikation!J450,Leverancespecifikation!K450,Leverancespecifikation!L450,Leverancespecifikation!V450:CA450)</f>
        <v>4Teknisk isoleringVVS-føringsvejVVS200VVS300VVS325VVS325</v>
      </c>
      <c r="F447" t="str">
        <f>Leverancespecifikation!N450</f>
        <v>X</v>
      </c>
      <c r="G447" t="str">
        <f t="shared" si="7"/>
        <v/>
      </c>
    </row>
    <row r="448" spans="1:7" x14ac:dyDescent="0.25">
      <c r="A448" t="str">
        <f>'Leverancespecifikation (LÅST)'!C451</f>
        <v>447Bæringer</v>
      </c>
      <c r="B448" t="str">
        <f>_xlfn.CONCAT('Leverancespecifikation (LÅST)'!J451:L451,'Leverancespecifikation (LÅST)'!V451:CA451)</f>
        <v>4Bæringer-</v>
      </c>
      <c r="C448" t="str">
        <f>'Leverancespecifikation (LÅST)'!N451</f>
        <v>-</v>
      </c>
      <c r="D448" t="str">
        <f>VLOOKUP(Tabel4[[#This Row],[Data fra "5. Basis"]],Leverancespecifikation!C:C,1,FALSE)</f>
        <v>447Bæringer</v>
      </c>
      <c r="E448" t="str">
        <f>_xlfn.CONCAT(Leverancespecifikation!J451,Leverancespecifikation!K451,Leverancespecifikation!L451,Leverancespecifikation!V451:CA451)</f>
        <v>4Bæringer-</v>
      </c>
      <c r="F448" t="str">
        <f>Leverancespecifikation!N451</f>
        <v>-</v>
      </c>
      <c r="G448" t="str">
        <f t="shared" si="7"/>
        <v/>
      </c>
    </row>
    <row r="449" spans="1:7" x14ac:dyDescent="0.25">
      <c r="A449" t="str">
        <f>'Leverancespecifikation (LÅST)'!C452</f>
        <v>448Konsoller</v>
      </c>
      <c r="B449" t="str">
        <f>_xlfn.CONCAT('Leverancespecifikation (LÅST)'!J452:L452,'Leverancespecifikation (LÅST)'!V452:CA452)</f>
        <v>4Konsoller-</v>
      </c>
      <c r="C449" t="str">
        <f>'Leverancespecifikation (LÅST)'!N452</f>
        <v>-</v>
      </c>
      <c r="D449" t="str">
        <f>VLOOKUP(Tabel4[[#This Row],[Data fra "5. Basis"]],Leverancespecifikation!C:C,1,FALSE)</f>
        <v>448Konsoller</v>
      </c>
      <c r="E449" t="str">
        <f>_xlfn.CONCAT(Leverancespecifikation!J452,Leverancespecifikation!K452,Leverancespecifikation!L452,Leverancespecifikation!V452:CA452)</f>
        <v>4Konsoller-</v>
      </c>
      <c r="F449" t="str">
        <f>Leverancespecifikation!N452</f>
        <v>-</v>
      </c>
      <c r="G449" t="str">
        <f t="shared" si="7"/>
        <v/>
      </c>
    </row>
    <row r="450" spans="1:7" x14ac:dyDescent="0.25">
      <c r="A450" t="str">
        <f>'Leverancespecifikation (LÅST)'!C453</f>
        <v>449Stativer</v>
      </c>
      <c r="B450" t="str">
        <f>_xlfn.CONCAT('Leverancespecifikation (LÅST)'!J453:L453,'Leverancespecifikation (LÅST)'!V453:CA453)</f>
        <v>4Stativer-</v>
      </c>
      <c r="C450" t="str">
        <f>'Leverancespecifikation (LÅST)'!N453</f>
        <v>-</v>
      </c>
      <c r="D450" t="str">
        <f>VLOOKUP(Tabel4[[#This Row],[Data fra "5. Basis"]],Leverancespecifikation!C:C,1,FALSE)</f>
        <v>449Stativer</v>
      </c>
      <c r="E450" t="str">
        <f>_xlfn.CONCAT(Leverancespecifikation!J453,Leverancespecifikation!K453,Leverancespecifikation!L453,Leverancespecifikation!V453:CA453)</f>
        <v>4Stativer-</v>
      </c>
      <c r="F450" t="str">
        <f>Leverancespecifikation!N453</f>
        <v>-</v>
      </c>
      <c r="G450" t="str">
        <f t="shared" si="7"/>
        <v/>
      </c>
    </row>
    <row r="451" spans="1:7" x14ac:dyDescent="0.25">
      <c r="A451" t="str">
        <f>'Leverancespecifikation (LÅST)'!C454</f>
        <v>450Hul- og recesobjekter</v>
      </c>
      <c r="B451" t="str">
        <f>_xlfn.CONCAT('Leverancespecifikation (LÅST)'!J454:L454,'Leverancespecifikation (LÅST)'!V454:CA454)</f>
        <v>4Hul- og recesobjekterReces- og hulobjekter</v>
      </c>
      <c r="C451" t="str">
        <f>'Leverancespecifikation (LÅST)'!N454</f>
        <v>-</v>
      </c>
      <c r="D451" t="str">
        <f>VLOOKUP(Tabel4[[#This Row],[Data fra "5. Basis"]],Leverancespecifikation!C:C,1,FALSE)</f>
        <v>450Hul- og recesobjekter</v>
      </c>
      <c r="E451" t="str">
        <f>_xlfn.CONCAT(Leverancespecifikation!J454,Leverancespecifikation!K454,Leverancespecifikation!L454,Leverancespecifikation!V454:CA454)</f>
        <v>4Hul- og recesobjekterReces- og hulobjekter</v>
      </c>
      <c r="F451" t="str">
        <f>Leverancespecifikation!N454</f>
        <v>-</v>
      </c>
      <c r="G451" t="str">
        <f t="shared" ref="G451:G514" si="8">IF(B451=E451,IF(C451=F451,"","P"),"P")</f>
        <v/>
      </c>
    </row>
    <row r="452" spans="1:7" x14ac:dyDescent="0.25">
      <c r="A452" t="str">
        <f>'Leverancespecifikation (LÅST)'!C455</f>
        <v>451Hullukninger</v>
      </c>
      <c r="B452" t="str">
        <f>_xlfn.CONCAT('Leverancespecifikation (LÅST)'!J455:L455,'Leverancespecifikation (LÅST)'!V455:CA455)</f>
        <v>4Hullukninger-Gælder for bl.a. brandtætning og lydtætning.</v>
      </c>
      <c r="C452" t="str">
        <f>'Leverancespecifikation (LÅST)'!N455</f>
        <v>-</v>
      </c>
      <c r="D452" t="str">
        <f>VLOOKUP(Tabel4[[#This Row],[Data fra "5. Basis"]],Leverancespecifikation!C:C,1,FALSE)</f>
        <v>451Hullukninger</v>
      </c>
      <c r="E452" t="str">
        <f>_xlfn.CONCAT(Leverancespecifikation!J455,Leverancespecifikation!K455,Leverancespecifikation!L455,Leverancespecifikation!V455:CA455)</f>
        <v>4Hullukninger-Gælder for bl.a. brandtætning og lydtætning.</v>
      </c>
      <c r="F452" t="str">
        <f>Leverancespecifikation!N455</f>
        <v>-</v>
      </c>
      <c r="G452" t="str">
        <f t="shared" si="8"/>
        <v/>
      </c>
    </row>
    <row r="453" spans="1:7" x14ac:dyDescent="0.25">
      <c r="A453" t="str">
        <f>'Leverancespecifikation (LÅST)'!C456</f>
        <v>452Varme</v>
      </c>
      <c r="B453" t="str">
        <f>_xlfn.CONCAT('Leverancespecifikation (LÅST)'!J456:L456,'Leverancespecifikation (LÅST)'!V456:CA456)</f>
        <v>3Varme</v>
      </c>
      <c r="C453" t="str">
        <f>'Leverancespecifikation (LÅST)'!N456</f>
        <v>X</v>
      </c>
      <c r="D453" t="str">
        <f>VLOOKUP(Tabel4[[#This Row],[Data fra "5. Basis"]],Leverancespecifikation!C:C,1,FALSE)</f>
        <v>452Varme</v>
      </c>
      <c r="E453" t="str">
        <f>_xlfn.CONCAT(Leverancespecifikation!J456,Leverancespecifikation!K456,Leverancespecifikation!L456,Leverancespecifikation!V456:CA456)</f>
        <v>3Varme</v>
      </c>
      <c r="F453" t="str">
        <f>Leverancespecifikation!N456</f>
        <v>X</v>
      </c>
      <c r="G453" t="str">
        <f t="shared" si="8"/>
        <v/>
      </c>
    </row>
    <row r="454" spans="1:7" x14ac:dyDescent="0.25">
      <c r="A454" t="str">
        <f>'Leverancespecifikation (LÅST)'!C457</f>
        <v>453Teknikrum/Teknikområder</v>
      </c>
      <c r="B454" t="str">
        <f>_xlfn.CONCAT('Leverancespecifikation (LÅST)'!J457:L457,'Leverancespecifikation (LÅST)'!V457:CA457)</f>
        <v>4Teknikrum/TeknikområderVVS-føringsvejVVS200VVS300VVS325VVS325</v>
      </c>
      <c r="C454" t="str">
        <f>'Leverancespecifikation (LÅST)'!N457</f>
        <v>X</v>
      </c>
      <c r="D454" t="str">
        <f>VLOOKUP(Tabel4[[#This Row],[Data fra "5. Basis"]],Leverancespecifikation!C:C,1,FALSE)</f>
        <v>453Teknikrum/Teknikområder</v>
      </c>
      <c r="E454" t="str">
        <f>_xlfn.CONCAT(Leverancespecifikation!J457,Leverancespecifikation!K457,Leverancespecifikation!L457,Leverancespecifikation!V457:CA457)</f>
        <v>4Teknikrum/TeknikområderVVS-føringsvejVVS200VVS300VVS325VVS325</v>
      </c>
      <c r="F454" t="str">
        <f>Leverancespecifikation!N457</f>
        <v>X</v>
      </c>
      <c r="G454" t="str">
        <f t="shared" si="8"/>
        <v/>
      </c>
    </row>
    <row r="455" spans="1:7" x14ac:dyDescent="0.25">
      <c r="A455" t="str">
        <f>'Leverancespecifikation (LÅST)'!C458</f>
        <v>454Skakte (lodrette hovedføringsveje)</v>
      </c>
      <c r="B455" t="str">
        <f>_xlfn.CONCAT('Leverancespecifikation (LÅST)'!J458:L458,'Leverancespecifikation (LÅST)'!V458:CA458)</f>
        <v>4Skakte (lodrette hovedføringsveje)VVS-føringsvejVVS200VVS300VVS325VVS325</v>
      </c>
      <c r="C455" t="str">
        <f>'Leverancespecifikation (LÅST)'!N458</f>
        <v>X</v>
      </c>
      <c r="D455" t="str">
        <f>VLOOKUP(Tabel4[[#This Row],[Data fra "5. Basis"]],Leverancespecifikation!C:C,1,FALSE)</f>
        <v>454Skakte (lodrette hovedføringsveje)</v>
      </c>
      <c r="E455" t="str">
        <f>_xlfn.CONCAT(Leverancespecifikation!J458,Leverancespecifikation!K458,Leverancespecifikation!L458,Leverancespecifikation!V458:CA458)</f>
        <v>4Skakte (lodrette hovedføringsveje)VVS-føringsvejVVS200VVS300VVS325VVS325</v>
      </c>
      <c r="F455" t="str">
        <f>Leverancespecifikation!N458</f>
        <v>X</v>
      </c>
      <c r="G455" t="str">
        <f t="shared" si="8"/>
        <v/>
      </c>
    </row>
    <row r="456" spans="1:7" x14ac:dyDescent="0.25">
      <c r="A456" t="str">
        <f>'Leverancespecifikation (LÅST)'!C459</f>
        <v>455Vandrette hoved- og fordelingsføringsveje</v>
      </c>
      <c r="B456" t="str">
        <f>_xlfn.CONCAT('Leverancespecifikation (LÅST)'!J459:L459,'Leverancespecifikation (LÅST)'!V459:CA459)</f>
        <v>4Vandrette hoved- og fordelingsføringsvejeVVS-føringsvejVVS200VVS300VVS325VVS325</v>
      </c>
      <c r="C456" t="str">
        <f>'Leverancespecifikation (LÅST)'!N459</f>
        <v>X</v>
      </c>
      <c r="D456" t="str">
        <f>VLOOKUP(Tabel4[[#This Row],[Data fra "5. Basis"]],Leverancespecifikation!C:C,1,FALSE)</f>
        <v>455Vandrette hoved- og fordelingsføringsveje</v>
      </c>
      <c r="E456" t="str">
        <f>_xlfn.CONCAT(Leverancespecifikation!J459,Leverancespecifikation!K459,Leverancespecifikation!L459,Leverancespecifikation!V459:CA459)</f>
        <v>4Vandrette hoved- og fordelingsføringsvejeVVS-føringsvejVVS200VVS300VVS325VVS325</v>
      </c>
      <c r="F456" t="str">
        <f>Leverancespecifikation!N459</f>
        <v>X</v>
      </c>
      <c r="G456" t="str">
        <f t="shared" si="8"/>
        <v/>
      </c>
    </row>
    <row r="457" spans="1:7" x14ac:dyDescent="0.25">
      <c r="A457" t="str">
        <f>'Leverancespecifikation (LÅST)'!C460</f>
        <v>456føring til Komponenter og tilslutninger i rum</v>
      </c>
      <c r="B457" t="str">
        <f>_xlfn.CONCAT('Leverancespecifikation (LÅST)'!J460:L460,'Leverancespecifikation (LÅST)'!V460:CA460)</f>
        <v>4føring til Komponenter og tilslutninger i rumVVS-føringsvej</v>
      </c>
      <c r="C457" t="str">
        <f>'Leverancespecifikation (LÅST)'!N460</f>
        <v>-</v>
      </c>
      <c r="D457" t="str">
        <f>VLOOKUP(Tabel4[[#This Row],[Data fra "5. Basis"]],Leverancespecifikation!C:C,1,FALSE)</f>
        <v>456føring til Komponenter og tilslutninger i rum</v>
      </c>
      <c r="E457" t="str">
        <f>_xlfn.CONCAT(Leverancespecifikation!J460,Leverancespecifikation!K460,Leverancespecifikation!L460,Leverancespecifikation!V460:CA460)</f>
        <v>4føring til Komponenter og tilslutninger i rumVVS-føringsvej</v>
      </c>
      <c r="F457" t="str">
        <f>Leverancespecifikation!N460</f>
        <v>-</v>
      </c>
      <c r="G457" t="str">
        <f t="shared" si="8"/>
        <v/>
      </c>
    </row>
    <row r="458" spans="1:7" x14ac:dyDescent="0.25">
      <c r="A458" t="str">
        <f>'Leverancespecifikation (LÅST)'!C461</f>
        <v>457Koblingsledninger (Pexrør) i gulv</v>
      </c>
      <c r="B458" t="str">
        <f>_xlfn.CONCAT('Leverancespecifikation (LÅST)'!J461:L461,'Leverancespecifikation (LÅST)'!V461:CA461)</f>
        <v>4Koblingsledninger (Pexrør) i gulvVVS-føringsvej</v>
      </c>
      <c r="C458" t="str">
        <f>'Leverancespecifikation (LÅST)'!N461</f>
        <v>-</v>
      </c>
      <c r="D458" t="str">
        <f>VLOOKUP(Tabel4[[#This Row],[Data fra "5. Basis"]],Leverancespecifikation!C:C,1,FALSE)</f>
        <v>457Koblingsledninger (Pexrør) i gulv</v>
      </c>
      <c r="E458" t="str">
        <f>_xlfn.CONCAT(Leverancespecifikation!J461,Leverancespecifikation!K461,Leverancespecifikation!L461,Leverancespecifikation!V461:CA461)</f>
        <v>4Koblingsledninger (Pexrør) i gulvVVS-føringsvej</v>
      </c>
      <c r="F458" t="str">
        <f>Leverancespecifikation!N461</f>
        <v>-</v>
      </c>
      <c r="G458" t="str">
        <f t="shared" si="8"/>
        <v/>
      </c>
    </row>
    <row r="459" spans="1:7" x14ac:dyDescent="0.25">
      <c r="A459" t="str">
        <f>'Leverancespecifikation (LÅST)'!C462</f>
        <v>458Koblingsledninger (Pexrør) i vægge</v>
      </c>
      <c r="B459" t="str">
        <f>_xlfn.CONCAT('Leverancespecifikation (LÅST)'!J462:L462,'Leverancespecifikation (LÅST)'!V462:CA462)</f>
        <v>4Koblingsledninger (Pexrør) i væggeVVS-føringsvej</v>
      </c>
      <c r="C459" t="str">
        <f>'Leverancespecifikation (LÅST)'!N462</f>
        <v>-</v>
      </c>
      <c r="D459" t="str">
        <f>VLOOKUP(Tabel4[[#This Row],[Data fra "5. Basis"]],Leverancespecifikation!C:C,1,FALSE)</f>
        <v>458Koblingsledninger (Pexrør) i vægge</v>
      </c>
      <c r="E459" t="str">
        <f>_xlfn.CONCAT(Leverancespecifikation!J462,Leverancespecifikation!K462,Leverancespecifikation!L462,Leverancespecifikation!V462:CA462)</f>
        <v>4Koblingsledninger (Pexrør) i væggeVVS-føringsvej</v>
      </c>
      <c r="F459" t="str">
        <f>Leverancespecifikation!N462</f>
        <v>-</v>
      </c>
      <c r="G459" t="str">
        <f t="shared" si="8"/>
        <v/>
      </c>
    </row>
    <row r="460" spans="1:7" x14ac:dyDescent="0.25">
      <c r="A460" t="str">
        <f>'Leverancespecifikation (LÅST)'!C463</f>
        <v>459Teknisk isolering</v>
      </c>
      <c r="B460" t="str">
        <f>_xlfn.CONCAT('Leverancespecifikation (LÅST)'!J463:L463,'Leverancespecifikation (LÅST)'!V463:CA463)</f>
        <v>4Teknisk isoleringVVS-føringsvejVVS200VVS300VVS325VVS325</v>
      </c>
      <c r="C460" t="str">
        <f>'Leverancespecifikation (LÅST)'!N463</f>
        <v>X</v>
      </c>
      <c r="D460" t="str">
        <f>VLOOKUP(Tabel4[[#This Row],[Data fra "5. Basis"]],Leverancespecifikation!C:C,1,FALSE)</f>
        <v>459Teknisk isolering</v>
      </c>
      <c r="E460" t="str">
        <f>_xlfn.CONCAT(Leverancespecifikation!J463,Leverancespecifikation!K463,Leverancespecifikation!L463,Leverancespecifikation!V463:CA463)</f>
        <v>4Teknisk isoleringVVS-føringsvejVVS200VVS300VVS325VVS325</v>
      </c>
      <c r="F460" t="str">
        <f>Leverancespecifikation!N463</f>
        <v>X</v>
      </c>
      <c r="G460" t="str">
        <f t="shared" si="8"/>
        <v/>
      </c>
    </row>
    <row r="461" spans="1:7" x14ac:dyDescent="0.25">
      <c r="A461" t="str">
        <f>'Leverancespecifikation (LÅST)'!C464</f>
        <v>460Bæringer</v>
      </c>
      <c r="B461" t="str">
        <f>_xlfn.CONCAT('Leverancespecifikation (LÅST)'!J464:L464,'Leverancespecifikation (LÅST)'!V464:CA464)</f>
        <v>4Bæringer-</v>
      </c>
      <c r="C461" t="str">
        <f>'Leverancespecifikation (LÅST)'!N464</f>
        <v>-</v>
      </c>
      <c r="D461" t="str">
        <f>VLOOKUP(Tabel4[[#This Row],[Data fra "5. Basis"]],Leverancespecifikation!C:C,1,FALSE)</f>
        <v>460Bæringer</v>
      </c>
      <c r="E461" t="str">
        <f>_xlfn.CONCAT(Leverancespecifikation!J464,Leverancespecifikation!K464,Leverancespecifikation!L464,Leverancespecifikation!V464:CA464)</f>
        <v>4Bæringer-</v>
      </c>
      <c r="F461" t="str">
        <f>Leverancespecifikation!N464</f>
        <v>-</v>
      </c>
      <c r="G461" t="str">
        <f t="shared" si="8"/>
        <v/>
      </c>
    </row>
    <row r="462" spans="1:7" x14ac:dyDescent="0.25">
      <c r="A462" t="str">
        <f>'Leverancespecifikation (LÅST)'!C465</f>
        <v>461Konsoller</v>
      </c>
      <c r="B462" t="str">
        <f>_xlfn.CONCAT('Leverancespecifikation (LÅST)'!J465:L465,'Leverancespecifikation (LÅST)'!V465:CA465)</f>
        <v>4Konsoller-</v>
      </c>
      <c r="C462" t="str">
        <f>'Leverancespecifikation (LÅST)'!N465</f>
        <v>-</v>
      </c>
      <c r="D462" t="str">
        <f>VLOOKUP(Tabel4[[#This Row],[Data fra "5. Basis"]],Leverancespecifikation!C:C,1,FALSE)</f>
        <v>461Konsoller</v>
      </c>
      <c r="E462" t="str">
        <f>_xlfn.CONCAT(Leverancespecifikation!J465,Leverancespecifikation!K465,Leverancespecifikation!L465,Leverancespecifikation!V465:CA465)</f>
        <v>4Konsoller-</v>
      </c>
      <c r="F462" t="str">
        <f>Leverancespecifikation!N465</f>
        <v>-</v>
      </c>
      <c r="G462" t="str">
        <f t="shared" si="8"/>
        <v/>
      </c>
    </row>
    <row r="463" spans="1:7" x14ac:dyDescent="0.25">
      <c r="A463" t="str">
        <f>'Leverancespecifikation (LÅST)'!C466</f>
        <v>462Stativer</v>
      </c>
      <c r="B463" t="str">
        <f>_xlfn.CONCAT('Leverancespecifikation (LÅST)'!J466:L466,'Leverancespecifikation (LÅST)'!V466:CA466)</f>
        <v>4Stativer-</v>
      </c>
      <c r="C463" t="str">
        <f>'Leverancespecifikation (LÅST)'!N466</f>
        <v>-</v>
      </c>
      <c r="D463" t="str">
        <f>VLOOKUP(Tabel4[[#This Row],[Data fra "5. Basis"]],Leverancespecifikation!C:C,1,FALSE)</f>
        <v>462Stativer</v>
      </c>
      <c r="E463" t="str">
        <f>_xlfn.CONCAT(Leverancespecifikation!J466,Leverancespecifikation!K466,Leverancespecifikation!L466,Leverancespecifikation!V466:CA466)</f>
        <v>4Stativer-</v>
      </c>
      <c r="F463" t="str">
        <f>Leverancespecifikation!N466</f>
        <v>-</v>
      </c>
      <c r="G463" t="str">
        <f t="shared" si="8"/>
        <v/>
      </c>
    </row>
    <row r="464" spans="1:7" x14ac:dyDescent="0.25">
      <c r="A464" t="str">
        <f>'Leverancespecifikation (LÅST)'!C467</f>
        <v>463Hul- og recesobjekter</v>
      </c>
      <c r="B464" t="str">
        <f>_xlfn.CONCAT('Leverancespecifikation (LÅST)'!J467:L467,'Leverancespecifikation (LÅST)'!V467:CA467)</f>
        <v>4Hul- og recesobjekterReces- og hulobjekter</v>
      </c>
      <c r="C464" t="str">
        <f>'Leverancespecifikation (LÅST)'!N467</f>
        <v>-</v>
      </c>
      <c r="D464" t="str">
        <f>VLOOKUP(Tabel4[[#This Row],[Data fra "5. Basis"]],Leverancespecifikation!C:C,1,FALSE)</f>
        <v>463Hul- og recesobjekter</v>
      </c>
      <c r="E464" t="str">
        <f>_xlfn.CONCAT(Leverancespecifikation!J467,Leverancespecifikation!K467,Leverancespecifikation!L467,Leverancespecifikation!V467:CA467)</f>
        <v>4Hul- og recesobjekterReces- og hulobjekter</v>
      </c>
      <c r="F464" t="str">
        <f>Leverancespecifikation!N467</f>
        <v>-</v>
      </c>
      <c r="G464" t="str">
        <f t="shared" si="8"/>
        <v/>
      </c>
    </row>
    <row r="465" spans="1:7" x14ac:dyDescent="0.25">
      <c r="A465" t="str">
        <f>'Leverancespecifikation (LÅST)'!C468</f>
        <v>464Hullukninger</v>
      </c>
      <c r="B465" t="str">
        <f>_xlfn.CONCAT('Leverancespecifikation (LÅST)'!J468:L468,'Leverancespecifikation (LÅST)'!V468:CA468)</f>
        <v>4Hullukninger-Gælder for bl.a. brandtætning og lydtætning.</v>
      </c>
      <c r="C465" t="str">
        <f>'Leverancespecifikation (LÅST)'!N468</f>
        <v>-</v>
      </c>
      <c r="D465" t="str">
        <f>VLOOKUP(Tabel4[[#This Row],[Data fra "5. Basis"]],Leverancespecifikation!C:C,1,FALSE)</f>
        <v>464Hullukninger</v>
      </c>
      <c r="E465" t="str">
        <f>_xlfn.CONCAT(Leverancespecifikation!J468,Leverancespecifikation!K468,Leverancespecifikation!L468,Leverancespecifikation!V468:CA468)</f>
        <v>4Hullukninger-Gælder for bl.a. brandtætning og lydtætning.</v>
      </c>
      <c r="F465" t="str">
        <f>Leverancespecifikation!N468</f>
        <v>-</v>
      </c>
      <c r="G465" t="str">
        <f t="shared" si="8"/>
        <v/>
      </c>
    </row>
    <row r="466" spans="1:7" x14ac:dyDescent="0.25">
      <c r="A466" t="str">
        <f>'Leverancespecifikation (LÅST)'!C469</f>
        <v>465Sprinkler</v>
      </c>
      <c r="B466" t="str">
        <f>_xlfn.CONCAT('Leverancespecifikation (LÅST)'!J469:L469,'Leverancespecifikation (LÅST)'!V469:CA469)</f>
        <v>3Sprinkler</v>
      </c>
      <c r="C466" t="str">
        <f>'Leverancespecifikation (LÅST)'!N469</f>
        <v>X</v>
      </c>
      <c r="D466" t="str">
        <f>VLOOKUP(Tabel4[[#This Row],[Data fra "5. Basis"]],Leverancespecifikation!C:C,1,FALSE)</f>
        <v>465Sprinkler</v>
      </c>
      <c r="E466" t="str">
        <f>_xlfn.CONCAT(Leverancespecifikation!J469,Leverancespecifikation!K469,Leverancespecifikation!L469,Leverancespecifikation!V469:CA469)</f>
        <v>3Sprinkler</v>
      </c>
      <c r="F466" t="str">
        <f>Leverancespecifikation!N469</f>
        <v>X</v>
      </c>
      <c r="G466" t="str">
        <f t="shared" si="8"/>
        <v/>
      </c>
    </row>
    <row r="467" spans="1:7" x14ac:dyDescent="0.25">
      <c r="A467" t="str">
        <f>'Leverancespecifikation (LÅST)'!C470</f>
        <v>466Teknikrum/Teknikområder</v>
      </c>
      <c r="B467" t="str">
        <f>_xlfn.CONCAT('Leverancespecifikation (LÅST)'!J470:L470,'Leverancespecifikation (LÅST)'!V470:CA470)</f>
        <v>4Teknikrum/TeknikområderVVS-føringsvejVVS200VVS300VVS300ENT325</v>
      </c>
      <c r="C467" t="str">
        <f>'Leverancespecifikation (LÅST)'!N470</f>
        <v>X</v>
      </c>
      <c r="D467" t="str">
        <f>VLOOKUP(Tabel4[[#This Row],[Data fra "5. Basis"]],Leverancespecifikation!C:C,1,FALSE)</f>
        <v>466Teknikrum/Teknikområder</v>
      </c>
      <c r="E467" t="str">
        <f>_xlfn.CONCAT(Leverancespecifikation!J470,Leverancespecifikation!K470,Leverancespecifikation!L470,Leverancespecifikation!V470:CA470)</f>
        <v>4Teknikrum/TeknikområderVVS-føringsvejVVS200VVS300VVS300ENT325</v>
      </c>
      <c r="F467" t="str">
        <f>Leverancespecifikation!N470</f>
        <v>X</v>
      </c>
      <c r="G467" t="str">
        <f t="shared" si="8"/>
        <v/>
      </c>
    </row>
    <row r="468" spans="1:7" x14ac:dyDescent="0.25">
      <c r="A468" t="str">
        <f>'Leverancespecifikation (LÅST)'!C471</f>
        <v>467Skakte (lodrette hovedføringsveje)</v>
      </c>
      <c r="B468" t="str">
        <f>_xlfn.CONCAT('Leverancespecifikation (LÅST)'!J471:L471,'Leverancespecifikation (LÅST)'!V471:CA471)</f>
        <v>4Skakte (lodrette hovedføringsveje)VVS-føringsvejVVS200VVS300VVS300ENT325</v>
      </c>
      <c r="C468" t="str">
        <f>'Leverancespecifikation (LÅST)'!N471</f>
        <v>X</v>
      </c>
      <c r="D468" t="str">
        <f>VLOOKUP(Tabel4[[#This Row],[Data fra "5. Basis"]],Leverancespecifikation!C:C,1,FALSE)</f>
        <v>467Skakte (lodrette hovedføringsveje)</v>
      </c>
      <c r="E468" t="str">
        <f>_xlfn.CONCAT(Leverancespecifikation!J471,Leverancespecifikation!K471,Leverancespecifikation!L471,Leverancespecifikation!V471:CA471)</f>
        <v>4Skakte (lodrette hovedføringsveje)VVS-føringsvejVVS200VVS300VVS300ENT325</v>
      </c>
      <c r="F468" t="str">
        <f>Leverancespecifikation!N471</f>
        <v>X</v>
      </c>
      <c r="G468" t="str">
        <f t="shared" si="8"/>
        <v/>
      </c>
    </row>
    <row r="469" spans="1:7" x14ac:dyDescent="0.25">
      <c r="A469" t="str">
        <f>'Leverancespecifikation (LÅST)'!C472</f>
        <v>468Vandrette hoved- og fordelingsføringsveje</v>
      </c>
      <c r="B469" t="str">
        <f>_xlfn.CONCAT('Leverancespecifikation (LÅST)'!J472:L472,'Leverancespecifikation (LÅST)'!V472:CA472)</f>
        <v>4Vandrette hoved- og fordelingsføringsvejeVVS-føringsvejVVS200VVS300VVS300ENT325</v>
      </c>
      <c r="C469" t="str">
        <f>'Leverancespecifikation (LÅST)'!N472</f>
        <v>X</v>
      </c>
      <c r="D469" t="str">
        <f>VLOOKUP(Tabel4[[#This Row],[Data fra "5. Basis"]],Leverancespecifikation!C:C,1,FALSE)</f>
        <v>468Vandrette hoved- og fordelingsføringsveje</v>
      </c>
      <c r="E469" t="str">
        <f>_xlfn.CONCAT(Leverancespecifikation!J472,Leverancespecifikation!K472,Leverancespecifikation!L472,Leverancespecifikation!V472:CA472)</f>
        <v>4Vandrette hoved- og fordelingsføringsvejeVVS-føringsvejVVS200VVS300VVS300ENT325</v>
      </c>
      <c r="F469" t="str">
        <f>Leverancespecifikation!N472</f>
        <v>X</v>
      </c>
      <c r="G469" t="str">
        <f t="shared" si="8"/>
        <v/>
      </c>
    </row>
    <row r="470" spans="1:7" x14ac:dyDescent="0.25">
      <c r="A470" t="str">
        <f>'Leverancespecifikation (LÅST)'!C473</f>
        <v>469føring til Komponenter og tilslutninger i rum</v>
      </c>
      <c r="B470" t="str">
        <f>_xlfn.CONCAT('Leverancespecifikation (LÅST)'!J473:L473,'Leverancespecifikation (LÅST)'!V473:CA473)</f>
        <v>4føring til Komponenter og tilslutninger i rumVVS-føringsvej</v>
      </c>
      <c r="C470" t="str">
        <f>'Leverancespecifikation (LÅST)'!N473</f>
        <v>-</v>
      </c>
      <c r="D470" t="str">
        <f>VLOOKUP(Tabel4[[#This Row],[Data fra "5. Basis"]],Leverancespecifikation!C:C,1,FALSE)</f>
        <v>469føring til Komponenter og tilslutninger i rum</v>
      </c>
      <c r="E470" t="str">
        <f>_xlfn.CONCAT(Leverancespecifikation!J473,Leverancespecifikation!K473,Leverancespecifikation!L473,Leverancespecifikation!V473:CA473)</f>
        <v>4føring til Komponenter og tilslutninger i rumVVS-føringsvej</v>
      </c>
      <c r="F470" t="str">
        <f>Leverancespecifikation!N473</f>
        <v>-</v>
      </c>
      <c r="G470" t="str">
        <f t="shared" si="8"/>
        <v/>
      </c>
    </row>
    <row r="471" spans="1:7" x14ac:dyDescent="0.25">
      <c r="A471" t="str">
        <f>'Leverancespecifikation (LÅST)'!C474</f>
        <v>470Teknisk isolering</v>
      </c>
      <c r="B471" t="str">
        <f>_xlfn.CONCAT('Leverancespecifikation (LÅST)'!J474:L474,'Leverancespecifikation (LÅST)'!V474:CA474)</f>
        <v>4Teknisk isoleringVVS-føringsvejVVS200VVS300VVS300ENT325</v>
      </c>
      <c r="C471" t="str">
        <f>'Leverancespecifikation (LÅST)'!N474</f>
        <v>X</v>
      </c>
      <c r="D471" t="str">
        <f>VLOOKUP(Tabel4[[#This Row],[Data fra "5. Basis"]],Leverancespecifikation!C:C,1,FALSE)</f>
        <v>470Teknisk isolering</v>
      </c>
      <c r="E471" t="str">
        <f>_xlfn.CONCAT(Leverancespecifikation!J474,Leverancespecifikation!K474,Leverancespecifikation!L474,Leverancespecifikation!V474:CA474)</f>
        <v>4Teknisk isoleringVVS-føringsvejVVS200VVS300VVS300ENT325</v>
      </c>
      <c r="F471" t="str">
        <f>Leverancespecifikation!N474</f>
        <v>X</v>
      </c>
      <c r="G471" t="str">
        <f t="shared" si="8"/>
        <v/>
      </c>
    </row>
    <row r="472" spans="1:7" x14ac:dyDescent="0.25">
      <c r="A472" t="str">
        <f>'Leverancespecifikation (LÅST)'!C475</f>
        <v>471Bæringer</v>
      </c>
      <c r="B472" t="str">
        <f>_xlfn.CONCAT('Leverancespecifikation (LÅST)'!J475:L475,'Leverancespecifikation (LÅST)'!V475:CA475)</f>
        <v>4Bæringer-</v>
      </c>
      <c r="C472" t="str">
        <f>'Leverancespecifikation (LÅST)'!N475</f>
        <v>-</v>
      </c>
      <c r="D472" t="str">
        <f>VLOOKUP(Tabel4[[#This Row],[Data fra "5. Basis"]],Leverancespecifikation!C:C,1,FALSE)</f>
        <v>471Bæringer</v>
      </c>
      <c r="E472" t="str">
        <f>_xlfn.CONCAT(Leverancespecifikation!J475,Leverancespecifikation!K475,Leverancespecifikation!L475,Leverancespecifikation!V475:CA475)</f>
        <v>4Bæringer-</v>
      </c>
      <c r="F472" t="str">
        <f>Leverancespecifikation!N475</f>
        <v>-</v>
      </c>
      <c r="G472" t="str">
        <f t="shared" si="8"/>
        <v/>
      </c>
    </row>
    <row r="473" spans="1:7" x14ac:dyDescent="0.25">
      <c r="A473" t="str">
        <f>'Leverancespecifikation (LÅST)'!C476</f>
        <v>472Konsoller</v>
      </c>
      <c r="B473" t="str">
        <f>_xlfn.CONCAT('Leverancespecifikation (LÅST)'!J476:L476,'Leverancespecifikation (LÅST)'!V476:CA476)</f>
        <v>4Konsoller-</v>
      </c>
      <c r="C473" t="str">
        <f>'Leverancespecifikation (LÅST)'!N476</f>
        <v>-</v>
      </c>
      <c r="D473" t="str">
        <f>VLOOKUP(Tabel4[[#This Row],[Data fra "5. Basis"]],Leverancespecifikation!C:C,1,FALSE)</f>
        <v>472Konsoller</v>
      </c>
      <c r="E473" t="str">
        <f>_xlfn.CONCAT(Leverancespecifikation!J476,Leverancespecifikation!K476,Leverancespecifikation!L476,Leverancespecifikation!V476:CA476)</f>
        <v>4Konsoller-</v>
      </c>
      <c r="F473" t="str">
        <f>Leverancespecifikation!N476</f>
        <v>-</v>
      </c>
      <c r="G473" t="str">
        <f t="shared" si="8"/>
        <v/>
      </c>
    </row>
    <row r="474" spans="1:7" x14ac:dyDescent="0.25">
      <c r="A474" t="str">
        <f>'Leverancespecifikation (LÅST)'!C477</f>
        <v>473Stativer</v>
      </c>
      <c r="B474" t="str">
        <f>_xlfn.CONCAT('Leverancespecifikation (LÅST)'!J477:L477,'Leverancespecifikation (LÅST)'!V477:CA477)</f>
        <v>4Stativer-</v>
      </c>
      <c r="C474" t="str">
        <f>'Leverancespecifikation (LÅST)'!N477</f>
        <v>-</v>
      </c>
      <c r="D474" t="str">
        <f>VLOOKUP(Tabel4[[#This Row],[Data fra "5. Basis"]],Leverancespecifikation!C:C,1,FALSE)</f>
        <v>473Stativer</v>
      </c>
      <c r="E474" t="str">
        <f>_xlfn.CONCAT(Leverancespecifikation!J477,Leverancespecifikation!K477,Leverancespecifikation!L477,Leverancespecifikation!V477:CA477)</f>
        <v>4Stativer-</v>
      </c>
      <c r="F474" t="str">
        <f>Leverancespecifikation!N477</f>
        <v>-</v>
      </c>
      <c r="G474" t="str">
        <f t="shared" si="8"/>
        <v/>
      </c>
    </row>
    <row r="475" spans="1:7" x14ac:dyDescent="0.25">
      <c r="A475" t="str">
        <f>'Leverancespecifikation (LÅST)'!C478</f>
        <v>474Hul- og recesobjekter</v>
      </c>
      <c r="B475" t="str">
        <f>_xlfn.CONCAT('Leverancespecifikation (LÅST)'!J478:L478,'Leverancespecifikation (LÅST)'!V478:CA478)</f>
        <v>4Hul- og recesobjekterReces- og hulobjekter</v>
      </c>
      <c r="C475" t="str">
        <f>'Leverancespecifikation (LÅST)'!N478</f>
        <v>-</v>
      </c>
      <c r="D475" t="str">
        <f>VLOOKUP(Tabel4[[#This Row],[Data fra "5. Basis"]],Leverancespecifikation!C:C,1,FALSE)</f>
        <v>474Hul- og recesobjekter</v>
      </c>
      <c r="E475" t="str">
        <f>_xlfn.CONCAT(Leverancespecifikation!J478,Leverancespecifikation!K478,Leverancespecifikation!L478,Leverancespecifikation!V478:CA478)</f>
        <v>4Hul- og recesobjekterReces- og hulobjekter</v>
      </c>
      <c r="F475" t="str">
        <f>Leverancespecifikation!N478</f>
        <v>-</v>
      </c>
      <c r="G475" t="str">
        <f t="shared" si="8"/>
        <v/>
      </c>
    </row>
    <row r="476" spans="1:7" x14ac:dyDescent="0.25">
      <c r="A476" t="str">
        <f>'Leverancespecifikation (LÅST)'!C479</f>
        <v>475Hullukninger</v>
      </c>
      <c r="B476" t="str">
        <f>_xlfn.CONCAT('Leverancespecifikation (LÅST)'!J479:L479,'Leverancespecifikation (LÅST)'!V479:CA479)</f>
        <v>4Hullukninger-Gælder for bl.a. brandtætning og lydtætning.</v>
      </c>
      <c r="C476" t="str">
        <f>'Leverancespecifikation (LÅST)'!N479</f>
        <v>-</v>
      </c>
      <c r="D476" t="str">
        <f>VLOOKUP(Tabel4[[#This Row],[Data fra "5. Basis"]],Leverancespecifikation!C:C,1,FALSE)</f>
        <v>475Hullukninger</v>
      </c>
      <c r="E476" t="str">
        <f>_xlfn.CONCAT(Leverancespecifikation!J479,Leverancespecifikation!K479,Leverancespecifikation!L479,Leverancespecifikation!V479:CA479)</f>
        <v>4Hullukninger-Gælder for bl.a. brandtætning og lydtætning.</v>
      </c>
      <c r="F476" t="str">
        <f>Leverancespecifikation!N479</f>
        <v>-</v>
      </c>
      <c r="G476" t="str">
        <f t="shared" si="8"/>
        <v/>
      </c>
    </row>
    <row r="477" spans="1:7" x14ac:dyDescent="0.25">
      <c r="A477" t="str">
        <f>'Leverancespecifikation (LÅST)'!C480</f>
        <v>476Mekanisk udstyr</v>
      </c>
      <c r="B477" t="str">
        <f>_xlfn.CONCAT('Leverancespecifikation (LÅST)'!J480:L480,'Leverancespecifikation (LÅST)'!V480:CA480)</f>
        <v>2Mekanisk udstyr</v>
      </c>
      <c r="C477">
        <f>'Leverancespecifikation (LÅST)'!N480</f>
        <v>0</v>
      </c>
      <c r="D477" t="str">
        <f>VLOOKUP(Tabel4[[#This Row],[Data fra "5. Basis"]],Leverancespecifikation!C:C,1,FALSE)</f>
        <v>476Mekanisk udstyr</v>
      </c>
      <c r="E477" t="str">
        <f>_xlfn.CONCAT(Leverancespecifikation!J480,Leverancespecifikation!K480,Leverancespecifikation!L480,Leverancespecifikation!V480:CA480)</f>
        <v>2Mekanisk udstyr</v>
      </c>
      <c r="F477">
        <f>Leverancespecifikation!N480</f>
        <v>0</v>
      </c>
      <c r="G477" t="str">
        <f t="shared" si="8"/>
        <v/>
      </c>
    </row>
    <row r="478" spans="1:7" x14ac:dyDescent="0.25">
      <c r="A478" t="str">
        <f>'Leverancespecifikation (LÅST)'!C481</f>
        <v>477Kloak / LAR systemer undenfor fundament</v>
      </c>
      <c r="B478" t="str">
        <f>_xlfn.CONCAT('Leverancespecifikation (LÅST)'!J481:L481,'Leverancespecifikation (LÅST)'!V481:CA481)</f>
        <v>3Kloak / LAR systemer undenfor fundament</v>
      </c>
      <c r="C478" t="str">
        <f>'Leverancespecifikation (LÅST)'!N481</f>
        <v>-</v>
      </c>
      <c r="D478" t="str">
        <f>VLOOKUP(Tabel4[[#This Row],[Data fra "5. Basis"]],Leverancespecifikation!C:C,1,FALSE)</f>
        <v>477Kloak / LAR systemer undenfor fundament</v>
      </c>
      <c r="E478" t="str">
        <f>_xlfn.CONCAT(Leverancespecifikation!J481,Leverancespecifikation!K481,Leverancespecifikation!L481,Leverancespecifikation!V481:CA481)</f>
        <v>3Kloak / LAR systemer undenfor fundament</v>
      </c>
      <c r="F478" t="str">
        <f>Leverancespecifikation!N481</f>
        <v>-</v>
      </c>
      <c r="G478" t="str">
        <f t="shared" si="8"/>
        <v/>
      </c>
    </row>
    <row r="479" spans="1:7" x14ac:dyDescent="0.25">
      <c r="A479" t="str">
        <f>'Leverancespecifikation (LÅST)'!C482</f>
        <v>478Brønde</v>
      </c>
      <c r="B479" t="str">
        <f>_xlfn.CONCAT('Leverancespecifikation (LÅST)'!J482:L482,'Leverancespecifikation (LÅST)'!V482:CA482)</f>
        <v>4BrøndeVVS-komponent</v>
      </c>
      <c r="C479" t="str">
        <f>'Leverancespecifikation (LÅST)'!N482</f>
        <v>-</v>
      </c>
      <c r="D479" t="str">
        <f>VLOOKUP(Tabel4[[#This Row],[Data fra "5. Basis"]],Leverancespecifikation!C:C,1,FALSE)</f>
        <v>478Brønde</v>
      </c>
      <c r="E479" t="str">
        <f>_xlfn.CONCAT(Leverancespecifikation!J482,Leverancespecifikation!K482,Leverancespecifikation!L482,Leverancespecifikation!V482:CA482)</f>
        <v>4BrøndeVVS-komponent</v>
      </c>
      <c r="F479" t="str">
        <f>Leverancespecifikation!N482</f>
        <v>-</v>
      </c>
      <c r="G479" t="str">
        <f t="shared" si="8"/>
        <v/>
      </c>
    </row>
    <row r="480" spans="1:7" x14ac:dyDescent="0.25">
      <c r="A480" t="str">
        <f>'Leverancespecifikation (LÅST)'!C483</f>
        <v>479Udskillere (Olie, fedt, benzin o.l.)</v>
      </c>
      <c r="B480" t="str">
        <f>_xlfn.CONCAT('Leverancespecifikation (LÅST)'!J483:L483,'Leverancespecifikation (LÅST)'!V483:CA483)</f>
        <v>4Udskillere (Olie, fedt, benzin o.l.)VVS-komponent</v>
      </c>
      <c r="C480" t="str">
        <f>'Leverancespecifikation (LÅST)'!N483</f>
        <v>-</v>
      </c>
      <c r="D480" t="str">
        <f>VLOOKUP(Tabel4[[#This Row],[Data fra "5. Basis"]],Leverancespecifikation!C:C,1,FALSE)</f>
        <v>479Udskillere (Olie, fedt, benzin o.l.)</v>
      </c>
      <c r="E480" t="str">
        <f>_xlfn.CONCAT(Leverancespecifikation!J483,Leverancespecifikation!K483,Leverancespecifikation!L483,Leverancespecifikation!V483:CA483)</f>
        <v>4Udskillere (Olie, fedt, benzin o.l.)VVS-komponent</v>
      </c>
      <c r="F480" t="str">
        <f>Leverancespecifikation!N483</f>
        <v>-</v>
      </c>
      <c r="G480" t="str">
        <f t="shared" si="8"/>
        <v/>
      </c>
    </row>
    <row r="481" spans="1:7" x14ac:dyDescent="0.25">
      <c r="A481" t="str">
        <f>'Leverancespecifikation (LÅST)'!C484</f>
        <v>480Bassiner</v>
      </c>
      <c r="B481" t="str">
        <f>_xlfn.CONCAT('Leverancespecifikation (LÅST)'!J484:L484,'Leverancespecifikation (LÅST)'!V484:CA484)</f>
        <v>4Bassiner-</v>
      </c>
      <c r="C481" t="str">
        <f>'Leverancespecifikation (LÅST)'!N484</f>
        <v>-</v>
      </c>
      <c r="D481" t="str">
        <f>VLOOKUP(Tabel4[[#This Row],[Data fra "5. Basis"]],Leverancespecifikation!C:C,1,FALSE)</f>
        <v>480Bassiner</v>
      </c>
      <c r="E481" t="str">
        <f>_xlfn.CONCAT(Leverancespecifikation!J484,Leverancespecifikation!K484,Leverancespecifikation!L484,Leverancespecifikation!V484:CA484)</f>
        <v>4Bassiner-</v>
      </c>
      <c r="F481" t="str">
        <f>Leverancespecifikation!N484</f>
        <v>-</v>
      </c>
      <c r="G481" t="str">
        <f t="shared" si="8"/>
        <v/>
      </c>
    </row>
    <row r="482" spans="1:7" x14ac:dyDescent="0.25">
      <c r="A482" t="str">
        <f>'Leverancespecifikation (LÅST)'!C485</f>
        <v>481Spejlbassiner</v>
      </c>
      <c r="B482" t="str">
        <f>_xlfn.CONCAT('Leverancespecifikation (LÅST)'!J485:L485,'Leverancespecifikation (LÅST)'!V485:CA485)</f>
        <v>4Spejlbassiner-</v>
      </c>
      <c r="C482" t="str">
        <f>'Leverancespecifikation (LÅST)'!N485</f>
        <v>-</v>
      </c>
      <c r="D482" t="str">
        <f>VLOOKUP(Tabel4[[#This Row],[Data fra "5. Basis"]],Leverancespecifikation!C:C,1,FALSE)</f>
        <v>481Spejlbassiner</v>
      </c>
      <c r="E482" t="str">
        <f>_xlfn.CONCAT(Leverancespecifikation!J485,Leverancespecifikation!K485,Leverancespecifikation!L485,Leverancespecifikation!V485:CA485)</f>
        <v>4Spejlbassiner-</v>
      </c>
      <c r="F482" t="str">
        <f>Leverancespecifikation!N485</f>
        <v>-</v>
      </c>
      <c r="G482" t="str">
        <f t="shared" si="8"/>
        <v/>
      </c>
    </row>
    <row r="483" spans="1:7" x14ac:dyDescent="0.25">
      <c r="A483" t="str">
        <f>'Leverancespecifikation (LÅST)'!C486</f>
        <v>482Overløbsbassiner</v>
      </c>
      <c r="B483" t="str">
        <f>_xlfn.CONCAT('Leverancespecifikation (LÅST)'!J486:L486,'Leverancespecifikation (LÅST)'!V486:CA486)</f>
        <v>4Overløbsbassiner-</v>
      </c>
      <c r="C483" t="str">
        <f>'Leverancespecifikation (LÅST)'!N486</f>
        <v>-</v>
      </c>
      <c r="D483" t="str">
        <f>VLOOKUP(Tabel4[[#This Row],[Data fra "5. Basis"]],Leverancespecifikation!C:C,1,FALSE)</f>
        <v>482Overløbsbassiner</v>
      </c>
      <c r="E483" t="str">
        <f>_xlfn.CONCAT(Leverancespecifikation!J486,Leverancespecifikation!K486,Leverancespecifikation!L486,Leverancespecifikation!V486:CA486)</f>
        <v>4Overløbsbassiner-</v>
      </c>
      <c r="F483" t="str">
        <f>Leverancespecifikation!N486</f>
        <v>-</v>
      </c>
      <c r="G483" t="str">
        <f t="shared" si="8"/>
        <v/>
      </c>
    </row>
    <row r="484" spans="1:7" x14ac:dyDescent="0.25">
      <c r="A484" t="str">
        <f>'Leverancespecifikation (LÅST)'!C487</f>
        <v>483Springvand</v>
      </c>
      <c r="B484" t="str">
        <f>_xlfn.CONCAT('Leverancespecifikation (LÅST)'!J487:L487,'Leverancespecifikation (LÅST)'!V487:CA487)</f>
        <v>4Springvand-</v>
      </c>
      <c r="C484" t="str">
        <f>'Leverancespecifikation (LÅST)'!N487</f>
        <v>-</v>
      </c>
      <c r="D484" t="str">
        <f>VLOOKUP(Tabel4[[#This Row],[Data fra "5. Basis"]],Leverancespecifikation!C:C,1,FALSE)</f>
        <v>483Springvand</v>
      </c>
      <c r="E484" t="str">
        <f>_xlfn.CONCAT(Leverancespecifikation!J487,Leverancespecifikation!K487,Leverancespecifikation!L487,Leverancespecifikation!V487:CA487)</f>
        <v>4Springvand-</v>
      </c>
      <c r="F484" t="str">
        <f>Leverancespecifikation!N487</f>
        <v>-</v>
      </c>
      <c r="G484" t="str">
        <f t="shared" si="8"/>
        <v/>
      </c>
    </row>
    <row r="485" spans="1:7" x14ac:dyDescent="0.25">
      <c r="A485" t="str">
        <f>'Leverancespecifikation (LÅST)'!C488</f>
        <v>484Kloak / LAR systemer under bygning (Fra terrændæk og ned)</v>
      </c>
      <c r="B485" t="str">
        <f>_xlfn.CONCAT('Leverancespecifikation (LÅST)'!J488:L488,'Leverancespecifikation (LÅST)'!V488:CA488)</f>
        <v>3Kloak / LAR systemer under bygning (Fra terrændæk og ned)</v>
      </c>
      <c r="C485" t="str">
        <f>'Leverancespecifikation (LÅST)'!N488</f>
        <v>X</v>
      </c>
      <c r="D485" t="str">
        <f>VLOOKUP(Tabel4[[#This Row],[Data fra "5. Basis"]],Leverancespecifikation!C:C,1,FALSE)</f>
        <v>484Kloak / LAR systemer under bygning (Fra terrændæk og ned)</v>
      </c>
      <c r="E485" t="str">
        <f>_xlfn.CONCAT(Leverancespecifikation!J488,Leverancespecifikation!K488,Leverancespecifikation!L488,Leverancespecifikation!V488:CA488)</f>
        <v>3Kloak / LAR systemer under bygning (Fra terrændæk og ned)</v>
      </c>
      <c r="F485" t="str">
        <f>Leverancespecifikation!N488</f>
        <v>X</v>
      </c>
      <c r="G485" t="str">
        <f t="shared" si="8"/>
        <v/>
      </c>
    </row>
    <row r="486" spans="1:7" x14ac:dyDescent="0.25">
      <c r="A486" t="str">
        <f>'Leverancespecifikation (LÅST)'!C489</f>
        <v>485Brønde</v>
      </c>
      <c r="B486" t="str">
        <f>_xlfn.CONCAT('Leverancespecifikation (LÅST)'!J489:L489,'Leverancespecifikation (LÅST)'!V489:CA489)</f>
        <v>4BrøndeVVS-komponentVVS200VVS300VVS325VVS325</v>
      </c>
      <c r="C486" t="str">
        <f>'Leverancespecifikation (LÅST)'!N489</f>
        <v>X</v>
      </c>
      <c r="D486" t="str">
        <f>VLOOKUP(Tabel4[[#This Row],[Data fra "5. Basis"]],Leverancespecifikation!C:C,1,FALSE)</f>
        <v>485Brønde</v>
      </c>
      <c r="E486" t="str">
        <f>_xlfn.CONCAT(Leverancespecifikation!J489,Leverancespecifikation!K489,Leverancespecifikation!L489,Leverancespecifikation!V489:CA489)</f>
        <v>4BrøndeVVS-komponentVVS200VVS300VVS325VVS325</v>
      </c>
      <c r="F486" t="str">
        <f>Leverancespecifikation!N489</f>
        <v>X</v>
      </c>
      <c r="G486" t="str">
        <f t="shared" si="8"/>
        <v/>
      </c>
    </row>
    <row r="487" spans="1:7" x14ac:dyDescent="0.25">
      <c r="A487" t="str">
        <f>'Leverancespecifikation (LÅST)'!C490</f>
        <v>486Udskillere (Olie, fedt, benzin o.l.)</v>
      </c>
      <c r="B487" t="str">
        <f>_xlfn.CONCAT('Leverancespecifikation (LÅST)'!J490:L490,'Leverancespecifikation (LÅST)'!V490:CA490)</f>
        <v>4Udskillere (Olie, fedt, benzin o.l.)VVS-komponentVVS200VVS300VVS325VVS325</v>
      </c>
      <c r="C487" t="str">
        <f>'Leverancespecifikation (LÅST)'!N490</f>
        <v>X</v>
      </c>
      <c r="D487" t="str">
        <f>VLOOKUP(Tabel4[[#This Row],[Data fra "5. Basis"]],Leverancespecifikation!C:C,1,FALSE)</f>
        <v>486Udskillere (Olie, fedt, benzin o.l.)</v>
      </c>
      <c r="E487" t="str">
        <f>_xlfn.CONCAT(Leverancespecifikation!J490,Leverancespecifikation!K490,Leverancespecifikation!L490,Leverancespecifikation!V490:CA490)</f>
        <v>4Udskillere (Olie, fedt, benzin o.l.)VVS-komponentVVS200VVS300VVS325VVS325</v>
      </c>
      <c r="F487" t="str">
        <f>Leverancespecifikation!N490</f>
        <v>X</v>
      </c>
      <c r="G487" t="str">
        <f t="shared" si="8"/>
        <v/>
      </c>
    </row>
    <row r="488" spans="1:7" x14ac:dyDescent="0.25">
      <c r="A488" t="str">
        <f>'Leverancespecifikation (LÅST)'!C491</f>
        <v>487Vand</v>
      </c>
      <c r="B488" t="str">
        <f>_xlfn.CONCAT('Leverancespecifikation (LÅST)'!J491:L491,'Leverancespecifikation (LÅST)'!V491:CA491)</f>
        <v>3Vand</v>
      </c>
      <c r="C488" t="str">
        <f>'Leverancespecifikation (LÅST)'!N491</f>
        <v>X</v>
      </c>
      <c r="D488" t="str">
        <f>VLOOKUP(Tabel4[[#This Row],[Data fra "5. Basis"]],Leverancespecifikation!C:C,1,FALSE)</f>
        <v>487Vand</v>
      </c>
      <c r="E488" t="str">
        <f>_xlfn.CONCAT(Leverancespecifikation!J491,Leverancespecifikation!K491,Leverancespecifikation!L491,Leverancespecifikation!V491:CA491)</f>
        <v>3Vand</v>
      </c>
      <c r="F488" t="str">
        <f>Leverancespecifikation!N491</f>
        <v>X</v>
      </c>
      <c r="G488" t="str">
        <f t="shared" si="8"/>
        <v/>
      </c>
    </row>
    <row r="489" spans="1:7" x14ac:dyDescent="0.25">
      <c r="A489" t="str">
        <f>'Leverancespecifikation (LÅST)'!C492</f>
        <v>488Målerarrangement</v>
      </c>
      <c r="B489" t="str">
        <f>_xlfn.CONCAT('Leverancespecifikation (LÅST)'!J492:L492,'Leverancespecifikation (LÅST)'!V492:CA492)</f>
        <v>4MålerarrangementVVS-komponentVVS200VVS300VVS325VVS325</v>
      </c>
      <c r="C489" t="str">
        <f>'Leverancespecifikation (LÅST)'!N492</f>
        <v>X</v>
      </c>
      <c r="D489" t="str">
        <f>VLOOKUP(Tabel4[[#This Row],[Data fra "5. Basis"]],Leverancespecifikation!C:C,1,FALSE)</f>
        <v>488Målerarrangement</v>
      </c>
      <c r="E489" t="str">
        <f>_xlfn.CONCAT(Leverancespecifikation!J492,Leverancespecifikation!K492,Leverancespecifikation!L492,Leverancespecifikation!V492:CA492)</f>
        <v>4MålerarrangementVVS-komponentVVS200VVS300VVS325VVS325</v>
      </c>
      <c r="F489" t="str">
        <f>Leverancespecifikation!N492</f>
        <v>X</v>
      </c>
      <c r="G489" t="str">
        <f t="shared" si="8"/>
        <v/>
      </c>
    </row>
    <row r="490" spans="1:7" x14ac:dyDescent="0.25">
      <c r="A490" t="str">
        <f>'Leverancespecifikation (LÅST)'!C493</f>
        <v>489Cirkulationspumper</v>
      </c>
      <c r="B490" t="str">
        <f>_xlfn.CONCAT('Leverancespecifikation (LÅST)'!J493:L493,'Leverancespecifikation (LÅST)'!V493:CA493)</f>
        <v>4CirkulationspumperVVS-komponent</v>
      </c>
      <c r="C490" t="str">
        <f>'Leverancespecifikation (LÅST)'!N493</f>
        <v>-</v>
      </c>
      <c r="D490" t="str">
        <f>VLOOKUP(Tabel4[[#This Row],[Data fra "5. Basis"]],Leverancespecifikation!C:C,1,FALSE)</f>
        <v>489Cirkulationspumper</v>
      </c>
      <c r="E490" t="str">
        <f>_xlfn.CONCAT(Leverancespecifikation!J493,Leverancespecifikation!K493,Leverancespecifikation!L493,Leverancespecifikation!V493:CA493)</f>
        <v>4CirkulationspumperVVS-komponent</v>
      </c>
      <c r="F490" t="str">
        <f>Leverancespecifikation!N493</f>
        <v>-</v>
      </c>
      <c r="G490" t="str">
        <f t="shared" si="8"/>
        <v/>
      </c>
    </row>
    <row r="491" spans="1:7" x14ac:dyDescent="0.25">
      <c r="A491" t="str">
        <f>'Leverancespecifikation (LÅST)'!C494</f>
        <v>490Fordelerrør til vand</v>
      </c>
      <c r="B491" t="str">
        <f>_xlfn.CONCAT('Leverancespecifikation (LÅST)'!J494:L494,'Leverancespecifikation (LÅST)'!V494:CA494)</f>
        <v>4Fordelerrør til vandVVS-komponentVVS325VVS325</v>
      </c>
      <c r="C491" t="str">
        <f>'Leverancespecifikation (LÅST)'!N494</f>
        <v>X</v>
      </c>
      <c r="D491" t="str">
        <f>VLOOKUP(Tabel4[[#This Row],[Data fra "5. Basis"]],Leverancespecifikation!C:C,1,FALSE)</f>
        <v>490Fordelerrør til vand</v>
      </c>
      <c r="E491" t="str">
        <f>_xlfn.CONCAT(Leverancespecifikation!J494,Leverancespecifikation!K494,Leverancespecifikation!L494,Leverancespecifikation!V494:CA494)</f>
        <v>4Fordelerrør til vandVVS-komponentVVS325VVS325</v>
      </c>
      <c r="F491" t="str">
        <f>Leverancespecifikation!N494</f>
        <v>X</v>
      </c>
      <c r="G491" t="str">
        <f t="shared" si="8"/>
        <v/>
      </c>
    </row>
    <row r="492" spans="1:7" x14ac:dyDescent="0.25">
      <c r="A492" t="str">
        <f>'Leverancespecifikation (LÅST)'!C495</f>
        <v>491Trykforøgeranlæg</v>
      </c>
      <c r="B492" t="str">
        <f>_xlfn.CONCAT('Leverancespecifikation (LÅST)'!J495:L495,'Leverancespecifikation (LÅST)'!V495:CA495)</f>
        <v>4TrykforøgeranlægVVS-komponentVVS200VVS300VVS325VVS325</v>
      </c>
      <c r="C492" t="str">
        <f>'Leverancespecifikation (LÅST)'!N495</f>
        <v>X</v>
      </c>
      <c r="D492" t="str">
        <f>VLOOKUP(Tabel4[[#This Row],[Data fra "5. Basis"]],Leverancespecifikation!C:C,1,FALSE)</f>
        <v>491Trykforøgeranlæg</v>
      </c>
      <c r="E492" t="str">
        <f>_xlfn.CONCAT(Leverancespecifikation!J495,Leverancespecifikation!K495,Leverancespecifikation!L495,Leverancespecifikation!V495:CA495)</f>
        <v>4TrykforøgeranlægVVS-komponentVVS200VVS300VVS325VVS325</v>
      </c>
      <c r="F492" t="str">
        <f>Leverancespecifikation!N495</f>
        <v>X</v>
      </c>
      <c r="G492" t="str">
        <f t="shared" si="8"/>
        <v/>
      </c>
    </row>
    <row r="493" spans="1:7" x14ac:dyDescent="0.25">
      <c r="A493" t="str">
        <f>'Leverancespecifikation (LÅST)'!C496</f>
        <v>492Produktionsanlæg</v>
      </c>
      <c r="B493" t="str">
        <f>_xlfn.CONCAT('Leverancespecifikation (LÅST)'!J496:L496,'Leverancespecifikation (LÅST)'!V496:CA496)</f>
        <v>4ProduktionsanlægVVS-komponentVVS200VVS300VVS325VVS325</v>
      </c>
      <c r="C493" t="str">
        <f>'Leverancespecifikation (LÅST)'!N496</f>
        <v>X</v>
      </c>
      <c r="D493" t="str">
        <f>VLOOKUP(Tabel4[[#This Row],[Data fra "5. Basis"]],Leverancespecifikation!C:C,1,FALSE)</f>
        <v>492Produktionsanlæg</v>
      </c>
      <c r="E493" t="str">
        <f>_xlfn.CONCAT(Leverancespecifikation!J496,Leverancespecifikation!K496,Leverancespecifikation!L496,Leverancespecifikation!V496:CA496)</f>
        <v>4ProduktionsanlægVVS-komponentVVS200VVS300VVS325VVS325</v>
      </c>
      <c r="F493" t="str">
        <f>Leverancespecifikation!N496</f>
        <v>X</v>
      </c>
      <c r="G493" t="str">
        <f t="shared" si="8"/>
        <v/>
      </c>
    </row>
    <row r="494" spans="1:7" x14ac:dyDescent="0.25">
      <c r="A494" t="str">
        <f>'Leverancespecifikation (LÅST)'!C497</f>
        <v>493Filtreringsanlæg</v>
      </c>
      <c r="B494" t="str">
        <f>_xlfn.CONCAT('Leverancespecifikation (LÅST)'!J497:L497,'Leverancespecifikation (LÅST)'!V497:CA497)</f>
        <v>4FiltreringsanlægVVS-komponentVVS200VVS300VVS325VVS325</v>
      </c>
      <c r="C494" t="str">
        <f>'Leverancespecifikation (LÅST)'!N497</f>
        <v>X</v>
      </c>
      <c r="D494" t="str">
        <f>VLOOKUP(Tabel4[[#This Row],[Data fra "5. Basis"]],Leverancespecifikation!C:C,1,FALSE)</f>
        <v>493Filtreringsanlæg</v>
      </c>
      <c r="E494" t="str">
        <f>_xlfn.CONCAT(Leverancespecifikation!J497,Leverancespecifikation!K497,Leverancespecifikation!L497,Leverancespecifikation!V497:CA497)</f>
        <v>4FiltreringsanlægVVS-komponentVVS200VVS300VVS325VVS325</v>
      </c>
      <c r="F494" t="str">
        <f>Leverancespecifikation!N497</f>
        <v>X</v>
      </c>
      <c r="G494" t="str">
        <f t="shared" si="8"/>
        <v/>
      </c>
    </row>
    <row r="495" spans="1:7" x14ac:dyDescent="0.25">
      <c r="A495" t="str">
        <f>'Leverancespecifikation (LÅST)'!C498</f>
        <v>494Vandbehandlingsanlæg</v>
      </c>
      <c r="B495" t="str">
        <f>_xlfn.CONCAT('Leverancespecifikation (LÅST)'!J498:L498,'Leverancespecifikation (LÅST)'!V498:CA498)</f>
        <v>4VandbehandlingsanlægVVS-komponentVVS200VVS300VVS325VVS325</v>
      </c>
      <c r="C495" t="str">
        <f>'Leverancespecifikation (LÅST)'!N498</f>
        <v>X</v>
      </c>
      <c r="D495" t="str">
        <f>VLOOKUP(Tabel4[[#This Row],[Data fra "5. Basis"]],Leverancespecifikation!C:C,1,FALSE)</f>
        <v>494Vandbehandlingsanlæg</v>
      </c>
      <c r="E495" t="str">
        <f>_xlfn.CONCAT(Leverancespecifikation!J498,Leverancespecifikation!K498,Leverancespecifikation!L498,Leverancespecifikation!V498:CA498)</f>
        <v>4VandbehandlingsanlægVVS-komponentVVS200VVS300VVS325VVS325</v>
      </c>
      <c r="F495" t="str">
        <f>Leverancespecifikation!N498</f>
        <v>X</v>
      </c>
      <c r="G495" t="str">
        <f t="shared" si="8"/>
        <v/>
      </c>
    </row>
    <row r="496" spans="1:7" x14ac:dyDescent="0.25">
      <c r="A496" t="str">
        <f>'Leverancespecifikation (LÅST)'!C499</f>
        <v>495Luftarter</v>
      </c>
      <c r="B496" t="str">
        <f>_xlfn.CONCAT('Leverancespecifikation (LÅST)'!J499:L499,'Leverancespecifikation (LÅST)'!V499:CA499)</f>
        <v>3Luftarter</v>
      </c>
      <c r="C496" t="str">
        <f>'Leverancespecifikation (LÅST)'!N499</f>
        <v>X</v>
      </c>
      <c r="D496" t="str">
        <f>VLOOKUP(Tabel4[[#This Row],[Data fra "5. Basis"]],Leverancespecifikation!C:C,1,FALSE)</f>
        <v>495Luftarter</v>
      </c>
      <c r="E496" t="str">
        <f>_xlfn.CONCAT(Leverancespecifikation!J499,Leverancespecifikation!K499,Leverancespecifikation!L499,Leverancespecifikation!V499:CA499)</f>
        <v>3Luftarter</v>
      </c>
      <c r="F496" t="str">
        <f>Leverancespecifikation!N499</f>
        <v>X</v>
      </c>
      <c r="G496" t="str">
        <f t="shared" si="8"/>
        <v/>
      </c>
    </row>
    <row r="497" spans="1:7" x14ac:dyDescent="0.25">
      <c r="A497" t="str">
        <f>'Leverancespecifikation (LÅST)'!C500</f>
        <v xml:space="preserve">496Overvågningsenheder </v>
      </c>
      <c r="B497" t="str">
        <f>_xlfn.CONCAT('Leverancespecifikation (LÅST)'!J500:L500,'Leverancespecifikation (LÅST)'!V500:CA500)</f>
        <v>4Overvågningsenheder VVS-komponentVVS300VVS325VVS325</v>
      </c>
      <c r="C497" t="str">
        <f>'Leverancespecifikation (LÅST)'!N500</f>
        <v>X</v>
      </c>
      <c r="D497" t="str">
        <f>VLOOKUP(Tabel4[[#This Row],[Data fra "5. Basis"]],Leverancespecifikation!C:C,1,FALSE)</f>
        <v xml:space="preserve">496Overvågningsenheder </v>
      </c>
      <c r="E497" t="str">
        <f>_xlfn.CONCAT(Leverancespecifikation!J500,Leverancespecifikation!K500,Leverancespecifikation!L500,Leverancespecifikation!V500:CA500)</f>
        <v>4Overvågningsenheder VVS-komponentVVS300VVS325VVS325</v>
      </c>
      <c r="F497" t="str">
        <f>Leverancespecifikation!N500</f>
        <v>X</v>
      </c>
      <c r="G497" t="str">
        <f t="shared" si="8"/>
        <v/>
      </c>
    </row>
    <row r="498" spans="1:7" x14ac:dyDescent="0.25">
      <c r="A498" t="str">
        <f>'Leverancespecifikation (LÅST)'!C501</f>
        <v xml:space="preserve">497Nødafspærringsbokse </v>
      </c>
      <c r="B498" t="str">
        <f>_xlfn.CONCAT('Leverancespecifikation (LÅST)'!J501:L501,'Leverancespecifikation (LÅST)'!V501:CA501)</f>
        <v>4Nødafspærringsbokse VVS-komponentVVS300VVS325VVS325</v>
      </c>
      <c r="C498" t="str">
        <f>'Leverancespecifikation (LÅST)'!N501</f>
        <v>X</v>
      </c>
      <c r="D498" t="str">
        <f>VLOOKUP(Tabel4[[#This Row],[Data fra "5. Basis"]],Leverancespecifikation!C:C,1,FALSE)</f>
        <v xml:space="preserve">497Nødafspærringsbokse </v>
      </c>
      <c r="E498" t="str">
        <f>_xlfn.CONCAT(Leverancespecifikation!J501,Leverancespecifikation!K501,Leverancespecifikation!L501,Leverancespecifikation!V501:CA501)</f>
        <v>4Nødafspærringsbokse VVS-komponentVVS300VVS325VVS325</v>
      </c>
      <c r="F498" t="str">
        <f>Leverancespecifikation!N501</f>
        <v>X</v>
      </c>
      <c r="G498" t="str">
        <f t="shared" si="8"/>
        <v/>
      </c>
    </row>
    <row r="499" spans="1:7" x14ac:dyDescent="0.25">
      <c r="A499" t="str">
        <f>'Leverancespecifikation (LÅST)'!C502</f>
        <v xml:space="preserve">498Nødforsyningsenheder </v>
      </c>
      <c r="B499" t="str">
        <f>_xlfn.CONCAT('Leverancespecifikation (LÅST)'!J502:L502,'Leverancespecifikation (LÅST)'!V502:CA502)</f>
        <v>4Nødforsyningsenheder VVS-komponentVVS300VVS325VVS325</v>
      </c>
      <c r="C499" t="str">
        <f>'Leverancespecifikation (LÅST)'!N502</f>
        <v>X</v>
      </c>
      <c r="D499" t="str">
        <f>VLOOKUP(Tabel4[[#This Row],[Data fra "5. Basis"]],Leverancespecifikation!C:C,1,FALSE)</f>
        <v xml:space="preserve">498Nødforsyningsenheder </v>
      </c>
      <c r="E499" t="str">
        <f>_xlfn.CONCAT(Leverancespecifikation!J502,Leverancespecifikation!K502,Leverancespecifikation!L502,Leverancespecifikation!V502:CA502)</f>
        <v>4Nødforsyningsenheder VVS-komponentVVS300VVS325VVS325</v>
      </c>
      <c r="F499" t="str">
        <f>Leverancespecifikation!N502</f>
        <v>X</v>
      </c>
      <c r="G499" t="str">
        <f t="shared" si="8"/>
        <v/>
      </c>
    </row>
    <row r="500" spans="1:7" x14ac:dyDescent="0.25">
      <c r="A500" t="str">
        <f>'Leverancespecifikation (LÅST)'!C503</f>
        <v xml:space="preserve">499Gasregulatorer </v>
      </c>
      <c r="B500" t="str">
        <f>_xlfn.CONCAT('Leverancespecifikation (LÅST)'!J503:L503,'Leverancespecifikation (LÅST)'!V503:CA503)</f>
        <v>4Gasregulatorer VVS-komponentVVS325VVS325</v>
      </c>
      <c r="C500" t="str">
        <f>'Leverancespecifikation (LÅST)'!N503</f>
        <v>X</v>
      </c>
      <c r="D500" t="str">
        <f>VLOOKUP(Tabel4[[#This Row],[Data fra "5. Basis"]],Leverancespecifikation!C:C,1,FALSE)</f>
        <v xml:space="preserve">499Gasregulatorer </v>
      </c>
      <c r="E500" t="str">
        <f>_xlfn.CONCAT(Leverancespecifikation!J503,Leverancespecifikation!K503,Leverancespecifikation!L503,Leverancespecifikation!V503:CA503)</f>
        <v>4Gasregulatorer VVS-komponentVVS325VVS325</v>
      </c>
      <c r="F500" t="str">
        <f>Leverancespecifikation!N503</f>
        <v>X</v>
      </c>
      <c r="G500" t="str">
        <f t="shared" si="8"/>
        <v/>
      </c>
    </row>
    <row r="501" spans="1:7" x14ac:dyDescent="0.25">
      <c r="A501" t="str">
        <f>'Leverancespecifikation (LÅST)'!C504</f>
        <v>500Målerarrangementer</v>
      </c>
      <c r="B501" t="str">
        <f>_xlfn.CONCAT('Leverancespecifikation (LÅST)'!J504:L504,'Leverancespecifikation (LÅST)'!V504:CA504)</f>
        <v>4MålerarrangementerVVS-komponentVVS200VVS300VVS325VVS325</v>
      </c>
      <c r="C501" t="str">
        <f>'Leverancespecifikation (LÅST)'!N504</f>
        <v>X</v>
      </c>
      <c r="D501" t="str">
        <f>VLOOKUP(Tabel4[[#This Row],[Data fra "5. Basis"]],Leverancespecifikation!C:C,1,FALSE)</f>
        <v>500Målerarrangementer</v>
      </c>
      <c r="E501" t="str">
        <f>_xlfn.CONCAT(Leverancespecifikation!J504,Leverancespecifikation!K504,Leverancespecifikation!L504,Leverancespecifikation!V504:CA504)</f>
        <v>4MålerarrangementerVVS-komponentVVS200VVS300VVS325VVS325</v>
      </c>
      <c r="F501" t="str">
        <f>Leverancespecifikation!N504</f>
        <v>X</v>
      </c>
      <c r="G501" t="str">
        <f t="shared" si="8"/>
        <v/>
      </c>
    </row>
    <row r="502" spans="1:7" x14ac:dyDescent="0.25">
      <c r="A502" t="str">
        <f>'Leverancespecifikation (LÅST)'!C505</f>
        <v xml:space="preserve">501Trykluftskompressorer </v>
      </c>
      <c r="B502" t="str">
        <f>_xlfn.CONCAT('Leverancespecifikation (LÅST)'!J505:L505,'Leverancespecifikation (LÅST)'!V505:CA505)</f>
        <v>4Trykluftskompressorer VVS-komponentVVS200VVS300VVS325VVS325</v>
      </c>
      <c r="C502" t="str">
        <f>'Leverancespecifikation (LÅST)'!N505</f>
        <v>X</v>
      </c>
      <c r="D502" t="str">
        <f>VLOOKUP(Tabel4[[#This Row],[Data fra "5. Basis"]],Leverancespecifikation!C:C,1,FALSE)</f>
        <v xml:space="preserve">501Trykluftskompressorer </v>
      </c>
      <c r="E502" t="str">
        <f>_xlfn.CONCAT(Leverancespecifikation!J505,Leverancespecifikation!K505,Leverancespecifikation!L505,Leverancespecifikation!V505:CA505)</f>
        <v>4Trykluftskompressorer VVS-komponentVVS200VVS300VVS325VVS325</v>
      </c>
      <c r="F502" t="str">
        <f>Leverancespecifikation!N505</f>
        <v>X</v>
      </c>
      <c r="G502" t="str">
        <f t="shared" si="8"/>
        <v/>
      </c>
    </row>
    <row r="503" spans="1:7" x14ac:dyDescent="0.25">
      <c r="A503" t="str">
        <f>'Leverancespecifikation (LÅST)'!C506</f>
        <v>502Vakumanlæg</v>
      </c>
      <c r="B503" t="str">
        <f>_xlfn.CONCAT('Leverancespecifikation (LÅST)'!J506:L506,'Leverancespecifikation (LÅST)'!V506:CA506)</f>
        <v>4VakumanlægVVS-komponentVVS200VVS300VVS325VVS325</v>
      </c>
      <c r="C503" t="str">
        <f>'Leverancespecifikation (LÅST)'!N506</f>
        <v>X</v>
      </c>
      <c r="D503" t="str">
        <f>VLOOKUP(Tabel4[[#This Row],[Data fra "5. Basis"]],Leverancespecifikation!C:C,1,FALSE)</f>
        <v>502Vakumanlæg</v>
      </c>
      <c r="E503" t="str">
        <f>_xlfn.CONCAT(Leverancespecifikation!J506,Leverancespecifikation!K506,Leverancespecifikation!L506,Leverancespecifikation!V506:CA506)</f>
        <v>4VakumanlægVVS-komponentVVS200VVS300VVS325VVS325</v>
      </c>
      <c r="F503" t="str">
        <f>Leverancespecifikation!N506</f>
        <v>X</v>
      </c>
      <c r="G503" t="str">
        <f t="shared" si="8"/>
        <v/>
      </c>
    </row>
    <row r="504" spans="1:7" x14ac:dyDescent="0.25">
      <c r="A504" t="str">
        <f>'Leverancespecifikation (LÅST)'!C507</f>
        <v>503Gasflasker</v>
      </c>
      <c r="B504" t="str">
        <f>_xlfn.CONCAT('Leverancespecifikation (LÅST)'!J507:L507,'Leverancespecifikation (LÅST)'!V507:CA507)</f>
        <v>4GasflaskerVVS-komponentVVS325VVS325</v>
      </c>
      <c r="C504" t="str">
        <f>'Leverancespecifikation (LÅST)'!N507</f>
        <v>X</v>
      </c>
      <c r="D504" t="str">
        <f>VLOOKUP(Tabel4[[#This Row],[Data fra "5. Basis"]],Leverancespecifikation!C:C,1,FALSE)</f>
        <v>503Gasflasker</v>
      </c>
      <c r="E504" t="str">
        <f>_xlfn.CONCAT(Leverancespecifikation!J507,Leverancespecifikation!K507,Leverancespecifikation!L507,Leverancespecifikation!V507:CA507)</f>
        <v>4GasflaskerVVS-komponentVVS325VVS325</v>
      </c>
      <c r="F504" t="str">
        <f>Leverancespecifikation!N507</f>
        <v>X</v>
      </c>
      <c r="G504" t="str">
        <f t="shared" si="8"/>
        <v/>
      </c>
    </row>
    <row r="505" spans="1:7" x14ac:dyDescent="0.25">
      <c r="A505" t="str">
        <f>'Leverancespecifikation (LÅST)'!C508</f>
        <v>504Tanke</v>
      </c>
      <c r="B505" t="str">
        <f>_xlfn.CONCAT('Leverancespecifikation (LÅST)'!J508:L508,'Leverancespecifikation (LÅST)'!V508:CA508)</f>
        <v>4TankeVVS-komponentVVS200VVS300VVS325VVS325</v>
      </c>
      <c r="C505" t="str">
        <f>'Leverancespecifikation (LÅST)'!N508</f>
        <v>X</v>
      </c>
      <c r="D505" t="str">
        <f>VLOOKUP(Tabel4[[#This Row],[Data fra "5. Basis"]],Leverancespecifikation!C:C,1,FALSE)</f>
        <v>504Tanke</v>
      </c>
      <c r="E505" t="str">
        <f>_xlfn.CONCAT(Leverancespecifikation!J508,Leverancespecifikation!K508,Leverancespecifikation!L508,Leverancespecifikation!V508:CA508)</f>
        <v>4TankeVVS-komponentVVS200VVS300VVS325VVS325</v>
      </c>
      <c r="F505" t="str">
        <f>Leverancespecifikation!N508</f>
        <v>X</v>
      </c>
      <c r="G505" t="str">
        <f t="shared" si="8"/>
        <v/>
      </c>
    </row>
    <row r="506" spans="1:7" x14ac:dyDescent="0.25">
      <c r="A506" t="str">
        <f>'Leverancespecifikation (LÅST)'!C509</f>
        <v>505Kedler</v>
      </c>
      <c r="B506" t="str">
        <f>_xlfn.CONCAT('Leverancespecifikation (LÅST)'!J509:L509,'Leverancespecifikation (LÅST)'!V509:CA509)</f>
        <v>4KedlerVVS-komponentVVS200VVS300VVS325VVS325</v>
      </c>
      <c r="C506" t="str">
        <f>'Leverancespecifikation (LÅST)'!N509</f>
        <v>X</v>
      </c>
      <c r="D506" t="str">
        <f>VLOOKUP(Tabel4[[#This Row],[Data fra "5. Basis"]],Leverancespecifikation!C:C,1,FALSE)</f>
        <v>505Kedler</v>
      </c>
      <c r="E506" t="str">
        <f>_xlfn.CONCAT(Leverancespecifikation!J509,Leverancespecifikation!K509,Leverancespecifikation!L509,Leverancespecifikation!V509:CA509)</f>
        <v>4KedlerVVS-komponentVVS200VVS300VVS325VVS325</v>
      </c>
      <c r="F506" t="str">
        <f>Leverancespecifikation!N509</f>
        <v>X</v>
      </c>
      <c r="G506" t="str">
        <f t="shared" si="8"/>
        <v/>
      </c>
    </row>
    <row r="507" spans="1:7" x14ac:dyDescent="0.25">
      <c r="A507" t="str">
        <f>'Leverancespecifikation (LÅST)'!C510</f>
        <v>506Kondensater</v>
      </c>
      <c r="B507" t="str">
        <f>_xlfn.CONCAT('Leverancespecifikation (LÅST)'!J510:L510,'Leverancespecifikation (LÅST)'!V510:CA510)</f>
        <v>4KondensaterVVS-komponentVVS200VVS300VVS325VVS325</v>
      </c>
      <c r="C507" t="str">
        <f>'Leverancespecifikation (LÅST)'!N510</f>
        <v>X</v>
      </c>
      <c r="D507" t="str">
        <f>VLOOKUP(Tabel4[[#This Row],[Data fra "5. Basis"]],Leverancespecifikation!C:C,1,FALSE)</f>
        <v>506Kondensater</v>
      </c>
      <c r="E507" t="str">
        <f>_xlfn.CONCAT(Leverancespecifikation!J510,Leverancespecifikation!K510,Leverancespecifikation!L510,Leverancespecifikation!V510:CA510)</f>
        <v>4KondensaterVVS-komponentVVS200VVS300VVS325VVS325</v>
      </c>
      <c r="F507" t="str">
        <f>Leverancespecifikation!N510</f>
        <v>X</v>
      </c>
      <c r="G507" t="str">
        <f t="shared" si="8"/>
        <v/>
      </c>
    </row>
    <row r="508" spans="1:7" x14ac:dyDescent="0.25">
      <c r="A508" t="str">
        <f>'Leverancespecifikation (LÅST)'!C511</f>
        <v>507Køling</v>
      </c>
      <c r="B508" t="str">
        <f>_xlfn.CONCAT('Leverancespecifikation (LÅST)'!J511:L511,'Leverancespecifikation (LÅST)'!V511:CA511)</f>
        <v>3Køling</v>
      </c>
      <c r="C508" t="str">
        <f>'Leverancespecifikation (LÅST)'!N511</f>
        <v>X</v>
      </c>
      <c r="D508" t="str">
        <f>VLOOKUP(Tabel4[[#This Row],[Data fra "5. Basis"]],Leverancespecifikation!C:C,1,FALSE)</f>
        <v>507Køling</v>
      </c>
      <c r="E508" t="str">
        <f>_xlfn.CONCAT(Leverancespecifikation!J511,Leverancespecifikation!K511,Leverancespecifikation!L511,Leverancespecifikation!V511:CA511)</f>
        <v>3Køling</v>
      </c>
      <c r="F508" t="str">
        <f>Leverancespecifikation!N511</f>
        <v>X</v>
      </c>
      <c r="G508" t="str">
        <f t="shared" si="8"/>
        <v/>
      </c>
    </row>
    <row r="509" spans="1:7" x14ac:dyDescent="0.25">
      <c r="A509" t="str">
        <f>'Leverancespecifikation (LÅST)'!C512</f>
        <v>508Målerarrangement</v>
      </c>
      <c r="B509" t="str">
        <f>_xlfn.CONCAT('Leverancespecifikation (LÅST)'!J512:L512,'Leverancespecifikation (LÅST)'!V512:CA512)</f>
        <v>4MålerarrangementVVS-komponentVVS200VVS300VVS325VVS325</v>
      </c>
      <c r="C509" t="str">
        <f>'Leverancespecifikation (LÅST)'!N512</f>
        <v>X</v>
      </c>
      <c r="D509" t="str">
        <f>VLOOKUP(Tabel4[[#This Row],[Data fra "5. Basis"]],Leverancespecifikation!C:C,1,FALSE)</f>
        <v>508Målerarrangement</v>
      </c>
      <c r="E509" t="str">
        <f>_xlfn.CONCAT(Leverancespecifikation!J512,Leverancespecifikation!K512,Leverancespecifikation!L512,Leverancespecifikation!V512:CA512)</f>
        <v>4MålerarrangementVVS-komponentVVS200VVS300VVS325VVS325</v>
      </c>
      <c r="F509" t="str">
        <f>Leverancespecifikation!N512</f>
        <v>X</v>
      </c>
      <c r="G509" t="str">
        <f t="shared" si="8"/>
        <v/>
      </c>
    </row>
    <row r="510" spans="1:7" x14ac:dyDescent="0.25">
      <c r="A510" t="str">
        <f>'Leverancespecifikation (LÅST)'!C513</f>
        <v xml:space="preserve">509Cirkulationspumper </v>
      </c>
      <c r="B510" t="str">
        <f>_xlfn.CONCAT('Leverancespecifikation (LÅST)'!J513:L513,'Leverancespecifikation (LÅST)'!V513:CA513)</f>
        <v>4Cirkulationspumper VVS-komponent</v>
      </c>
      <c r="C510" t="str">
        <f>'Leverancespecifikation (LÅST)'!N513</f>
        <v>-</v>
      </c>
      <c r="D510" t="str">
        <f>VLOOKUP(Tabel4[[#This Row],[Data fra "5. Basis"]],Leverancespecifikation!C:C,1,FALSE)</f>
        <v xml:space="preserve">509Cirkulationspumper </v>
      </c>
      <c r="E510" t="str">
        <f>_xlfn.CONCAT(Leverancespecifikation!J513,Leverancespecifikation!K513,Leverancespecifikation!L513,Leverancespecifikation!V513:CA513)</f>
        <v>4Cirkulationspumper VVS-komponent</v>
      </c>
      <c r="F510" t="str">
        <f>Leverancespecifikation!N513</f>
        <v>-</v>
      </c>
      <c r="G510" t="str">
        <f t="shared" si="8"/>
        <v/>
      </c>
    </row>
    <row r="511" spans="1:7" x14ac:dyDescent="0.25">
      <c r="A511" t="str">
        <f>'Leverancespecifikation (LÅST)'!C514</f>
        <v xml:space="preserve">510Fordelerrør til køling </v>
      </c>
      <c r="B511" t="str">
        <f>_xlfn.CONCAT('Leverancespecifikation (LÅST)'!J514:L514,'Leverancespecifikation (LÅST)'!V514:CA514)</f>
        <v>4Fordelerrør til køling VVS-komponentVVS325VVS325</v>
      </c>
      <c r="C511" t="str">
        <f>'Leverancespecifikation (LÅST)'!N514</f>
        <v>X</v>
      </c>
      <c r="D511" t="str">
        <f>VLOOKUP(Tabel4[[#This Row],[Data fra "5. Basis"]],Leverancespecifikation!C:C,1,FALSE)</f>
        <v xml:space="preserve">510Fordelerrør til køling </v>
      </c>
      <c r="E511" t="str">
        <f>_xlfn.CONCAT(Leverancespecifikation!J514,Leverancespecifikation!K514,Leverancespecifikation!L514,Leverancespecifikation!V514:CA514)</f>
        <v>4Fordelerrør til køling VVS-komponentVVS325VVS325</v>
      </c>
      <c r="F511" t="str">
        <f>Leverancespecifikation!N514</f>
        <v>X</v>
      </c>
      <c r="G511" t="str">
        <f t="shared" si="8"/>
        <v/>
      </c>
    </row>
    <row r="512" spans="1:7" x14ac:dyDescent="0.25">
      <c r="A512" t="str">
        <f>'Leverancespecifikation (LÅST)'!C515</f>
        <v>511Køleblandesløjfer</v>
      </c>
      <c r="B512" t="str">
        <f>_xlfn.CONCAT('Leverancespecifikation (LÅST)'!J515:L515,'Leverancespecifikation (LÅST)'!V515:CA515)</f>
        <v>4KøleblandesløjferVVS-komponentVVS200VVS300VVS325VVS325</v>
      </c>
      <c r="C512" t="str">
        <f>'Leverancespecifikation (LÅST)'!N515</f>
        <v>X</v>
      </c>
      <c r="D512" t="str">
        <f>VLOOKUP(Tabel4[[#This Row],[Data fra "5. Basis"]],Leverancespecifikation!C:C,1,FALSE)</f>
        <v>511Køleblandesløjfer</v>
      </c>
      <c r="E512" t="str">
        <f>_xlfn.CONCAT(Leverancespecifikation!J515,Leverancespecifikation!K515,Leverancespecifikation!L515,Leverancespecifikation!V515:CA515)</f>
        <v>4KøleblandesløjferVVS-komponentVVS200VVS300VVS325VVS325</v>
      </c>
      <c r="F512" t="str">
        <f>Leverancespecifikation!N515</f>
        <v>X</v>
      </c>
      <c r="G512" t="str">
        <f t="shared" si="8"/>
        <v/>
      </c>
    </row>
    <row r="513" spans="1:7" x14ac:dyDescent="0.25">
      <c r="A513" t="str">
        <f>'Leverancespecifikation (LÅST)'!C516</f>
        <v>512Kølevekslere</v>
      </c>
      <c r="B513" t="str">
        <f>_xlfn.CONCAT('Leverancespecifikation (LÅST)'!J516:L516,'Leverancespecifikation (LÅST)'!V516:CA516)</f>
        <v>4KølevekslereVVS-komponentVVS200VVS300VVS325VVS325</v>
      </c>
      <c r="C513" t="str">
        <f>'Leverancespecifikation (LÅST)'!N516</f>
        <v>X</v>
      </c>
      <c r="D513" t="str">
        <f>VLOOKUP(Tabel4[[#This Row],[Data fra "5. Basis"]],Leverancespecifikation!C:C,1,FALSE)</f>
        <v>512Kølevekslere</v>
      </c>
      <c r="E513" t="str">
        <f>_xlfn.CONCAT(Leverancespecifikation!J516,Leverancespecifikation!K516,Leverancespecifikation!L516,Leverancespecifikation!V516:CA516)</f>
        <v>4KølevekslereVVS-komponentVVS200VVS300VVS325VVS325</v>
      </c>
      <c r="F513" t="str">
        <f>Leverancespecifikation!N516</f>
        <v>X</v>
      </c>
      <c r="G513" t="str">
        <f t="shared" si="8"/>
        <v/>
      </c>
    </row>
    <row r="514" spans="1:7" x14ac:dyDescent="0.25">
      <c r="A514" t="str">
        <f>'Leverancespecifikation (LÅST)'!C517</f>
        <v>513Beholdere/Tanke</v>
      </c>
      <c r="B514" t="str">
        <f>_xlfn.CONCAT('Leverancespecifikation (LÅST)'!J517:L517,'Leverancespecifikation (LÅST)'!V517:CA517)</f>
        <v>4Beholdere/TankeVVS-komponentVVS200VVS300VVS325VVS325</v>
      </c>
      <c r="C514" t="str">
        <f>'Leverancespecifikation (LÅST)'!N517</f>
        <v>X</v>
      </c>
      <c r="D514" t="str">
        <f>VLOOKUP(Tabel4[[#This Row],[Data fra "5. Basis"]],Leverancespecifikation!C:C,1,FALSE)</f>
        <v>513Beholdere/Tanke</v>
      </c>
      <c r="E514" t="str">
        <f>_xlfn.CONCAT(Leverancespecifikation!J517,Leverancespecifikation!K517,Leverancespecifikation!L517,Leverancespecifikation!V517:CA517)</f>
        <v>4Beholdere/TankeVVS-komponentVVS200VVS300VVS325VVS325</v>
      </c>
      <c r="F514" t="str">
        <f>Leverancespecifikation!N517</f>
        <v>X</v>
      </c>
      <c r="G514" t="str">
        <f t="shared" si="8"/>
        <v/>
      </c>
    </row>
    <row r="515" spans="1:7" x14ac:dyDescent="0.25">
      <c r="A515" t="str">
        <f>'Leverancespecifikation (LÅST)'!C518</f>
        <v xml:space="preserve">514Kølecentraler </v>
      </c>
      <c r="B515" t="str">
        <f>_xlfn.CONCAT('Leverancespecifikation (LÅST)'!J518:L518,'Leverancespecifikation (LÅST)'!V518:CA518)</f>
        <v>4Kølecentraler VVS-komponentVVS200VVS300VVS325VVS325</v>
      </c>
      <c r="C515" t="str">
        <f>'Leverancespecifikation (LÅST)'!N518</f>
        <v>X</v>
      </c>
      <c r="D515" t="str">
        <f>VLOOKUP(Tabel4[[#This Row],[Data fra "5. Basis"]],Leverancespecifikation!C:C,1,FALSE)</f>
        <v xml:space="preserve">514Kølecentraler </v>
      </c>
      <c r="E515" t="str">
        <f>_xlfn.CONCAT(Leverancespecifikation!J518,Leverancespecifikation!K518,Leverancespecifikation!L518,Leverancespecifikation!V518:CA518)</f>
        <v>4Kølecentraler VVS-komponentVVS200VVS300VVS325VVS325</v>
      </c>
      <c r="F515" t="str">
        <f>Leverancespecifikation!N518</f>
        <v>X</v>
      </c>
      <c r="G515" t="str">
        <f t="shared" ref="G515:G578" si="9">IF(B515=E515,IF(C515=F515,"","P"),"P")</f>
        <v/>
      </c>
    </row>
    <row r="516" spans="1:7" x14ac:dyDescent="0.25">
      <c r="A516" t="str">
        <f>'Leverancespecifikation (LÅST)'!C519</f>
        <v>515Chillere</v>
      </c>
      <c r="B516" t="str">
        <f>_xlfn.CONCAT('Leverancespecifikation (LÅST)'!J519:L519,'Leverancespecifikation (LÅST)'!V519:CA519)</f>
        <v>4ChillereVVS-komponentVVS200VVS300VVS325VVS325</v>
      </c>
      <c r="C516" t="str">
        <f>'Leverancespecifikation (LÅST)'!N519</f>
        <v>X</v>
      </c>
      <c r="D516" t="str">
        <f>VLOOKUP(Tabel4[[#This Row],[Data fra "5. Basis"]],Leverancespecifikation!C:C,1,FALSE)</f>
        <v>515Chillere</v>
      </c>
      <c r="E516" t="str">
        <f>_xlfn.CONCAT(Leverancespecifikation!J519,Leverancespecifikation!K519,Leverancespecifikation!L519,Leverancespecifikation!V519:CA519)</f>
        <v>4ChillereVVS-komponentVVS200VVS300VVS325VVS325</v>
      </c>
      <c r="F516" t="str">
        <f>Leverancespecifikation!N519</f>
        <v>X</v>
      </c>
      <c r="G516" t="str">
        <f t="shared" si="9"/>
        <v/>
      </c>
    </row>
    <row r="517" spans="1:7" x14ac:dyDescent="0.25">
      <c r="A517" t="str">
        <f>'Leverancespecifikation (LÅST)'!C520</f>
        <v>516Frikølere</v>
      </c>
      <c r="B517" t="str">
        <f>_xlfn.CONCAT('Leverancespecifikation (LÅST)'!J520:L520,'Leverancespecifikation (LÅST)'!V520:CA520)</f>
        <v>4FrikølereVVS-komponentVVS200VVS300VVS325VVS325</v>
      </c>
      <c r="C517" t="str">
        <f>'Leverancespecifikation (LÅST)'!N520</f>
        <v>X</v>
      </c>
      <c r="D517" t="str">
        <f>VLOOKUP(Tabel4[[#This Row],[Data fra "5. Basis"]],Leverancespecifikation!C:C,1,FALSE)</f>
        <v>516Frikølere</v>
      </c>
      <c r="E517" t="str">
        <f>_xlfn.CONCAT(Leverancespecifikation!J520,Leverancespecifikation!K520,Leverancespecifikation!L520,Leverancespecifikation!V520:CA520)</f>
        <v>4FrikølereVVS-komponentVVS200VVS300VVS325VVS325</v>
      </c>
      <c r="F517" t="str">
        <f>Leverancespecifikation!N520</f>
        <v>X</v>
      </c>
      <c r="G517" t="str">
        <f t="shared" si="9"/>
        <v/>
      </c>
    </row>
    <row r="518" spans="1:7" x14ac:dyDescent="0.25">
      <c r="A518" t="str">
        <f>'Leverancespecifikation (LÅST)'!C521</f>
        <v>517Tørkølere</v>
      </c>
      <c r="B518" t="str">
        <f>_xlfn.CONCAT('Leverancespecifikation (LÅST)'!J521:L521,'Leverancespecifikation (LÅST)'!V521:CA521)</f>
        <v>4TørkølereVVS-komponentVVS200VVS300VVS325VVS325</v>
      </c>
      <c r="C518" t="str">
        <f>'Leverancespecifikation (LÅST)'!N521</f>
        <v>X</v>
      </c>
      <c r="D518" t="str">
        <f>VLOOKUP(Tabel4[[#This Row],[Data fra "5. Basis"]],Leverancespecifikation!C:C,1,FALSE)</f>
        <v>517Tørkølere</v>
      </c>
      <c r="E518" t="str">
        <f>_xlfn.CONCAT(Leverancespecifikation!J521,Leverancespecifikation!K521,Leverancespecifikation!L521,Leverancespecifikation!V521:CA521)</f>
        <v>4TørkølereVVS-komponentVVS200VVS300VVS325VVS325</v>
      </c>
      <c r="F518" t="str">
        <f>Leverancespecifikation!N521</f>
        <v>X</v>
      </c>
      <c r="G518" t="str">
        <f t="shared" si="9"/>
        <v/>
      </c>
    </row>
    <row r="519" spans="1:7" x14ac:dyDescent="0.25">
      <c r="A519" t="str">
        <f>'Leverancespecifikation (LÅST)'!C522</f>
        <v>518Kølekompressorer</v>
      </c>
      <c r="B519" t="str">
        <f>_xlfn.CONCAT('Leverancespecifikation (LÅST)'!J522:L522,'Leverancespecifikation (LÅST)'!V522:CA522)</f>
        <v>4KølekompressorerVVS-komponentVVS200VVS300VVS325VVS325</v>
      </c>
      <c r="C519" t="str">
        <f>'Leverancespecifikation (LÅST)'!N522</f>
        <v>X</v>
      </c>
      <c r="D519" t="str">
        <f>VLOOKUP(Tabel4[[#This Row],[Data fra "5. Basis"]],Leverancespecifikation!C:C,1,FALSE)</f>
        <v>518Kølekompressorer</v>
      </c>
      <c r="E519" t="str">
        <f>_xlfn.CONCAT(Leverancespecifikation!J522,Leverancespecifikation!K522,Leverancespecifikation!L522,Leverancespecifikation!V522:CA522)</f>
        <v>4KølekompressorerVVS-komponentVVS200VVS300VVS325VVS325</v>
      </c>
      <c r="F519" t="str">
        <f>Leverancespecifikation!N522</f>
        <v>X</v>
      </c>
      <c r="G519" t="str">
        <f t="shared" si="9"/>
        <v/>
      </c>
    </row>
    <row r="520" spans="1:7" x14ac:dyDescent="0.25">
      <c r="A520" t="str">
        <f>'Leverancespecifikation (LÅST)'!C523</f>
        <v>519Varme</v>
      </c>
      <c r="B520" t="str">
        <f>_xlfn.CONCAT('Leverancespecifikation (LÅST)'!J523:L523,'Leverancespecifikation (LÅST)'!V523:CA523)</f>
        <v>3Varme</v>
      </c>
      <c r="C520" t="str">
        <f>'Leverancespecifikation (LÅST)'!N523</f>
        <v>X</v>
      </c>
      <c r="D520" t="str">
        <f>VLOOKUP(Tabel4[[#This Row],[Data fra "5. Basis"]],Leverancespecifikation!C:C,1,FALSE)</f>
        <v>519Varme</v>
      </c>
      <c r="E520" t="str">
        <f>_xlfn.CONCAT(Leverancespecifikation!J523,Leverancespecifikation!K523,Leverancespecifikation!L523,Leverancespecifikation!V523:CA523)</f>
        <v>3Varme</v>
      </c>
      <c r="F520" t="str">
        <f>Leverancespecifikation!N523</f>
        <v>X</v>
      </c>
      <c r="G520" t="str">
        <f t="shared" si="9"/>
        <v/>
      </c>
    </row>
    <row r="521" spans="1:7" x14ac:dyDescent="0.25">
      <c r="A521" t="str">
        <f>'Leverancespecifikation (LÅST)'!C524</f>
        <v>520Målerarrangement</v>
      </c>
      <c r="B521" t="str">
        <f>_xlfn.CONCAT('Leverancespecifikation (LÅST)'!J524:L524,'Leverancespecifikation (LÅST)'!V524:CA524)</f>
        <v>4MålerarrangementVVS-komponentVVS200VVS300VVS325VVS325</v>
      </c>
      <c r="C521" t="str">
        <f>'Leverancespecifikation (LÅST)'!N524</f>
        <v>X</v>
      </c>
      <c r="D521" t="str">
        <f>VLOOKUP(Tabel4[[#This Row],[Data fra "5. Basis"]],Leverancespecifikation!C:C,1,FALSE)</f>
        <v>520Målerarrangement</v>
      </c>
      <c r="E521" t="str">
        <f>_xlfn.CONCAT(Leverancespecifikation!J524,Leverancespecifikation!K524,Leverancespecifikation!L524,Leverancespecifikation!V524:CA524)</f>
        <v>4MålerarrangementVVS-komponentVVS200VVS300VVS325VVS325</v>
      </c>
      <c r="F521" t="str">
        <f>Leverancespecifikation!N524</f>
        <v>X</v>
      </c>
      <c r="G521" t="str">
        <f t="shared" si="9"/>
        <v/>
      </c>
    </row>
    <row r="522" spans="1:7" x14ac:dyDescent="0.25">
      <c r="A522" t="str">
        <f>'Leverancespecifikation (LÅST)'!C525</f>
        <v>521Pumper</v>
      </c>
      <c r="B522" t="str">
        <f>_xlfn.CONCAT('Leverancespecifikation (LÅST)'!J525:L525,'Leverancespecifikation (LÅST)'!V525:CA525)</f>
        <v>4PumperVVS-komponent</v>
      </c>
      <c r="C522" t="str">
        <f>'Leverancespecifikation (LÅST)'!N525</f>
        <v>-</v>
      </c>
      <c r="D522" t="str">
        <f>VLOOKUP(Tabel4[[#This Row],[Data fra "5. Basis"]],Leverancespecifikation!C:C,1,FALSE)</f>
        <v>521Pumper</v>
      </c>
      <c r="E522" t="str">
        <f>_xlfn.CONCAT(Leverancespecifikation!J525,Leverancespecifikation!K525,Leverancespecifikation!L525,Leverancespecifikation!V525:CA525)</f>
        <v>4PumperVVS-komponent</v>
      </c>
      <c r="F522" t="str">
        <f>Leverancespecifikation!N525</f>
        <v>-</v>
      </c>
      <c r="G522" t="str">
        <f t="shared" si="9"/>
        <v/>
      </c>
    </row>
    <row r="523" spans="1:7" x14ac:dyDescent="0.25">
      <c r="A523" t="str">
        <f>'Leverancespecifikation (LÅST)'!C526</f>
        <v xml:space="preserve">522Fordelerrør til varme/Gulvvarmeshunt o.l. </v>
      </c>
      <c r="B523" t="str">
        <f>_xlfn.CONCAT('Leverancespecifikation (LÅST)'!J526:L526,'Leverancespecifikation (LÅST)'!V526:CA526)</f>
        <v>4Fordelerrør til varme/Gulvvarmeshunt o.l. VVS-komponentVVS325VVS325</v>
      </c>
      <c r="C523" t="str">
        <f>'Leverancespecifikation (LÅST)'!N526</f>
        <v>X</v>
      </c>
      <c r="D523" t="str">
        <f>VLOOKUP(Tabel4[[#This Row],[Data fra "5. Basis"]],Leverancespecifikation!C:C,1,FALSE)</f>
        <v xml:space="preserve">522Fordelerrør til varme/Gulvvarmeshunt o.l. </v>
      </c>
      <c r="E523" t="str">
        <f>_xlfn.CONCAT(Leverancespecifikation!J526,Leverancespecifikation!K526,Leverancespecifikation!L526,Leverancespecifikation!V526:CA526)</f>
        <v>4Fordelerrør til varme/Gulvvarmeshunt o.l. VVS-komponentVVS325VVS325</v>
      </c>
      <c r="F523" t="str">
        <f>Leverancespecifikation!N526</f>
        <v>X</v>
      </c>
      <c r="G523" t="str">
        <f t="shared" si="9"/>
        <v/>
      </c>
    </row>
    <row r="524" spans="1:7" x14ac:dyDescent="0.25">
      <c r="A524" t="str">
        <f>'Leverancespecifikation (LÅST)'!C527</f>
        <v>523Varmeblandesløjfer</v>
      </c>
      <c r="B524" t="str">
        <f>_xlfn.CONCAT('Leverancespecifikation (LÅST)'!J527:L527,'Leverancespecifikation (LÅST)'!V527:CA527)</f>
        <v>4VarmeblandesløjferVVS-komponentVVS200VVS300VVS325VVS325</v>
      </c>
      <c r="C524" t="str">
        <f>'Leverancespecifikation (LÅST)'!N527</f>
        <v>X</v>
      </c>
      <c r="D524" t="str">
        <f>VLOOKUP(Tabel4[[#This Row],[Data fra "5. Basis"]],Leverancespecifikation!C:C,1,FALSE)</f>
        <v>523Varmeblandesløjfer</v>
      </c>
      <c r="E524" t="str">
        <f>_xlfn.CONCAT(Leverancespecifikation!J527,Leverancespecifikation!K527,Leverancespecifikation!L527,Leverancespecifikation!V527:CA527)</f>
        <v>4VarmeblandesløjferVVS-komponentVVS200VVS300VVS325VVS325</v>
      </c>
      <c r="F524" t="str">
        <f>Leverancespecifikation!N527</f>
        <v>X</v>
      </c>
      <c r="G524" t="str">
        <f t="shared" si="9"/>
        <v/>
      </c>
    </row>
    <row r="525" spans="1:7" x14ac:dyDescent="0.25">
      <c r="A525" t="str">
        <f>'Leverancespecifikation (LÅST)'!C528</f>
        <v>524Varmevekslere</v>
      </c>
      <c r="B525" t="str">
        <f>_xlfn.CONCAT('Leverancespecifikation (LÅST)'!J528:L528,'Leverancespecifikation (LÅST)'!V528:CA528)</f>
        <v>4VarmevekslereVVS-komponentVVS200VVS300VVS325VVS325</v>
      </c>
      <c r="C525" t="str">
        <f>'Leverancespecifikation (LÅST)'!N528</f>
        <v>X</v>
      </c>
      <c r="D525" t="str">
        <f>VLOOKUP(Tabel4[[#This Row],[Data fra "5. Basis"]],Leverancespecifikation!C:C,1,FALSE)</f>
        <v>524Varmevekslere</v>
      </c>
      <c r="E525" t="str">
        <f>_xlfn.CONCAT(Leverancespecifikation!J528,Leverancespecifikation!K528,Leverancespecifikation!L528,Leverancespecifikation!V528:CA528)</f>
        <v>4VarmevekslereVVS-komponentVVS200VVS300VVS325VVS325</v>
      </c>
      <c r="F525" t="str">
        <f>Leverancespecifikation!N528</f>
        <v>X</v>
      </c>
      <c r="G525" t="str">
        <f t="shared" si="9"/>
        <v/>
      </c>
    </row>
    <row r="526" spans="1:7" x14ac:dyDescent="0.25">
      <c r="A526" t="str">
        <f>'Leverancespecifikation (LÅST)'!C529</f>
        <v>525Ekspansionsbeholdere</v>
      </c>
      <c r="B526" t="str">
        <f>_xlfn.CONCAT('Leverancespecifikation (LÅST)'!J529:L529,'Leverancespecifikation (LÅST)'!V529:CA529)</f>
        <v>4EkspansionsbeholdereVVS-komponentVVS200VVS300VVS325VVS325</v>
      </c>
      <c r="C526" t="str">
        <f>'Leverancespecifikation (LÅST)'!N529</f>
        <v>X</v>
      </c>
      <c r="D526" t="str">
        <f>VLOOKUP(Tabel4[[#This Row],[Data fra "5. Basis"]],Leverancespecifikation!C:C,1,FALSE)</f>
        <v>525Ekspansionsbeholdere</v>
      </c>
      <c r="E526" t="str">
        <f>_xlfn.CONCAT(Leverancespecifikation!J529,Leverancespecifikation!K529,Leverancespecifikation!L529,Leverancespecifikation!V529:CA529)</f>
        <v>4EkspansionsbeholdereVVS-komponentVVS200VVS300VVS325VVS325</v>
      </c>
      <c r="F526" t="str">
        <f>Leverancespecifikation!N529</f>
        <v>X</v>
      </c>
      <c r="G526" t="str">
        <f t="shared" si="9"/>
        <v/>
      </c>
    </row>
    <row r="527" spans="1:7" x14ac:dyDescent="0.25">
      <c r="A527" t="str">
        <f>'Leverancespecifikation (LÅST)'!C530</f>
        <v>526Brugsvandvekslere</v>
      </c>
      <c r="B527" t="str">
        <f>_xlfn.CONCAT('Leverancespecifikation (LÅST)'!J530:L530,'Leverancespecifikation (LÅST)'!V530:CA530)</f>
        <v>4BrugsvandvekslereVVS-komponentVVS200VVS300VVS325VVS325</v>
      </c>
      <c r="C527" t="str">
        <f>'Leverancespecifikation (LÅST)'!N530</f>
        <v>X</v>
      </c>
      <c r="D527" t="str">
        <f>VLOOKUP(Tabel4[[#This Row],[Data fra "5. Basis"]],Leverancespecifikation!C:C,1,FALSE)</f>
        <v>526Brugsvandvekslere</v>
      </c>
      <c r="E527" t="str">
        <f>_xlfn.CONCAT(Leverancespecifikation!J530,Leverancespecifikation!K530,Leverancespecifikation!L530,Leverancespecifikation!V530:CA530)</f>
        <v>4BrugsvandvekslereVVS-komponentVVS200VVS300VVS325VVS325</v>
      </c>
      <c r="F527" t="str">
        <f>Leverancespecifikation!N530</f>
        <v>X</v>
      </c>
      <c r="G527" t="str">
        <f t="shared" si="9"/>
        <v/>
      </c>
    </row>
    <row r="528" spans="1:7" x14ac:dyDescent="0.25">
      <c r="A528" t="str">
        <f>'Leverancespecifikation (LÅST)'!C531</f>
        <v>527Varmtvandsbeholdere</v>
      </c>
      <c r="B528" t="str">
        <f>_xlfn.CONCAT('Leverancespecifikation (LÅST)'!J531:L531,'Leverancespecifikation (LÅST)'!V531:CA531)</f>
        <v>4VarmtvandsbeholdereVVS-komponentVVS200VVS300VVS325VVS325</v>
      </c>
      <c r="C528" t="str">
        <f>'Leverancespecifikation (LÅST)'!N531</f>
        <v>X</v>
      </c>
      <c r="D528" t="str">
        <f>VLOOKUP(Tabel4[[#This Row],[Data fra "5. Basis"]],Leverancespecifikation!C:C,1,FALSE)</f>
        <v>527Varmtvandsbeholdere</v>
      </c>
      <c r="E528" t="str">
        <f>_xlfn.CONCAT(Leverancespecifikation!J531,Leverancespecifikation!K531,Leverancespecifikation!L531,Leverancespecifikation!V531:CA531)</f>
        <v>4VarmtvandsbeholdereVVS-komponentVVS200VVS300VVS325VVS325</v>
      </c>
      <c r="F528" t="str">
        <f>Leverancespecifikation!N531</f>
        <v>X</v>
      </c>
      <c r="G528" t="str">
        <f t="shared" si="9"/>
        <v/>
      </c>
    </row>
    <row r="529" spans="1:7" x14ac:dyDescent="0.25">
      <c r="A529" t="str">
        <f>'Leverancespecifikation (LÅST)'!C532</f>
        <v>528Gasfyr</v>
      </c>
      <c r="B529" t="str">
        <f>_xlfn.CONCAT('Leverancespecifikation (LÅST)'!J532:L532,'Leverancespecifikation (LÅST)'!V532:CA532)</f>
        <v>4GasfyrVVS-komponentVVS200VVS300VVS325VVS325</v>
      </c>
      <c r="C529" t="str">
        <f>'Leverancespecifikation (LÅST)'!N532</f>
        <v>X</v>
      </c>
      <c r="D529" t="str">
        <f>VLOOKUP(Tabel4[[#This Row],[Data fra "5. Basis"]],Leverancespecifikation!C:C,1,FALSE)</f>
        <v>528Gasfyr</v>
      </c>
      <c r="E529" t="str">
        <f>_xlfn.CONCAT(Leverancespecifikation!J532,Leverancespecifikation!K532,Leverancespecifikation!L532,Leverancespecifikation!V532:CA532)</f>
        <v>4GasfyrVVS-komponentVVS200VVS300VVS325VVS325</v>
      </c>
      <c r="F529" t="str">
        <f>Leverancespecifikation!N532</f>
        <v>X</v>
      </c>
      <c r="G529" t="str">
        <f t="shared" si="9"/>
        <v/>
      </c>
    </row>
    <row r="530" spans="1:7" x14ac:dyDescent="0.25">
      <c r="A530" t="str">
        <f>'Leverancespecifikation (LÅST)'!C533</f>
        <v>529Oliefyr</v>
      </c>
      <c r="B530" t="str">
        <f>_xlfn.CONCAT('Leverancespecifikation (LÅST)'!J533:L533,'Leverancespecifikation (LÅST)'!V533:CA533)</f>
        <v>4OliefyrVVS-komponentVVS200VVS300VVS325VVS325</v>
      </c>
      <c r="C530" t="str">
        <f>'Leverancespecifikation (LÅST)'!N533</f>
        <v>X</v>
      </c>
      <c r="D530" t="str">
        <f>VLOOKUP(Tabel4[[#This Row],[Data fra "5. Basis"]],Leverancespecifikation!C:C,1,FALSE)</f>
        <v>529Oliefyr</v>
      </c>
      <c r="E530" t="str">
        <f>_xlfn.CONCAT(Leverancespecifikation!J533,Leverancespecifikation!K533,Leverancespecifikation!L533,Leverancespecifikation!V533:CA533)</f>
        <v>4OliefyrVVS-komponentVVS200VVS300VVS325VVS325</v>
      </c>
      <c r="F530" t="str">
        <f>Leverancespecifikation!N533</f>
        <v>X</v>
      </c>
      <c r="G530" t="str">
        <f t="shared" si="9"/>
        <v/>
      </c>
    </row>
    <row r="531" spans="1:7" x14ac:dyDescent="0.25">
      <c r="A531" t="str">
        <f>'Leverancespecifikation (LÅST)'!C534</f>
        <v>530Pillefyr</v>
      </c>
      <c r="B531" t="str">
        <f>_xlfn.CONCAT('Leverancespecifikation (LÅST)'!J534:L534,'Leverancespecifikation (LÅST)'!V534:CA534)</f>
        <v>4PillefyrVVS-komponentVVS200VVS300VVS325VVS325</v>
      </c>
      <c r="C531" t="str">
        <f>'Leverancespecifikation (LÅST)'!N534</f>
        <v>X</v>
      </c>
      <c r="D531" t="str">
        <f>VLOOKUP(Tabel4[[#This Row],[Data fra "5. Basis"]],Leverancespecifikation!C:C,1,FALSE)</f>
        <v>530Pillefyr</v>
      </c>
      <c r="E531" t="str">
        <f>_xlfn.CONCAT(Leverancespecifikation!J534,Leverancespecifikation!K534,Leverancespecifikation!L534,Leverancespecifikation!V534:CA534)</f>
        <v>4PillefyrVVS-komponentVVS200VVS300VVS325VVS325</v>
      </c>
      <c r="F531" t="str">
        <f>Leverancespecifikation!N534</f>
        <v>X</v>
      </c>
      <c r="G531" t="str">
        <f t="shared" si="9"/>
        <v/>
      </c>
    </row>
    <row r="532" spans="1:7" x14ac:dyDescent="0.25">
      <c r="A532" t="str">
        <f>'Leverancespecifikation (LÅST)'!C535</f>
        <v>531Halmfyr</v>
      </c>
      <c r="B532" t="str">
        <f>_xlfn.CONCAT('Leverancespecifikation (LÅST)'!J535:L535,'Leverancespecifikation (LÅST)'!V535:CA535)</f>
        <v>4HalmfyrVVS-komponentVVS200VVS300VVS325VVS325</v>
      </c>
      <c r="C532" t="str">
        <f>'Leverancespecifikation (LÅST)'!N535</f>
        <v>X</v>
      </c>
      <c r="D532" t="str">
        <f>VLOOKUP(Tabel4[[#This Row],[Data fra "5. Basis"]],Leverancespecifikation!C:C,1,FALSE)</f>
        <v>531Halmfyr</v>
      </c>
      <c r="E532" t="str">
        <f>_xlfn.CONCAT(Leverancespecifikation!J535,Leverancespecifikation!K535,Leverancespecifikation!L535,Leverancespecifikation!V535:CA535)</f>
        <v>4HalmfyrVVS-komponentVVS200VVS300VVS325VVS325</v>
      </c>
      <c r="F532" t="str">
        <f>Leverancespecifikation!N535</f>
        <v>X</v>
      </c>
      <c r="G532" t="str">
        <f t="shared" si="9"/>
        <v/>
      </c>
    </row>
    <row r="533" spans="1:7" x14ac:dyDescent="0.25">
      <c r="A533" t="str">
        <f>'Leverancespecifikation (LÅST)'!C536</f>
        <v>532Varmepumper</v>
      </c>
      <c r="B533" t="str">
        <f>_xlfn.CONCAT('Leverancespecifikation (LÅST)'!J536:L536,'Leverancespecifikation (LÅST)'!V536:CA536)</f>
        <v>4VarmepumperVVS-komponentVVS200VVS300VVS325VVS325</v>
      </c>
      <c r="C533" t="str">
        <f>'Leverancespecifikation (LÅST)'!N536</f>
        <v>X</v>
      </c>
      <c r="D533" t="str">
        <f>VLOOKUP(Tabel4[[#This Row],[Data fra "5. Basis"]],Leverancespecifikation!C:C,1,FALSE)</f>
        <v>532Varmepumper</v>
      </c>
      <c r="E533" t="str">
        <f>_xlfn.CONCAT(Leverancespecifikation!J536,Leverancespecifikation!K536,Leverancespecifikation!L536,Leverancespecifikation!V536:CA536)</f>
        <v>4VarmepumperVVS-komponentVVS200VVS300VVS325VVS325</v>
      </c>
      <c r="F533" t="str">
        <f>Leverancespecifikation!N536</f>
        <v>X</v>
      </c>
      <c r="G533" t="str">
        <f t="shared" si="9"/>
        <v/>
      </c>
    </row>
    <row r="534" spans="1:7" x14ac:dyDescent="0.25">
      <c r="A534" t="str">
        <f>'Leverancespecifikation (LÅST)'!C537</f>
        <v>533Sprinkler</v>
      </c>
      <c r="B534" t="str">
        <f>_xlfn.CONCAT('Leverancespecifikation (LÅST)'!J537:L537,'Leverancespecifikation (LÅST)'!V537:CA537)</f>
        <v>3Sprinkler</v>
      </c>
      <c r="C534" t="str">
        <f>'Leverancespecifikation (LÅST)'!N537</f>
        <v>X</v>
      </c>
      <c r="D534" t="str">
        <f>VLOOKUP(Tabel4[[#This Row],[Data fra "5. Basis"]],Leverancespecifikation!C:C,1,FALSE)</f>
        <v>533Sprinkler</v>
      </c>
      <c r="E534" t="str">
        <f>_xlfn.CONCAT(Leverancespecifikation!J537,Leverancespecifikation!K537,Leverancespecifikation!L537,Leverancespecifikation!V537:CA537)</f>
        <v>3Sprinkler</v>
      </c>
      <c r="F534" t="str">
        <f>Leverancespecifikation!N537</f>
        <v>X</v>
      </c>
      <c r="G534" t="str">
        <f t="shared" si="9"/>
        <v/>
      </c>
    </row>
    <row r="535" spans="1:7" x14ac:dyDescent="0.25">
      <c r="A535" t="str">
        <f>'Leverancespecifikation (LÅST)'!C538</f>
        <v>534Tryktanke</v>
      </c>
      <c r="B535" t="str">
        <f>_xlfn.CONCAT('Leverancespecifikation (LÅST)'!J538:L538,'Leverancespecifikation (LÅST)'!V538:CA538)</f>
        <v>4TryktankeVVS-komponentVVS200VVS300VVS300ENT325</v>
      </c>
      <c r="C535" t="str">
        <f>'Leverancespecifikation (LÅST)'!N538</f>
        <v>X</v>
      </c>
      <c r="D535" t="str">
        <f>VLOOKUP(Tabel4[[#This Row],[Data fra "5. Basis"]],Leverancespecifikation!C:C,1,FALSE)</f>
        <v>534Tryktanke</v>
      </c>
      <c r="E535" t="str">
        <f>_xlfn.CONCAT(Leverancespecifikation!J538,Leverancespecifikation!K538,Leverancespecifikation!L538,Leverancespecifikation!V538:CA538)</f>
        <v>4TryktankeVVS-komponentVVS200VVS300VVS300ENT325</v>
      </c>
      <c r="F535" t="str">
        <f>Leverancespecifikation!N538</f>
        <v>X</v>
      </c>
      <c r="G535" t="str">
        <f t="shared" si="9"/>
        <v/>
      </c>
    </row>
    <row r="536" spans="1:7" x14ac:dyDescent="0.25">
      <c r="A536" t="str">
        <f>'Leverancespecifikation (LÅST)'!C539</f>
        <v>535Trykbeholderpumper</v>
      </c>
      <c r="B536" t="str">
        <f>_xlfn.CONCAT('Leverancespecifikation (LÅST)'!J539:L539,'Leverancespecifikation (LÅST)'!V539:CA539)</f>
        <v>4TrykbeholderpumperVVS-komponentVVS300VVS300ENT325</v>
      </c>
      <c r="C536" t="str">
        <f>'Leverancespecifikation (LÅST)'!N539</f>
        <v>X</v>
      </c>
      <c r="D536" t="str">
        <f>VLOOKUP(Tabel4[[#This Row],[Data fra "5. Basis"]],Leverancespecifikation!C:C,1,FALSE)</f>
        <v>535Trykbeholderpumper</v>
      </c>
      <c r="E536" t="str">
        <f>_xlfn.CONCAT(Leverancespecifikation!J539,Leverancespecifikation!K539,Leverancespecifikation!L539,Leverancespecifikation!V539:CA539)</f>
        <v>4TrykbeholderpumperVVS-komponentVVS300VVS300ENT325</v>
      </c>
      <c r="F536" t="str">
        <f>Leverancespecifikation!N539</f>
        <v>X</v>
      </c>
      <c r="G536" t="str">
        <f t="shared" si="9"/>
        <v/>
      </c>
    </row>
    <row r="537" spans="1:7" x14ac:dyDescent="0.25">
      <c r="A537" t="str">
        <f>'Leverancespecifikation (LÅST)'!C540</f>
        <v>536Alarmventiler</v>
      </c>
      <c r="B537" t="str">
        <f>_xlfn.CONCAT('Leverancespecifikation (LÅST)'!J540:L540,'Leverancespecifikation (LÅST)'!V540:CA540)</f>
        <v>4AlarmventilerVVS-komponentENT325</v>
      </c>
      <c r="C537" t="str">
        <f>'Leverancespecifikation (LÅST)'!N540</f>
        <v>X</v>
      </c>
      <c r="D537" t="str">
        <f>VLOOKUP(Tabel4[[#This Row],[Data fra "5. Basis"]],Leverancespecifikation!C:C,1,FALSE)</f>
        <v>536Alarmventiler</v>
      </c>
      <c r="E537" t="str">
        <f>_xlfn.CONCAT(Leverancespecifikation!J540,Leverancespecifikation!K540,Leverancespecifikation!L540,Leverancespecifikation!V540:CA540)</f>
        <v>4AlarmventilerVVS-komponentENT325</v>
      </c>
      <c r="F537" t="str">
        <f>Leverancespecifikation!N540</f>
        <v>X</v>
      </c>
      <c r="G537" t="str">
        <f t="shared" si="9"/>
        <v/>
      </c>
    </row>
    <row r="538" spans="1:7" x14ac:dyDescent="0.25">
      <c r="A538" t="str">
        <f>'Leverancespecifikation (LÅST)'!C541</f>
        <v>537Flowswitche</v>
      </c>
      <c r="B538" t="str">
        <f>_xlfn.CONCAT('Leverancespecifikation (LÅST)'!J541:L541,'Leverancespecifikation (LÅST)'!V541:CA541)</f>
        <v>4FlowswitcheVVS-komponentENT325</v>
      </c>
      <c r="C538" t="str">
        <f>'Leverancespecifikation (LÅST)'!N541</f>
        <v>X</v>
      </c>
      <c r="D538" t="str">
        <f>VLOOKUP(Tabel4[[#This Row],[Data fra "5. Basis"]],Leverancespecifikation!C:C,1,FALSE)</f>
        <v>537Flowswitche</v>
      </c>
      <c r="E538" t="str">
        <f>_xlfn.CONCAT(Leverancespecifikation!J541,Leverancespecifikation!K541,Leverancespecifikation!L541,Leverancespecifikation!V541:CA541)</f>
        <v>4FlowswitcheVVS-komponentENT325</v>
      </c>
      <c r="F538" t="str">
        <f>Leverancespecifikation!N541</f>
        <v>X</v>
      </c>
      <c r="G538" t="str">
        <f t="shared" si="9"/>
        <v/>
      </c>
    </row>
    <row r="539" spans="1:7" x14ac:dyDescent="0.25">
      <c r="A539" t="str">
        <f>'Leverancespecifikation (LÅST)'!C542</f>
        <v>538Komponenter</v>
      </c>
      <c r="B539" t="str">
        <f>_xlfn.CONCAT('Leverancespecifikation (LÅST)'!J542:L542,'Leverancespecifikation (LÅST)'!V542:CA542)</f>
        <v>2Komponenter</v>
      </c>
      <c r="C539">
        <f>'Leverancespecifikation (LÅST)'!N542</f>
        <v>0</v>
      </c>
      <c r="D539" t="str">
        <f>VLOOKUP(Tabel4[[#This Row],[Data fra "5. Basis"]],Leverancespecifikation!C:C,1,FALSE)</f>
        <v>538Komponenter</v>
      </c>
      <c r="E539" t="str">
        <f>_xlfn.CONCAT(Leverancespecifikation!J542,Leverancespecifikation!K542,Leverancespecifikation!L542,Leverancespecifikation!V542:CA542)</f>
        <v>2Komponenter</v>
      </c>
      <c r="F539">
        <f>Leverancespecifikation!N542</f>
        <v>0</v>
      </c>
      <c r="G539" t="str">
        <f t="shared" si="9"/>
        <v/>
      </c>
    </row>
    <row r="540" spans="1:7" x14ac:dyDescent="0.25">
      <c r="A540" t="str">
        <f>'Leverancespecifikation (LÅST)'!C543</f>
        <v xml:space="preserve">539Kloak / LAR systemer under bygning </v>
      </c>
      <c r="B540" t="str">
        <f>_xlfn.CONCAT('Leverancespecifikation (LÅST)'!J543:L543,'Leverancespecifikation (LÅST)'!V543:CA543)</f>
        <v xml:space="preserve">3Kloak / LAR systemer under bygning </v>
      </c>
      <c r="C540" t="str">
        <f>'Leverancespecifikation (LÅST)'!N543</f>
        <v>-</v>
      </c>
      <c r="D540" t="str">
        <f>VLOOKUP(Tabel4[[#This Row],[Data fra "5. Basis"]],Leverancespecifikation!C:C,1,FALSE)</f>
        <v xml:space="preserve">539Kloak / LAR systemer under bygning </v>
      </c>
      <c r="E540" t="str">
        <f>_xlfn.CONCAT(Leverancespecifikation!J543,Leverancespecifikation!K543,Leverancespecifikation!L543,Leverancespecifikation!V543:CA543)</f>
        <v xml:space="preserve">3Kloak / LAR systemer under bygning </v>
      </c>
      <c r="F540" t="str">
        <f>Leverancespecifikation!N543</f>
        <v>-</v>
      </c>
      <c r="G540" t="str">
        <f t="shared" si="9"/>
        <v/>
      </c>
    </row>
    <row r="541" spans="1:7" x14ac:dyDescent="0.25">
      <c r="A541" t="str">
        <f>'Leverancespecifikation (LÅST)'!C544</f>
        <v>540Vandlåse</v>
      </c>
      <c r="B541" t="str">
        <f>_xlfn.CONCAT('Leverancespecifikation (LÅST)'!J544:L544,'Leverancespecifikation (LÅST)'!V544:CA544)</f>
        <v>4VandlåseVVS-komponent</v>
      </c>
      <c r="C541" t="str">
        <f>'Leverancespecifikation (LÅST)'!N544</f>
        <v>-</v>
      </c>
      <c r="D541" t="str">
        <f>VLOOKUP(Tabel4[[#This Row],[Data fra "5. Basis"]],Leverancespecifikation!C:C,1,FALSE)</f>
        <v>540Vandlåse</v>
      </c>
      <c r="E541" t="str">
        <f>_xlfn.CONCAT(Leverancespecifikation!J544,Leverancespecifikation!K544,Leverancespecifikation!L544,Leverancespecifikation!V544:CA544)</f>
        <v>4VandlåseVVS-komponent</v>
      </c>
      <c r="F541" t="str">
        <f>Leverancespecifikation!N544</f>
        <v>-</v>
      </c>
      <c r="G541" t="str">
        <f t="shared" si="9"/>
        <v/>
      </c>
    </row>
    <row r="542" spans="1:7" x14ac:dyDescent="0.25">
      <c r="A542" t="str">
        <f>'Leverancespecifikation (LÅST)'!C545</f>
        <v>541Afløb</v>
      </c>
      <c r="B542" t="str">
        <f>_xlfn.CONCAT('Leverancespecifikation (LÅST)'!J545:L545,'Leverancespecifikation (LÅST)'!V545:CA545)</f>
        <v>3Afløb</v>
      </c>
      <c r="C542">
        <f>'Leverancespecifikation (LÅST)'!N545</f>
        <v>0</v>
      </c>
      <c r="D542" t="str">
        <f>VLOOKUP(Tabel4[[#This Row],[Data fra "5. Basis"]],Leverancespecifikation!C:C,1,FALSE)</f>
        <v>541Afløb</v>
      </c>
      <c r="E542" t="str">
        <f>_xlfn.CONCAT(Leverancespecifikation!J545,Leverancespecifikation!K545,Leverancespecifikation!L545,Leverancespecifikation!V545:CA545)</f>
        <v>3Afløb</v>
      </c>
      <c r="F542">
        <f>Leverancespecifikation!N545</f>
        <v>0</v>
      </c>
      <c r="G542" t="str">
        <f t="shared" si="9"/>
        <v/>
      </c>
    </row>
    <row r="543" spans="1:7" x14ac:dyDescent="0.25">
      <c r="A543" t="str">
        <f>'Leverancespecifikation (LÅST)'!C546</f>
        <v>542Spildevand, tilslutninger</v>
      </c>
      <c r="B543" t="str">
        <f>_xlfn.CONCAT('Leverancespecifikation (LÅST)'!J546:L546,'Leverancespecifikation (LÅST)'!V546:CA546)</f>
        <v>4Spildevand, tilslutningerSanitet- og regnvandstilslutningerVVS300VVS325VVS325</v>
      </c>
      <c r="C543" t="str">
        <f>'Leverancespecifikation (LÅST)'!N546</f>
        <v>X</v>
      </c>
      <c r="D543" t="str">
        <f>VLOOKUP(Tabel4[[#This Row],[Data fra "5. Basis"]],Leverancespecifikation!C:C,1,FALSE)</f>
        <v>542Spildevand, tilslutninger</v>
      </c>
      <c r="E543" t="str">
        <f>_xlfn.CONCAT(Leverancespecifikation!J546,Leverancespecifikation!K546,Leverancespecifikation!L546,Leverancespecifikation!V546:CA546)</f>
        <v>4Spildevand, tilslutningerSanitet- og regnvandstilslutningerVVS300VVS325VVS325</v>
      </c>
      <c r="F543" t="str">
        <f>Leverancespecifikation!N546</f>
        <v>X</v>
      </c>
      <c r="G543" t="str">
        <f t="shared" si="9"/>
        <v/>
      </c>
    </row>
    <row r="544" spans="1:7" x14ac:dyDescent="0.25">
      <c r="A544" t="str">
        <f>'Leverancespecifikation (LÅST)'!C547</f>
        <v>543Toiletter, tilslutninger</v>
      </c>
      <c r="B544" t="str">
        <f>_xlfn.CONCAT('Leverancespecifikation (LÅST)'!J547:L547,'Leverancespecifikation (LÅST)'!V547:CA547)</f>
        <v>4Toiletter, tilslutningerSanitet- og regnvandstilslutningerVVS300VVS325VVS325</v>
      </c>
      <c r="C544" t="str">
        <f>'Leverancespecifikation (LÅST)'!N547</f>
        <v>X</v>
      </c>
      <c r="D544" t="str">
        <f>VLOOKUP(Tabel4[[#This Row],[Data fra "5. Basis"]],Leverancespecifikation!C:C,1,FALSE)</f>
        <v>543Toiletter, tilslutninger</v>
      </c>
      <c r="E544" t="str">
        <f>_xlfn.CONCAT(Leverancespecifikation!J547,Leverancespecifikation!K547,Leverancespecifikation!L547,Leverancespecifikation!V547:CA547)</f>
        <v>4Toiletter, tilslutningerSanitet- og regnvandstilslutningerVVS300VVS325VVS325</v>
      </c>
      <c r="F544" t="str">
        <f>Leverancespecifikation!N547</f>
        <v>X</v>
      </c>
      <c r="G544" t="str">
        <f t="shared" si="9"/>
        <v/>
      </c>
    </row>
    <row r="545" spans="1:7" x14ac:dyDescent="0.25">
      <c r="A545" t="str">
        <f>'Leverancespecifikation (LÅST)'!C548</f>
        <v>544Vaske, tilslutninger</v>
      </c>
      <c r="B545" t="str">
        <f>_xlfn.CONCAT('Leverancespecifikation (LÅST)'!J548:L548,'Leverancespecifikation (LÅST)'!V548:CA548)</f>
        <v>4Vaske, tilslutningerSanitet- og regnvandstilslutningerVVS300VVS325VVS325</v>
      </c>
      <c r="C545" t="str">
        <f>'Leverancespecifikation (LÅST)'!N548</f>
        <v>X</v>
      </c>
      <c r="D545" t="str">
        <f>VLOOKUP(Tabel4[[#This Row],[Data fra "5. Basis"]],Leverancespecifikation!C:C,1,FALSE)</f>
        <v>544Vaske, tilslutninger</v>
      </c>
      <c r="E545" t="str">
        <f>_xlfn.CONCAT(Leverancespecifikation!J548,Leverancespecifikation!K548,Leverancespecifikation!L548,Leverancespecifikation!V548:CA548)</f>
        <v>4Vaske, tilslutningerSanitet- og regnvandstilslutningerVVS300VVS325VVS325</v>
      </c>
      <c r="F545" t="str">
        <f>Leverancespecifikation!N548</f>
        <v>X</v>
      </c>
      <c r="G545" t="str">
        <f t="shared" si="9"/>
        <v/>
      </c>
    </row>
    <row r="546" spans="1:7" x14ac:dyDescent="0.25">
      <c r="A546" t="str">
        <f>'Leverancespecifikation (LÅST)'!C549</f>
        <v>545Vand- og afløb, tilslutninger</v>
      </c>
      <c r="B546" t="str">
        <f>_xlfn.CONCAT('Leverancespecifikation (LÅST)'!J549:L549,'Leverancespecifikation (LÅST)'!V549:CA549)</f>
        <v>4Vand- og afløb, tilslutningerSanitet- og regnvandstilslutningerVVS300VVS325VVS325</v>
      </c>
      <c r="C546" t="str">
        <f>'Leverancespecifikation (LÅST)'!N549</f>
        <v>X</v>
      </c>
      <c r="D546" t="str">
        <f>VLOOKUP(Tabel4[[#This Row],[Data fra "5. Basis"]],Leverancespecifikation!C:C,1,FALSE)</f>
        <v>545Vand- og afløb, tilslutninger</v>
      </c>
      <c r="E546" t="str">
        <f>_xlfn.CONCAT(Leverancespecifikation!J549,Leverancespecifikation!K549,Leverancespecifikation!L549,Leverancespecifikation!V549:CA549)</f>
        <v>4Vand- og afløb, tilslutningerSanitet- og regnvandstilslutningerVVS300VVS325VVS325</v>
      </c>
      <c r="F546" t="str">
        <f>Leverancespecifikation!N549</f>
        <v>X</v>
      </c>
      <c r="G546" t="str">
        <f t="shared" si="9"/>
        <v/>
      </c>
    </row>
    <row r="547" spans="1:7" x14ac:dyDescent="0.25">
      <c r="A547" t="str">
        <f>'Leverancespecifikation (LÅST)'!C550</f>
        <v>546Vand- og afløb, tilslutninger til teknisk udstyr</v>
      </c>
      <c r="B547" t="str">
        <f>_xlfn.CONCAT('Leverancespecifikation (LÅST)'!J550:L550,'Leverancespecifikation (LÅST)'!V550:CA550)</f>
        <v>4Vand- og afløb, tilslutninger til teknisk udstyrSanitet- og regnvandstilslutningerVVS300VVS325VVS325</v>
      </c>
      <c r="C547" t="str">
        <f>'Leverancespecifikation (LÅST)'!N550</f>
        <v>X</v>
      </c>
      <c r="D547" t="str">
        <f>VLOOKUP(Tabel4[[#This Row],[Data fra "5. Basis"]],Leverancespecifikation!C:C,1,FALSE)</f>
        <v>546Vand- og afløb, tilslutninger til teknisk udstyr</v>
      </c>
      <c r="E547" t="str">
        <f>_xlfn.CONCAT(Leverancespecifikation!J550,Leverancespecifikation!K550,Leverancespecifikation!L550,Leverancespecifikation!V550:CA550)</f>
        <v>4Vand- og afløb, tilslutninger til teknisk udstyrSanitet- og regnvandstilslutningerVVS300VVS325VVS325</v>
      </c>
      <c r="F547" t="str">
        <f>Leverancespecifikation!N550</f>
        <v>X</v>
      </c>
      <c r="G547" t="str">
        <f t="shared" si="9"/>
        <v/>
      </c>
    </row>
    <row r="548" spans="1:7" x14ac:dyDescent="0.25">
      <c r="A548" t="str">
        <f>'Leverancespecifikation (LÅST)'!C551</f>
        <v>547Vand- og afløb, tilslutninger til lab. Udstyr</v>
      </c>
      <c r="B548" t="str">
        <f>_xlfn.CONCAT('Leverancespecifikation (LÅST)'!J551:L551,'Leverancespecifikation (LÅST)'!V551:CA551)</f>
        <v>4Vand- og afløb, tilslutninger til lab. UdstyrSanitet- og regnvandstilslutningerVVS300VVS325VVS325</v>
      </c>
      <c r="C548" t="str">
        <f>'Leverancespecifikation (LÅST)'!N551</f>
        <v>X</v>
      </c>
      <c r="D548" t="str">
        <f>VLOOKUP(Tabel4[[#This Row],[Data fra "5. Basis"]],Leverancespecifikation!C:C,1,FALSE)</f>
        <v>547Vand- og afløb, tilslutninger til lab. Udstyr</v>
      </c>
      <c r="E548" t="str">
        <f>_xlfn.CONCAT(Leverancespecifikation!J551,Leverancespecifikation!K551,Leverancespecifikation!L551,Leverancespecifikation!V551:CA551)</f>
        <v>4Vand- og afløb, tilslutninger til lab. UdstyrSanitet- og regnvandstilslutningerVVS300VVS325VVS325</v>
      </c>
      <c r="F548" t="str">
        <f>Leverancespecifikation!N551</f>
        <v>X</v>
      </c>
      <c r="G548" t="str">
        <f t="shared" si="9"/>
        <v/>
      </c>
    </row>
    <row r="549" spans="1:7" x14ac:dyDescent="0.25">
      <c r="A549" t="str">
        <f>'Leverancespecifikation (LÅST)'!C552</f>
        <v>548Regnvand, tilslutninger</v>
      </c>
      <c r="B549" t="str">
        <f>_xlfn.CONCAT('Leverancespecifikation (LÅST)'!J552:L552,'Leverancespecifikation (LÅST)'!V552:CA552)</f>
        <v>4Regnvand, tilslutningerSanitet- og regnvandstilslutningerVVS300VVS325VVS325</v>
      </c>
      <c r="C549" t="str">
        <f>'Leverancespecifikation (LÅST)'!N552</f>
        <v>X</v>
      </c>
      <c r="D549" t="str">
        <f>VLOOKUP(Tabel4[[#This Row],[Data fra "5. Basis"]],Leverancespecifikation!C:C,1,FALSE)</f>
        <v>548Regnvand, tilslutninger</v>
      </c>
      <c r="E549" t="str">
        <f>_xlfn.CONCAT(Leverancespecifikation!J552,Leverancespecifikation!K552,Leverancespecifikation!L552,Leverancespecifikation!V552:CA552)</f>
        <v>4Regnvand, tilslutningerSanitet- og regnvandstilslutningerVVS300VVS325VVS325</v>
      </c>
      <c r="F549" t="str">
        <f>Leverancespecifikation!N552</f>
        <v>X</v>
      </c>
      <c r="G549" t="str">
        <f t="shared" si="9"/>
        <v/>
      </c>
    </row>
    <row r="550" spans="1:7" x14ac:dyDescent="0.25">
      <c r="A550" t="str">
        <f>'Leverancespecifikation (LÅST)'!C553</f>
        <v>549Sanitet</v>
      </c>
      <c r="B550" t="str">
        <f>_xlfn.CONCAT('Leverancespecifikation (LÅST)'!J553:L553,'Leverancespecifikation (LÅST)'!V553:CA553)</f>
        <v>4Sanitet</v>
      </c>
      <c r="C550" t="str">
        <f>'Leverancespecifikation (LÅST)'!N553</f>
        <v>?</v>
      </c>
      <c r="D550" t="str">
        <f>VLOOKUP(Tabel4[[#This Row],[Data fra "5. Basis"]],Leverancespecifikation!C:C,1,FALSE)</f>
        <v>549Sanitet</v>
      </c>
      <c r="E550" t="str">
        <f>_xlfn.CONCAT(Leverancespecifikation!J553,Leverancespecifikation!K553,Leverancespecifikation!L553,Leverancespecifikation!V553:CA553)</f>
        <v>4Sanitet</v>
      </c>
      <c r="F550" t="str">
        <f>Leverancespecifikation!N553</f>
        <v>?</v>
      </c>
      <c r="G550" t="str">
        <f t="shared" si="9"/>
        <v/>
      </c>
    </row>
    <row r="551" spans="1:7" x14ac:dyDescent="0.25">
      <c r="A551" t="str">
        <f>'Leverancespecifikation (LÅST)'!C554</f>
        <v>550Regnvandsgenstande</v>
      </c>
      <c r="B551" t="str">
        <f>_xlfn.CONCAT('Leverancespecifikation (LÅST)'!J554:L554,'Leverancespecifikation (LÅST)'!V554:CA554)</f>
        <v>4Regnvandsgenstande</v>
      </c>
      <c r="C551" t="str">
        <f>'Leverancespecifikation (LÅST)'!N554</f>
        <v>?</v>
      </c>
      <c r="D551" t="str">
        <f>VLOOKUP(Tabel4[[#This Row],[Data fra "5. Basis"]],Leverancespecifikation!C:C,1,FALSE)</f>
        <v>550Regnvandsgenstande</v>
      </c>
      <c r="E551" t="str">
        <f>_xlfn.CONCAT(Leverancespecifikation!J554,Leverancespecifikation!K554,Leverancespecifikation!L554,Leverancespecifikation!V554:CA554)</f>
        <v>4Regnvandsgenstande</v>
      </c>
      <c r="F551" t="str">
        <f>Leverancespecifikation!N554</f>
        <v>?</v>
      </c>
      <c r="G551" t="str">
        <f t="shared" si="9"/>
        <v/>
      </c>
    </row>
    <row r="552" spans="1:7" x14ac:dyDescent="0.25">
      <c r="A552" t="str">
        <f>'Leverancespecifikation (LÅST)'!C555</f>
        <v>551Rensestykker</v>
      </c>
      <c r="B552" t="str">
        <f>_xlfn.CONCAT('Leverancespecifikation (LÅST)'!J555:L555,'Leverancespecifikation (LÅST)'!V555:CA555)</f>
        <v>4RensestykkerVVS-komponent</v>
      </c>
      <c r="C552" t="str">
        <f>'Leverancespecifikation (LÅST)'!N555</f>
        <v>-</v>
      </c>
      <c r="D552" t="str">
        <f>VLOOKUP(Tabel4[[#This Row],[Data fra "5. Basis"]],Leverancespecifikation!C:C,1,FALSE)</f>
        <v>551Rensestykker</v>
      </c>
      <c r="E552" t="str">
        <f>_xlfn.CONCAT(Leverancespecifikation!J555,Leverancespecifikation!K555,Leverancespecifikation!L555,Leverancespecifikation!V555:CA555)</f>
        <v>4RensestykkerVVS-komponent</v>
      </c>
      <c r="F552" t="str">
        <f>Leverancespecifikation!N555</f>
        <v>-</v>
      </c>
      <c r="G552" t="str">
        <f t="shared" si="9"/>
        <v/>
      </c>
    </row>
    <row r="553" spans="1:7" x14ac:dyDescent="0.25">
      <c r="A553" t="str">
        <f>'Leverancespecifikation (LÅST)'!C556</f>
        <v>552Vandlåse</v>
      </c>
      <c r="B553" t="str">
        <f>_xlfn.CONCAT('Leverancespecifikation (LÅST)'!J556:L556,'Leverancespecifikation (LÅST)'!V556:CA556)</f>
        <v>4VandlåseVVS-komponent</v>
      </c>
      <c r="C553" t="str">
        <f>'Leverancespecifikation (LÅST)'!N556</f>
        <v>-</v>
      </c>
      <c r="D553" t="str">
        <f>VLOOKUP(Tabel4[[#This Row],[Data fra "5. Basis"]],Leverancespecifikation!C:C,1,FALSE)</f>
        <v>552Vandlåse</v>
      </c>
      <c r="E553" t="str">
        <f>_xlfn.CONCAT(Leverancespecifikation!J556,Leverancespecifikation!K556,Leverancespecifikation!L556,Leverancespecifikation!V556:CA556)</f>
        <v>4VandlåseVVS-komponent</v>
      </c>
      <c r="F553" t="str">
        <f>Leverancespecifikation!N556</f>
        <v>-</v>
      </c>
      <c r="G553" t="str">
        <f t="shared" si="9"/>
        <v/>
      </c>
    </row>
    <row r="554" spans="1:7" x14ac:dyDescent="0.25">
      <c r="A554" t="str">
        <f>'Leverancespecifikation (LÅST)'!C557</f>
        <v>553Vand</v>
      </c>
      <c r="B554" t="str">
        <f>_xlfn.CONCAT('Leverancespecifikation (LÅST)'!J557:L557,'Leverancespecifikation (LÅST)'!V557:CA557)</f>
        <v>3Vand</v>
      </c>
      <c r="C554" t="str">
        <f>'Leverancespecifikation (LÅST)'!N557</f>
        <v>X</v>
      </c>
      <c r="D554" t="str">
        <f>VLOOKUP(Tabel4[[#This Row],[Data fra "5. Basis"]],Leverancespecifikation!C:C,1,FALSE)</f>
        <v>553Vand</v>
      </c>
      <c r="E554" t="str">
        <f>_xlfn.CONCAT(Leverancespecifikation!J557,Leverancespecifikation!K557,Leverancespecifikation!L557,Leverancespecifikation!V557:CA557)</f>
        <v>3Vand</v>
      </c>
      <c r="F554" t="str">
        <f>Leverancespecifikation!N557</f>
        <v>X</v>
      </c>
      <c r="G554" t="str">
        <f t="shared" si="9"/>
        <v/>
      </c>
    </row>
    <row r="555" spans="1:7" x14ac:dyDescent="0.25">
      <c r="A555" t="str">
        <f>'Leverancespecifikation (LÅST)'!C558</f>
        <v>554Vand tilslutninger (Brusere/Spulehaner/Aftap/mv.)</v>
      </c>
      <c r="B555" t="str">
        <f>_xlfn.CONCAT('Leverancespecifikation (LÅST)'!J558:L558,'Leverancespecifikation (LÅST)'!V558:CA558)</f>
        <v>4Vand tilslutninger (Brusere/Spulehaner/Aftap/mv.)Sanitet- og regnvandstilslutningerVVS325VVS325</v>
      </c>
      <c r="C555" t="str">
        <f>'Leverancespecifikation (LÅST)'!N558</f>
        <v>X</v>
      </c>
      <c r="D555" t="str">
        <f>VLOOKUP(Tabel4[[#This Row],[Data fra "5. Basis"]],Leverancespecifikation!C:C,1,FALSE)</f>
        <v>554Vand tilslutninger (Brusere/Spulehaner/Aftap/mv.)</v>
      </c>
      <c r="E555" t="str">
        <f>_xlfn.CONCAT(Leverancespecifikation!J558,Leverancespecifikation!K558,Leverancespecifikation!L558,Leverancespecifikation!V558:CA558)</f>
        <v>4Vand tilslutninger (Brusere/Spulehaner/Aftap/mv.)Sanitet- og regnvandstilslutningerVVS325VVS325</v>
      </c>
      <c r="F555" t="str">
        <f>Leverancespecifikation!N558</f>
        <v>X</v>
      </c>
      <c r="G555" t="str">
        <f t="shared" si="9"/>
        <v/>
      </c>
    </row>
    <row r="556" spans="1:7" x14ac:dyDescent="0.25">
      <c r="A556" t="str">
        <f>'Leverancespecifikation (LÅST)'!C559</f>
        <v>555Slangevindere</v>
      </c>
      <c r="B556" t="str">
        <f>_xlfn.CONCAT('Leverancespecifikation (LÅST)'!J559:L559,'Leverancespecifikation (LÅST)'!V559:CA559)</f>
        <v>4SlangevindereVVS-komponentVVS325VVS325</v>
      </c>
      <c r="C556" t="str">
        <f>'Leverancespecifikation (LÅST)'!N559</f>
        <v>X</v>
      </c>
      <c r="D556" t="str">
        <f>VLOOKUP(Tabel4[[#This Row],[Data fra "5. Basis"]],Leverancespecifikation!C:C,1,FALSE)</f>
        <v>555Slangevindere</v>
      </c>
      <c r="E556" t="str">
        <f>_xlfn.CONCAT(Leverancespecifikation!J559,Leverancespecifikation!K559,Leverancespecifikation!L559,Leverancespecifikation!V559:CA559)</f>
        <v>4SlangevindereVVS-komponentVVS325VVS325</v>
      </c>
      <c r="F556" t="str">
        <f>Leverancespecifikation!N559</f>
        <v>X</v>
      </c>
      <c r="G556" t="str">
        <f t="shared" si="9"/>
        <v/>
      </c>
    </row>
    <row r="557" spans="1:7" x14ac:dyDescent="0.25">
      <c r="A557" t="str">
        <f>'Leverancespecifikation (LÅST)'!C560</f>
        <v>556Brandposter</v>
      </c>
      <c r="B557" t="str">
        <f>_xlfn.CONCAT('Leverancespecifikation (LÅST)'!J560:L560,'Leverancespecifikation (LÅST)'!V560:CA560)</f>
        <v>4BrandposterVVS-komponentVVS325VVS325</v>
      </c>
      <c r="C557" t="str">
        <f>'Leverancespecifikation (LÅST)'!N560</f>
        <v>X</v>
      </c>
      <c r="D557" t="str">
        <f>VLOOKUP(Tabel4[[#This Row],[Data fra "5. Basis"]],Leverancespecifikation!C:C,1,FALSE)</f>
        <v>556Brandposter</v>
      </c>
      <c r="E557" t="str">
        <f>_xlfn.CONCAT(Leverancespecifikation!J560,Leverancespecifikation!K560,Leverancespecifikation!L560,Leverancespecifikation!V560:CA560)</f>
        <v>4BrandposterVVS-komponentVVS325VVS325</v>
      </c>
      <c r="F557" t="str">
        <f>Leverancespecifikation!N560</f>
        <v>X</v>
      </c>
      <c r="G557" t="str">
        <f t="shared" si="9"/>
        <v/>
      </c>
    </row>
    <row r="558" spans="1:7" x14ac:dyDescent="0.25">
      <c r="A558" t="str">
        <f>'Leverancespecifikation (LÅST)'!C561</f>
        <v>557Storz kobling til brandstigrør</v>
      </c>
      <c r="B558" t="str">
        <f>_xlfn.CONCAT('Leverancespecifikation (LÅST)'!J561:L561,'Leverancespecifikation (LÅST)'!V561:CA561)</f>
        <v>4Storz kobling til brandstigrørVVS-komponentVVS325VVS325</v>
      </c>
      <c r="C558" t="str">
        <f>'Leverancespecifikation (LÅST)'!N561</f>
        <v>X</v>
      </c>
      <c r="D558" t="str">
        <f>VLOOKUP(Tabel4[[#This Row],[Data fra "5. Basis"]],Leverancespecifikation!C:C,1,FALSE)</f>
        <v>557Storz kobling til brandstigrør</v>
      </c>
      <c r="E558" t="str">
        <f>_xlfn.CONCAT(Leverancespecifikation!J561,Leverancespecifikation!K561,Leverancespecifikation!L561,Leverancespecifikation!V561:CA561)</f>
        <v>4Storz kobling til brandstigrørVVS-komponentVVS325VVS325</v>
      </c>
      <c r="F558" t="str">
        <f>Leverancespecifikation!N561</f>
        <v>X</v>
      </c>
      <c r="G558" t="str">
        <f t="shared" si="9"/>
        <v/>
      </c>
    </row>
    <row r="559" spans="1:7" x14ac:dyDescent="0.25">
      <c r="A559" t="str">
        <f>'Leverancespecifikation (LÅST)'!C562</f>
        <v>558Armaturer og vandgenstande</v>
      </c>
      <c r="B559" t="str">
        <f>_xlfn.CONCAT('Leverancespecifikation (LÅST)'!J562:L562,'Leverancespecifikation (LÅST)'!V562:CA562)</f>
        <v>4Armaturer og vandgenstande</v>
      </c>
      <c r="C559" t="str">
        <f>'Leverancespecifikation (LÅST)'!N562</f>
        <v>?</v>
      </c>
      <c r="D559" t="str">
        <f>VLOOKUP(Tabel4[[#This Row],[Data fra "5. Basis"]],Leverancespecifikation!C:C,1,FALSE)</f>
        <v>558Armaturer og vandgenstande</v>
      </c>
      <c r="E559" t="str">
        <f>_xlfn.CONCAT(Leverancespecifikation!J562,Leverancespecifikation!K562,Leverancespecifikation!L562,Leverancespecifikation!V562:CA562)</f>
        <v>4Armaturer og vandgenstande</v>
      </c>
      <c r="F559" t="str">
        <f>Leverancespecifikation!N562</f>
        <v>?</v>
      </c>
      <c r="G559" t="str">
        <f t="shared" si="9"/>
        <v/>
      </c>
    </row>
    <row r="560" spans="1:7" x14ac:dyDescent="0.25">
      <c r="A560" t="str">
        <f>'Leverancespecifikation (LÅST)'!C563</f>
        <v>559Afspærringsventiler</v>
      </c>
      <c r="B560" t="str">
        <f>_xlfn.CONCAT('Leverancespecifikation (LÅST)'!J563:L563,'Leverancespecifikation (LÅST)'!V563:CA563)</f>
        <v>4AfspærringsventilerVVS-komponent</v>
      </c>
      <c r="C560" t="str">
        <f>'Leverancespecifikation (LÅST)'!N563</f>
        <v>-</v>
      </c>
      <c r="D560" t="str">
        <f>VLOOKUP(Tabel4[[#This Row],[Data fra "5. Basis"]],Leverancespecifikation!C:C,1,FALSE)</f>
        <v>559Afspærringsventiler</v>
      </c>
      <c r="E560" t="str">
        <f>_xlfn.CONCAT(Leverancespecifikation!J563,Leverancespecifikation!K563,Leverancespecifikation!L563,Leverancespecifikation!V563:CA563)</f>
        <v>4AfspærringsventilerVVS-komponent</v>
      </c>
      <c r="F560" t="str">
        <f>Leverancespecifikation!N563</f>
        <v>-</v>
      </c>
      <c r="G560" t="str">
        <f t="shared" si="9"/>
        <v/>
      </c>
    </row>
    <row r="561" spans="1:7" x14ac:dyDescent="0.25">
      <c r="A561" t="str">
        <f>'Leverancespecifikation (LÅST)'!C564</f>
        <v xml:space="preserve">560Indregulerende ventiler </v>
      </c>
      <c r="B561" t="str">
        <f>_xlfn.CONCAT('Leverancespecifikation (LÅST)'!J564:L564,'Leverancespecifikation (LÅST)'!V564:CA564)</f>
        <v>4Indregulerende ventiler VVS-komponent</v>
      </c>
      <c r="C561" t="str">
        <f>'Leverancespecifikation (LÅST)'!N564</f>
        <v>-</v>
      </c>
      <c r="D561" t="str">
        <f>VLOOKUP(Tabel4[[#This Row],[Data fra "5. Basis"]],Leverancespecifikation!C:C,1,FALSE)</f>
        <v xml:space="preserve">560Indregulerende ventiler </v>
      </c>
      <c r="E561" t="str">
        <f>_xlfn.CONCAT(Leverancespecifikation!J564,Leverancespecifikation!K564,Leverancespecifikation!L564,Leverancespecifikation!V564:CA564)</f>
        <v>4Indregulerende ventiler VVS-komponent</v>
      </c>
      <c r="F561" t="str">
        <f>Leverancespecifikation!N564</f>
        <v>-</v>
      </c>
      <c r="G561" t="str">
        <f t="shared" si="9"/>
        <v/>
      </c>
    </row>
    <row r="562" spans="1:7" x14ac:dyDescent="0.25">
      <c r="A562" t="str">
        <f>'Leverancespecifikation (LÅST)'!C565</f>
        <v>561Øvrige Ventiler</v>
      </c>
      <c r="B562" t="str">
        <f>_xlfn.CONCAT('Leverancespecifikation (LÅST)'!J565:L565,'Leverancespecifikation (LÅST)'!V565:CA565)</f>
        <v>4Øvrige VentilerVVS-komponent</v>
      </c>
      <c r="C562" t="str">
        <f>'Leverancespecifikation (LÅST)'!N565</f>
        <v>-</v>
      </c>
      <c r="D562" t="str">
        <f>VLOOKUP(Tabel4[[#This Row],[Data fra "5. Basis"]],Leverancespecifikation!C:C,1,FALSE)</f>
        <v>561Øvrige Ventiler</v>
      </c>
      <c r="E562" t="str">
        <f>_xlfn.CONCAT(Leverancespecifikation!J565,Leverancespecifikation!K565,Leverancespecifikation!L565,Leverancespecifikation!V565:CA565)</f>
        <v>4Øvrige VentilerVVS-komponent</v>
      </c>
      <c r="F562" t="str">
        <f>Leverancespecifikation!N565</f>
        <v>-</v>
      </c>
      <c r="G562" t="str">
        <f t="shared" si="9"/>
        <v/>
      </c>
    </row>
    <row r="563" spans="1:7" x14ac:dyDescent="0.25">
      <c r="A563" t="str">
        <f>'Leverancespecifikation (LÅST)'!C566</f>
        <v>562Filter/Termometer/Manomenter/Kompensator/mv.</v>
      </c>
      <c r="B563" t="str">
        <f>_xlfn.CONCAT('Leverancespecifikation (LÅST)'!J566:L566,'Leverancespecifikation (LÅST)'!V566:CA566)</f>
        <v>4Filter/Termometer/Manomenter/Kompensator/mv.VVS-komponent</v>
      </c>
      <c r="C563" t="str">
        <f>'Leverancespecifikation (LÅST)'!N566</f>
        <v>-</v>
      </c>
      <c r="D563" t="str">
        <f>VLOOKUP(Tabel4[[#This Row],[Data fra "5. Basis"]],Leverancespecifikation!C:C,1,FALSE)</f>
        <v>562Filter/Termometer/Manomenter/Kompensator/mv.</v>
      </c>
      <c r="E563" t="str">
        <f>_xlfn.CONCAT(Leverancespecifikation!J566,Leverancespecifikation!K566,Leverancespecifikation!L566,Leverancespecifikation!V566:CA566)</f>
        <v>4Filter/Termometer/Manomenter/Kompensator/mv.VVS-komponent</v>
      </c>
      <c r="F563" t="str">
        <f>Leverancespecifikation!N566</f>
        <v>-</v>
      </c>
      <c r="G563" t="str">
        <f t="shared" si="9"/>
        <v/>
      </c>
    </row>
    <row r="564" spans="1:7" x14ac:dyDescent="0.25">
      <c r="A564" t="str">
        <f>'Leverancespecifikation (LÅST)'!C567</f>
        <v>563Koblingsdåser</v>
      </c>
      <c r="B564" t="str">
        <f>_xlfn.CONCAT('Leverancespecifikation (LÅST)'!J567:L567,'Leverancespecifikation (LÅST)'!V567:CA567)</f>
        <v>4KoblingsdåserVVS-komponent</v>
      </c>
      <c r="C564" t="str">
        <f>'Leverancespecifikation (LÅST)'!N567</f>
        <v>-</v>
      </c>
      <c r="D564" t="str">
        <f>VLOOKUP(Tabel4[[#This Row],[Data fra "5. Basis"]],Leverancespecifikation!C:C,1,FALSE)</f>
        <v>563Koblingsdåser</v>
      </c>
      <c r="E564" t="str">
        <f>_xlfn.CONCAT(Leverancespecifikation!J567,Leverancespecifikation!K567,Leverancespecifikation!L567,Leverancespecifikation!V567:CA567)</f>
        <v>4KoblingsdåserVVS-komponent</v>
      </c>
      <c r="F564" t="str">
        <f>Leverancespecifikation!N567</f>
        <v>-</v>
      </c>
      <c r="G564" t="str">
        <f t="shared" si="9"/>
        <v/>
      </c>
    </row>
    <row r="565" spans="1:7" x14ac:dyDescent="0.25">
      <c r="A565" t="str">
        <f>'Leverancespecifikation (LÅST)'!C568</f>
        <v>564Målere/Væskedetektorer</v>
      </c>
      <c r="B565" t="str">
        <f>_xlfn.CONCAT('Leverancespecifikation (LÅST)'!J568:L568,'Leverancespecifikation (LÅST)'!V568:CA568)</f>
        <v>4Målere/VæskedetektorerVVS-komponent</v>
      </c>
      <c r="C565" t="str">
        <f>'Leverancespecifikation (LÅST)'!N568</f>
        <v>-</v>
      </c>
      <c r="D565" t="str">
        <f>VLOOKUP(Tabel4[[#This Row],[Data fra "5. Basis"]],Leverancespecifikation!C:C,1,FALSE)</f>
        <v>564Målere/Væskedetektorer</v>
      </c>
      <c r="E565" t="str">
        <f>_xlfn.CONCAT(Leverancespecifikation!J568,Leverancespecifikation!K568,Leverancespecifikation!L568,Leverancespecifikation!V568:CA568)</f>
        <v>4Målere/VæskedetektorerVVS-komponent</v>
      </c>
      <c r="F565" t="str">
        <f>Leverancespecifikation!N568</f>
        <v>-</v>
      </c>
      <c r="G565" t="str">
        <f t="shared" si="9"/>
        <v/>
      </c>
    </row>
    <row r="566" spans="1:7" x14ac:dyDescent="0.25">
      <c r="A566" t="str">
        <f>'Leverancespecifikation (LÅST)'!C569</f>
        <v>565Luftarter</v>
      </c>
      <c r="B566" t="str">
        <f>_xlfn.CONCAT('Leverancespecifikation (LÅST)'!J569:L569,'Leverancespecifikation (LÅST)'!V569:CA569)</f>
        <v>3Luftarter</v>
      </c>
      <c r="C566" t="str">
        <f>'Leverancespecifikation (LÅST)'!N569</f>
        <v>X</v>
      </c>
      <c r="D566" t="str">
        <f>VLOOKUP(Tabel4[[#This Row],[Data fra "5. Basis"]],Leverancespecifikation!C:C,1,FALSE)</f>
        <v>565Luftarter</v>
      </c>
      <c r="E566" t="str">
        <f>_xlfn.CONCAT(Leverancespecifikation!J569,Leverancespecifikation!K569,Leverancespecifikation!L569,Leverancespecifikation!V569:CA569)</f>
        <v>3Luftarter</v>
      </c>
      <c r="F566" t="str">
        <f>Leverancespecifikation!N569</f>
        <v>X</v>
      </c>
      <c r="G566" t="str">
        <f t="shared" si="9"/>
        <v/>
      </c>
    </row>
    <row r="567" spans="1:7" x14ac:dyDescent="0.25">
      <c r="A567" t="str">
        <f>'Leverancespecifikation (LÅST)'!C570</f>
        <v>566Luftartsudtag</v>
      </c>
      <c r="B567" t="str">
        <f>_xlfn.CONCAT('Leverancespecifikation (LÅST)'!J570:L570,'Leverancespecifikation (LÅST)'!V570:CA570)</f>
        <v>4LuftartsudtagVVS-komponentVVS325VVS325</v>
      </c>
      <c r="C567" t="str">
        <f>'Leverancespecifikation (LÅST)'!N570</f>
        <v>X</v>
      </c>
      <c r="D567" t="str">
        <f>VLOOKUP(Tabel4[[#This Row],[Data fra "5. Basis"]],Leverancespecifikation!C:C,1,FALSE)</f>
        <v>566Luftartsudtag</v>
      </c>
      <c r="E567" t="str">
        <f>_xlfn.CONCAT(Leverancespecifikation!J570,Leverancespecifikation!K570,Leverancespecifikation!L570,Leverancespecifikation!V570:CA570)</f>
        <v>4LuftartsudtagVVS-komponentVVS325VVS325</v>
      </c>
      <c r="F567" t="str">
        <f>Leverancespecifikation!N570</f>
        <v>X</v>
      </c>
      <c r="G567" t="str">
        <f t="shared" si="9"/>
        <v/>
      </c>
    </row>
    <row r="568" spans="1:7" x14ac:dyDescent="0.25">
      <c r="A568" t="str">
        <f>'Leverancespecifikation (LÅST)'!C571</f>
        <v>567Afspærringsventiler</v>
      </c>
      <c r="B568" t="str">
        <f>_xlfn.CONCAT('Leverancespecifikation (LÅST)'!J571:L571,'Leverancespecifikation (LÅST)'!V571:CA571)</f>
        <v>4AfspærringsventilerVVS-komponent</v>
      </c>
      <c r="C568" t="str">
        <f>'Leverancespecifikation (LÅST)'!N571</f>
        <v>-</v>
      </c>
      <c r="D568" t="str">
        <f>VLOOKUP(Tabel4[[#This Row],[Data fra "5. Basis"]],Leverancespecifikation!C:C,1,FALSE)</f>
        <v>567Afspærringsventiler</v>
      </c>
      <c r="E568" t="str">
        <f>_xlfn.CONCAT(Leverancespecifikation!J571,Leverancespecifikation!K571,Leverancespecifikation!L571,Leverancespecifikation!V571:CA571)</f>
        <v>4AfspærringsventilerVVS-komponent</v>
      </c>
      <c r="F568" t="str">
        <f>Leverancespecifikation!N571</f>
        <v>-</v>
      </c>
      <c r="G568" t="str">
        <f t="shared" si="9"/>
        <v/>
      </c>
    </row>
    <row r="569" spans="1:7" x14ac:dyDescent="0.25">
      <c r="A569" t="str">
        <f>'Leverancespecifikation (LÅST)'!C572</f>
        <v>568Indregulerende ventiler</v>
      </c>
      <c r="B569" t="str">
        <f>_xlfn.CONCAT('Leverancespecifikation (LÅST)'!J572:L572,'Leverancespecifikation (LÅST)'!V572:CA572)</f>
        <v>4Indregulerende ventilerVVS-komponent</v>
      </c>
      <c r="C569" t="str">
        <f>'Leverancespecifikation (LÅST)'!N572</f>
        <v>-</v>
      </c>
      <c r="D569" t="str">
        <f>VLOOKUP(Tabel4[[#This Row],[Data fra "5. Basis"]],Leverancespecifikation!C:C,1,FALSE)</f>
        <v>568Indregulerende ventiler</v>
      </c>
      <c r="E569" t="str">
        <f>_xlfn.CONCAT(Leverancespecifikation!J572,Leverancespecifikation!K572,Leverancespecifikation!L572,Leverancespecifikation!V572:CA572)</f>
        <v>4Indregulerende ventilerVVS-komponent</v>
      </c>
      <c r="F569" t="str">
        <f>Leverancespecifikation!N572</f>
        <v>-</v>
      </c>
      <c r="G569" t="str">
        <f t="shared" si="9"/>
        <v/>
      </c>
    </row>
    <row r="570" spans="1:7" x14ac:dyDescent="0.25">
      <c r="A570" t="str">
        <f>'Leverancespecifikation (LÅST)'!C573</f>
        <v>569Øvrige Ventiler</v>
      </c>
      <c r="B570" t="str">
        <f>_xlfn.CONCAT('Leverancespecifikation (LÅST)'!J573:L573,'Leverancespecifikation (LÅST)'!V573:CA573)</f>
        <v>4Øvrige VentilerVVS-komponent</v>
      </c>
      <c r="C570" t="str">
        <f>'Leverancespecifikation (LÅST)'!N573</f>
        <v>-</v>
      </c>
      <c r="D570" t="str">
        <f>VLOOKUP(Tabel4[[#This Row],[Data fra "5. Basis"]],Leverancespecifikation!C:C,1,FALSE)</f>
        <v>569Øvrige Ventiler</v>
      </c>
      <c r="E570" t="str">
        <f>_xlfn.CONCAT(Leverancespecifikation!J573,Leverancespecifikation!K573,Leverancespecifikation!L573,Leverancespecifikation!V573:CA573)</f>
        <v>4Øvrige VentilerVVS-komponent</v>
      </c>
      <c r="F570" t="str">
        <f>Leverancespecifikation!N573</f>
        <v>-</v>
      </c>
      <c r="G570" t="str">
        <f t="shared" si="9"/>
        <v/>
      </c>
    </row>
    <row r="571" spans="1:7" x14ac:dyDescent="0.25">
      <c r="A571" t="str">
        <f>'Leverancespecifikation (LÅST)'!C574</f>
        <v>570Filter/Termometer/Manomenter/Kompensator/mv.</v>
      </c>
      <c r="B571" t="str">
        <f>_xlfn.CONCAT('Leverancespecifikation (LÅST)'!J574:L574,'Leverancespecifikation (LÅST)'!V574:CA574)</f>
        <v>4Filter/Termometer/Manomenter/Kompensator/mv.VVS-komponent</v>
      </c>
      <c r="C571" t="str">
        <f>'Leverancespecifikation (LÅST)'!N574</f>
        <v>-</v>
      </c>
      <c r="D571" t="str">
        <f>VLOOKUP(Tabel4[[#This Row],[Data fra "5. Basis"]],Leverancespecifikation!C:C,1,FALSE)</f>
        <v>570Filter/Termometer/Manomenter/Kompensator/mv.</v>
      </c>
      <c r="E571" t="str">
        <f>_xlfn.CONCAT(Leverancespecifikation!J574,Leverancespecifikation!K574,Leverancespecifikation!L574,Leverancespecifikation!V574:CA574)</f>
        <v>4Filter/Termometer/Manomenter/Kompensator/mv.VVS-komponent</v>
      </c>
      <c r="F571" t="str">
        <f>Leverancespecifikation!N574</f>
        <v>-</v>
      </c>
      <c r="G571" t="str">
        <f t="shared" si="9"/>
        <v/>
      </c>
    </row>
    <row r="572" spans="1:7" x14ac:dyDescent="0.25">
      <c r="A572" t="str">
        <f>'Leverancespecifikation (LÅST)'!C575</f>
        <v>571Koblingsdåser</v>
      </c>
      <c r="B572" t="str">
        <f>_xlfn.CONCAT('Leverancespecifikation (LÅST)'!J575:L575,'Leverancespecifikation (LÅST)'!V575:CA575)</f>
        <v>4KoblingsdåserVVS-komponent</v>
      </c>
      <c r="C572" t="str">
        <f>'Leverancespecifikation (LÅST)'!N575</f>
        <v>-</v>
      </c>
      <c r="D572" t="str">
        <f>VLOOKUP(Tabel4[[#This Row],[Data fra "5. Basis"]],Leverancespecifikation!C:C,1,FALSE)</f>
        <v>571Koblingsdåser</v>
      </c>
      <c r="E572" t="str">
        <f>_xlfn.CONCAT(Leverancespecifikation!J575,Leverancespecifikation!K575,Leverancespecifikation!L575,Leverancespecifikation!V575:CA575)</f>
        <v>4KoblingsdåserVVS-komponent</v>
      </c>
      <c r="F572" t="str">
        <f>Leverancespecifikation!N575</f>
        <v>-</v>
      </c>
      <c r="G572" t="str">
        <f t="shared" si="9"/>
        <v/>
      </c>
    </row>
    <row r="573" spans="1:7" x14ac:dyDescent="0.25">
      <c r="A573" t="str">
        <f>'Leverancespecifikation (LÅST)'!C576</f>
        <v>572Målere</v>
      </c>
      <c r="B573" t="str">
        <f>_xlfn.CONCAT('Leverancespecifikation (LÅST)'!J576:L576,'Leverancespecifikation (LÅST)'!V576:CA576)</f>
        <v>4MålereVVS-komponent</v>
      </c>
      <c r="C573" t="str">
        <f>'Leverancespecifikation (LÅST)'!N576</f>
        <v>-</v>
      </c>
      <c r="D573" t="str">
        <f>VLOOKUP(Tabel4[[#This Row],[Data fra "5. Basis"]],Leverancespecifikation!C:C,1,FALSE)</f>
        <v>572Målere</v>
      </c>
      <c r="E573" t="str">
        <f>_xlfn.CONCAT(Leverancespecifikation!J576,Leverancespecifikation!K576,Leverancespecifikation!L576,Leverancespecifikation!V576:CA576)</f>
        <v>4MålereVVS-komponent</v>
      </c>
      <c r="F573" t="str">
        <f>Leverancespecifikation!N576</f>
        <v>-</v>
      </c>
      <c r="G573" t="str">
        <f t="shared" si="9"/>
        <v/>
      </c>
    </row>
    <row r="574" spans="1:7" x14ac:dyDescent="0.25">
      <c r="A574" t="str">
        <f>'Leverancespecifikation (LÅST)'!C577</f>
        <v>573Køling</v>
      </c>
      <c r="B574" t="str">
        <f>_xlfn.CONCAT('Leverancespecifikation (LÅST)'!J577:L577,'Leverancespecifikation (LÅST)'!V577:CA577)</f>
        <v>3Køling</v>
      </c>
      <c r="C574" t="str">
        <f>'Leverancespecifikation (LÅST)'!N577</f>
        <v>X</v>
      </c>
      <c r="D574" t="str">
        <f>VLOOKUP(Tabel4[[#This Row],[Data fra "5. Basis"]],Leverancespecifikation!C:C,1,FALSE)</f>
        <v>573Køling</v>
      </c>
      <c r="E574" t="str">
        <f>_xlfn.CONCAT(Leverancespecifikation!J577,Leverancespecifikation!K577,Leverancespecifikation!L577,Leverancespecifikation!V577:CA577)</f>
        <v>3Køling</v>
      </c>
      <c r="F574" t="str">
        <f>Leverancespecifikation!N577</f>
        <v>X</v>
      </c>
      <c r="G574" t="str">
        <f t="shared" si="9"/>
        <v/>
      </c>
    </row>
    <row r="575" spans="1:7" x14ac:dyDescent="0.25">
      <c r="A575" t="str">
        <f>'Leverancespecifikation (LÅST)'!C578</f>
        <v xml:space="preserve">574Fordamperer </v>
      </c>
      <c r="B575" t="str">
        <f>_xlfn.CONCAT('Leverancespecifikation (LÅST)'!J578:L578,'Leverancespecifikation (LÅST)'!V578:CA578)</f>
        <v>4Fordamperer VVS-komponentVVS300VVS325VVS325</v>
      </c>
      <c r="C575" t="str">
        <f>'Leverancespecifikation (LÅST)'!N578</f>
        <v>X</v>
      </c>
      <c r="D575" t="str">
        <f>VLOOKUP(Tabel4[[#This Row],[Data fra "5. Basis"]],Leverancespecifikation!C:C,1,FALSE)</f>
        <v xml:space="preserve">574Fordamperer </v>
      </c>
      <c r="E575" t="str">
        <f>_xlfn.CONCAT(Leverancespecifikation!J578,Leverancespecifikation!K578,Leverancespecifikation!L578,Leverancespecifikation!V578:CA578)</f>
        <v>4Fordamperer VVS-komponentVVS300VVS325VVS325</v>
      </c>
      <c r="F575" t="str">
        <f>Leverancespecifikation!N578</f>
        <v>X</v>
      </c>
      <c r="G575" t="str">
        <f t="shared" si="9"/>
        <v/>
      </c>
    </row>
    <row r="576" spans="1:7" x14ac:dyDescent="0.25">
      <c r="A576" t="str">
        <f>'Leverancespecifikation (LÅST)'!C579</f>
        <v xml:space="preserve">575Køleflader </v>
      </c>
      <c r="B576" t="str">
        <f>_xlfn.CONCAT('Leverancespecifikation (LÅST)'!J579:L579,'Leverancespecifikation (LÅST)'!V579:CA579)</f>
        <v>4Køleflader VVS-komponentVVS300VVS325VVS325</v>
      </c>
      <c r="C576" t="str">
        <f>'Leverancespecifikation (LÅST)'!N579</f>
        <v>X</v>
      </c>
      <c r="D576" t="str">
        <f>VLOOKUP(Tabel4[[#This Row],[Data fra "5. Basis"]],Leverancespecifikation!C:C,1,FALSE)</f>
        <v xml:space="preserve">575Køleflader </v>
      </c>
      <c r="E576" t="str">
        <f>_xlfn.CONCAT(Leverancespecifikation!J579,Leverancespecifikation!K579,Leverancespecifikation!L579,Leverancespecifikation!V579:CA579)</f>
        <v>4Køleflader VVS-komponentVVS300VVS325VVS325</v>
      </c>
      <c r="F576" t="str">
        <f>Leverancespecifikation!N579</f>
        <v>X</v>
      </c>
      <c r="G576" t="str">
        <f t="shared" si="9"/>
        <v/>
      </c>
    </row>
    <row r="577" spans="1:7" x14ac:dyDescent="0.25">
      <c r="A577" t="str">
        <f>'Leverancespecifikation (LÅST)'!C580</f>
        <v xml:space="preserve">576Fancoils </v>
      </c>
      <c r="B577" t="str">
        <f>_xlfn.CONCAT('Leverancespecifikation (LÅST)'!J580:L580,'Leverancespecifikation (LÅST)'!V580:CA580)</f>
        <v>4Fancoils VVS-komponentVVS300VVS325VVS325</v>
      </c>
      <c r="C577" t="str">
        <f>'Leverancespecifikation (LÅST)'!N580</f>
        <v>X</v>
      </c>
      <c r="D577" t="str">
        <f>VLOOKUP(Tabel4[[#This Row],[Data fra "5. Basis"]],Leverancespecifikation!C:C,1,FALSE)</f>
        <v xml:space="preserve">576Fancoils </v>
      </c>
      <c r="E577" t="str">
        <f>_xlfn.CONCAT(Leverancespecifikation!J580,Leverancespecifikation!K580,Leverancespecifikation!L580,Leverancespecifikation!V580:CA580)</f>
        <v>4Fancoils VVS-komponentVVS300VVS325VVS325</v>
      </c>
      <c r="F577" t="str">
        <f>Leverancespecifikation!N580</f>
        <v>X</v>
      </c>
      <c r="G577" t="str">
        <f t="shared" si="9"/>
        <v/>
      </c>
    </row>
    <row r="578" spans="1:7" x14ac:dyDescent="0.25">
      <c r="A578" t="str">
        <f>'Leverancespecifikation (LÅST)'!C581</f>
        <v>577Kølebafler</v>
      </c>
      <c r="B578" t="str">
        <f>_xlfn.CONCAT('Leverancespecifikation (LÅST)'!J581:L581,'Leverancespecifikation (LÅST)'!V581:CA581)</f>
        <v>4KølebaflerVVS-komponentVVS300VVS325VVS325</v>
      </c>
      <c r="C578" t="str">
        <f>'Leverancespecifikation (LÅST)'!N581</f>
        <v>X</v>
      </c>
      <c r="D578" t="str">
        <f>VLOOKUP(Tabel4[[#This Row],[Data fra "5. Basis"]],Leverancespecifikation!C:C,1,FALSE)</f>
        <v>577Kølebafler</v>
      </c>
      <c r="E578" t="str">
        <f>_xlfn.CONCAT(Leverancespecifikation!J581,Leverancespecifikation!K581,Leverancespecifikation!L581,Leverancespecifikation!V581:CA581)</f>
        <v>4KølebaflerVVS-komponentVVS300VVS325VVS325</v>
      </c>
      <c r="F578" t="str">
        <f>Leverancespecifikation!N581</f>
        <v>X</v>
      </c>
      <c r="G578" t="str">
        <f t="shared" si="9"/>
        <v/>
      </c>
    </row>
    <row r="579" spans="1:7" x14ac:dyDescent="0.25">
      <c r="A579" t="str">
        <f>'Leverancespecifikation (LÅST)'!C582</f>
        <v>578Afspærringsventiler</v>
      </c>
      <c r="B579" t="str">
        <f>_xlfn.CONCAT('Leverancespecifikation (LÅST)'!J582:L582,'Leverancespecifikation (LÅST)'!V582:CA582)</f>
        <v>4AfspærringsventilerVVS-komponent</v>
      </c>
      <c r="C579" t="str">
        <f>'Leverancespecifikation (LÅST)'!N582</f>
        <v>-</v>
      </c>
      <c r="D579" t="str">
        <f>VLOOKUP(Tabel4[[#This Row],[Data fra "5. Basis"]],Leverancespecifikation!C:C,1,FALSE)</f>
        <v>578Afspærringsventiler</v>
      </c>
      <c r="E579" t="str">
        <f>_xlfn.CONCAT(Leverancespecifikation!J582,Leverancespecifikation!K582,Leverancespecifikation!L582,Leverancespecifikation!V582:CA582)</f>
        <v>4AfspærringsventilerVVS-komponent</v>
      </c>
      <c r="F579" t="str">
        <f>Leverancespecifikation!N582</f>
        <v>-</v>
      </c>
      <c r="G579" t="str">
        <f t="shared" ref="G579:G642" si="10">IF(B579=E579,IF(C579=F579,"","P"),"P")</f>
        <v/>
      </c>
    </row>
    <row r="580" spans="1:7" x14ac:dyDescent="0.25">
      <c r="A580" t="str">
        <f>'Leverancespecifikation (LÅST)'!C583</f>
        <v>579Indregulerende ventiler /termostatventiler</v>
      </c>
      <c r="B580" t="str">
        <f>_xlfn.CONCAT('Leverancespecifikation (LÅST)'!J583:L583,'Leverancespecifikation (LÅST)'!V583:CA583)</f>
        <v>4Indregulerende ventiler /termostatventilerVVS-komponent</v>
      </c>
      <c r="C580" t="str">
        <f>'Leverancespecifikation (LÅST)'!N583</f>
        <v>-</v>
      </c>
      <c r="D580" t="str">
        <f>VLOOKUP(Tabel4[[#This Row],[Data fra "5. Basis"]],Leverancespecifikation!C:C,1,FALSE)</f>
        <v>579Indregulerende ventiler /termostatventiler</v>
      </c>
      <c r="E580" t="str">
        <f>_xlfn.CONCAT(Leverancespecifikation!J583,Leverancespecifikation!K583,Leverancespecifikation!L583,Leverancespecifikation!V583:CA583)</f>
        <v>4Indregulerende ventiler /termostatventilerVVS-komponent</v>
      </c>
      <c r="F580" t="str">
        <f>Leverancespecifikation!N583</f>
        <v>-</v>
      </c>
      <c r="G580" t="str">
        <f t="shared" si="10"/>
        <v/>
      </c>
    </row>
    <row r="581" spans="1:7" x14ac:dyDescent="0.25">
      <c r="A581" t="str">
        <f>'Leverancespecifikation (LÅST)'!C584</f>
        <v>580Øvrige Ventiler</v>
      </c>
      <c r="B581" t="str">
        <f>_xlfn.CONCAT('Leverancespecifikation (LÅST)'!J584:L584,'Leverancespecifikation (LÅST)'!V584:CA584)</f>
        <v>4Øvrige VentilerVVS-komponent</v>
      </c>
      <c r="C581" t="str">
        <f>'Leverancespecifikation (LÅST)'!N584</f>
        <v>-</v>
      </c>
      <c r="D581" t="str">
        <f>VLOOKUP(Tabel4[[#This Row],[Data fra "5. Basis"]],Leverancespecifikation!C:C,1,FALSE)</f>
        <v>580Øvrige Ventiler</v>
      </c>
      <c r="E581" t="str">
        <f>_xlfn.CONCAT(Leverancespecifikation!J584,Leverancespecifikation!K584,Leverancespecifikation!L584,Leverancespecifikation!V584:CA584)</f>
        <v>4Øvrige VentilerVVS-komponent</v>
      </c>
      <c r="F581" t="str">
        <f>Leverancespecifikation!N584</f>
        <v>-</v>
      </c>
      <c r="G581" t="str">
        <f t="shared" si="10"/>
        <v/>
      </c>
    </row>
    <row r="582" spans="1:7" x14ac:dyDescent="0.25">
      <c r="A582" t="str">
        <f>'Leverancespecifikation (LÅST)'!C585</f>
        <v>581Filter/Termometer/Manomenter/Kompensator/mv.</v>
      </c>
      <c r="B582" t="str">
        <f>_xlfn.CONCAT('Leverancespecifikation (LÅST)'!J585:L585,'Leverancespecifikation (LÅST)'!V585:CA585)</f>
        <v>4Filter/Termometer/Manomenter/Kompensator/mv.VVS-komponent</v>
      </c>
      <c r="C582" t="str">
        <f>'Leverancespecifikation (LÅST)'!N585</f>
        <v>-</v>
      </c>
      <c r="D582" t="str">
        <f>VLOOKUP(Tabel4[[#This Row],[Data fra "5. Basis"]],Leverancespecifikation!C:C,1,FALSE)</f>
        <v>581Filter/Termometer/Manomenter/Kompensator/mv.</v>
      </c>
      <c r="E582" t="str">
        <f>_xlfn.CONCAT(Leverancespecifikation!J585,Leverancespecifikation!K585,Leverancespecifikation!L585,Leverancespecifikation!V585:CA585)</f>
        <v>4Filter/Termometer/Manomenter/Kompensator/mv.VVS-komponent</v>
      </c>
      <c r="F582" t="str">
        <f>Leverancespecifikation!N585</f>
        <v>-</v>
      </c>
      <c r="G582" t="str">
        <f t="shared" si="10"/>
        <v/>
      </c>
    </row>
    <row r="583" spans="1:7" x14ac:dyDescent="0.25">
      <c r="A583" t="str">
        <f>'Leverancespecifikation (LÅST)'!C586</f>
        <v>582Koblingsdåser</v>
      </c>
      <c r="B583" t="str">
        <f>_xlfn.CONCAT('Leverancespecifikation (LÅST)'!J586:L586,'Leverancespecifikation (LÅST)'!V586:CA586)</f>
        <v>4KoblingsdåserVVS-komponent</v>
      </c>
      <c r="C583" t="str">
        <f>'Leverancespecifikation (LÅST)'!N586</f>
        <v>-</v>
      </c>
      <c r="D583" t="str">
        <f>VLOOKUP(Tabel4[[#This Row],[Data fra "5. Basis"]],Leverancespecifikation!C:C,1,FALSE)</f>
        <v>582Koblingsdåser</v>
      </c>
      <c r="E583" t="str">
        <f>_xlfn.CONCAT(Leverancespecifikation!J586,Leverancespecifikation!K586,Leverancespecifikation!L586,Leverancespecifikation!V586:CA586)</f>
        <v>4KoblingsdåserVVS-komponent</v>
      </c>
      <c r="F583" t="str">
        <f>Leverancespecifikation!N586</f>
        <v>-</v>
      </c>
      <c r="G583" t="str">
        <f t="shared" si="10"/>
        <v/>
      </c>
    </row>
    <row r="584" spans="1:7" x14ac:dyDescent="0.25">
      <c r="A584" t="str">
        <f>'Leverancespecifikation (LÅST)'!C587</f>
        <v>583Målere</v>
      </c>
      <c r="B584" t="str">
        <f>_xlfn.CONCAT('Leverancespecifikation (LÅST)'!J587:L587,'Leverancespecifikation (LÅST)'!V587:CA587)</f>
        <v>4MålereVVS-komponent</v>
      </c>
      <c r="C584" t="str">
        <f>'Leverancespecifikation (LÅST)'!N587</f>
        <v>-</v>
      </c>
      <c r="D584" t="str">
        <f>VLOOKUP(Tabel4[[#This Row],[Data fra "5. Basis"]],Leverancespecifikation!C:C,1,FALSE)</f>
        <v>583Målere</v>
      </c>
      <c r="E584" t="str">
        <f>_xlfn.CONCAT(Leverancespecifikation!J587,Leverancespecifikation!K587,Leverancespecifikation!L587,Leverancespecifikation!V587:CA587)</f>
        <v>4MålereVVS-komponent</v>
      </c>
      <c r="F584" t="str">
        <f>Leverancespecifikation!N587</f>
        <v>-</v>
      </c>
      <c r="G584" t="str">
        <f t="shared" si="10"/>
        <v/>
      </c>
    </row>
    <row r="585" spans="1:7" x14ac:dyDescent="0.25">
      <c r="A585" t="str">
        <f>'Leverancespecifikation (LÅST)'!C588</f>
        <v>584Varme</v>
      </c>
      <c r="B585" t="str">
        <f>_xlfn.CONCAT('Leverancespecifikation (LÅST)'!J588:L588,'Leverancespecifikation (LÅST)'!V588:CA588)</f>
        <v>3Varme</v>
      </c>
      <c r="C585" t="str">
        <f>'Leverancespecifikation (LÅST)'!N588</f>
        <v>X</v>
      </c>
      <c r="D585" t="str">
        <f>VLOOKUP(Tabel4[[#This Row],[Data fra "5. Basis"]],Leverancespecifikation!C:C,1,FALSE)</f>
        <v>584Varme</v>
      </c>
      <c r="E585" t="str">
        <f>_xlfn.CONCAT(Leverancespecifikation!J588,Leverancespecifikation!K588,Leverancespecifikation!L588,Leverancespecifikation!V588:CA588)</f>
        <v>3Varme</v>
      </c>
      <c r="F585" t="str">
        <f>Leverancespecifikation!N588</f>
        <v>X</v>
      </c>
      <c r="G585" t="str">
        <f t="shared" si="10"/>
        <v/>
      </c>
    </row>
    <row r="586" spans="1:7" x14ac:dyDescent="0.25">
      <c r="A586" t="str">
        <f>'Leverancespecifikation (LÅST)'!C589</f>
        <v>585Varmeflader</v>
      </c>
      <c r="B586" t="str">
        <f>_xlfn.CONCAT('Leverancespecifikation (LÅST)'!J589:L589,'Leverancespecifikation (LÅST)'!V589:CA589)</f>
        <v>4VarmefladerVVS-komponentVVS300VVS325VVS325</v>
      </c>
      <c r="C586" t="str">
        <f>'Leverancespecifikation (LÅST)'!N589</f>
        <v>X</v>
      </c>
      <c r="D586" t="str">
        <f>VLOOKUP(Tabel4[[#This Row],[Data fra "5. Basis"]],Leverancespecifikation!C:C,1,FALSE)</f>
        <v>585Varmeflader</v>
      </c>
      <c r="E586" t="str">
        <f>_xlfn.CONCAT(Leverancespecifikation!J589,Leverancespecifikation!K589,Leverancespecifikation!L589,Leverancespecifikation!V589:CA589)</f>
        <v>4VarmefladerVVS-komponentVVS300VVS325VVS325</v>
      </c>
      <c r="F586" t="str">
        <f>Leverancespecifikation!N589</f>
        <v>X</v>
      </c>
      <c r="G586" t="str">
        <f t="shared" si="10"/>
        <v/>
      </c>
    </row>
    <row r="587" spans="1:7" x14ac:dyDescent="0.25">
      <c r="A587" t="str">
        <f>'Leverancespecifikation (LÅST)'!C590</f>
        <v>586Radiatorer</v>
      </c>
      <c r="B587" t="str">
        <f>_xlfn.CONCAT('Leverancespecifikation (LÅST)'!J590:L590,'Leverancespecifikation (LÅST)'!V590:CA590)</f>
        <v>4RadiatorerVVS-komponentVVS300VVS325VVS325</v>
      </c>
      <c r="C587" t="str">
        <f>'Leverancespecifikation (LÅST)'!N590</f>
        <v>X</v>
      </c>
      <c r="D587" t="str">
        <f>VLOOKUP(Tabel4[[#This Row],[Data fra "5. Basis"]],Leverancespecifikation!C:C,1,FALSE)</f>
        <v>586Radiatorer</v>
      </c>
      <c r="E587" t="str">
        <f>_xlfn.CONCAT(Leverancespecifikation!J590,Leverancespecifikation!K590,Leverancespecifikation!L590,Leverancespecifikation!V590:CA590)</f>
        <v>4RadiatorerVVS-komponentVVS300VVS325VVS325</v>
      </c>
      <c r="F587" t="str">
        <f>Leverancespecifikation!N590</f>
        <v>X</v>
      </c>
      <c r="G587" t="str">
        <f t="shared" si="10"/>
        <v/>
      </c>
    </row>
    <row r="588" spans="1:7" x14ac:dyDescent="0.25">
      <c r="A588" t="str">
        <f>'Leverancespecifikation (LÅST)'!C591</f>
        <v>587Gulvvarme</v>
      </c>
      <c r="B588" t="str">
        <f>_xlfn.CONCAT('Leverancespecifikation (LÅST)'!J591:L591,'Leverancespecifikation (LÅST)'!V591:CA591)</f>
        <v>4GulvvarmeVVS-komponent</v>
      </c>
      <c r="C588" t="str">
        <f>'Leverancespecifikation (LÅST)'!N591</f>
        <v>-</v>
      </c>
      <c r="D588" t="str">
        <f>VLOOKUP(Tabel4[[#This Row],[Data fra "5. Basis"]],Leverancespecifikation!C:C,1,FALSE)</f>
        <v>587Gulvvarme</v>
      </c>
      <c r="E588" t="str">
        <f>_xlfn.CONCAT(Leverancespecifikation!J591,Leverancespecifikation!K591,Leverancespecifikation!L591,Leverancespecifikation!V591:CA591)</f>
        <v>4GulvvarmeVVS-komponent</v>
      </c>
      <c r="F588" t="str">
        <f>Leverancespecifikation!N591</f>
        <v>-</v>
      </c>
      <c r="G588" t="str">
        <f t="shared" si="10"/>
        <v/>
      </c>
    </row>
    <row r="589" spans="1:7" x14ac:dyDescent="0.25">
      <c r="A589" t="str">
        <f>'Leverancespecifikation (LÅST)'!C592</f>
        <v>588Strålevarmepaneler</v>
      </c>
      <c r="B589" t="str">
        <f>_xlfn.CONCAT('Leverancespecifikation (LÅST)'!J592:L592,'Leverancespecifikation (LÅST)'!V592:CA592)</f>
        <v>4StrålevarmepanelerVVS-komponentVVS300VVS325VVS325</v>
      </c>
      <c r="C589" t="str">
        <f>'Leverancespecifikation (LÅST)'!N592</f>
        <v>X</v>
      </c>
      <c r="D589" t="str">
        <f>VLOOKUP(Tabel4[[#This Row],[Data fra "5. Basis"]],Leverancespecifikation!C:C,1,FALSE)</f>
        <v>588Strålevarmepaneler</v>
      </c>
      <c r="E589" t="str">
        <f>_xlfn.CONCAT(Leverancespecifikation!J592,Leverancespecifikation!K592,Leverancespecifikation!L592,Leverancespecifikation!V592:CA592)</f>
        <v>4StrålevarmepanelerVVS-komponentVVS300VVS325VVS325</v>
      </c>
      <c r="F589" t="str">
        <f>Leverancespecifikation!N592</f>
        <v>X</v>
      </c>
      <c r="G589" t="str">
        <f t="shared" si="10"/>
        <v/>
      </c>
    </row>
    <row r="590" spans="1:7" x14ac:dyDescent="0.25">
      <c r="A590" t="str">
        <f>'Leverancespecifikation (LÅST)'!C593</f>
        <v>589Konvektorer</v>
      </c>
      <c r="B590" t="str">
        <f>_xlfn.CONCAT('Leverancespecifikation (LÅST)'!J593:L593,'Leverancespecifikation (LÅST)'!V593:CA593)</f>
        <v>4KonvektorerVVS-komponentVVS300VVS325VVS325</v>
      </c>
      <c r="C590" t="str">
        <f>'Leverancespecifikation (LÅST)'!N593</f>
        <v>X</v>
      </c>
      <c r="D590" t="str">
        <f>VLOOKUP(Tabel4[[#This Row],[Data fra "5. Basis"]],Leverancespecifikation!C:C,1,FALSE)</f>
        <v>589Konvektorer</v>
      </c>
      <c r="E590" t="str">
        <f>_xlfn.CONCAT(Leverancespecifikation!J593,Leverancespecifikation!K593,Leverancespecifikation!L593,Leverancespecifikation!V593:CA593)</f>
        <v>4KonvektorerVVS-komponentVVS300VVS325VVS325</v>
      </c>
      <c r="F590" t="str">
        <f>Leverancespecifikation!N593</f>
        <v>X</v>
      </c>
      <c r="G590" t="str">
        <f t="shared" si="10"/>
        <v/>
      </c>
    </row>
    <row r="591" spans="1:7" x14ac:dyDescent="0.25">
      <c r="A591" t="str">
        <f>'Leverancespecifikation (LÅST)'!C594</f>
        <v>590Varmluftstæpper</v>
      </c>
      <c r="B591" t="str">
        <f>_xlfn.CONCAT('Leverancespecifikation (LÅST)'!J594:L594,'Leverancespecifikation (LÅST)'!V594:CA594)</f>
        <v>4VarmluftstæpperVVS-komponentVVS300VVS325VVS325</v>
      </c>
      <c r="C591" t="str">
        <f>'Leverancespecifikation (LÅST)'!N594</f>
        <v>X</v>
      </c>
      <c r="D591" t="str">
        <f>VLOOKUP(Tabel4[[#This Row],[Data fra "5. Basis"]],Leverancespecifikation!C:C,1,FALSE)</f>
        <v>590Varmluftstæpper</v>
      </c>
      <c r="E591" t="str">
        <f>_xlfn.CONCAT(Leverancespecifikation!J594,Leverancespecifikation!K594,Leverancespecifikation!L594,Leverancespecifikation!V594:CA594)</f>
        <v>4VarmluftstæpperVVS-komponentVVS300VVS325VVS325</v>
      </c>
      <c r="F591" t="str">
        <f>Leverancespecifikation!N594</f>
        <v>X</v>
      </c>
      <c r="G591" t="str">
        <f t="shared" si="10"/>
        <v/>
      </c>
    </row>
    <row r="592" spans="1:7" x14ac:dyDescent="0.25">
      <c r="A592" t="str">
        <f>'Leverancespecifikation (LÅST)'!C595</f>
        <v>591Varme kalorieferer</v>
      </c>
      <c r="B592" t="str">
        <f>_xlfn.CONCAT('Leverancespecifikation (LÅST)'!J595:L595,'Leverancespecifikation (LÅST)'!V595:CA595)</f>
        <v>4Varme kaloriefererVVS-komponentVVS300VVS325VVS325</v>
      </c>
      <c r="C592" t="str">
        <f>'Leverancespecifikation (LÅST)'!N595</f>
        <v>X</v>
      </c>
      <c r="D592" t="str">
        <f>VLOOKUP(Tabel4[[#This Row],[Data fra "5. Basis"]],Leverancespecifikation!C:C,1,FALSE)</f>
        <v>591Varme kalorieferer</v>
      </c>
      <c r="E592" t="str">
        <f>_xlfn.CONCAT(Leverancespecifikation!J595,Leverancespecifikation!K595,Leverancespecifikation!L595,Leverancespecifikation!V595:CA595)</f>
        <v>4Varme kaloriefererVVS-komponentVVS300VVS325VVS325</v>
      </c>
      <c r="F592" t="str">
        <f>Leverancespecifikation!N595</f>
        <v>X</v>
      </c>
      <c r="G592" t="str">
        <f t="shared" si="10"/>
        <v/>
      </c>
    </row>
    <row r="593" spans="1:7" x14ac:dyDescent="0.25">
      <c r="A593" t="str">
        <f>'Leverancespecifikation (LÅST)'!C596</f>
        <v>592Rørradiatorer</v>
      </c>
      <c r="B593" t="str">
        <f>_xlfn.CONCAT('Leverancespecifikation (LÅST)'!J596:L596,'Leverancespecifikation (LÅST)'!V596:CA596)</f>
        <v>4RørradiatorerVVS-komponentVVS300VVS325VVS325</v>
      </c>
      <c r="C593" t="str">
        <f>'Leverancespecifikation (LÅST)'!N596</f>
        <v>X</v>
      </c>
      <c r="D593" t="str">
        <f>VLOOKUP(Tabel4[[#This Row],[Data fra "5. Basis"]],Leverancespecifikation!C:C,1,FALSE)</f>
        <v>592Rørradiatorer</v>
      </c>
      <c r="E593" t="str">
        <f>_xlfn.CONCAT(Leverancespecifikation!J596,Leverancespecifikation!K596,Leverancespecifikation!L596,Leverancespecifikation!V596:CA596)</f>
        <v>4RørradiatorerVVS-komponentVVS300VVS325VVS325</v>
      </c>
      <c r="F593" t="str">
        <f>Leverancespecifikation!N596</f>
        <v>X</v>
      </c>
      <c r="G593" t="str">
        <f t="shared" si="10"/>
        <v/>
      </c>
    </row>
    <row r="594" spans="1:7" x14ac:dyDescent="0.25">
      <c r="A594" t="str">
        <f>'Leverancespecifikation (LÅST)'!C597</f>
        <v>593Afspærringsventiler</v>
      </c>
      <c r="B594" t="str">
        <f>_xlfn.CONCAT('Leverancespecifikation (LÅST)'!J597:L597,'Leverancespecifikation (LÅST)'!V597:CA597)</f>
        <v>4AfspærringsventilerVVS-komponent</v>
      </c>
      <c r="C594" t="str">
        <f>'Leverancespecifikation (LÅST)'!N597</f>
        <v>-</v>
      </c>
      <c r="D594" t="str">
        <f>VLOOKUP(Tabel4[[#This Row],[Data fra "5. Basis"]],Leverancespecifikation!C:C,1,FALSE)</f>
        <v>593Afspærringsventiler</v>
      </c>
      <c r="E594" t="str">
        <f>_xlfn.CONCAT(Leverancespecifikation!J597,Leverancespecifikation!K597,Leverancespecifikation!L597,Leverancespecifikation!V597:CA597)</f>
        <v>4AfspærringsventilerVVS-komponent</v>
      </c>
      <c r="F594" t="str">
        <f>Leverancespecifikation!N597</f>
        <v>-</v>
      </c>
      <c r="G594" t="str">
        <f t="shared" si="10"/>
        <v/>
      </c>
    </row>
    <row r="595" spans="1:7" x14ac:dyDescent="0.25">
      <c r="A595" t="str">
        <f>'Leverancespecifikation (LÅST)'!C598</f>
        <v>594Indregulerende ventiler /Radiatorventil og -termostat</v>
      </c>
      <c r="B595" t="str">
        <f>_xlfn.CONCAT('Leverancespecifikation (LÅST)'!J598:L598,'Leverancespecifikation (LÅST)'!V598:CA598)</f>
        <v>4Indregulerende ventiler /Radiatorventil og -termostatVVS-komponent</v>
      </c>
      <c r="C595" t="str">
        <f>'Leverancespecifikation (LÅST)'!N598</f>
        <v>-</v>
      </c>
      <c r="D595" t="str">
        <f>VLOOKUP(Tabel4[[#This Row],[Data fra "5. Basis"]],Leverancespecifikation!C:C,1,FALSE)</f>
        <v>594Indregulerende ventiler /Radiatorventil og -termostat</v>
      </c>
      <c r="E595" t="str">
        <f>_xlfn.CONCAT(Leverancespecifikation!J598,Leverancespecifikation!K598,Leverancespecifikation!L598,Leverancespecifikation!V598:CA598)</f>
        <v>4Indregulerende ventiler /Radiatorventil og -termostatVVS-komponent</v>
      </c>
      <c r="F595" t="str">
        <f>Leverancespecifikation!N598</f>
        <v>-</v>
      </c>
      <c r="G595" t="str">
        <f t="shared" si="10"/>
        <v/>
      </c>
    </row>
    <row r="596" spans="1:7" x14ac:dyDescent="0.25">
      <c r="A596" t="str">
        <f>'Leverancespecifikation (LÅST)'!C599</f>
        <v>595Øvrige Ventiler</v>
      </c>
      <c r="B596" t="str">
        <f>_xlfn.CONCAT('Leverancespecifikation (LÅST)'!J599:L599,'Leverancespecifikation (LÅST)'!V599:CA599)</f>
        <v>4Øvrige VentilerVVS-komponent</v>
      </c>
      <c r="C596" t="str">
        <f>'Leverancespecifikation (LÅST)'!N599</f>
        <v>-</v>
      </c>
      <c r="D596" t="str">
        <f>VLOOKUP(Tabel4[[#This Row],[Data fra "5. Basis"]],Leverancespecifikation!C:C,1,FALSE)</f>
        <v>595Øvrige Ventiler</v>
      </c>
      <c r="E596" t="str">
        <f>_xlfn.CONCAT(Leverancespecifikation!J599,Leverancespecifikation!K599,Leverancespecifikation!L599,Leverancespecifikation!V599:CA599)</f>
        <v>4Øvrige VentilerVVS-komponent</v>
      </c>
      <c r="F596" t="str">
        <f>Leverancespecifikation!N599</f>
        <v>-</v>
      </c>
      <c r="G596" t="str">
        <f t="shared" si="10"/>
        <v/>
      </c>
    </row>
    <row r="597" spans="1:7" x14ac:dyDescent="0.25">
      <c r="A597" t="str">
        <f>'Leverancespecifikation (LÅST)'!C600</f>
        <v>596Filter/Termometer/Manomenter/Kompensator/mv.</v>
      </c>
      <c r="B597" t="str">
        <f>_xlfn.CONCAT('Leverancespecifikation (LÅST)'!J600:L600,'Leverancespecifikation (LÅST)'!V600:CA600)</f>
        <v>4Filter/Termometer/Manomenter/Kompensator/mv.VVS-komponent</v>
      </c>
      <c r="C597" t="str">
        <f>'Leverancespecifikation (LÅST)'!N600</f>
        <v>-</v>
      </c>
      <c r="D597" t="str">
        <f>VLOOKUP(Tabel4[[#This Row],[Data fra "5. Basis"]],Leverancespecifikation!C:C,1,FALSE)</f>
        <v>596Filter/Termometer/Manomenter/Kompensator/mv.</v>
      </c>
      <c r="E597" t="str">
        <f>_xlfn.CONCAT(Leverancespecifikation!J600,Leverancespecifikation!K600,Leverancespecifikation!L600,Leverancespecifikation!V600:CA600)</f>
        <v>4Filter/Termometer/Manomenter/Kompensator/mv.VVS-komponent</v>
      </c>
      <c r="F597" t="str">
        <f>Leverancespecifikation!N600</f>
        <v>-</v>
      </c>
      <c r="G597" t="str">
        <f t="shared" si="10"/>
        <v/>
      </c>
    </row>
    <row r="598" spans="1:7" x14ac:dyDescent="0.25">
      <c r="A598" t="str">
        <f>'Leverancespecifikation (LÅST)'!C601</f>
        <v>597Koblingsdåser</v>
      </c>
      <c r="B598" t="str">
        <f>_xlfn.CONCAT('Leverancespecifikation (LÅST)'!J601:L601,'Leverancespecifikation (LÅST)'!V601:CA601)</f>
        <v>4KoblingsdåserVVS-komponent</v>
      </c>
      <c r="C598" t="str">
        <f>'Leverancespecifikation (LÅST)'!N601</f>
        <v>-</v>
      </c>
      <c r="D598" t="str">
        <f>VLOOKUP(Tabel4[[#This Row],[Data fra "5. Basis"]],Leverancespecifikation!C:C,1,FALSE)</f>
        <v>597Koblingsdåser</v>
      </c>
      <c r="E598" t="str">
        <f>_xlfn.CONCAT(Leverancespecifikation!J601,Leverancespecifikation!K601,Leverancespecifikation!L601,Leverancespecifikation!V601:CA601)</f>
        <v>4KoblingsdåserVVS-komponent</v>
      </c>
      <c r="F598" t="str">
        <f>Leverancespecifikation!N601</f>
        <v>-</v>
      </c>
      <c r="G598" t="str">
        <f t="shared" si="10"/>
        <v/>
      </c>
    </row>
    <row r="599" spans="1:7" x14ac:dyDescent="0.25">
      <c r="A599" t="str">
        <f>'Leverancespecifikation (LÅST)'!C602</f>
        <v>598Målere</v>
      </c>
      <c r="B599" t="str">
        <f>_xlfn.CONCAT('Leverancespecifikation (LÅST)'!J602:L602,'Leverancespecifikation (LÅST)'!V602:CA602)</f>
        <v>4MålereVVS-komponent</v>
      </c>
      <c r="C599" t="str">
        <f>'Leverancespecifikation (LÅST)'!N602</f>
        <v>-</v>
      </c>
      <c r="D599" t="str">
        <f>VLOOKUP(Tabel4[[#This Row],[Data fra "5. Basis"]],Leverancespecifikation!C:C,1,FALSE)</f>
        <v>598Målere</v>
      </c>
      <c r="E599" t="str">
        <f>_xlfn.CONCAT(Leverancespecifikation!J602,Leverancespecifikation!K602,Leverancespecifikation!L602,Leverancespecifikation!V602:CA602)</f>
        <v>4MålereVVS-komponent</v>
      </c>
      <c r="F599" t="str">
        <f>Leverancespecifikation!N602</f>
        <v>-</v>
      </c>
      <c r="G599" t="str">
        <f t="shared" si="10"/>
        <v/>
      </c>
    </row>
    <row r="600" spans="1:7" x14ac:dyDescent="0.25">
      <c r="A600" t="str">
        <f>'Leverancespecifikation (LÅST)'!C603</f>
        <v>599Sprinkler</v>
      </c>
      <c r="B600" t="str">
        <f>_xlfn.CONCAT('Leverancespecifikation (LÅST)'!J603:L603,'Leverancespecifikation (LÅST)'!V603:CA603)</f>
        <v>3Sprinkler</v>
      </c>
      <c r="C600" t="str">
        <f>'Leverancespecifikation (LÅST)'!N603</f>
        <v>X</v>
      </c>
      <c r="D600" t="str">
        <f>VLOOKUP(Tabel4[[#This Row],[Data fra "5. Basis"]],Leverancespecifikation!C:C,1,FALSE)</f>
        <v>599Sprinkler</v>
      </c>
      <c r="E600" t="str">
        <f>_xlfn.CONCAT(Leverancespecifikation!J603,Leverancespecifikation!K603,Leverancespecifikation!L603,Leverancespecifikation!V603:CA603)</f>
        <v>3Sprinkler</v>
      </c>
      <c r="F600" t="str">
        <f>Leverancespecifikation!N603</f>
        <v>X</v>
      </c>
      <c r="G600" t="str">
        <f t="shared" si="10"/>
        <v/>
      </c>
    </row>
    <row r="601" spans="1:7" x14ac:dyDescent="0.25">
      <c r="A601" t="str">
        <f>'Leverancespecifikation (LÅST)'!C604</f>
        <v>600Nedhængt sprinklerdyser</v>
      </c>
      <c r="B601" t="str">
        <f>_xlfn.CONCAT('Leverancespecifikation (LÅST)'!J604:L604,'Leverancespecifikation (LÅST)'!V604:CA604)</f>
        <v>4Nedhængt sprinklerdyserVVS-komponentVVS200ENT325</v>
      </c>
      <c r="C601" t="str">
        <f>'Leverancespecifikation (LÅST)'!N604</f>
        <v>X</v>
      </c>
      <c r="D601" t="str">
        <f>VLOOKUP(Tabel4[[#This Row],[Data fra "5. Basis"]],Leverancespecifikation!C:C,1,FALSE)</f>
        <v>600Nedhængt sprinklerdyser</v>
      </c>
      <c r="E601" t="str">
        <f>_xlfn.CONCAT(Leverancespecifikation!J604,Leverancespecifikation!K604,Leverancespecifikation!L604,Leverancespecifikation!V604:CA604)</f>
        <v>4Nedhængt sprinklerdyserVVS-komponentVVS200ENT325</v>
      </c>
      <c r="F601" t="str">
        <f>Leverancespecifikation!N604</f>
        <v>X</v>
      </c>
      <c r="G601" t="str">
        <f t="shared" si="10"/>
        <v/>
      </c>
    </row>
    <row r="602" spans="1:7" x14ac:dyDescent="0.25">
      <c r="A602" t="str">
        <f>'Leverancespecifikation (LÅST)'!C605</f>
        <v xml:space="preserve">601Skjult, nedhængt sprinklerdyser </v>
      </c>
      <c r="B602" t="str">
        <f>_xlfn.CONCAT('Leverancespecifikation (LÅST)'!J605:L605,'Leverancespecifikation (LÅST)'!V605:CA605)</f>
        <v>4Skjult, nedhængt sprinklerdyser VVS-komponentVVS200ENT325</v>
      </c>
      <c r="C602" t="str">
        <f>'Leverancespecifikation (LÅST)'!N605</f>
        <v>X</v>
      </c>
      <c r="D602" t="str">
        <f>VLOOKUP(Tabel4[[#This Row],[Data fra "5. Basis"]],Leverancespecifikation!C:C,1,FALSE)</f>
        <v xml:space="preserve">601Skjult, nedhængt sprinklerdyser </v>
      </c>
      <c r="E602" t="str">
        <f>_xlfn.CONCAT(Leverancespecifikation!J605,Leverancespecifikation!K605,Leverancespecifikation!L605,Leverancespecifikation!V605:CA605)</f>
        <v>4Skjult, nedhængt sprinklerdyser VVS-komponentVVS200ENT325</v>
      </c>
      <c r="F602" t="str">
        <f>Leverancespecifikation!N605</f>
        <v>X</v>
      </c>
      <c r="G602" t="str">
        <f t="shared" si="10"/>
        <v/>
      </c>
    </row>
    <row r="603" spans="1:7" x14ac:dyDescent="0.25">
      <c r="A603" t="str">
        <f>'Leverancespecifikation (LÅST)'!C606</f>
        <v>602Pendant sprinklerdyser</v>
      </c>
      <c r="B603" t="str">
        <f>_xlfn.CONCAT('Leverancespecifikation (LÅST)'!J606:L606,'Leverancespecifikation (LÅST)'!V606:CA606)</f>
        <v>4Pendant sprinklerdyserVVS-komponentVVS200ENT325</v>
      </c>
      <c r="C603" t="str">
        <f>'Leverancespecifikation (LÅST)'!N606</f>
        <v>X</v>
      </c>
      <c r="D603" t="str">
        <f>VLOOKUP(Tabel4[[#This Row],[Data fra "5. Basis"]],Leverancespecifikation!C:C,1,FALSE)</f>
        <v>602Pendant sprinklerdyser</v>
      </c>
      <c r="E603" t="str">
        <f>_xlfn.CONCAT(Leverancespecifikation!J606,Leverancespecifikation!K606,Leverancespecifikation!L606,Leverancespecifikation!V606:CA606)</f>
        <v>4Pendant sprinklerdyserVVS-komponentVVS200ENT325</v>
      </c>
      <c r="F603" t="str">
        <f>Leverancespecifikation!N606</f>
        <v>X</v>
      </c>
      <c r="G603" t="str">
        <f t="shared" si="10"/>
        <v/>
      </c>
    </row>
    <row r="604" spans="1:7" x14ac:dyDescent="0.25">
      <c r="A604" t="str">
        <f>'Leverancespecifikation (LÅST)'!C607</f>
        <v>603Vægmonterede sprinklerdyser</v>
      </c>
      <c r="B604" t="str">
        <f>_xlfn.CONCAT('Leverancespecifikation (LÅST)'!J607:L607,'Leverancespecifikation (LÅST)'!V607:CA607)</f>
        <v>4Vægmonterede sprinklerdyserVVS-komponentVVS200ENT325</v>
      </c>
      <c r="C604" t="str">
        <f>'Leverancespecifikation (LÅST)'!N607</f>
        <v>X</v>
      </c>
      <c r="D604" t="str">
        <f>VLOOKUP(Tabel4[[#This Row],[Data fra "5. Basis"]],Leverancespecifikation!C:C,1,FALSE)</f>
        <v>603Vægmonterede sprinklerdyser</v>
      </c>
      <c r="E604" t="str">
        <f>_xlfn.CONCAT(Leverancespecifikation!J607,Leverancespecifikation!K607,Leverancespecifikation!L607,Leverancespecifikation!V607:CA607)</f>
        <v>4Vægmonterede sprinklerdyserVVS-komponentVVS200ENT325</v>
      </c>
      <c r="F604" t="str">
        <f>Leverancespecifikation!N607</f>
        <v>X</v>
      </c>
      <c r="G604" t="str">
        <f t="shared" si="10"/>
        <v/>
      </c>
    </row>
    <row r="605" spans="1:7" x14ac:dyDescent="0.25">
      <c r="A605" t="str">
        <f>'Leverancespecifikation (LÅST)'!C608</f>
        <v>604Afspærringsventiler</v>
      </c>
      <c r="B605" t="str">
        <f>_xlfn.CONCAT('Leverancespecifikation (LÅST)'!J608:L608,'Leverancespecifikation (LÅST)'!V608:CA608)</f>
        <v>4AfspærringsventilerVVS-komponent</v>
      </c>
      <c r="C605" t="str">
        <f>'Leverancespecifikation (LÅST)'!N608</f>
        <v>-</v>
      </c>
      <c r="D605" t="str">
        <f>VLOOKUP(Tabel4[[#This Row],[Data fra "5. Basis"]],Leverancespecifikation!C:C,1,FALSE)</f>
        <v>604Afspærringsventiler</v>
      </c>
      <c r="E605" t="str">
        <f>_xlfn.CONCAT(Leverancespecifikation!J608,Leverancespecifikation!K608,Leverancespecifikation!L608,Leverancespecifikation!V608:CA608)</f>
        <v>4AfspærringsventilerVVS-komponent</v>
      </c>
      <c r="F605" t="str">
        <f>Leverancespecifikation!N608</f>
        <v>-</v>
      </c>
      <c r="G605" t="str">
        <f t="shared" si="10"/>
        <v/>
      </c>
    </row>
    <row r="606" spans="1:7" x14ac:dyDescent="0.25">
      <c r="A606" t="str">
        <f>'Leverancespecifikation (LÅST)'!C609</f>
        <v xml:space="preserve">605Ventilation </v>
      </c>
      <c r="B606" t="str">
        <f>_xlfn.CONCAT('Leverancespecifikation (LÅST)'!J609:L609,'Leverancespecifikation (LÅST)'!V609:CA609)</f>
        <v xml:space="preserve">1Ventilation </v>
      </c>
      <c r="C606">
        <f>'Leverancespecifikation (LÅST)'!N609</f>
        <v>0</v>
      </c>
      <c r="D606" t="str">
        <f>VLOOKUP(Tabel4[[#This Row],[Data fra "5. Basis"]],Leverancespecifikation!C:C,1,FALSE)</f>
        <v xml:space="preserve">605Ventilation </v>
      </c>
      <c r="E606" t="str">
        <f>_xlfn.CONCAT(Leverancespecifikation!J609,Leverancespecifikation!K609,Leverancespecifikation!L609,Leverancespecifikation!V609:CA609)</f>
        <v xml:space="preserve">1Ventilation </v>
      </c>
      <c r="F606">
        <f>Leverancespecifikation!N609</f>
        <v>0</v>
      </c>
      <c r="G606" t="str">
        <f t="shared" si="10"/>
        <v/>
      </c>
    </row>
    <row r="607" spans="1:7" x14ac:dyDescent="0.25">
      <c r="A607" t="str">
        <f>'Leverancespecifikation (LÅST)'!C610</f>
        <v>606Føringsveje</v>
      </c>
      <c r="B607" t="str">
        <f>_xlfn.CONCAT('Leverancespecifikation (LÅST)'!J610:L610,'Leverancespecifikation (LÅST)'!V610:CA610)</f>
        <v>2Føringsveje</v>
      </c>
      <c r="C607">
        <f>'Leverancespecifikation (LÅST)'!N610</f>
        <v>0</v>
      </c>
      <c r="D607" t="str">
        <f>VLOOKUP(Tabel4[[#This Row],[Data fra "5. Basis"]],Leverancespecifikation!C:C,1,FALSE)</f>
        <v>606Føringsveje</v>
      </c>
      <c r="E607" t="str">
        <f>_xlfn.CONCAT(Leverancespecifikation!J610,Leverancespecifikation!K610,Leverancespecifikation!L610,Leverancespecifikation!V610:CA610)</f>
        <v>2Føringsveje</v>
      </c>
      <c r="F607">
        <f>Leverancespecifikation!N610</f>
        <v>0</v>
      </c>
      <c r="G607" t="str">
        <f t="shared" si="10"/>
        <v/>
      </c>
    </row>
    <row r="608" spans="1:7" x14ac:dyDescent="0.25">
      <c r="A608" t="str">
        <f>'Leverancespecifikation (LÅST)'!C611</f>
        <v>607Kanaler</v>
      </c>
      <c r="B608" t="str">
        <f>_xlfn.CONCAT('Leverancespecifikation (LÅST)'!J611:L611,'Leverancespecifikation (LÅST)'!V611:CA611)</f>
        <v>3Kanaler</v>
      </c>
      <c r="C608" t="str">
        <f>'Leverancespecifikation (LÅST)'!N611</f>
        <v>X</v>
      </c>
      <c r="D608" t="str">
        <f>VLOOKUP(Tabel4[[#This Row],[Data fra "5. Basis"]],Leverancespecifikation!C:C,1,FALSE)</f>
        <v>607Kanaler</v>
      </c>
      <c r="E608" t="str">
        <f>_xlfn.CONCAT(Leverancespecifikation!J611,Leverancespecifikation!K611,Leverancespecifikation!L611,Leverancespecifikation!V611:CA611)</f>
        <v>3Kanaler</v>
      </c>
      <c r="F608" t="str">
        <f>Leverancespecifikation!N611</f>
        <v>X</v>
      </c>
      <c r="G608" t="str">
        <f t="shared" si="10"/>
        <v/>
      </c>
    </row>
    <row r="609" spans="1:7" x14ac:dyDescent="0.25">
      <c r="A609" t="str">
        <f>'Leverancespecifikation (LÅST)'!C612</f>
        <v>608Teknikrum/Teknikområder</v>
      </c>
      <c r="B609" t="str">
        <f>_xlfn.CONCAT('Leverancespecifikation (LÅST)'!J612:L612,'Leverancespecifikation (LÅST)'!V612:CA612)</f>
        <v>4Teknikrum/TeknikområderVentilationsføringsvejVEN200VEN300VEN325ENT325</v>
      </c>
      <c r="C609" t="str">
        <f>'Leverancespecifikation (LÅST)'!N612</f>
        <v>X</v>
      </c>
      <c r="D609" t="str">
        <f>VLOOKUP(Tabel4[[#This Row],[Data fra "5. Basis"]],Leverancespecifikation!C:C,1,FALSE)</f>
        <v>608Teknikrum/Teknikområder</v>
      </c>
      <c r="E609" t="str">
        <f>_xlfn.CONCAT(Leverancespecifikation!J612,Leverancespecifikation!K612,Leverancespecifikation!L612,Leverancespecifikation!V612:CA612)</f>
        <v>4Teknikrum/TeknikområderVentilationsføringsvejVEN200VEN300VEN325ENT325</v>
      </c>
      <c r="F609" t="str">
        <f>Leverancespecifikation!N612</f>
        <v>X</v>
      </c>
      <c r="G609" t="str">
        <f t="shared" si="10"/>
        <v/>
      </c>
    </row>
    <row r="610" spans="1:7" x14ac:dyDescent="0.25">
      <c r="A610" t="str">
        <f>'Leverancespecifikation (LÅST)'!C613</f>
        <v>609Skakte (lodrette hovedføringsveje)</v>
      </c>
      <c r="B610" t="str">
        <f>_xlfn.CONCAT('Leverancespecifikation (LÅST)'!J613:L613,'Leverancespecifikation (LÅST)'!V613:CA613)</f>
        <v>4Skakte (lodrette hovedføringsveje)VentilationsføringsvejVEN200VEN300VEN325ENT325</v>
      </c>
      <c r="C610" t="str">
        <f>'Leverancespecifikation (LÅST)'!N613</f>
        <v>X</v>
      </c>
      <c r="D610" t="str">
        <f>VLOOKUP(Tabel4[[#This Row],[Data fra "5. Basis"]],Leverancespecifikation!C:C,1,FALSE)</f>
        <v>609Skakte (lodrette hovedføringsveje)</v>
      </c>
      <c r="E610" t="str">
        <f>_xlfn.CONCAT(Leverancespecifikation!J613,Leverancespecifikation!K613,Leverancespecifikation!L613,Leverancespecifikation!V613:CA613)</f>
        <v>4Skakte (lodrette hovedføringsveje)VentilationsføringsvejVEN200VEN300VEN325ENT325</v>
      </c>
      <c r="F610" t="str">
        <f>Leverancespecifikation!N613</f>
        <v>X</v>
      </c>
      <c r="G610" t="str">
        <f t="shared" si="10"/>
        <v/>
      </c>
    </row>
    <row r="611" spans="1:7" x14ac:dyDescent="0.25">
      <c r="A611" t="str">
        <f>'Leverancespecifikation (LÅST)'!C614</f>
        <v>610Vandrette hovedføringsveje</v>
      </c>
      <c r="B611" t="str">
        <f>_xlfn.CONCAT('Leverancespecifikation (LÅST)'!J614:L614,'Leverancespecifikation (LÅST)'!V614:CA614)</f>
        <v>4Vandrette hovedføringsvejeVentilationsføringsvejVEN200VEN300VEN325ENT325</v>
      </c>
      <c r="C611" t="str">
        <f>'Leverancespecifikation (LÅST)'!N614</f>
        <v>X</v>
      </c>
      <c r="D611" t="str">
        <f>VLOOKUP(Tabel4[[#This Row],[Data fra "5. Basis"]],Leverancespecifikation!C:C,1,FALSE)</f>
        <v>610Vandrette hovedføringsveje</v>
      </c>
      <c r="E611" t="str">
        <f>_xlfn.CONCAT(Leverancespecifikation!J614,Leverancespecifikation!K614,Leverancespecifikation!L614,Leverancespecifikation!V614:CA614)</f>
        <v>4Vandrette hovedføringsvejeVentilationsføringsvejVEN200VEN300VEN325ENT325</v>
      </c>
      <c r="F611" t="str">
        <f>Leverancespecifikation!N614</f>
        <v>X</v>
      </c>
      <c r="G611" t="str">
        <f t="shared" si="10"/>
        <v/>
      </c>
    </row>
    <row r="612" spans="1:7" x14ac:dyDescent="0.25">
      <c r="A612" t="str">
        <f>'Leverancespecifikation (LÅST)'!C615</f>
        <v>611Vandrette fordelingsføringsveje</v>
      </c>
      <c r="B612" t="str">
        <f>_xlfn.CONCAT('Leverancespecifikation (LÅST)'!J615:L615,'Leverancespecifikation (LÅST)'!V615:CA615)</f>
        <v>4Vandrette fordelingsføringsvejeVentilationsføringsvejVEN300VEN300ENT325</v>
      </c>
      <c r="C612" t="str">
        <f>'Leverancespecifikation (LÅST)'!N615</f>
        <v>X</v>
      </c>
      <c r="D612" t="str">
        <f>VLOOKUP(Tabel4[[#This Row],[Data fra "5. Basis"]],Leverancespecifikation!C:C,1,FALSE)</f>
        <v>611Vandrette fordelingsføringsveje</v>
      </c>
      <c r="E612" t="str">
        <f>_xlfn.CONCAT(Leverancespecifikation!J615,Leverancespecifikation!K615,Leverancespecifikation!L615,Leverancespecifikation!V615:CA615)</f>
        <v>4Vandrette fordelingsføringsvejeVentilationsføringsvejVEN300VEN300ENT325</v>
      </c>
      <c r="F612" t="str">
        <f>Leverancespecifikation!N615</f>
        <v>X</v>
      </c>
      <c r="G612" t="str">
        <f t="shared" si="10"/>
        <v/>
      </c>
    </row>
    <row r="613" spans="1:7" x14ac:dyDescent="0.25">
      <c r="A613" t="str">
        <f>'Leverancespecifikation (LÅST)'!C616</f>
        <v>612Føring til Komponenter og tilslutninger i rum</v>
      </c>
      <c r="B613" t="str">
        <f>_xlfn.CONCAT('Leverancespecifikation (LÅST)'!J616:L616,'Leverancespecifikation (LÅST)'!V616:CA616)</f>
        <v>4Føring til Komponenter og tilslutninger i rumVentilationsføringsvejVEN300VEN300ENT325</v>
      </c>
      <c r="C613" t="str">
        <f>'Leverancespecifikation (LÅST)'!N616</f>
        <v>X</v>
      </c>
      <c r="D613" t="str">
        <f>VLOOKUP(Tabel4[[#This Row],[Data fra "5. Basis"]],Leverancespecifikation!C:C,1,FALSE)</f>
        <v>612Føring til Komponenter og tilslutninger i rum</v>
      </c>
      <c r="E613" t="str">
        <f>_xlfn.CONCAT(Leverancespecifikation!J616,Leverancespecifikation!K616,Leverancespecifikation!L616,Leverancespecifikation!V616:CA616)</f>
        <v>4Føring til Komponenter og tilslutninger i rumVentilationsføringsvejVEN300VEN300ENT325</v>
      </c>
      <c r="F613" t="str">
        <f>Leverancespecifikation!N616</f>
        <v>X</v>
      </c>
      <c r="G613" t="str">
        <f t="shared" si="10"/>
        <v/>
      </c>
    </row>
    <row r="614" spans="1:7" x14ac:dyDescent="0.25">
      <c r="A614" t="str">
        <f>'Leverancespecifikation (LÅST)'!C617</f>
        <v>613Flexkanalaler</v>
      </c>
      <c r="B614" t="str">
        <f>_xlfn.CONCAT('Leverancespecifikation (LÅST)'!J617:L617,'Leverancespecifikation (LÅST)'!V617:CA617)</f>
        <v>4FlexkanalalerVentilationsføringsvejENT325</v>
      </c>
      <c r="C614" t="str">
        <f>'Leverancespecifikation (LÅST)'!N617</f>
        <v>X</v>
      </c>
      <c r="D614" t="str">
        <f>VLOOKUP(Tabel4[[#This Row],[Data fra "5. Basis"]],Leverancespecifikation!C:C,1,FALSE)</f>
        <v>613Flexkanalaler</v>
      </c>
      <c r="E614" t="str">
        <f>_xlfn.CONCAT(Leverancespecifikation!J617,Leverancespecifikation!K617,Leverancespecifikation!L617,Leverancespecifikation!V617:CA617)</f>
        <v>4FlexkanalalerVentilationsføringsvejENT325</v>
      </c>
      <c r="F614" t="str">
        <f>Leverancespecifikation!N617</f>
        <v>X</v>
      </c>
      <c r="G614" t="str">
        <f t="shared" si="10"/>
        <v/>
      </c>
    </row>
    <row r="615" spans="1:7" x14ac:dyDescent="0.25">
      <c r="A615" t="str">
        <f>'Leverancespecifikation (LÅST)'!C618</f>
        <v>614Kanalisolering</v>
      </c>
      <c r="B615" t="str">
        <f>_xlfn.CONCAT('Leverancespecifikation (LÅST)'!J618:L618,'Leverancespecifikation (LÅST)'!V618:CA618)</f>
        <v>3Kanalisolering</v>
      </c>
      <c r="C615" t="str">
        <f>'Leverancespecifikation (LÅST)'!N618</f>
        <v>X</v>
      </c>
      <c r="D615" t="str">
        <f>VLOOKUP(Tabel4[[#This Row],[Data fra "5. Basis"]],Leverancespecifikation!C:C,1,FALSE)</f>
        <v>614Kanalisolering</v>
      </c>
      <c r="E615" t="str">
        <f>_xlfn.CONCAT(Leverancespecifikation!J618,Leverancespecifikation!K618,Leverancespecifikation!L618,Leverancespecifikation!V618:CA618)</f>
        <v>3Kanalisolering</v>
      </c>
      <c r="F615" t="str">
        <f>Leverancespecifikation!N618</f>
        <v>X</v>
      </c>
      <c r="G615" t="str">
        <f t="shared" si="10"/>
        <v/>
      </c>
    </row>
    <row r="616" spans="1:7" x14ac:dyDescent="0.25">
      <c r="A616" t="str">
        <f>'Leverancespecifikation (LÅST)'!C619</f>
        <v>615Isolering, Brand</v>
      </c>
      <c r="B616" t="str">
        <f>_xlfn.CONCAT('Leverancespecifikation (LÅST)'!J619:L619,'Leverancespecifikation (LÅST)'!V619:CA619)</f>
        <v>4Isolering, BrandVentilationsføringsvejVEN200VEN300VEN325ENT325</v>
      </c>
      <c r="C616" t="str">
        <f>'Leverancespecifikation (LÅST)'!N619</f>
        <v>X</v>
      </c>
      <c r="D616" t="str">
        <f>VLOOKUP(Tabel4[[#This Row],[Data fra "5. Basis"]],Leverancespecifikation!C:C,1,FALSE)</f>
        <v>615Isolering, Brand</v>
      </c>
      <c r="E616" t="str">
        <f>_xlfn.CONCAT(Leverancespecifikation!J619,Leverancespecifikation!K619,Leverancespecifikation!L619,Leverancespecifikation!V619:CA619)</f>
        <v>4Isolering, BrandVentilationsføringsvejVEN200VEN300VEN325ENT325</v>
      </c>
      <c r="F616" t="str">
        <f>Leverancespecifikation!N619</f>
        <v>X</v>
      </c>
      <c r="G616" t="str">
        <f t="shared" si="10"/>
        <v/>
      </c>
    </row>
    <row r="617" spans="1:7" x14ac:dyDescent="0.25">
      <c r="A617" t="str">
        <f>'Leverancespecifikation (LÅST)'!C620</f>
        <v>616Isolering, Varme</v>
      </c>
      <c r="B617" t="str">
        <f>_xlfn.CONCAT('Leverancespecifikation (LÅST)'!J620:L620,'Leverancespecifikation (LÅST)'!V620:CA620)</f>
        <v>4Isolering, VarmeVentilationsføringsvejVEN200VEN300VEN325ENT325</v>
      </c>
      <c r="C617" t="str">
        <f>'Leverancespecifikation (LÅST)'!N620</f>
        <v>X</v>
      </c>
      <c r="D617" t="str">
        <f>VLOOKUP(Tabel4[[#This Row],[Data fra "5. Basis"]],Leverancespecifikation!C:C,1,FALSE)</f>
        <v>616Isolering, Varme</v>
      </c>
      <c r="E617" t="str">
        <f>_xlfn.CONCAT(Leverancespecifikation!J620,Leverancespecifikation!K620,Leverancespecifikation!L620,Leverancespecifikation!V620:CA620)</f>
        <v>4Isolering, VarmeVentilationsføringsvejVEN200VEN300VEN325ENT325</v>
      </c>
      <c r="F617" t="str">
        <f>Leverancespecifikation!N620</f>
        <v>X</v>
      </c>
      <c r="G617" t="str">
        <f t="shared" si="10"/>
        <v/>
      </c>
    </row>
    <row r="618" spans="1:7" x14ac:dyDescent="0.25">
      <c r="A618" t="str">
        <f>'Leverancespecifikation (LÅST)'!C621</f>
        <v>617Isolering, Kondens</v>
      </c>
      <c r="B618" t="str">
        <f>_xlfn.CONCAT('Leverancespecifikation (LÅST)'!J621:L621,'Leverancespecifikation (LÅST)'!V621:CA621)</f>
        <v>4Isolering, KondensVentilationsføringsvejVEN200VEN300VEN325ENT325</v>
      </c>
      <c r="C618" t="str">
        <f>'Leverancespecifikation (LÅST)'!N621</f>
        <v>X</v>
      </c>
      <c r="D618" t="str">
        <f>VLOOKUP(Tabel4[[#This Row],[Data fra "5. Basis"]],Leverancespecifikation!C:C,1,FALSE)</f>
        <v>617Isolering, Kondens</v>
      </c>
      <c r="E618" t="str">
        <f>_xlfn.CONCAT(Leverancespecifikation!J621,Leverancespecifikation!K621,Leverancespecifikation!L621,Leverancespecifikation!V621:CA621)</f>
        <v>4Isolering, KondensVentilationsføringsvejVEN200VEN300VEN325ENT325</v>
      </c>
      <c r="F618" t="str">
        <f>Leverancespecifikation!N621</f>
        <v>X</v>
      </c>
      <c r="G618" t="str">
        <f t="shared" si="10"/>
        <v/>
      </c>
    </row>
    <row r="619" spans="1:7" x14ac:dyDescent="0.25">
      <c r="A619" t="str">
        <f>'Leverancespecifikation (LÅST)'!C622</f>
        <v>618Isolering, Lyd</v>
      </c>
      <c r="B619" t="str">
        <f>_xlfn.CONCAT('Leverancespecifikation (LÅST)'!J622:L622,'Leverancespecifikation (LÅST)'!V622:CA622)</f>
        <v>4Isolering, LydVentilationsføringsvejVEN200VEN300VEN325ENT325</v>
      </c>
      <c r="C619" t="str">
        <f>'Leverancespecifikation (LÅST)'!N622</f>
        <v>X</v>
      </c>
      <c r="D619" t="str">
        <f>VLOOKUP(Tabel4[[#This Row],[Data fra "5. Basis"]],Leverancespecifikation!C:C,1,FALSE)</f>
        <v>618Isolering, Lyd</v>
      </c>
      <c r="E619" t="str">
        <f>_xlfn.CONCAT(Leverancespecifikation!J622,Leverancespecifikation!K622,Leverancespecifikation!L622,Leverancespecifikation!V622:CA622)</f>
        <v>4Isolering, LydVentilationsføringsvejVEN200VEN300VEN325ENT325</v>
      </c>
      <c r="F619" t="str">
        <f>Leverancespecifikation!N622</f>
        <v>X</v>
      </c>
      <c r="G619" t="str">
        <f t="shared" si="10"/>
        <v/>
      </c>
    </row>
    <row r="620" spans="1:7" x14ac:dyDescent="0.25">
      <c r="A620" t="str">
        <f>'Leverancespecifikation (LÅST)'!C623</f>
        <v>619Øvrig, ventilation</v>
      </c>
      <c r="B620" t="str">
        <f>_xlfn.CONCAT('Leverancespecifikation (LÅST)'!J623:L623,'Leverancespecifikation (LÅST)'!V623:CA623)</f>
        <v>3Øvrig, ventilation</v>
      </c>
      <c r="C620" t="str">
        <f>'Leverancespecifikation (LÅST)'!N623</f>
        <v>-</v>
      </c>
      <c r="D620" t="str">
        <f>VLOOKUP(Tabel4[[#This Row],[Data fra "5. Basis"]],Leverancespecifikation!C:C,1,FALSE)</f>
        <v>619Øvrig, ventilation</v>
      </c>
      <c r="E620" t="str">
        <f>_xlfn.CONCAT(Leverancespecifikation!J623,Leverancespecifikation!K623,Leverancespecifikation!L623,Leverancespecifikation!V623:CA623)</f>
        <v>3Øvrig, ventilation</v>
      </c>
      <c r="F620" t="str">
        <f>Leverancespecifikation!N623</f>
        <v>-</v>
      </c>
      <c r="G620" t="str">
        <f t="shared" si="10"/>
        <v/>
      </c>
    </row>
    <row r="621" spans="1:7" x14ac:dyDescent="0.25">
      <c r="A621" t="str">
        <f>'Leverancespecifikation (LÅST)'!C624</f>
        <v>620Følere</v>
      </c>
      <c r="B621" t="str">
        <f>_xlfn.CONCAT('Leverancespecifikation (LÅST)'!J624:L624,'Leverancespecifikation (LÅST)'!V624:CA624)</f>
        <v>4FølereVentilationskomponent</v>
      </c>
      <c r="C621" t="str">
        <f>'Leverancespecifikation (LÅST)'!N624</f>
        <v>-</v>
      </c>
      <c r="D621" t="str">
        <f>VLOOKUP(Tabel4[[#This Row],[Data fra "5. Basis"]],Leverancespecifikation!C:C,1,FALSE)</f>
        <v>620Følere</v>
      </c>
      <c r="E621" t="str">
        <f>_xlfn.CONCAT(Leverancespecifikation!J624,Leverancespecifikation!K624,Leverancespecifikation!L624,Leverancespecifikation!V624:CA624)</f>
        <v>4FølereVentilationskomponent</v>
      </c>
      <c r="F621" t="str">
        <f>Leverancespecifikation!N624</f>
        <v>-</v>
      </c>
      <c r="G621" t="str">
        <f t="shared" si="10"/>
        <v/>
      </c>
    </row>
    <row r="622" spans="1:7" x14ac:dyDescent="0.25">
      <c r="A622" t="str">
        <f>'Leverancespecifikation (LÅST)'!C625</f>
        <v>621Renselemme</v>
      </c>
      <c r="B622" t="str">
        <f>_xlfn.CONCAT('Leverancespecifikation (LÅST)'!J625:L625,'Leverancespecifikation (LÅST)'!V625:CA625)</f>
        <v>4RenselemmeVentilationskomponent</v>
      </c>
      <c r="C622" t="str">
        <f>'Leverancespecifikation (LÅST)'!N625</f>
        <v>-</v>
      </c>
      <c r="D622" t="str">
        <f>VLOOKUP(Tabel4[[#This Row],[Data fra "5. Basis"]],Leverancespecifikation!C:C,1,FALSE)</f>
        <v>621Renselemme</v>
      </c>
      <c r="E622" t="str">
        <f>_xlfn.CONCAT(Leverancespecifikation!J625,Leverancespecifikation!K625,Leverancespecifikation!L625,Leverancespecifikation!V625:CA625)</f>
        <v>4RenselemmeVentilationskomponent</v>
      </c>
      <c r="F622" t="str">
        <f>Leverancespecifikation!N625</f>
        <v>-</v>
      </c>
      <c r="G622" t="str">
        <f t="shared" si="10"/>
        <v/>
      </c>
    </row>
    <row r="623" spans="1:7" x14ac:dyDescent="0.25">
      <c r="A623" t="str">
        <f>'Leverancespecifikation (LÅST)'!C626</f>
        <v>622Bæringer, udsparinger og øvrige</v>
      </c>
      <c r="B623" t="str">
        <f>_xlfn.CONCAT('Leverancespecifikation (LÅST)'!J626:L626,'Leverancespecifikation (LÅST)'!V626:CA626)</f>
        <v>3Bæringer, udsparinger og øvrige</v>
      </c>
      <c r="C623" t="str">
        <f>'Leverancespecifikation (LÅST)'!N626</f>
        <v>-</v>
      </c>
      <c r="D623" t="str">
        <f>VLOOKUP(Tabel4[[#This Row],[Data fra "5. Basis"]],Leverancespecifikation!C:C,1,FALSE)</f>
        <v>622Bæringer, udsparinger og øvrige</v>
      </c>
      <c r="E623" t="str">
        <f>_xlfn.CONCAT(Leverancespecifikation!J626,Leverancespecifikation!K626,Leverancespecifikation!L626,Leverancespecifikation!V626:CA626)</f>
        <v>3Bæringer, udsparinger og øvrige</v>
      </c>
      <c r="F623" t="str">
        <f>Leverancespecifikation!N626</f>
        <v>-</v>
      </c>
      <c r="G623" t="str">
        <f t="shared" si="10"/>
        <v/>
      </c>
    </row>
    <row r="624" spans="1:7" x14ac:dyDescent="0.25">
      <c r="A624" t="str">
        <f>'Leverancespecifikation (LÅST)'!C627</f>
        <v>623Bæringer</v>
      </c>
      <c r="B624" t="str">
        <f>_xlfn.CONCAT('Leverancespecifikation (LÅST)'!J627:L627,'Leverancespecifikation (LÅST)'!V627:CA627)</f>
        <v>4Bæringer-</v>
      </c>
      <c r="C624" t="str">
        <f>'Leverancespecifikation (LÅST)'!N627</f>
        <v>-</v>
      </c>
      <c r="D624" t="str">
        <f>VLOOKUP(Tabel4[[#This Row],[Data fra "5. Basis"]],Leverancespecifikation!C:C,1,FALSE)</f>
        <v>623Bæringer</v>
      </c>
      <c r="E624" t="str">
        <f>_xlfn.CONCAT(Leverancespecifikation!J627,Leverancespecifikation!K627,Leverancespecifikation!L627,Leverancespecifikation!V627:CA627)</f>
        <v>4Bæringer-</v>
      </c>
      <c r="F624" t="str">
        <f>Leverancespecifikation!N627</f>
        <v>-</v>
      </c>
      <c r="G624" t="str">
        <f t="shared" si="10"/>
        <v/>
      </c>
    </row>
    <row r="625" spans="1:7" x14ac:dyDescent="0.25">
      <c r="A625" t="str">
        <f>'Leverancespecifikation (LÅST)'!C628</f>
        <v>624Konsoller</v>
      </c>
      <c r="B625" t="str">
        <f>_xlfn.CONCAT('Leverancespecifikation (LÅST)'!J628:L628,'Leverancespecifikation (LÅST)'!V628:CA628)</f>
        <v>4Konsoller-</v>
      </c>
      <c r="C625" t="str">
        <f>'Leverancespecifikation (LÅST)'!N628</f>
        <v>-</v>
      </c>
      <c r="D625" t="str">
        <f>VLOOKUP(Tabel4[[#This Row],[Data fra "5. Basis"]],Leverancespecifikation!C:C,1,FALSE)</f>
        <v>624Konsoller</v>
      </c>
      <c r="E625" t="str">
        <f>_xlfn.CONCAT(Leverancespecifikation!J628,Leverancespecifikation!K628,Leverancespecifikation!L628,Leverancespecifikation!V628:CA628)</f>
        <v>4Konsoller-</v>
      </c>
      <c r="F625" t="str">
        <f>Leverancespecifikation!N628</f>
        <v>-</v>
      </c>
      <c r="G625" t="str">
        <f t="shared" si="10"/>
        <v/>
      </c>
    </row>
    <row r="626" spans="1:7" x14ac:dyDescent="0.25">
      <c r="A626" t="str">
        <f>'Leverancespecifikation (LÅST)'!C629</f>
        <v>625Stativer</v>
      </c>
      <c r="B626" t="str">
        <f>_xlfn.CONCAT('Leverancespecifikation (LÅST)'!J629:L629,'Leverancespecifikation (LÅST)'!V629:CA629)</f>
        <v>4Stativer-</v>
      </c>
      <c r="C626" t="str">
        <f>'Leverancespecifikation (LÅST)'!N629</f>
        <v>-</v>
      </c>
      <c r="D626" t="str">
        <f>VLOOKUP(Tabel4[[#This Row],[Data fra "5. Basis"]],Leverancespecifikation!C:C,1,FALSE)</f>
        <v>625Stativer</v>
      </c>
      <c r="E626" t="str">
        <f>_xlfn.CONCAT(Leverancespecifikation!J629,Leverancespecifikation!K629,Leverancespecifikation!L629,Leverancespecifikation!V629:CA629)</f>
        <v>4Stativer-</v>
      </c>
      <c r="F626" t="str">
        <f>Leverancespecifikation!N629</f>
        <v>-</v>
      </c>
      <c r="G626" t="str">
        <f t="shared" si="10"/>
        <v/>
      </c>
    </row>
    <row r="627" spans="1:7" x14ac:dyDescent="0.25">
      <c r="A627" t="str">
        <f>'Leverancespecifikation (LÅST)'!C630</f>
        <v>626Hul- og recesobjekter</v>
      </c>
      <c r="B627" t="str">
        <f>_xlfn.CONCAT('Leverancespecifikation (LÅST)'!J630:L630,'Leverancespecifikation (LÅST)'!V630:CA630)</f>
        <v>4Hul- og recesobjekterReces- og hulobjekter</v>
      </c>
      <c r="C627" t="str">
        <f>'Leverancespecifikation (LÅST)'!N630</f>
        <v>-</v>
      </c>
      <c r="D627" t="str">
        <f>VLOOKUP(Tabel4[[#This Row],[Data fra "5. Basis"]],Leverancespecifikation!C:C,1,FALSE)</f>
        <v>626Hul- og recesobjekter</v>
      </c>
      <c r="E627" t="str">
        <f>_xlfn.CONCAT(Leverancespecifikation!J630,Leverancespecifikation!K630,Leverancespecifikation!L630,Leverancespecifikation!V630:CA630)</f>
        <v>4Hul- og recesobjekterReces- og hulobjekter</v>
      </c>
      <c r="F627" t="str">
        <f>Leverancespecifikation!N630</f>
        <v>-</v>
      </c>
      <c r="G627" t="str">
        <f t="shared" si="10"/>
        <v/>
      </c>
    </row>
    <row r="628" spans="1:7" x14ac:dyDescent="0.25">
      <c r="A628" t="str">
        <f>'Leverancespecifikation (LÅST)'!C631</f>
        <v>627Hullukninger</v>
      </c>
      <c r="B628" t="str">
        <f>_xlfn.CONCAT('Leverancespecifikation (LÅST)'!J631:L631,'Leverancespecifikation (LÅST)'!V631:CA631)</f>
        <v>4Hullukninger-Gælder for bl.a. brandtætning og lydtætning.</v>
      </c>
      <c r="C628" t="str">
        <f>'Leverancespecifikation (LÅST)'!N631</f>
        <v>-</v>
      </c>
      <c r="D628" t="str">
        <f>VLOOKUP(Tabel4[[#This Row],[Data fra "5. Basis"]],Leverancespecifikation!C:C,1,FALSE)</f>
        <v>627Hullukninger</v>
      </c>
      <c r="E628" t="str">
        <f>_xlfn.CONCAT(Leverancespecifikation!J631,Leverancespecifikation!K631,Leverancespecifikation!L631,Leverancespecifikation!V631:CA631)</f>
        <v>4Hullukninger-Gælder for bl.a. brandtætning og lydtætning.</v>
      </c>
      <c r="F628" t="str">
        <f>Leverancespecifikation!N631</f>
        <v>-</v>
      </c>
      <c r="G628" t="str">
        <f t="shared" si="10"/>
        <v/>
      </c>
    </row>
    <row r="629" spans="1:7" x14ac:dyDescent="0.25">
      <c r="A629" t="str">
        <f>'Leverancespecifikation (LÅST)'!C632</f>
        <v>628Mekanisk udstyr</v>
      </c>
      <c r="B629" t="str">
        <f>_xlfn.CONCAT('Leverancespecifikation (LÅST)'!J632:L632,'Leverancespecifikation (LÅST)'!V632:CA632)</f>
        <v>2Mekanisk udstyr</v>
      </c>
      <c r="C629">
        <f>'Leverancespecifikation (LÅST)'!N632</f>
        <v>0</v>
      </c>
      <c r="D629" t="str">
        <f>VLOOKUP(Tabel4[[#This Row],[Data fra "5. Basis"]],Leverancespecifikation!C:C,1,FALSE)</f>
        <v>628Mekanisk udstyr</v>
      </c>
      <c r="E629" t="str">
        <f>_xlfn.CONCAT(Leverancespecifikation!J632,Leverancespecifikation!K632,Leverancespecifikation!L632,Leverancespecifikation!V632:CA632)</f>
        <v>2Mekanisk udstyr</v>
      </c>
      <c r="F629">
        <f>Leverancespecifikation!N632</f>
        <v>0</v>
      </c>
      <c r="G629" t="str">
        <f t="shared" si="10"/>
        <v/>
      </c>
    </row>
    <row r="630" spans="1:7" x14ac:dyDescent="0.25">
      <c r="A630" t="str">
        <f>'Leverancespecifikation (LÅST)'!C633</f>
        <v>629Anlæg, køle- og varmeflader, vekslere</v>
      </c>
      <c r="B630" t="str">
        <f>_xlfn.CONCAT('Leverancespecifikation (LÅST)'!J633:L633,'Leverancespecifikation (LÅST)'!V633:CA633)</f>
        <v>3Anlæg, køle- og varmeflader, vekslere</v>
      </c>
      <c r="C630" t="str">
        <f>'Leverancespecifikation (LÅST)'!N633</f>
        <v>X</v>
      </c>
      <c r="D630" t="str">
        <f>VLOOKUP(Tabel4[[#This Row],[Data fra "5. Basis"]],Leverancespecifikation!C:C,1,FALSE)</f>
        <v>629Anlæg, køle- og varmeflader, vekslere</v>
      </c>
      <c r="E630" t="str">
        <f>_xlfn.CONCAT(Leverancespecifikation!J633,Leverancespecifikation!K633,Leverancespecifikation!L633,Leverancespecifikation!V633:CA633)</f>
        <v>3Anlæg, køle- og varmeflader, vekslere</v>
      </c>
      <c r="F630" t="str">
        <f>Leverancespecifikation!N633</f>
        <v>X</v>
      </c>
      <c r="G630" t="str">
        <f t="shared" si="10"/>
        <v/>
      </c>
    </row>
    <row r="631" spans="1:7" x14ac:dyDescent="0.25">
      <c r="A631" t="str">
        <f>'Leverancespecifikation (LÅST)'!C634</f>
        <v xml:space="preserve">630Ventilationsanlæg </v>
      </c>
      <c r="B631" t="str">
        <f>_xlfn.CONCAT('Leverancespecifikation (LÅST)'!J634:L634,'Leverancespecifikation (LÅST)'!V634:CA634)</f>
        <v>4Ventilationsanlæg VentilationskomponentVEN200VEN300VEN300ENT325</v>
      </c>
      <c r="C631" t="str">
        <f>'Leverancespecifikation (LÅST)'!N634</f>
        <v>X</v>
      </c>
      <c r="D631" t="str">
        <f>VLOOKUP(Tabel4[[#This Row],[Data fra "5. Basis"]],Leverancespecifikation!C:C,1,FALSE)</f>
        <v xml:space="preserve">630Ventilationsanlæg </v>
      </c>
      <c r="E631" t="str">
        <f>_xlfn.CONCAT(Leverancespecifikation!J634,Leverancespecifikation!K634,Leverancespecifikation!L634,Leverancespecifikation!V634:CA634)</f>
        <v>4Ventilationsanlæg VentilationskomponentVEN200VEN300VEN300ENT325</v>
      </c>
      <c r="F631" t="str">
        <f>Leverancespecifikation!N634</f>
        <v>X</v>
      </c>
      <c r="G631" t="str">
        <f t="shared" si="10"/>
        <v/>
      </c>
    </row>
    <row r="632" spans="1:7" x14ac:dyDescent="0.25">
      <c r="A632" t="str">
        <f>'Leverancespecifikation (LÅST)'!C635</f>
        <v xml:space="preserve">631Varmeflader </v>
      </c>
      <c r="B632" t="str">
        <f>_xlfn.CONCAT('Leverancespecifikation (LÅST)'!J635:L635,'Leverancespecifikation (LÅST)'!V635:CA635)</f>
        <v>4Varmeflader VentilationskomponentVEN300VEN300ENT325</v>
      </c>
      <c r="C632" t="str">
        <f>'Leverancespecifikation (LÅST)'!N635</f>
        <v>X</v>
      </c>
      <c r="D632" t="str">
        <f>VLOOKUP(Tabel4[[#This Row],[Data fra "5. Basis"]],Leverancespecifikation!C:C,1,FALSE)</f>
        <v xml:space="preserve">631Varmeflader </v>
      </c>
      <c r="E632" t="str">
        <f>_xlfn.CONCAT(Leverancespecifikation!J635,Leverancespecifikation!K635,Leverancespecifikation!L635,Leverancespecifikation!V635:CA635)</f>
        <v>4Varmeflader VentilationskomponentVEN300VEN300ENT325</v>
      </c>
      <c r="F632" t="str">
        <f>Leverancespecifikation!N635</f>
        <v>X</v>
      </c>
      <c r="G632" t="str">
        <f t="shared" si="10"/>
        <v/>
      </c>
    </row>
    <row r="633" spans="1:7" x14ac:dyDescent="0.25">
      <c r="A633" t="str">
        <f>'Leverancespecifikation (LÅST)'!C636</f>
        <v>632Køleflader</v>
      </c>
      <c r="B633" t="str">
        <f>_xlfn.CONCAT('Leverancespecifikation (LÅST)'!J636:L636,'Leverancespecifikation (LÅST)'!V636:CA636)</f>
        <v>4KølefladerVentilationskomponentVEN300VEN300ENT325</v>
      </c>
      <c r="C633" t="str">
        <f>'Leverancespecifikation (LÅST)'!N636</f>
        <v>X</v>
      </c>
      <c r="D633" t="str">
        <f>VLOOKUP(Tabel4[[#This Row],[Data fra "5. Basis"]],Leverancespecifikation!C:C,1,FALSE)</f>
        <v>632Køleflader</v>
      </c>
      <c r="E633" t="str">
        <f>_xlfn.CONCAT(Leverancespecifikation!J636,Leverancespecifikation!K636,Leverancespecifikation!L636,Leverancespecifikation!V636:CA636)</f>
        <v>4KølefladerVentilationskomponentVEN300VEN300ENT325</v>
      </c>
      <c r="F633" t="str">
        <f>Leverancespecifikation!N636</f>
        <v>X</v>
      </c>
      <c r="G633" t="str">
        <f t="shared" si="10"/>
        <v/>
      </c>
    </row>
    <row r="634" spans="1:7" x14ac:dyDescent="0.25">
      <c r="A634" t="str">
        <f>'Leverancespecifikation (LÅST)'!C637</f>
        <v xml:space="preserve">633Væskekoblet vekslere </v>
      </c>
      <c r="B634" t="str">
        <f>_xlfn.CONCAT('Leverancespecifikation (LÅST)'!J637:L637,'Leverancespecifikation (LÅST)'!V637:CA637)</f>
        <v>4Væskekoblet vekslere VentilationskomponentVEN300VEN300ENT325</v>
      </c>
      <c r="C634" t="str">
        <f>'Leverancespecifikation (LÅST)'!N637</f>
        <v>X</v>
      </c>
      <c r="D634" t="str">
        <f>VLOOKUP(Tabel4[[#This Row],[Data fra "5. Basis"]],Leverancespecifikation!C:C,1,FALSE)</f>
        <v xml:space="preserve">633Væskekoblet vekslere </v>
      </c>
      <c r="E634" t="str">
        <f>_xlfn.CONCAT(Leverancespecifikation!J637,Leverancespecifikation!K637,Leverancespecifikation!L637,Leverancespecifikation!V637:CA637)</f>
        <v>4Væskekoblet vekslere VentilationskomponentVEN300VEN300ENT325</v>
      </c>
      <c r="F634" t="str">
        <f>Leverancespecifikation!N637</f>
        <v>X</v>
      </c>
      <c r="G634" t="str">
        <f t="shared" si="10"/>
        <v/>
      </c>
    </row>
    <row r="635" spans="1:7" x14ac:dyDescent="0.25">
      <c r="A635" t="str">
        <f>'Leverancespecifikation (LÅST)'!C638</f>
        <v xml:space="preserve">634Varmegenvinding </v>
      </c>
      <c r="B635" t="str">
        <f>_xlfn.CONCAT('Leverancespecifikation (LÅST)'!J638:L638,'Leverancespecifikation (LÅST)'!V638:CA638)</f>
        <v>4Varmegenvinding VentilationskomponentVEN300VEN300ENT325</v>
      </c>
      <c r="C635" t="str">
        <f>'Leverancespecifikation (LÅST)'!N638</f>
        <v>X</v>
      </c>
      <c r="D635" t="str">
        <f>VLOOKUP(Tabel4[[#This Row],[Data fra "5. Basis"]],Leverancespecifikation!C:C,1,FALSE)</f>
        <v xml:space="preserve">634Varmegenvinding </v>
      </c>
      <c r="E635" t="str">
        <f>_xlfn.CONCAT(Leverancespecifikation!J638,Leverancespecifikation!K638,Leverancespecifikation!L638,Leverancespecifikation!V638:CA638)</f>
        <v>4Varmegenvinding VentilationskomponentVEN300VEN300ENT325</v>
      </c>
      <c r="F635" t="str">
        <f>Leverancespecifikation!N638</f>
        <v>X</v>
      </c>
      <c r="G635" t="str">
        <f t="shared" si="10"/>
        <v/>
      </c>
    </row>
    <row r="636" spans="1:7" x14ac:dyDescent="0.25">
      <c r="A636" t="str">
        <f>'Leverancespecifikation (LÅST)'!C639</f>
        <v xml:space="preserve">635Varmevekslere </v>
      </c>
      <c r="B636" t="str">
        <f>_xlfn.CONCAT('Leverancespecifikation (LÅST)'!J639:L639,'Leverancespecifikation (LÅST)'!V639:CA639)</f>
        <v>4Varmevekslere VentilationskomponentVEN300VEN300ENT325</v>
      </c>
      <c r="C636" t="str">
        <f>'Leverancespecifikation (LÅST)'!N639</f>
        <v>X</v>
      </c>
      <c r="D636" t="str">
        <f>VLOOKUP(Tabel4[[#This Row],[Data fra "5. Basis"]],Leverancespecifikation!C:C,1,FALSE)</f>
        <v xml:space="preserve">635Varmevekslere </v>
      </c>
      <c r="E636" t="str">
        <f>_xlfn.CONCAT(Leverancespecifikation!J639,Leverancespecifikation!K639,Leverancespecifikation!L639,Leverancespecifikation!V639:CA639)</f>
        <v>4Varmevekslere VentilationskomponentVEN300VEN300ENT325</v>
      </c>
      <c r="F636" t="str">
        <f>Leverancespecifikation!N639</f>
        <v>X</v>
      </c>
      <c r="G636" t="str">
        <f t="shared" si="10"/>
        <v/>
      </c>
    </row>
    <row r="637" spans="1:7" x14ac:dyDescent="0.25">
      <c r="A637" t="str">
        <f>'Leverancespecifikation (LÅST)'!C640</f>
        <v>636Befugtere</v>
      </c>
      <c r="B637" t="str">
        <f>_xlfn.CONCAT('Leverancespecifikation (LÅST)'!J640:L640,'Leverancespecifikation (LÅST)'!V640:CA640)</f>
        <v>4BefugtereVentilationskomponentVEN200VEN300ENT325</v>
      </c>
      <c r="C637" t="str">
        <f>'Leverancespecifikation (LÅST)'!N640</f>
        <v>X</v>
      </c>
      <c r="D637" t="str">
        <f>VLOOKUP(Tabel4[[#This Row],[Data fra "5. Basis"]],Leverancespecifikation!C:C,1,FALSE)</f>
        <v>636Befugtere</v>
      </c>
      <c r="E637" t="str">
        <f>_xlfn.CONCAT(Leverancespecifikation!J640,Leverancespecifikation!K640,Leverancespecifikation!L640,Leverancespecifikation!V640:CA640)</f>
        <v>4BefugtereVentilationskomponentVEN200VEN300ENT325</v>
      </c>
      <c r="F637" t="str">
        <f>Leverancespecifikation!N640</f>
        <v>X</v>
      </c>
      <c r="G637" t="str">
        <f t="shared" si="10"/>
        <v/>
      </c>
    </row>
    <row r="638" spans="1:7" x14ac:dyDescent="0.25">
      <c r="A638" t="str">
        <f>'Leverancespecifikation (LÅST)'!C641</f>
        <v>637Affugtere</v>
      </c>
      <c r="B638" t="str">
        <f>_xlfn.CONCAT('Leverancespecifikation (LÅST)'!J641:L641,'Leverancespecifikation (LÅST)'!V641:CA641)</f>
        <v>4AffugtereVentilationskomponentVEN200VEN300ENT325</v>
      </c>
      <c r="C638" t="str">
        <f>'Leverancespecifikation (LÅST)'!N641</f>
        <v>X</v>
      </c>
      <c r="D638" t="str">
        <f>VLOOKUP(Tabel4[[#This Row],[Data fra "5. Basis"]],Leverancespecifikation!C:C,1,FALSE)</f>
        <v>637Affugtere</v>
      </c>
      <c r="E638" t="str">
        <f>_xlfn.CONCAT(Leverancespecifikation!J641,Leverancespecifikation!K641,Leverancespecifikation!L641,Leverancespecifikation!V641:CA641)</f>
        <v>4AffugtereVentilationskomponentVEN200VEN300ENT325</v>
      </c>
      <c r="F638" t="str">
        <f>Leverancespecifikation!N641</f>
        <v>X</v>
      </c>
      <c r="G638" t="str">
        <f t="shared" si="10"/>
        <v/>
      </c>
    </row>
    <row r="639" spans="1:7" x14ac:dyDescent="0.25">
      <c r="A639" t="str">
        <f>'Leverancespecifikation (LÅST)'!C642</f>
        <v>638Ventilatorer</v>
      </c>
      <c r="B639" t="str">
        <f>_xlfn.CONCAT('Leverancespecifikation (LÅST)'!J642:L642,'Leverancespecifikation (LÅST)'!V642:CA642)</f>
        <v>3Ventilatorer</v>
      </c>
      <c r="C639" t="str">
        <f>'Leverancespecifikation (LÅST)'!N642</f>
        <v>X</v>
      </c>
      <c r="D639" t="str">
        <f>VLOOKUP(Tabel4[[#This Row],[Data fra "5. Basis"]],Leverancespecifikation!C:C,1,FALSE)</f>
        <v>638Ventilatorer</v>
      </c>
      <c r="E639" t="str">
        <f>_xlfn.CONCAT(Leverancespecifikation!J642,Leverancespecifikation!K642,Leverancespecifikation!L642,Leverancespecifikation!V642:CA642)</f>
        <v>3Ventilatorer</v>
      </c>
      <c r="F639" t="str">
        <f>Leverancespecifikation!N642</f>
        <v>X</v>
      </c>
      <c r="G639" t="str">
        <f t="shared" si="10"/>
        <v/>
      </c>
    </row>
    <row r="640" spans="1:7" x14ac:dyDescent="0.25">
      <c r="A640" t="str">
        <f>'Leverancespecifikation (LÅST)'!C643</f>
        <v>639Impulsventilatorer</v>
      </c>
      <c r="B640" t="str">
        <f>_xlfn.CONCAT('Leverancespecifikation (LÅST)'!J643:L643,'Leverancespecifikation (LÅST)'!V643:CA643)</f>
        <v>4ImpulsventilatorerVentilationskomponentVEN300VEN300ENT325</v>
      </c>
      <c r="C640" t="str">
        <f>'Leverancespecifikation (LÅST)'!N643</f>
        <v>X</v>
      </c>
      <c r="D640" t="str">
        <f>VLOOKUP(Tabel4[[#This Row],[Data fra "5. Basis"]],Leverancespecifikation!C:C,1,FALSE)</f>
        <v>639Impulsventilatorer</v>
      </c>
      <c r="E640" t="str">
        <f>_xlfn.CONCAT(Leverancespecifikation!J643,Leverancespecifikation!K643,Leverancespecifikation!L643,Leverancespecifikation!V643:CA643)</f>
        <v>4ImpulsventilatorerVentilationskomponentVEN300VEN300ENT325</v>
      </c>
      <c r="F640" t="str">
        <f>Leverancespecifikation!N643</f>
        <v>X</v>
      </c>
      <c r="G640" t="str">
        <f t="shared" si="10"/>
        <v/>
      </c>
    </row>
    <row r="641" spans="1:7" x14ac:dyDescent="0.25">
      <c r="A641" t="str">
        <f>'Leverancespecifikation (LÅST)'!C644</f>
        <v>640Axialventilatorer</v>
      </c>
      <c r="B641" t="str">
        <f>_xlfn.CONCAT('Leverancespecifikation (LÅST)'!J644:L644,'Leverancespecifikation (LÅST)'!V644:CA644)</f>
        <v>4AxialventilatorerVentilationskomponentVEN300VEN300ENT325</v>
      </c>
      <c r="C641" t="str">
        <f>'Leverancespecifikation (LÅST)'!N644</f>
        <v>X</v>
      </c>
      <c r="D641" t="str">
        <f>VLOOKUP(Tabel4[[#This Row],[Data fra "5. Basis"]],Leverancespecifikation!C:C,1,FALSE)</f>
        <v>640Axialventilatorer</v>
      </c>
      <c r="E641" t="str">
        <f>_xlfn.CONCAT(Leverancespecifikation!J644,Leverancespecifikation!K644,Leverancespecifikation!L644,Leverancespecifikation!V644:CA644)</f>
        <v>4AxialventilatorerVentilationskomponentVEN300VEN300ENT325</v>
      </c>
      <c r="F641" t="str">
        <f>Leverancespecifikation!N644</f>
        <v>X</v>
      </c>
      <c r="G641" t="str">
        <f t="shared" si="10"/>
        <v/>
      </c>
    </row>
    <row r="642" spans="1:7" x14ac:dyDescent="0.25">
      <c r="A642" t="str">
        <f>'Leverancespecifikation (LÅST)'!C645</f>
        <v>641Boksventilatorer</v>
      </c>
      <c r="B642" t="str">
        <f>_xlfn.CONCAT('Leverancespecifikation (LÅST)'!J645:L645,'Leverancespecifikation (LÅST)'!V645:CA645)</f>
        <v>4BoksventilatorerVentilationskomponentVEN300VEN300ENT325</v>
      </c>
      <c r="C642" t="str">
        <f>'Leverancespecifikation (LÅST)'!N645</f>
        <v>X</v>
      </c>
      <c r="D642" t="str">
        <f>VLOOKUP(Tabel4[[#This Row],[Data fra "5. Basis"]],Leverancespecifikation!C:C,1,FALSE)</f>
        <v>641Boksventilatorer</v>
      </c>
      <c r="E642" t="str">
        <f>_xlfn.CONCAT(Leverancespecifikation!J645,Leverancespecifikation!K645,Leverancespecifikation!L645,Leverancespecifikation!V645:CA645)</f>
        <v>4BoksventilatorerVentilationskomponentVEN300VEN300ENT325</v>
      </c>
      <c r="F642" t="str">
        <f>Leverancespecifikation!N645</f>
        <v>X</v>
      </c>
      <c r="G642" t="str">
        <f t="shared" si="10"/>
        <v/>
      </c>
    </row>
    <row r="643" spans="1:7" x14ac:dyDescent="0.25">
      <c r="A643" t="str">
        <f>'Leverancespecifikation (LÅST)'!C646</f>
        <v>642Kanalventilatorer</v>
      </c>
      <c r="B643" t="str">
        <f>_xlfn.CONCAT('Leverancespecifikation (LÅST)'!J646:L646,'Leverancespecifikation (LÅST)'!V646:CA646)</f>
        <v>4KanalventilatorerVentilationskomponentVEN300ENT325</v>
      </c>
      <c r="C643" t="str">
        <f>'Leverancespecifikation (LÅST)'!N646</f>
        <v>X</v>
      </c>
      <c r="D643" t="str">
        <f>VLOOKUP(Tabel4[[#This Row],[Data fra "5. Basis"]],Leverancespecifikation!C:C,1,FALSE)</f>
        <v>642Kanalventilatorer</v>
      </c>
      <c r="E643" t="str">
        <f>_xlfn.CONCAT(Leverancespecifikation!J646,Leverancespecifikation!K646,Leverancespecifikation!L646,Leverancespecifikation!V646:CA646)</f>
        <v>4KanalventilatorerVentilationskomponentVEN300ENT325</v>
      </c>
      <c r="F643" t="str">
        <f>Leverancespecifikation!N646</f>
        <v>X</v>
      </c>
      <c r="G643" t="str">
        <f t="shared" ref="G643:G706" si="11">IF(B643=E643,IF(C643=F643,"","P"),"P")</f>
        <v/>
      </c>
    </row>
    <row r="644" spans="1:7" x14ac:dyDescent="0.25">
      <c r="A644" t="str">
        <f>'Leverancespecifikation (LÅST)'!C647</f>
        <v xml:space="preserve">643Procesudsugningsventilatorer </v>
      </c>
      <c r="B644" t="str">
        <f>_xlfn.CONCAT('Leverancespecifikation (LÅST)'!J647:L647,'Leverancespecifikation (LÅST)'!V647:CA647)</f>
        <v>4Procesudsugningsventilatorer VentilationskomponentVEN300VEN300ENT325</v>
      </c>
      <c r="C644" t="str">
        <f>'Leverancespecifikation (LÅST)'!N647</f>
        <v>X</v>
      </c>
      <c r="D644" t="str">
        <f>VLOOKUP(Tabel4[[#This Row],[Data fra "5. Basis"]],Leverancespecifikation!C:C,1,FALSE)</f>
        <v xml:space="preserve">643Procesudsugningsventilatorer </v>
      </c>
      <c r="E644" t="str">
        <f>_xlfn.CONCAT(Leverancespecifikation!J647,Leverancespecifikation!K647,Leverancespecifikation!L647,Leverancespecifikation!V647:CA647)</f>
        <v>4Procesudsugningsventilatorer VentilationskomponentVEN300VEN300ENT325</v>
      </c>
      <c r="F644" t="str">
        <f>Leverancespecifikation!N647</f>
        <v>X</v>
      </c>
      <c r="G644" t="str">
        <f t="shared" si="11"/>
        <v/>
      </c>
    </row>
    <row r="645" spans="1:7" x14ac:dyDescent="0.25">
      <c r="A645" t="str">
        <f>'Leverancespecifikation (LÅST)'!C648</f>
        <v>644Tag ventilatorer</v>
      </c>
      <c r="B645" t="str">
        <f>_xlfn.CONCAT('Leverancespecifikation (LÅST)'!J648:L648,'Leverancespecifikation (LÅST)'!V648:CA648)</f>
        <v>4Tag ventilatorerVentilationskomponentVEN300VEN300ENT325</v>
      </c>
      <c r="C645" t="str">
        <f>'Leverancespecifikation (LÅST)'!N648</f>
        <v>X</v>
      </c>
      <c r="D645" t="str">
        <f>VLOOKUP(Tabel4[[#This Row],[Data fra "5. Basis"]],Leverancespecifikation!C:C,1,FALSE)</f>
        <v>644Tag ventilatorer</v>
      </c>
      <c r="E645" t="str">
        <f>_xlfn.CONCAT(Leverancespecifikation!J648,Leverancespecifikation!K648,Leverancespecifikation!L648,Leverancespecifikation!V648:CA648)</f>
        <v>4Tag ventilatorerVentilationskomponentVEN300VEN300ENT325</v>
      </c>
      <c r="F645" t="str">
        <f>Leverancespecifikation!N648</f>
        <v>X</v>
      </c>
      <c r="G645" t="str">
        <f t="shared" si="11"/>
        <v/>
      </c>
    </row>
    <row r="646" spans="1:7" x14ac:dyDescent="0.25">
      <c r="A646" t="str">
        <f>'Leverancespecifikation (LÅST)'!C649</f>
        <v>645Vådrumsventilatorer</v>
      </c>
      <c r="B646" t="str">
        <f>_xlfn.CONCAT('Leverancespecifikation (LÅST)'!J649:L649,'Leverancespecifikation (LÅST)'!V649:CA649)</f>
        <v>4VådrumsventilatorerVentilationskomponentVEN300ENT325</v>
      </c>
      <c r="C646" t="str">
        <f>'Leverancespecifikation (LÅST)'!N649</f>
        <v>X</v>
      </c>
      <c r="D646" t="str">
        <f>VLOOKUP(Tabel4[[#This Row],[Data fra "5. Basis"]],Leverancespecifikation!C:C,1,FALSE)</f>
        <v>645Vådrumsventilatorer</v>
      </c>
      <c r="E646" t="str">
        <f>_xlfn.CONCAT(Leverancespecifikation!J649,Leverancespecifikation!K649,Leverancespecifikation!L649,Leverancespecifikation!V649:CA649)</f>
        <v>4VådrumsventilatorerVentilationskomponentVEN300ENT325</v>
      </c>
      <c r="F646" t="str">
        <f>Leverancespecifikation!N649</f>
        <v>X</v>
      </c>
      <c r="G646" t="str">
        <f t="shared" si="11"/>
        <v/>
      </c>
    </row>
    <row r="647" spans="1:7" x14ac:dyDescent="0.25">
      <c r="A647" t="str">
        <f>'Leverancespecifikation (LÅST)'!C650</f>
        <v xml:space="preserve">646Vægventilatorer </v>
      </c>
      <c r="B647" t="str">
        <f>_xlfn.CONCAT('Leverancespecifikation (LÅST)'!J650:L650,'Leverancespecifikation (LÅST)'!V650:CA650)</f>
        <v>4Vægventilatorer VentilationskomponentVEN300ENT325</v>
      </c>
      <c r="C647" t="str">
        <f>'Leverancespecifikation (LÅST)'!N650</f>
        <v>X</v>
      </c>
      <c r="D647" t="str">
        <f>VLOOKUP(Tabel4[[#This Row],[Data fra "5. Basis"]],Leverancespecifikation!C:C,1,FALSE)</f>
        <v xml:space="preserve">646Vægventilatorer </v>
      </c>
      <c r="E647" t="str">
        <f>_xlfn.CONCAT(Leverancespecifikation!J650,Leverancespecifikation!K650,Leverancespecifikation!L650,Leverancespecifikation!V650:CA650)</f>
        <v>4Vægventilatorer VentilationskomponentVEN300ENT325</v>
      </c>
      <c r="F647" t="str">
        <f>Leverancespecifikation!N650</f>
        <v>X</v>
      </c>
      <c r="G647" t="str">
        <f t="shared" si="11"/>
        <v/>
      </c>
    </row>
    <row r="648" spans="1:7" x14ac:dyDescent="0.25">
      <c r="A648" t="str">
        <f>'Leverancespecifikation (LÅST)'!C651</f>
        <v>647Komponenter</v>
      </c>
      <c r="B648" t="str">
        <f>_xlfn.CONCAT('Leverancespecifikation (LÅST)'!J651:L651,'Leverancespecifikation (LÅST)'!V651:CA651)</f>
        <v>2Komponenter</v>
      </c>
      <c r="C648">
        <f>'Leverancespecifikation (LÅST)'!N651</f>
        <v>0</v>
      </c>
      <c r="D648" t="str">
        <f>VLOOKUP(Tabel4[[#This Row],[Data fra "5. Basis"]],Leverancespecifikation!C:C,1,FALSE)</f>
        <v>647Komponenter</v>
      </c>
      <c r="E648" t="str">
        <f>_xlfn.CONCAT(Leverancespecifikation!J651,Leverancespecifikation!K651,Leverancespecifikation!L651,Leverancespecifikation!V651:CA651)</f>
        <v>2Komponenter</v>
      </c>
      <c r="F648">
        <f>Leverancespecifikation!N651</f>
        <v>0</v>
      </c>
      <c r="G648" t="str">
        <f t="shared" si="11"/>
        <v/>
      </c>
    </row>
    <row r="649" spans="1:7" x14ac:dyDescent="0.25">
      <c r="A649" t="str">
        <f>'Leverancespecifikation (LÅST)'!C652</f>
        <v>648Kanal tilbehør</v>
      </c>
      <c r="B649" t="str">
        <f>_xlfn.CONCAT('Leverancespecifikation (LÅST)'!J652:L652,'Leverancespecifikation (LÅST)'!V652:CA652)</f>
        <v>3Kanal tilbehør</v>
      </c>
      <c r="C649" t="str">
        <f>'Leverancespecifikation (LÅST)'!N652</f>
        <v>X</v>
      </c>
      <c r="D649" t="str">
        <f>VLOOKUP(Tabel4[[#This Row],[Data fra "5. Basis"]],Leverancespecifikation!C:C,1,FALSE)</f>
        <v>648Kanal tilbehør</v>
      </c>
      <c r="E649" t="str">
        <f>_xlfn.CONCAT(Leverancespecifikation!J652,Leverancespecifikation!K652,Leverancespecifikation!L652,Leverancespecifikation!V652:CA652)</f>
        <v>3Kanal tilbehør</v>
      </c>
      <c r="F649" t="str">
        <f>Leverancespecifikation!N652</f>
        <v>X</v>
      </c>
      <c r="G649" t="str">
        <f t="shared" si="11"/>
        <v/>
      </c>
    </row>
    <row r="650" spans="1:7" x14ac:dyDescent="0.25">
      <c r="A650" t="str">
        <f>'Leverancespecifikation (LÅST)'!C653</f>
        <v>649Lyddæmpere</v>
      </c>
      <c r="B650" t="str">
        <f>_xlfn.CONCAT('Leverancespecifikation (LÅST)'!J653:L653,'Leverancespecifikation (LÅST)'!V653:CA653)</f>
        <v>4LyddæmpereVentilationskomponentVEN300ENT325</v>
      </c>
      <c r="C650" t="str">
        <f>'Leverancespecifikation (LÅST)'!N653</f>
        <v>X</v>
      </c>
      <c r="D650" t="str">
        <f>VLOOKUP(Tabel4[[#This Row],[Data fra "5. Basis"]],Leverancespecifikation!C:C,1,FALSE)</f>
        <v>649Lyddæmpere</v>
      </c>
      <c r="E650" t="str">
        <f>_xlfn.CONCAT(Leverancespecifikation!J653,Leverancespecifikation!K653,Leverancespecifikation!L653,Leverancespecifikation!V653:CA653)</f>
        <v>4LyddæmpereVentilationskomponentVEN300ENT325</v>
      </c>
      <c r="F650" t="str">
        <f>Leverancespecifikation!N653</f>
        <v>X</v>
      </c>
      <c r="G650" t="str">
        <f t="shared" si="11"/>
        <v/>
      </c>
    </row>
    <row r="651" spans="1:7" x14ac:dyDescent="0.25">
      <c r="A651" t="str">
        <f>'Leverancespecifikation (LÅST)'!C654</f>
        <v xml:space="preserve">650Flamme- og røgspjæld </v>
      </c>
      <c r="B651" t="str">
        <f>_xlfn.CONCAT('Leverancespecifikation (LÅST)'!J654:L654,'Leverancespecifikation (LÅST)'!V654:CA654)</f>
        <v>4Flamme- og røgspjæld VentilationskomponentVEN200VEN300ENT325</v>
      </c>
      <c r="C651" t="str">
        <f>'Leverancespecifikation (LÅST)'!N654</f>
        <v>X</v>
      </c>
      <c r="D651" t="str">
        <f>VLOOKUP(Tabel4[[#This Row],[Data fra "5. Basis"]],Leverancespecifikation!C:C,1,FALSE)</f>
        <v xml:space="preserve">650Flamme- og røgspjæld </v>
      </c>
      <c r="E651" t="str">
        <f>_xlfn.CONCAT(Leverancespecifikation!J654,Leverancespecifikation!K654,Leverancespecifikation!L654,Leverancespecifikation!V654:CA654)</f>
        <v>4Flamme- og røgspjæld VentilationskomponentVEN200VEN300ENT325</v>
      </c>
      <c r="F651" t="str">
        <f>Leverancespecifikation!N654</f>
        <v>X</v>
      </c>
      <c r="G651" t="str">
        <f t="shared" si="11"/>
        <v/>
      </c>
    </row>
    <row r="652" spans="1:7" x14ac:dyDescent="0.25">
      <c r="A652" t="str">
        <f>'Leverancespecifikation (LÅST)'!C655</f>
        <v xml:space="preserve">651Brand- og røgspjæld </v>
      </c>
      <c r="B652" t="str">
        <f>_xlfn.CONCAT('Leverancespecifikation (LÅST)'!J655:L655,'Leverancespecifikation (LÅST)'!V655:CA655)</f>
        <v>4Brand- og røgspjæld VentilationskomponentVEN200VEN300ENT325</v>
      </c>
      <c r="C652" t="str">
        <f>'Leverancespecifikation (LÅST)'!N655</f>
        <v>X</v>
      </c>
      <c r="D652" t="str">
        <f>VLOOKUP(Tabel4[[#This Row],[Data fra "5. Basis"]],Leverancespecifikation!C:C,1,FALSE)</f>
        <v xml:space="preserve">651Brand- og røgspjæld </v>
      </c>
      <c r="E652" t="str">
        <f>_xlfn.CONCAT(Leverancespecifikation!J655,Leverancespecifikation!K655,Leverancespecifikation!L655,Leverancespecifikation!V655:CA655)</f>
        <v>4Brand- og røgspjæld VentilationskomponentVEN200VEN300ENT325</v>
      </c>
      <c r="F652" t="str">
        <f>Leverancespecifikation!N655</f>
        <v>X</v>
      </c>
      <c r="G652" t="str">
        <f t="shared" si="11"/>
        <v/>
      </c>
    </row>
    <row r="653" spans="1:7" x14ac:dyDescent="0.25">
      <c r="A653" t="str">
        <f>'Leverancespecifikation (LÅST)'!C656</f>
        <v>652Overtryksspjæld</v>
      </c>
      <c r="B653" t="str">
        <f>_xlfn.CONCAT('Leverancespecifikation (LÅST)'!J656:L656,'Leverancespecifikation (LÅST)'!V656:CA656)</f>
        <v>4OvertryksspjældVentilationskomponentVEN300ENT325</v>
      </c>
      <c r="C653" t="str">
        <f>'Leverancespecifikation (LÅST)'!N656</f>
        <v>X</v>
      </c>
      <c r="D653" t="str">
        <f>VLOOKUP(Tabel4[[#This Row],[Data fra "5. Basis"]],Leverancespecifikation!C:C,1,FALSE)</f>
        <v>652Overtryksspjæld</v>
      </c>
      <c r="E653" t="str">
        <f>_xlfn.CONCAT(Leverancespecifikation!J656,Leverancespecifikation!K656,Leverancespecifikation!L656,Leverancespecifikation!V656:CA656)</f>
        <v>4OvertryksspjældVentilationskomponentVEN300ENT325</v>
      </c>
      <c r="F653" t="str">
        <f>Leverancespecifikation!N656</f>
        <v>X</v>
      </c>
      <c r="G653" t="str">
        <f t="shared" si="11"/>
        <v/>
      </c>
    </row>
    <row r="654" spans="1:7" x14ac:dyDescent="0.25">
      <c r="A654" t="str">
        <f>'Leverancespecifikation (LÅST)'!C657</f>
        <v>653Røgspjæld</v>
      </c>
      <c r="B654" t="str">
        <f>_xlfn.CONCAT('Leverancespecifikation (LÅST)'!J657:L657,'Leverancespecifikation (LÅST)'!V657:CA657)</f>
        <v>4RøgspjældVentilationskomponentVEN200VEN300ENT325</v>
      </c>
      <c r="C654" t="str">
        <f>'Leverancespecifikation (LÅST)'!N657</f>
        <v>X</v>
      </c>
      <c r="D654" t="str">
        <f>VLOOKUP(Tabel4[[#This Row],[Data fra "5. Basis"]],Leverancespecifikation!C:C,1,FALSE)</f>
        <v>653Røgspjæld</v>
      </c>
      <c r="E654" t="str">
        <f>_xlfn.CONCAT(Leverancespecifikation!J657,Leverancespecifikation!K657,Leverancespecifikation!L657,Leverancespecifikation!V657:CA657)</f>
        <v>4RøgspjældVentilationskomponentVEN200VEN300ENT325</v>
      </c>
      <c r="F654" t="str">
        <f>Leverancespecifikation!N657</f>
        <v>X</v>
      </c>
      <c r="G654" t="str">
        <f t="shared" si="11"/>
        <v/>
      </c>
    </row>
    <row r="655" spans="1:7" x14ac:dyDescent="0.25">
      <c r="A655" t="str">
        <f>'Leverancespecifikation (LÅST)'!C658</f>
        <v>654Spjæld on / off</v>
      </c>
      <c r="B655" t="str">
        <f>_xlfn.CONCAT('Leverancespecifikation (LÅST)'!J658:L658,'Leverancespecifikation (LÅST)'!V658:CA658)</f>
        <v>4Spjæld on / offVentilationskomponentVEN300ENT325</v>
      </c>
      <c r="C655" t="str">
        <f>'Leverancespecifikation (LÅST)'!N658</f>
        <v>X</v>
      </c>
      <c r="D655" t="str">
        <f>VLOOKUP(Tabel4[[#This Row],[Data fra "5. Basis"]],Leverancespecifikation!C:C,1,FALSE)</f>
        <v>654Spjæld on / off</v>
      </c>
      <c r="E655" t="str">
        <f>_xlfn.CONCAT(Leverancespecifikation!J658,Leverancespecifikation!K658,Leverancespecifikation!L658,Leverancespecifikation!V658:CA658)</f>
        <v>4Spjæld on / offVentilationskomponentVEN300ENT325</v>
      </c>
      <c r="F655" t="str">
        <f>Leverancespecifikation!N658</f>
        <v>X</v>
      </c>
      <c r="G655" t="str">
        <f t="shared" si="11"/>
        <v/>
      </c>
    </row>
    <row r="656" spans="1:7" x14ac:dyDescent="0.25">
      <c r="A656" t="str">
        <f>'Leverancespecifikation (LÅST)'!C659</f>
        <v>655Volumenstrømsregulatorer</v>
      </c>
      <c r="B656" t="str">
        <f>_xlfn.CONCAT('Leverancespecifikation (LÅST)'!J659:L659,'Leverancespecifikation (LÅST)'!V659:CA659)</f>
        <v>4VolumenstrømsregulatorerVentilationskomponentVEN300ENT325</v>
      </c>
      <c r="C656" t="str">
        <f>'Leverancespecifikation (LÅST)'!N659</f>
        <v>X</v>
      </c>
      <c r="D656" t="str">
        <f>VLOOKUP(Tabel4[[#This Row],[Data fra "5. Basis"]],Leverancespecifikation!C:C,1,FALSE)</f>
        <v>655Volumenstrømsregulatorer</v>
      </c>
      <c r="E656" t="str">
        <f>_xlfn.CONCAT(Leverancespecifikation!J659,Leverancespecifikation!K659,Leverancespecifikation!L659,Leverancespecifikation!V659:CA659)</f>
        <v>4VolumenstrømsregulatorerVentilationskomponentVEN300ENT325</v>
      </c>
      <c r="F656" t="str">
        <f>Leverancespecifikation!N659</f>
        <v>X</v>
      </c>
      <c r="G656" t="str">
        <f t="shared" si="11"/>
        <v/>
      </c>
    </row>
    <row r="657" spans="1:7" x14ac:dyDescent="0.25">
      <c r="A657" t="str">
        <f>'Leverancespecifikation (LÅST)'!C660</f>
        <v xml:space="preserve">656Eksterne filterkasser </v>
      </c>
      <c r="B657" t="str">
        <f>_xlfn.CONCAT('Leverancespecifikation (LÅST)'!J660:L660,'Leverancespecifikation (LÅST)'!V660:CA660)</f>
        <v>4Eksterne filterkasser VentilationskomponentVEN300ENT325</v>
      </c>
      <c r="C657" t="str">
        <f>'Leverancespecifikation (LÅST)'!N660</f>
        <v>X</v>
      </c>
      <c r="D657" t="str">
        <f>VLOOKUP(Tabel4[[#This Row],[Data fra "5. Basis"]],Leverancespecifikation!C:C,1,FALSE)</f>
        <v xml:space="preserve">656Eksterne filterkasser </v>
      </c>
      <c r="E657" t="str">
        <f>_xlfn.CONCAT(Leverancespecifikation!J660,Leverancespecifikation!K660,Leverancespecifikation!L660,Leverancespecifikation!V660:CA660)</f>
        <v>4Eksterne filterkasser VentilationskomponentVEN300ENT325</v>
      </c>
      <c r="F657" t="str">
        <f>Leverancespecifikation!N660</f>
        <v>X</v>
      </c>
      <c r="G657" t="str">
        <f t="shared" si="11"/>
        <v/>
      </c>
    </row>
    <row r="658" spans="1:7" x14ac:dyDescent="0.25">
      <c r="A658" t="str">
        <f>'Leverancespecifikation (LÅST)'!C661</f>
        <v>657Ventilationsarmaturer</v>
      </c>
      <c r="B658" t="str">
        <f>_xlfn.CONCAT('Leverancespecifikation (LÅST)'!J661:L661,'Leverancespecifikation (LÅST)'!V661:CA661)</f>
        <v>3Ventilationsarmaturer</v>
      </c>
      <c r="C658" t="str">
        <f>'Leverancespecifikation (LÅST)'!N661</f>
        <v>X</v>
      </c>
      <c r="D658" t="str">
        <f>VLOOKUP(Tabel4[[#This Row],[Data fra "5. Basis"]],Leverancespecifikation!C:C,1,FALSE)</f>
        <v>657Ventilationsarmaturer</v>
      </c>
      <c r="E658" t="str">
        <f>_xlfn.CONCAT(Leverancespecifikation!J661,Leverancespecifikation!K661,Leverancespecifikation!L661,Leverancespecifikation!V661:CA661)</f>
        <v>3Ventilationsarmaturer</v>
      </c>
      <c r="F658" t="str">
        <f>Leverancespecifikation!N661</f>
        <v>X</v>
      </c>
      <c r="G658" t="str">
        <f t="shared" si="11"/>
        <v/>
      </c>
    </row>
    <row r="659" spans="1:7" x14ac:dyDescent="0.25">
      <c r="A659" t="str">
        <f>'Leverancespecifikation (LÅST)'!C662</f>
        <v>658Dyser</v>
      </c>
      <c r="B659" t="str">
        <f>_xlfn.CONCAT('Leverancespecifikation (LÅST)'!J662:L662,'Leverancespecifikation (LÅST)'!V662:CA662)</f>
        <v>4DyserVentilationskomponentENT325</v>
      </c>
      <c r="C659" t="str">
        <f>'Leverancespecifikation (LÅST)'!N662</f>
        <v>X</v>
      </c>
      <c r="D659" t="str">
        <f>VLOOKUP(Tabel4[[#This Row],[Data fra "5. Basis"]],Leverancespecifikation!C:C,1,FALSE)</f>
        <v>658Dyser</v>
      </c>
      <c r="E659" t="str">
        <f>_xlfn.CONCAT(Leverancespecifikation!J662,Leverancespecifikation!K662,Leverancespecifikation!L662,Leverancespecifikation!V662:CA662)</f>
        <v>4DyserVentilationskomponentENT325</v>
      </c>
      <c r="F659" t="str">
        <f>Leverancespecifikation!N662</f>
        <v>X</v>
      </c>
      <c r="G659" t="str">
        <f t="shared" si="11"/>
        <v/>
      </c>
    </row>
    <row r="660" spans="1:7" x14ac:dyDescent="0.25">
      <c r="A660" t="str">
        <f>'Leverancespecifikation (LÅST)'!C663</f>
        <v xml:space="preserve">659Fortrængningsarmaturer </v>
      </c>
      <c r="B660" t="str">
        <f>_xlfn.CONCAT('Leverancespecifikation (LÅST)'!J663:L663,'Leverancespecifikation (LÅST)'!V663:CA663)</f>
        <v>4Fortrængningsarmaturer VentilationskomponentVEN200VEN300ENT325</v>
      </c>
      <c r="C660" t="str">
        <f>'Leverancespecifikation (LÅST)'!N663</f>
        <v>X</v>
      </c>
      <c r="D660" t="str">
        <f>VLOOKUP(Tabel4[[#This Row],[Data fra "5. Basis"]],Leverancespecifikation!C:C,1,FALSE)</f>
        <v xml:space="preserve">659Fortrængningsarmaturer </v>
      </c>
      <c r="E660" t="str">
        <f>_xlfn.CONCAT(Leverancespecifikation!J663,Leverancespecifikation!K663,Leverancespecifikation!L663,Leverancespecifikation!V663:CA663)</f>
        <v>4Fortrængningsarmaturer VentilationskomponentVEN200VEN300ENT325</v>
      </c>
      <c r="F660" t="str">
        <f>Leverancespecifikation!N663</f>
        <v>X</v>
      </c>
      <c r="G660" t="str">
        <f t="shared" si="11"/>
        <v/>
      </c>
    </row>
    <row r="661" spans="1:7" x14ac:dyDescent="0.25">
      <c r="A661" t="str">
        <f>'Leverancespecifikation (LÅST)'!C664</f>
        <v>660Loftsarmaturer</v>
      </c>
      <c r="B661" t="str">
        <f>_xlfn.CONCAT('Leverancespecifikation (LÅST)'!J664:L664,'Leverancespecifikation (LÅST)'!V664:CA664)</f>
        <v>4LoftsarmaturerVentilationskomponentVEN200VEN300ENT325</v>
      </c>
      <c r="C661" t="str">
        <f>'Leverancespecifikation (LÅST)'!N664</f>
        <v>X</v>
      </c>
      <c r="D661" t="str">
        <f>VLOOKUP(Tabel4[[#This Row],[Data fra "5. Basis"]],Leverancespecifikation!C:C,1,FALSE)</f>
        <v>660Loftsarmaturer</v>
      </c>
      <c r="E661" t="str">
        <f>_xlfn.CONCAT(Leverancespecifikation!J664,Leverancespecifikation!K664,Leverancespecifikation!L664,Leverancespecifikation!V664:CA664)</f>
        <v>4LoftsarmaturerVentilationskomponentVEN200VEN300ENT325</v>
      </c>
      <c r="F661" t="str">
        <f>Leverancespecifikation!N664</f>
        <v>X</v>
      </c>
      <c r="G661" t="str">
        <f t="shared" si="11"/>
        <v/>
      </c>
    </row>
    <row r="662" spans="1:7" x14ac:dyDescent="0.25">
      <c r="A662" t="str">
        <f>'Leverancespecifikation (LÅST)'!C665</f>
        <v>661Overtryksventiler</v>
      </c>
      <c r="B662" t="str">
        <f>_xlfn.CONCAT('Leverancespecifikation (LÅST)'!J665:L665,'Leverancespecifikation (LÅST)'!V665:CA665)</f>
        <v>4OvertryksventilerVentilationskomponentVEN300ENT325</v>
      </c>
      <c r="C662" t="str">
        <f>'Leverancespecifikation (LÅST)'!N665</f>
        <v>X</v>
      </c>
      <c r="D662" t="str">
        <f>VLOOKUP(Tabel4[[#This Row],[Data fra "5. Basis"]],Leverancespecifikation!C:C,1,FALSE)</f>
        <v>661Overtryksventiler</v>
      </c>
      <c r="E662" t="str">
        <f>_xlfn.CONCAT(Leverancespecifikation!J665,Leverancespecifikation!K665,Leverancespecifikation!L665,Leverancespecifikation!V665:CA665)</f>
        <v>4OvertryksventilerVentilationskomponentVEN300ENT325</v>
      </c>
      <c r="F662" t="str">
        <f>Leverancespecifikation!N665</f>
        <v>X</v>
      </c>
      <c r="G662" t="str">
        <f t="shared" si="11"/>
        <v/>
      </c>
    </row>
    <row r="663" spans="1:7" x14ac:dyDescent="0.25">
      <c r="A663" t="str">
        <f>'Leverancespecifikation (LÅST)'!C666</f>
        <v xml:space="preserve">662Renrumsarmaturer </v>
      </c>
      <c r="B663" t="str">
        <f>_xlfn.CONCAT('Leverancespecifikation (LÅST)'!J666:L666,'Leverancespecifikation (LÅST)'!V666:CA666)</f>
        <v>4Renrumsarmaturer VentilationskomponentVEN200VEN300ENT325</v>
      </c>
      <c r="C663" t="str">
        <f>'Leverancespecifikation (LÅST)'!N666</f>
        <v>X</v>
      </c>
      <c r="D663" t="str">
        <f>VLOOKUP(Tabel4[[#This Row],[Data fra "5. Basis"]],Leverancespecifikation!C:C,1,FALSE)</f>
        <v xml:space="preserve">662Renrumsarmaturer </v>
      </c>
      <c r="E663" t="str">
        <f>_xlfn.CONCAT(Leverancespecifikation!J666,Leverancespecifikation!K666,Leverancespecifikation!L666,Leverancespecifikation!V666:CA666)</f>
        <v>4Renrumsarmaturer VentilationskomponentVEN200VEN300ENT325</v>
      </c>
      <c r="F663" t="str">
        <f>Leverancespecifikation!N666</f>
        <v>X</v>
      </c>
      <c r="G663" t="str">
        <f t="shared" si="11"/>
        <v/>
      </c>
    </row>
    <row r="664" spans="1:7" x14ac:dyDescent="0.25">
      <c r="A664" t="str">
        <f>'Leverancespecifikation (LÅST)'!C667</f>
        <v>663Riste / Vægarmarturer</v>
      </c>
      <c r="B664" t="str">
        <f>_xlfn.CONCAT('Leverancespecifikation (LÅST)'!J667:L667,'Leverancespecifikation (LÅST)'!V667:CA667)</f>
        <v>4Riste / VægarmarturerVentilationskomponentVEN200VEN300ENT325</v>
      </c>
      <c r="C664" t="str">
        <f>'Leverancespecifikation (LÅST)'!N667</f>
        <v>X</v>
      </c>
      <c r="D664" t="str">
        <f>VLOOKUP(Tabel4[[#This Row],[Data fra "5. Basis"]],Leverancespecifikation!C:C,1,FALSE)</f>
        <v>663Riste / Vægarmarturer</v>
      </c>
      <c r="E664" t="str">
        <f>_xlfn.CONCAT(Leverancespecifikation!J667,Leverancespecifikation!K667,Leverancespecifikation!L667,Leverancespecifikation!V667:CA667)</f>
        <v>4Riste / VægarmarturerVentilationskomponentVEN200VEN300ENT325</v>
      </c>
      <c r="F664" t="str">
        <f>Leverancespecifikation!N667</f>
        <v>X</v>
      </c>
      <c r="G664" t="str">
        <f t="shared" si="11"/>
        <v/>
      </c>
    </row>
    <row r="665" spans="1:7" x14ac:dyDescent="0.25">
      <c r="A665" t="str">
        <f>'Leverancespecifikation (LÅST)'!C668</f>
        <v xml:space="preserve">664Indblæsningsposer </v>
      </c>
      <c r="B665" t="str">
        <f>_xlfn.CONCAT('Leverancespecifikation (LÅST)'!J668:L668,'Leverancespecifikation (LÅST)'!V668:CA668)</f>
        <v>4Indblæsningsposer VentilationskomponentVEN200VEN300ENT325</v>
      </c>
      <c r="C665" t="str">
        <f>'Leverancespecifikation (LÅST)'!N668</f>
        <v>X</v>
      </c>
      <c r="D665" t="str">
        <f>VLOOKUP(Tabel4[[#This Row],[Data fra "5. Basis"]],Leverancespecifikation!C:C,1,FALSE)</f>
        <v xml:space="preserve">664Indblæsningsposer </v>
      </c>
      <c r="E665" t="str">
        <f>_xlfn.CONCAT(Leverancespecifikation!J668,Leverancespecifikation!K668,Leverancespecifikation!L668,Leverancespecifikation!V668:CA668)</f>
        <v>4Indblæsningsposer VentilationskomponentVEN200VEN300ENT325</v>
      </c>
      <c r="F665" t="str">
        <f>Leverancespecifikation!N668</f>
        <v>X</v>
      </c>
      <c r="G665" t="str">
        <f t="shared" si="11"/>
        <v/>
      </c>
    </row>
    <row r="666" spans="1:7" x14ac:dyDescent="0.25">
      <c r="A666" t="str">
        <f>'Leverancespecifikation (LÅST)'!C669</f>
        <v xml:space="preserve">665Kontrolventiler </v>
      </c>
      <c r="B666" t="str">
        <f>_xlfn.CONCAT('Leverancespecifikation (LÅST)'!J669:L669,'Leverancespecifikation (LÅST)'!V669:CA669)</f>
        <v>4Kontrolventiler VentilationskomponentVEN300ENT325</v>
      </c>
      <c r="C666" t="str">
        <f>'Leverancespecifikation (LÅST)'!N669</f>
        <v>X</v>
      </c>
      <c r="D666" t="str">
        <f>VLOOKUP(Tabel4[[#This Row],[Data fra "5. Basis"]],Leverancespecifikation!C:C,1,FALSE)</f>
        <v xml:space="preserve">665Kontrolventiler </v>
      </c>
      <c r="E666" t="str">
        <f>_xlfn.CONCAT(Leverancespecifikation!J669,Leverancespecifikation!K669,Leverancespecifikation!L669,Leverancespecifikation!V669:CA669)</f>
        <v>4Kontrolventiler VentilationskomponentVEN300ENT325</v>
      </c>
      <c r="F666" t="str">
        <f>Leverancespecifikation!N669</f>
        <v>X</v>
      </c>
      <c r="G666" t="str">
        <f t="shared" si="11"/>
        <v/>
      </c>
    </row>
    <row r="667" spans="1:7" x14ac:dyDescent="0.25">
      <c r="A667" t="str">
        <f>'Leverancespecifikation (LÅST)'!C670</f>
        <v>666Tilslutninger til udstyr</v>
      </c>
      <c r="B667" t="str">
        <f>_xlfn.CONCAT('Leverancespecifikation (LÅST)'!J670:L670,'Leverancespecifikation (LÅST)'!V670:CA670)</f>
        <v>3Tilslutninger til udstyr</v>
      </c>
      <c r="C667" t="str">
        <f>'Leverancespecifikation (LÅST)'!N670</f>
        <v>X</v>
      </c>
      <c r="D667" t="str">
        <f>VLOOKUP(Tabel4[[#This Row],[Data fra "5. Basis"]],Leverancespecifikation!C:C,1,FALSE)</f>
        <v>666Tilslutninger til udstyr</v>
      </c>
      <c r="E667" t="str">
        <f>_xlfn.CONCAT(Leverancespecifikation!J670,Leverancespecifikation!K670,Leverancespecifikation!L670,Leverancespecifikation!V670:CA670)</f>
        <v>3Tilslutninger til udstyr</v>
      </c>
      <c r="F667" t="str">
        <f>Leverancespecifikation!N670</f>
        <v>X</v>
      </c>
      <c r="G667" t="str">
        <f t="shared" si="11"/>
        <v/>
      </c>
    </row>
    <row r="668" spans="1:7" x14ac:dyDescent="0.25">
      <c r="A668" t="str">
        <f>'Leverancespecifikation (LÅST)'!C671</f>
        <v>667Emhætter</v>
      </c>
      <c r="B668" t="str">
        <f>_xlfn.CONCAT('Leverancespecifikation (LÅST)'!J671:L671,'Leverancespecifikation (LÅST)'!V671:CA671)</f>
        <v>4EmhætterVentilationskomponentVEN300ENT325</v>
      </c>
      <c r="C668" t="str">
        <f>'Leverancespecifikation (LÅST)'!N671</f>
        <v>X</v>
      </c>
      <c r="D668" t="str">
        <f>VLOOKUP(Tabel4[[#This Row],[Data fra "5. Basis"]],Leverancespecifikation!C:C,1,FALSE)</f>
        <v>667Emhætter</v>
      </c>
      <c r="E668" t="str">
        <f>_xlfn.CONCAT(Leverancespecifikation!J671,Leverancespecifikation!K671,Leverancespecifikation!L671,Leverancespecifikation!V671:CA671)</f>
        <v>4EmhætterVentilationskomponentVEN300ENT325</v>
      </c>
      <c r="F668" t="str">
        <f>Leverancespecifikation!N671</f>
        <v>X</v>
      </c>
      <c r="G668" t="str">
        <f t="shared" si="11"/>
        <v/>
      </c>
    </row>
    <row r="669" spans="1:7" x14ac:dyDescent="0.25">
      <c r="A669" t="str">
        <f>'Leverancespecifikation (LÅST)'!C672</f>
        <v>668Punktsug</v>
      </c>
      <c r="B669" t="str">
        <f>_xlfn.CONCAT('Leverancespecifikation (LÅST)'!J672:L672,'Leverancespecifikation (LÅST)'!V672:CA672)</f>
        <v>4PunktsugVentilationskomponentVEN300ENT325</v>
      </c>
      <c r="C669" t="str">
        <f>'Leverancespecifikation (LÅST)'!N672</f>
        <v>X</v>
      </c>
      <c r="D669" t="str">
        <f>VLOOKUP(Tabel4[[#This Row],[Data fra "5. Basis"]],Leverancespecifikation!C:C,1,FALSE)</f>
        <v>668Punktsug</v>
      </c>
      <c r="E669" t="str">
        <f>_xlfn.CONCAT(Leverancespecifikation!J672,Leverancespecifikation!K672,Leverancespecifikation!L672,Leverancespecifikation!V672:CA672)</f>
        <v>4PunktsugVentilationskomponentVEN300ENT325</v>
      </c>
      <c r="F669" t="str">
        <f>Leverancespecifikation!N672</f>
        <v>X</v>
      </c>
      <c r="G669" t="str">
        <f t="shared" si="11"/>
        <v/>
      </c>
    </row>
    <row r="670" spans="1:7" x14ac:dyDescent="0.25">
      <c r="A670" t="str">
        <f>'Leverancespecifikation (LÅST)'!C673</f>
        <v xml:space="preserve">669Kemikalieskabe </v>
      </c>
      <c r="B670" t="str">
        <f>_xlfn.CONCAT('Leverancespecifikation (LÅST)'!J673:L673,'Leverancespecifikation (LÅST)'!V673:CA673)</f>
        <v>4Kemikalieskabe VentilationskomponentVEN300ENT325</v>
      </c>
      <c r="C670" t="str">
        <f>'Leverancespecifikation (LÅST)'!N673</f>
        <v>X</v>
      </c>
      <c r="D670" t="str">
        <f>VLOOKUP(Tabel4[[#This Row],[Data fra "5. Basis"]],Leverancespecifikation!C:C,1,FALSE)</f>
        <v xml:space="preserve">669Kemikalieskabe </v>
      </c>
      <c r="E670" t="str">
        <f>_xlfn.CONCAT(Leverancespecifikation!J673,Leverancespecifikation!K673,Leverancespecifikation!L673,Leverancespecifikation!V673:CA673)</f>
        <v>4Kemikalieskabe VentilationskomponentVEN300ENT325</v>
      </c>
      <c r="F670" t="str">
        <f>Leverancespecifikation!N673</f>
        <v>X</v>
      </c>
      <c r="G670" t="str">
        <f t="shared" si="11"/>
        <v/>
      </c>
    </row>
    <row r="671" spans="1:7" x14ac:dyDescent="0.25">
      <c r="A671" t="str">
        <f>'Leverancespecifikation (LÅST)'!C674</f>
        <v>670Stinkskabe</v>
      </c>
      <c r="B671" t="str">
        <f>_xlfn.CONCAT('Leverancespecifikation (LÅST)'!J674:L674,'Leverancespecifikation (LÅST)'!V674:CA674)</f>
        <v>4StinkskabeVentilationskomponentVEN300ENT325</v>
      </c>
      <c r="C671" t="str">
        <f>'Leverancespecifikation (LÅST)'!N674</f>
        <v>X</v>
      </c>
      <c r="D671" t="str">
        <f>VLOOKUP(Tabel4[[#This Row],[Data fra "5. Basis"]],Leverancespecifikation!C:C,1,FALSE)</f>
        <v>670Stinkskabe</v>
      </c>
      <c r="E671" t="str">
        <f>_xlfn.CONCAT(Leverancespecifikation!J674,Leverancespecifikation!K674,Leverancespecifikation!L674,Leverancespecifikation!V674:CA674)</f>
        <v>4StinkskabeVentilationskomponentVEN300ENT325</v>
      </c>
      <c r="F671" t="str">
        <f>Leverancespecifikation!N674</f>
        <v>X</v>
      </c>
      <c r="G671" t="str">
        <f t="shared" si="11"/>
        <v/>
      </c>
    </row>
    <row r="672" spans="1:7" x14ac:dyDescent="0.25">
      <c r="A672" t="str">
        <f>'Leverancespecifikation (LÅST)'!C675</f>
        <v>671Lafbænke</v>
      </c>
      <c r="B672" t="str">
        <f>_xlfn.CONCAT('Leverancespecifikation (LÅST)'!J675:L675,'Leverancespecifikation (LÅST)'!V675:CA675)</f>
        <v>4LafbænkeVentilationskomponentVEN300ENT325</v>
      </c>
      <c r="C672" t="str">
        <f>'Leverancespecifikation (LÅST)'!N675</f>
        <v>X</v>
      </c>
      <c r="D672" t="str">
        <f>VLOOKUP(Tabel4[[#This Row],[Data fra "5. Basis"]],Leverancespecifikation!C:C,1,FALSE)</f>
        <v>671Lafbænke</v>
      </c>
      <c r="E672" t="str">
        <f>_xlfn.CONCAT(Leverancespecifikation!J675,Leverancespecifikation!K675,Leverancespecifikation!L675,Leverancespecifikation!V675:CA675)</f>
        <v>4LafbænkeVentilationskomponentVEN300ENT325</v>
      </c>
      <c r="F672" t="str">
        <f>Leverancespecifikation!N675</f>
        <v>X</v>
      </c>
      <c r="G672" t="str">
        <f t="shared" si="11"/>
        <v/>
      </c>
    </row>
    <row r="673" spans="1:7" x14ac:dyDescent="0.25">
      <c r="A673" t="str">
        <f>'Leverancespecifikation (LÅST)'!C676</f>
        <v>672Sluser</v>
      </c>
      <c r="B673" t="str">
        <f>_xlfn.CONCAT('Leverancespecifikation (LÅST)'!J676:L676,'Leverancespecifikation (LÅST)'!V676:CA676)</f>
        <v>4SluserVentilationskomponentVEN300ENT325</v>
      </c>
      <c r="C673" t="str">
        <f>'Leverancespecifikation (LÅST)'!N676</f>
        <v>X</v>
      </c>
      <c r="D673" t="str">
        <f>VLOOKUP(Tabel4[[#This Row],[Data fra "5. Basis"]],Leverancespecifikation!C:C,1,FALSE)</f>
        <v>672Sluser</v>
      </c>
      <c r="E673" t="str">
        <f>_xlfn.CONCAT(Leverancespecifikation!J676,Leverancespecifikation!K676,Leverancespecifikation!L676,Leverancespecifikation!V676:CA676)</f>
        <v>4SluserVentilationskomponentVEN300ENT325</v>
      </c>
      <c r="F673" t="str">
        <f>Leverancespecifikation!N676</f>
        <v>X</v>
      </c>
      <c r="G673" t="str">
        <f t="shared" si="11"/>
        <v/>
      </c>
    </row>
    <row r="674" spans="1:7" x14ac:dyDescent="0.25">
      <c r="A674" t="str">
        <f>'Leverancespecifikation (LÅST)'!C677</f>
        <v xml:space="preserve">673Aftrækskasser </v>
      </c>
      <c r="B674" t="str">
        <f>_xlfn.CONCAT('Leverancespecifikation (LÅST)'!J677:L677,'Leverancespecifikation (LÅST)'!V677:CA677)</f>
        <v>4Aftrækskasser VentilationskomponentVEN300ENT325</v>
      </c>
      <c r="C674" t="str">
        <f>'Leverancespecifikation (LÅST)'!N677</f>
        <v>X</v>
      </c>
      <c r="D674" t="str">
        <f>VLOOKUP(Tabel4[[#This Row],[Data fra "5. Basis"]],Leverancespecifikation!C:C,1,FALSE)</f>
        <v xml:space="preserve">673Aftrækskasser </v>
      </c>
      <c r="E674" t="str">
        <f>_xlfn.CONCAT(Leverancespecifikation!J677,Leverancespecifikation!K677,Leverancespecifikation!L677,Leverancespecifikation!V677:CA677)</f>
        <v>4Aftrækskasser VentilationskomponentVEN300ENT325</v>
      </c>
      <c r="F674" t="str">
        <f>Leverancespecifikation!N677</f>
        <v>X</v>
      </c>
      <c r="G674" t="str">
        <f t="shared" si="11"/>
        <v/>
      </c>
    </row>
    <row r="675" spans="1:7" x14ac:dyDescent="0.25">
      <c r="A675" t="str">
        <f>'Leverancespecifikation (LÅST)'!C678</f>
        <v>674Dekontaminatorer</v>
      </c>
      <c r="B675" t="str">
        <f>_xlfn.CONCAT('Leverancespecifikation (LÅST)'!J678:L678,'Leverancespecifikation (LÅST)'!V678:CA678)</f>
        <v>4DekontaminatorerVentilationskomponentVEN300ENT325</v>
      </c>
      <c r="C675" t="str">
        <f>'Leverancespecifikation (LÅST)'!N678</f>
        <v>X</v>
      </c>
      <c r="D675" t="str">
        <f>VLOOKUP(Tabel4[[#This Row],[Data fra "5. Basis"]],Leverancespecifikation!C:C,1,FALSE)</f>
        <v>674Dekontaminatorer</v>
      </c>
      <c r="E675" t="str">
        <f>_xlfn.CONCAT(Leverancespecifikation!J678,Leverancespecifikation!K678,Leverancespecifikation!L678,Leverancespecifikation!V678:CA678)</f>
        <v>4DekontaminatorerVentilationskomponentVEN300ENT325</v>
      </c>
      <c r="F675" t="str">
        <f>Leverancespecifikation!N678</f>
        <v>X</v>
      </c>
      <c r="G675" t="str">
        <f t="shared" si="11"/>
        <v/>
      </c>
    </row>
    <row r="676" spans="1:7" x14ac:dyDescent="0.25">
      <c r="A676" t="str">
        <f>'Leverancespecifikation (LÅST)'!C679</f>
        <v>675Taghætter/gennemføringer</v>
      </c>
      <c r="B676" t="str">
        <f>_xlfn.CONCAT('Leverancespecifikation (LÅST)'!J679:L679,'Leverancespecifikation (LÅST)'!V679:CA679)</f>
        <v>3Taghætter/gennemføringer</v>
      </c>
      <c r="C676" t="str">
        <f>'Leverancespecifikation (LÅST)'!N679</f>
        <v>X</v>
      </c>
      <c r="D676" t="str">
        <f>VLOOKUP(Tabel4[[#This Row],[Data fra "5. Basis"]],Leverancespecifikation!C:C,1,FALSE)</f>
        <v>675Taghætter/gennemføringer</v>
      </c>
      <c r="E676" t="str">
        <f>_xlfn.CONCAT(Leverancespecifikation!J679,Leverancespecifikation!K679,Leverancespecifikation!L679,Leverancespecifikation!V679:CA679)</f>
        <v>3Taghætter/gennemføringer</v>
      </c>
      <c r="F676" t="str">
        <f>Leverancespecifikation!N679</f>
        <v>X</v>
      </c>
      <c r="G676" t="str">
        <f t="shared" si="11"/>
        <v/>
      </c>
    </row>
    <row r="677" spans="1:7" x14ac:dyDescent="0.25">
      <c r="A677" t="str">
        <f>'Leverancespecifikation (LÅST)'!C680</f>
        <v>676Afkasthætter</v>
      </c>
      <c r="B677" t="str">
        <f>_xlfn.CONCAT('Leverancespecifikation (LÅST)'!J680:L680,'Leverancespecifikation (LÅST)'!V680:CA680)</f>
        <v>4AfkasthætterVentilationskomponentVEN200VEN300ENT325</v>
      </c>
      <c r="C677" t="str">
        <f>'Leverancespecifikation (LÅST)'!N680</f>
        <v>X</v>
      </c>
      <c r="D677" t="str">
        <f>VLOOKUP(Tabel4[[#This Row],[Data fra "5. Basis"]],Leverancespecifikation!C:C,1,FALSE)</f>
        <v>676Afkasthætter</v>
      </c>
      <c r="E677" t="str">
        <f>_xlfn.CONCAT(Leverancespecifikation!J680,Leverancespecifikation!K680,Leverancespecifikation!L680,Leverancespecifikation!V680:CA680)</f>
        <v>4AfkasthætterVentilationskomponentVEN200VEN300ENT325</v>
      </c>
      <c r="F677" t="str">
        <f>Leverancespecifikation!N680</f>
        <v>X</v>
      </c>
      <c r="G677" t="str">
        <f t="shared" si="11"/>
        <v/>
      </c>
    </row>
    <row r="678" spans="1:7" x14ac:dyDescent="0.25">
      <c r="A678" t="str">
        <f>'Leverancespecifikation (LÅST)'!C681</f>
        <v>677Indtagshætter</v>
      </c>
      <c r="B678" t="str">
        <f>_xlfn.CONCAT('Leverancespecifikation (LÅST)'!J681:L681,'Leverancespecifikation (LÅST)'!V681:CA681)</f>
        <v>4IndtagshætterVentilationskomponentVEN200VEN300ENT325</v>
      </c>
      <c r="C678" t="str">
        <f>'Leverancespecifikation (LÅST)'!N681</f>
        <v>X</v>
      </c>
      <c r="D678" t="str">
        <f>VLOOKUP(Tabel4[[#This Row],[Data fra "5. Basis"]],Leverancespecifikation!C:C,1,FALSE)</f>
        <v>677Indtagshætter</v>
      </c>
      <c r="E678" t="str">
        <f>_xlfn.CONCAT(Leverancespecifikation!J681,Leverancespecifikation!K681,Leverancespecifikation!L681,Leverancespecifikation!V681:CA681)</f>
        <v>4IndtagshætterVentilationskomponentVEN200VEN300ENT325</v>
      </c>
      <c r="F678" t="str">
        <f>Leverancespecifikation!N681</f>
        <v>X</v>
      </c>
      <c r="G678" t="str">
        <f t="shared" si="11"/>
        <v/>
      </c>
    </row>
    <row r="679" spans="1:7" x14ac:dyDescent="0.25">
      <c r="A679" t="str">
        <f>'Leverancespecifikation (LÅST)'!C682</f>
        <v>678Afkastsskorstene</v>
      </c>
      <c r="B679" t="str">
        <f>_xlfn.CONCAT('Leverancespecifikation (LÅST)'!J682:L682,'Leverancespecifikation (LÅST)'!V682:CA682)</f>
        <v>4AfkastsskorsteneVentilationskomponentVEN200VEN300ENT325</v>
      </c>
      <c r="C679" t="str">
        <f>'Leverancespecifikation (LÅST)'!N682</f>
        <v>X</v>
      </c>
      <c r="D679" t="str">
        <f>VLOOKUP(Tabel4[[#This Row],[Data fra "5. Basis"]],Leverancespecifikation!C:C,1,FALSE)</f>
        <v>678Afkastsskorstene</v>
      </c>
      <c r="E679" t="str">
        <f>_xlfn.CONCAT(Leverancespecifikation!J682,Leverancespecifikation!K682,Leverancespecifikation!L682,Leverancespecifikation!V682:CA682)</f>
        <v>4AfkastsskorsteneVentilationskomponentVEN200VEN300ENT325</v>
      </c>
      <c r="F679" t="str">
        <f>Leverancespecifikation!N682</f>
        <v>X</v>
      </c>
      <c r="G679" t="str">
        <f t="shared" si="11"/>
        <v/>
      </c>
    </row>
    <row r="680" spans="1:7" x14ac:dyDescent="0.25">
      <c r="A680" t="str">
        <f>'Leverancespecifikation (LÅST)'!C683</f>
        <v>679Indtagsskorstene</v>
      </c>
      <c r="B680" t="str">
        <f>_xlfn.CONCAT('Leverancespecifikation (LÅST)'!J683:L683,'Leverancespecifikation (LÅST)'!V683:CA683)</f>
        <v>4IndtagsskorsteneVentilationskomponentVEN200VEN300ENT325</v>
      </c>
      <c r="C680" t="str">
        <f>'Leverancespecifikation (LÅST)'!N683</f>
        <v>X</v>
      </c>
      <c r="D680" t="str">
        <f>VLOOKUP(Tabel4[[#This Row],[Data fra "5. Basis"]],Leverancespecifikation!C:C,1,FALSE)</f>
        <v>679Indtagsskorstene</v>
      </c>
      <c r="E680" t="str">
        <f>_xlfn.CONCAT(Leverancespecifikation!J683,Leverancespecifikation!K683,Leverancespecifikation!L683,Leverancespecifikation!V683:CA683)</f>
        <v>4IndtagsskorsteneVentilationskomponentVEN200VEN300ENT325</v>
      </c>
      <c r="F680" t="str">
        <f>Leverancespecifikation!N683</f>
        <v>X</v>
      </c>
      <c r="G680" t="str">
        <f t="shared" si="11"/>
        <v/>
      </c>
    </row>
    <row r="681" spans="1:7" x14ac:dyDescent="0.25">
      <c r="A681" t="str">
        <f>'Leverancespecifikation (LÅST)'!C684</f>
        <v>680Indtagsriste i vægge</v>
      </c>
      <c r="B681" t="str">
        <f>_xlfn.CONCAT('Leverancespecifikation (LÅST)'!J684:L684,'Leverancespecifikation (LÅST)'!V684:CA684)</f>
        <v>4Indtagsriste i væggeVentilationskomponentVEN200VEN300ENT325</v>
      </c>
      <c r="C681" t="str">
        <f>'Leverancespecifikation (LÅST)'!N684</f>
        <v>X</v>
      </c>
      <c r="D681" t="str">
        <f>VLOOKUP(Tabel4[[#This Row],[Data fra "5. Basis"]],Leverancespecifikation!C:C,1,FALSE)</f>
        <v>680Indtagsriste i vægge</v>
      </c>
      <c r="E681" t="str">
        <f>_xlfn.CONCAT(Leverancespecifikation!J684,Leverancespecifikation!K684,Leverancespecifikation!L684,Leverancespecifikation!V684:CA684)</f>
        <v>4Indtagsriste i væggeVentilationskomponentVEN200VEN300ENT325</v>
      </c>
      <c r="F681" t="str">
        <f>Leverancespecifikation!N684</f>
        <v>X</v>
      </c>
      <c r="G681" t="str">
        <f t="shared" si="11"/>
        <v/>
      </c>
    </row>
    <row r="682" spans="1:7" x14ac:dyDescent="0.25">
      <c r="A682" t="str">
        <f>'Leverancespecifikation (LÅST)'!C685</f>
        <v>681Taggennemføringer</v>
      </c>
      <c r="B682" t="str">
        <f>_xlfn.CONCAT('Leverancespecifikation (LÅST)'!J685:L685,'Leverancespecifikation (LÅST)'!V685:CA685)</f>
        <v>4TaggennemføringerVentilationskomponent</v>
      </c>
      <c r="C682" t="str">
        <f>'Leverancespecifikation (LÅST)'!N685</f>
        <v>-</v>
      </c>
      <c r="D682" t="str">
        <f>VLOOKUP(Tabel4[[#This Row],[Data fra "5. Basis"]],Leverancespecifikation!C:C,1,FALSE)</f>
        <v>681Taggennemføringer</v>
      </c>
      <c r="E682" t="str">
        <f>_xlfn.CONCAT(Leverancespecifikation!J685,Leverancespecifikation!K685,Leverancespecifikation!L685,Leverancespecifikation!V685:CA685)</f>
        <v>4TaggennemføringerVentilationskomponent</v>
      </c>
      <c r="F682" t="str">
        <f>Leverancespecifikation!N685</f>
        <v>-</v>
      </c>
      <c r="G682" t="str">
        <f t="shared" si="11"/>
        <v/>
      </c>
    </row>
    <row r="683" spans="1:7" x14ac:dyDescent="0.25">
      <c r="A683" t="str">
        <f>'Leverancespecifikation (LÅST)'!C686</f>
        <v>682Membrangennemføringer</v>
      </c>
      <c r="B683" t="str">
        <f>_xlfn.CONCAT('Leverancespecifikation (LÅST)'!J686:L686,'Leverancespecifikation (LÅST)'!V686:CA686)</f>
        <v>4MembrangennemføringerVentilationskomponent</v>
      </c>
      <c r="C683" t="str">
        <f>'Leverancespecifikation (LÅST)'!N686</f>
        <v>-</v>
      </c>
      <c r="D683" t="str">
        <f>VLOOKUP(Tabel4[[#This Row],[Data fra "5. Basis"]],Leverancespecifikation!C:C,1,FALSE)</f>
        <v>682Membrangennemføringer</v>
      </c>
      <c r="E683" t="str">
        <f>_xlfn.CONCAT(Leverancespecifikation!J686,Leverancespecifikation!K686,Leverancespecifikation!L686,Leverancespecifikation!V686:CA686)</f>
        <v>4MembrangennemføringerVentilationskomponent</v>
      </c>
      <c r="F683" t="str">
        <f>Leverancespecifikation!N686</f>
        <v>-</v>
      </c>
      <c r="G683" t="str">
        <f t="shared" si="11"/>
        <v/>
      </c>
    </row>
    <row r="684" spans="1:7" x14ac:dyDescent="0.25">
      <c r="A684" t="str">
        <f>'Leverancespecifikation (LÅST)'!C687</f>
        <v>683Inventar</v>
      </c>
      <c r="B684" t="str">
        <f>_xlfn.CONCAT('Leverancespecifikation (LÅST)'!J687:L687,'Leverancespecifikation (LÅST)'!V687:CA687)</f>
        <v>1Inventar</v>
      </c>
      <c r="C684">
        <f>'Leverancespecifikation (LÅST)'!N687</f>
        <v>0</v>
      </c>
      <c r="D684" t="str">
        <f>VLOOKUP(Tabel4[[#This Row],[Data fra "5. Basis"]],Leverancespecifikation!C:C,1,FALSE)</f>
        <v>683Inventar</v>
      </c>
      <c r="E684" t="str">
        <f>_xlfn.CONCAT(Leverancespecifikation!J687,Leverancespecifikation!K687,Leverancespecifikation!L687,Leverancespecifikation!V687:CA687)</f>
        <v>1Inventar</v>
      </c>
      <c r="F684">
        <f>Leverancespecifikation!N687</f>
        <v>0</v>
      </c>
      <c r="G684" t="str">
        <f t="shared" si="11"/>
        <v/>
      </c>
    </row>
    <row r="685" spans="1:7" x14ac:dyDescent="0.25">
      <c r="A685" t="str">
        <f>'Leverancespecifikation (LÅST)'!C688</f>
        <v>684Inventar, fast</v>
      </c>
      <c r="B685" t="str">
        <f>_xlfn.CONCAT('Leverancespecifikation (LÅST)'!J688:L688,'Leverancespecifikation (LÅST)'!V688:CA688)</f>
        <v>2Inventar, fast</v>
      </c>
      <c r="C685">
        <f>'Leverancespecifikation (LÅST)'!N688</f>
        <v>0</v>
      </c>
      <c r="D685" t="str">
        <f>VLOOKUP(Tabel4[[#This Row],[Data fra "5. Basis"]],Leverancespecifikation!C:C,1,FALSE)</f>
        <v>684Inventar, fast</v>
      </c>
      <c r="E685" t="str">
        <f>_xlfn.CONCAT(Leverancespecifikation!J688,Leverancespecifikation!K688,Leverancespecifikation!L688,Leverancespecifikation!V688:CA688)</f>
        <v>2Inventar, fast</v>
      </c>
      <c r="F685">
        <f>Leverancespecifikation!N688</f>
        <v>0</v>
      </c>
      <c r="G685" t="str">
        <f t="shared" si="11"/>
        <v/>
      </c>
    </row>
    <row r="686" spans="1:7" x14ac:dyDescent="0.25">
      <c r="A686" t="str">
        <f>'Leverancespecifikation (LÅST)'!C689</f>
        <v>685Skabe, skuffer</v>
      </c>
      <c r="B686" t="str">
        <f>_xlfn.CONCAT('Leverancespecifikation (LÅST)'!J689:L689,'Leverancespecifikation (LÅST)'!V689:CA689)</f>
        <v>3Skabe, skufferInventar ARK300ARK325ARK325</v>
      </c>
      <c r="C686" t="str">
        <f>'Leverancespecifikation (LÅST)'!N689</f>
        <v>X</v>
      </c>
      <c r="D686" t="str">
        <f>VLOOKUP(Tabel4[[#This Row],[Data fra "5. Basis"]],Leverancespecifikation!C:C,1,FALSE)</f>
        <v>685Skabe, skuffer</v>
      </c>
      <c r="E686" t="str">
        <f>_xlfn.CONCAT(Leverancespecifikation!J689,Leverancespecifikation!K689,Leverancespecifikation!L689,Leverancespecifikation!V689:CA689)</f>
        <v>3Skabe, skufferInventar ARK300ARK325ARK325</v>
      </c>
      <c r="F686" t="str">
        <f>Leverancespecifikation!N689</f>
        <v>X</v>
      </c>
      <c r="G686" t="str">
        <f t="shared" si="11"/>
        <v/>
      </c>
    </row>
    <row r="687" spans="1:7" x14ac:dyDescent="0.25">
      <c r="A687" t="str">
        <f>'Leverancespecifikation (LÅST)'!C690</f>
        <v>686Reoler, hylder</v>
      </c>
      <c r="B687" t="str">
        <f>_xlfn.CONCAT('Leverancespecifikation (LÅST)'!J690:L690,'Leverancespecifikation (LÅST)'!V690:CA690)</f>
        <v>3Reoler, hylderInventar ARK300ARK325ARK325</v>
      </c>
      <c r="C687" t="str">
        <f>'Leverancespecifikation (LÅST)'!N690</f>
        <v>X</v>
      </c>
      <c r="D687" t="str">
        <f>VLOOKUP(Tabel4[[#This Row],[Data fra "5. Basis"]],Leverancespecifikation!C:C,1,FALSE)</f>
        <v>686Reoler, hylder</v>
      </c>
      <c r="E687" t="str">
        <f>_xlfn.CONCAT(Leverancespecifikation!J690,Leverancespecifikation!K690,Leverancespecifikation!L690,Leverancespecifikation!V690:CA690)</f>
        <v>3Reoler, hylderInventar ARK300ARK325ARK325</v>
      </c>
      <c r="F687" t="str">
        <f>Leverancespecifikation!N690</f>
        <v>X</v>
      </c>
      <c r="G687" t="str">
        <f t="shared" si="11"/>
        <v/>
      </c>
    </row>
    <row r="688" spans="1:7" x14ac:dyDescent="0.25">
      <c r="A688" t="str">
        <f>'Leverancespecifikation (LÅST)'!C691</f>
        <v>687Siddemøbler, liggemøbler</v>
      </c>
      <c r="B688" t="str">
        <f>_xlfn.CONCAT('Leverancespecifikation (LÅST)'!J691:L691,'Leverancespecifikation (LÅST)'!V691:CA691)</f>
        <v>3Siddemøbler, liggemøblerInventar ARK300ARK325ARK325</v>
      </c>
      <c r="C688" t="str">
        <f>'Leverancespecifikation (LÅST)'!N691</f>
        <v>X</v>
      </c>
      <c r="D688" t="str">
        <f>VLOOKUP(Tabel4[[#This Row],[Data fra "5. Basis"]],Leverancespecifikation!C:C,1,FALSE)</f>
        <v>687Siddemøbler, liggemøbler</v>
      </c>
      <c r="E688" t="str">
        <f>_xlfn.CONCAT(Leverancespecifikation!J691,Leverancespecifikation!K691,Leverancespecifikation!L691,Leverancespecifikation!V691:CA691)</f>
        <v>3Siddemøbler, liggemøblerInventar ARK300ARK325ARK325</v>
      </c>
      <c r="F688" t="str">
        <f>Leverancespecifikation!N691</f>
        <v>X</v>
      </c>
      <c r="G688" t="str">
        <f t="shared" si="11"/>
        <v/>
      </c>
    </row>
    <row r="689" spans="1:7" x14ac:dyDescent="0.25">
      <c r="A689" t="str">
        <f>'Leverancespecifikation (LÅST)'!C692</f>
        <v>688Gardiner, persienner, skærmvægge, forhæng</v>
      </c>
      <c r="B689" t="str">
        <f>_xlfn.CONCAT('Leverancespecifikation (LÅST)'!J692:L692,'Leverancespecifikation (LÅST)'!V692:CA692)</f>
        <v xml:space="preserve">3Gardiner, persienner, skærmvægge, forhængInventar </v>
      </c>
      <c r="C689" t="str">
        <f>'Leverancespecifikation (LÅST)'!N692</f>
        <v>X</v>
      </c>
      <c r="D689" t="str">
        <f>VLOOKUP(Tabel4[[#This Row],[Data fra "5. Basis"]],Leverancespecifikation!C:C,1,FALSE)</f>
        <v>688Gardiner, persienner, skærmvægge, forhæng</v>
      </c>
      <c r="E689" t="str">
        <f>_xlfn.CONCAT(Leverancespecifikation!J692,Leverancespecifikation!K692,Leverancespecifikation!L692,Leverancespecifikation!V692:CA692)</f>
        <v xml:space="preserve">3Gardiner, persienner, skærmvægge, forhængInventar </v>
      </c>
      <c r="F689" t="str">
        <f>Leverancespecifikation!N692</f>
        <v>X</v>
      </c>
      <c r="G689" t="str">
        <f t="shared" si="11"/>
        <v/>
      </c>
    </row>
    <row r="690" spans="1:7" x14ac:dyDescent="0.25">
      <c r="A690" t="str">
        <f>'Leverancespecifikation (LÅST)'!C693</f>
        <v>689Borde, bordplader</v>
      </c>
      <c r="B690" t="str">
        <f>_xlfn.CONCAT('Leverancespecifikation (LÅST)'!J693:L693,'Leverancespecifikation (LÅST)'!V693:CA693)</f>
        <v>3Borde, bordpladerInventar ARK300ARK325ARK325</v>
      </c>
      <c r="C690" t="str">
        <f>'Leverancespecifikation (LÅST)'!N693</f>
        <v>X</v>
      </c>
      <c r="D690" t="str">
        <f>VLOOKUP(Tabel4[[#This Row],[Data fra "5. Basis"]],Leverancespecifikation!C:C,1,FALSE)</f>
        <v>689Borde, bordplader</v>
      </c>
      <c r="E690" t="str">
        <f>_xlfn.CONCAT(Leverancespecifikation!J693,Leverancespecifikation!K693,Leverancespecifikation!L693,Leverancespecifikation!V693:CA693)</f>
        <v>3Borde, bordpladerInventar ARK300ARK325ARK325</v>
      </c>
      <c r="F690" t="str">
        <f>Leverancespecifikation!N693</f>
        <v>X</v>
      </c>
      <c r="G690" t="str">
        <f t="shared" si="11"/>
        <v/>
      </c>
    </row>
    <row r="691" spans="1:7" x14ac:dyDescent="0.25">
      <c r="A691" t="str">
        <f>'Leverancespecifikation (LÅST)'!C694</f>
        <v>690Skilte, tavler</v>
      </c>
      <c r="B691" t="str">
        <f>_xlfn.CONCAT('Leverancespecifikation (LÅST)'!J694:L694,'Leverancespecifikation (LÅST)'!V694:CA694)</f>
        <v>3Skilte, tavlerInventar ARK300ARK325ARK325</v>
      </c>
      <c r="C691" t="str">
        <f>'Leverancespecifikation (LÅST)'!N694</f>
        <v>X</v>
      </c>
      <c r="D691" t="str">
        <f>VLOOKUP(Tabel4[[#This Row],[Data fra "5. Basis"]],Leverancespecifikation!C:C,1,FALSE)</f>
        <v>690Skilte, tavler</v>
      </c>
      <c r="E691" t="str">
        <f>_xlfn.CONCAT(Leverancespecifikation!J694,Leverancespecifikation!K694,Leverancespecifikation!L694,Leverancespecifikation!V694:CA694)</f>
        <v>3Skilte, tavlerInventar ARK300ARK325ARK325</v>
      </c>
      <c r="F691" t="str">
        <f>Leverancespecifikation!N694</f>
        <v>X</v>
      </c>
      <c r="G691" t="str">
        <f t="shared" si="11"/>
        <v/>
      </c>
    </row>
    <row r="692" spans="1:7" x14ac:dyDescent="0.25">
      <c r="A692" t="str">
        <f>'Leverancespecifikation (LÅST)'!C695</f>
        <v>691Garniture</v>
      </c>
      <c r="B692" t="str">
        <f>_xlfn.CONCAT('Leverancespecifikation (LÅST)'!J695:L695,'Leverancespecifikation (LÅST)'!V695:CA695)</f>
        <v>3GarnitureInventar ARK300ARK325ARK325</v>
      </c>
      <c r="C692" t="str">
        <f>'Leverancespecifikation (LÅST)'!N695</f>
        <v>X</v>
      </c>
      <c r="D692" t="str">
        <f>VLOOKUP(Tabel4[[#This Row],[Data fra "5. Basis"]],Leverancespecifikation!C:C,1,FALSE)</f>
        <v>691Garniture</v>
      </c>
      <c r="E692" t="str">
        <f>_xlfn.CONCAT(Leverancespecifikation!J695,Leverancespecifikation!K695,Leverancespecifikation!L695,Leverancespecifikation!V695:CA695)</f>
        <v>3GarnitureInventar ARK300ARK325ARK325</v>
      </c>
      <c r="F692" t="str">
        <f>Leverancespecifikation!N695</f>
        <v>X</v>
      </c>
      <c r="G692" t="str">
        <f t="shared" si="11"/>
        <v/>
      </c>
    </row>
    <row r="693" spans="1:7" x14ac:dyDescent="0.25">
      <c r="A693" t="str">
        <f>'Leverancespecifikation (LÅST)'!C696</f>
        <v>692Inventar, løst</v>
      </c>
      <c r="B693" t="str">
        <f>_xlfn.CONCAT('Leverancespecifikation (LÅST)'!J696:L696,'Leverancespecifikation (LÅST)'!V696:CA696)</f>
        <v>2Inventar, løst</v>
      </c>
      <c r="C693">
        <f>'Leverancespecifikation (LÅST)'!N696</f>
        <v>0</v>
      </c>
      <c r="D693" t="str">
        <f>VLOOKUP(Tabel4[[#This Row],[Data fra "5. Basis"]],Leverancespecifikation!C:C,1,FALSE)</f>
        <v>692Inventar, løst</v>
      </c>
      <c r="E693" t="str">
        <f>_xlfn.CONCAT(Leverancespecifikation!J696,Leverancespecifikation!K696,Leverancespecifikation!L696,Leverancespecifikation!V696:CA696)</f>
        <v>2Inventar, løst</v>
      </c>
      <c r="F693">
        <f>Leverancespecifikation!N696</f>
        <v>0</v>
      </c>
      <c r="G693" t="str">
        <f t="shared" si="11"/>
        <v/>
      </c>
    </row>
    <row r="694" spans="1:7" x14ac:dyDescent="0.25">
      <c r="A694" t="str">
        <f>'Leverancespecifikation (LÅST)'!C697</f>
        <v>693Skabe, skuffer</v>
      </c>
      <c r="B694" t="str">
        <f>_xlfn.CONCAT('Leverancespecifikation (LÅST)'!J697:L697,'Leverancespecifikation (LÅST)'!V697:CA697)</f>
        <v>3Skabe, skufferInventar ARK200</v>
      </c>
      <c r="C694" t="str">
        <f>'Leverancespecifikation (LÅST)'!N697</f>
        <v>X</v>
      </c>
      <c r="D694" t="str">
        <f>VLOOKUP(Tabel4[[#This Row],[Data fra "5. Basis"]],Leverancespecifikation!C:C,1,FALSE)</f>
        <v>693Skabe, skuffer</v>
      </c>
      <c r="E694" t="str">
        <f>_xlfn.CONCAT(Leverancespecifikation!J697,Leverancespecifikation!K697,Leverancespecifikation!L697,Leverancespecifikation!V697:CA697)</f>
        <v>3Skabe, skufferInventar ARK200</v>
      </c>
      <c r="F694" t="str">
        <f>Leverancespecifikation!N697</f>
        <v>X</v>
      </c>
      <c r="G694" t="str">
        <f t="shared" si="11"/>
        <v/>
      </c>
    </row>
    <row r="695" spans="1:7" x14ac:dyDescent="0.25">
      <c r="A695" t="str">
        <f>'Leverancespecifikation (LÅST)'!C698</f>
        <v>694Reoler</v>
      </c>
      <c r="B695" t="str">
        <f>_xlfn.CONCAT('Leverancespecifikation (LÅST)'!J698:L698,'Leverancespecifikation (LÅST)'!V698:CA698)</f>
        <v>3ReolerInventar ARK200</v>
      </c>
      <c r="C695" t="str">
        <f>'Leverancespecifikation (LÅST)'!N698</f>
        <v>X</v>
      </c>
      <c r="D695" t="str">
        <f>VLOOKUP(Tabel4[[#This Row],[Data fra "5. Basis"]],Leverancespecifikation!C:C,1,FALSE)</f>
        <v>694Reoler</v>
      </c>
      <c r="E695" t="str">
        <f>_xlfn.CONCAT(Leverancespecifikation!J698,Leverancespecifikation!K698,Leverancespecifikation!L698,Leverancespecifikation!V698:CA698)</f>
        <v>3ReolerInventar ARK200</v>
      </c>
      <c r="F695" t="str">
        <f>Leverancespecifikation!N698</f>
        <v>X</v>
      </c>
      <c r="G695" t="str">
        <f t="shared" si="11"/>
        <v/>
      </c>
    </row>
    <row r="696" spans="1:7" x14ac:dyDescent="0.25">
      <c r="A696" t="str">
        <f>'Leverancespecifikation (LÅST)'!C699</f>
        <v>695Siddemøbler, liggemøbler</v>
      </c>
      <c r="B696" t="str">
        <f>_xlfn.CONCAT('Leverancespecifikation (LÅST)'!J699:L699,'Leverancespecifikation (LÅST)'!V699:CA699)</f>
        <v>3Siddemøbler, liggemøblerInventar ARK200</v>
      </c>
      <c r="C696" t="str">
        <f>'Leverancespecifikation (LÅST)'!N699</f>
        <v>X</v>
      </c>
      <c r="D696" t="str">
        <f>VLOOKUP(Tabel4[[#This Row],[Data fra "5. Basis"]],Leverancespecifikation!C:C,1,FALSE)</f>
        <v>695Siddemøbler, liggemøbler</v>
      </c>
      <c r="E696" t="str">
        <f>_xlfn.CONCAT(Leverancespecifikation!J699,Leverancespecifikation!K699,Leverancespecifikation!L699,Leverancespecifikation!V699:CA699)</f>
        <v>3Siddemøbler, liggemøblerInventar ARK200</v>
      </c>
      <c r="F696" t="str">
        <f>Leverancespecifikation!N699</f>
        <v>X</v>
      </c>
      <c r="G696" t="str">
        <f t="shared" si="11"/>
        <v/>
      </c>
    </row>
    <row r="697" spans="1:7" x14ac:dyDescent="0.25">
      <c r="A697" t="str">
        <f>'Leverancespecifikation (LÅST)'!C700</f>
        <v>696Skærmvægge, forhæng</v>
      </c>
      <c r="B697" t="str">
        <f>_xlfn.CONCAT('Leverancespecifikation (LÅST)'!J700:L700,'Leverancespecifikation (LÅST)'!V700:CA700)</f>
        <v>3Skærmvægge, forhængInventar ARK200</v>
      </c>
      <c r="C697" t="str">
        <f>'Leverancespecifikation (LÅST)'!N700</f>
        <v>X</v>
      </c>
      <c r="D697" t="str">
        <f>VLOOKUP(Tabel4[[#This Row],[Data fra "5. Basis"]],Leverancespecifikation!C:C,1,FALSE)</f>
        <v>696Skærmvægge, forhæng</v>
      </c>
      <c r="E697" t="str">
        <f>_xlfn.CONCAT(Leverancespecifikation!J700,Leverancespecifikation!K700,Leverancespecifikation!L700,Leverancespecifikation!V700:CA700)</f>
        <v>3Skærmvægge, forhængInventar ARK200</v>
      </c>
      <c r="F697" t="str">
        <f>Leverancespecifikation!N700</f>
        <v>X</v>
      </c>
      <c r="G697" t="str">
        <f t="shared" si="11"/>
        <v/>
      </c>
    </row>
    <row r="698" spans="1:7" x14ac:dyDescent="0.25">
      <c r="A698" t="str">
        <f>'Leverancespecifikation (LÅST)'!C701</f>
        <v>697Borde</v>
      </c>
      <c r="B698" t="str">
        <f>_xlfn.CONCAT('Leverancespecifikation (LÅST)'!J701:L701,'Leverancespecifikation (LÅST)'!V701:CA701)</f>
        <v>3BordeInventar ARK200</v>
      </c>
      <c r="C698" t="str">
        <f>'Leverancespecifikation (LÅST)'!N701</f>
        <v>X</v>
      </c>
      <c r="D698" t="str">
        <f>VLOOKUP(Tabel4[[#This Row],[Data fra "5. Basis"]],Leverancespecifikation!C:C,1,FALSE)</f>
        <v>697Borde</v>
      </c>
      <c r="E698" t="str">
        <f>_xlfn.CONCAT(Leverancespecifikation!J701,Leverancespecifikation!K701,Leverancespecifikation!L701,Leverancespecifikation!V701:CA701)</f>
        <v>3BordeInventar ARK200</v>
      </c>
      <c r="F698" t="str">
        <f>Leverancespecifikation!N701</f>
        <v>X</v>
      </c>
      <c r="G698" t="str">
        <f t="shared" si="11"/>
        <v/>
      </c>
    </row>
    <row r="699" spans="1:7" x14ac:dyDescent="0.25">
      <c r="A699" t="str">
        <f>'Leverancespecifikation (LÅST)'!C702</f>
        <v>698Stativer, hylder</v>
      </c>
      <c r="B699" t="str">
        <f>_xlfn.CONCAT('Leverancespecifikation (LÅST)'!J702:L702,'Leverancespecifikation (LÅST)'!V702:CA702)</f>
        <v>3Stativer, hylderInventar ARK200</v>
      </c>
      <c r="C699" t="str">
        <f>'Leverancespecifikation (LÅST)'!N702</f>
        <v>X</v>
      </c>
      <c r="D699" t="str">
        <f>VLOOKUP(Tabel4[[#This Row],[Data fra "5. Basis"]],Leverancespecifikation!C:C,1,FALSE)</f>
        <v>698Stativer, hylder</v>
      </c>
      <c r="E699" t="str">
        <f>_xlfn.CONCAT(Leverancespecifikation!J702,Leverancespecifikation!K702,Leverancespecifikation!L702,Leverancespecifikation!V702:CA702)</f>
        <v>3Stativer, hylderInventar ARK200</v>
      </c>
      <c r="F699" t="str">
        <f>Leverancespecifikation!N702</f>
        <v>X</v>
      </c>
      <c r="G699" t="str">
        <f t="shared" si="11"/>
        <v/>
      </c>
    </row>
    <row r="700" spans="1:7" x14ac:dyDescent="0.25">
      <c r="A700" t="str">
        <f>'Leverancespecifikation (LÅST)'!C703</f>
        <v>699Måtter, tæpper, løbere</v>
      </c>
      <c r="B700" t="str">
        <f>_xlfn.CONCAT('Leverancespecifikation (LÅST)'!J703:L703,'Leverancespecifikation (LÅST)'!V703:CA703)</f>
        <v>3Måtter, tæpper, løbereInventar ARK200</v>
      </c>
      <c r="C700" t="str">
        <f>'Leverancespecifikation (LÅST)'!N703</f>
        <v>X</v>
      </c>
      <c r="D700" t="str">
        <f>VLOOKUP(Tabel4[[#This Row],[Data fra "5. Basis"]],Leverancespecifikation!C:C,1,FALSE)</f>
        <v>699Måtter, tæpper, løbere</v>
      </c>
      <c r="E700" t="str">
        <f>_xlfn.CONCAT(Leverancespecifikation!J703,Leverancespecifikation!K703,Leverancespecifikation!L703,Leverancespecifikation!V703:CA703)</f>
        <v>3Måtter, tæpper, løbereInventar ARK200</v>
      </c>
      <c r="F700" t="str">
        <f>Leverancespecifikation!N703</f>
        <v>X</v>
      </c>
      <c r="G700" t="str">
        <f t="shared" si="11"/>
        <v/>
      </c>
    </row>
    <row r="701" spans="1:7" x14ac:dyDescent="0.25">
      <c r="A701" t="str">
        <f>'Leverancespecifikation (LÅST)'!C704</f>
        <v>700Øvrige</v>
      </c>
      <c r="B701" t="str">
        <f>_xlfn.CONCAT('Leverancespecifikation (LÅST)'!J704:L704,'Leverancespecifikation (LÅST)'!V704:CA704)</f>
        <v>1Øvrige</v>
      </c>
      <c r="C701">
        <f>'Leverancespecifikation (LÅST)'!N704</f>
        <v>0</v>
      </c>
      <c r="D701" t="str">
        <f>VLOOKUP(Tabel4[[#This Row],[Data fra "5. Basis"]],Leverancespecifikation!C:C,1,FALSE)</f>
        <v>700Øvrige</v>
      </c>
      <c r="E701" t="str">
        <f>_xlfn.CONCAT(Leverancespecifikation!J704,Leverancespecifikation!K704,Leverancespecifikation!L704,Leverancespecifikation!V704:CA704)</f>
        <v>1Øvrige</v>
      </c>
      <c r="F701">
        <f>Leverancespecifikation!N704</f>
        <v>0</v>
      </c>
      <c r="G701" t="str">
        <f t="shared" si="11"/>
        <v/>
      </c>
    </row>
    <row r="702" spans="1:7" x14ac:dyDescent="0.25">
      <c r="A702" t="str">
        <f>'Leverancespecifikation (LÅST)'!C705</f>
        <v>701Rum &amp; Arealer</v>
      </c>
      <c r="B702" t="str">
        <f>_xlfn.CONCAT('Leverancespecifikation (LÅST)'!J705:L705,'Leverancespecifikation (LÅST)'!V705:CA705)</f>
        <v>2Rum &amp; Arealer</v>
      </c>
      <c r="C702">
        <f>'Leverancespecifikation (LÅST)'!N705</f>
        <v>0</v>
      </c>
      <c r="D702" t="str">
        <f>VLOOKUP(Tabel4[[#This Row],[Data fra "5. Basis"]],Leverancespecifikation!C:C,1,FALSE)</f>
        <v>701Rum &amp; Arealer</v>
      </c>
      <c r="E702" t="str">
        <f>_xlfn.CONCAT(Leverancespecifikation!J705,Leverancespecifikation!K705,Leverancespecifikation!L705,Leverancespecifikation!V705:CA705)</f>
        <v>2Rum &amp; Arealer</v>
      </c>
      <c r="F702">
        <f>Leverancespecifikation!N705</f>
        <v>0</v>
      </c>
      <c r="G702" t="str">
        <f t="shared" si="11"/>
        <v/>
      </c>
    </row>
    <row r="703" spans="1:7" x14ac:dyDescent="0.25">
      <c r="A703" t="str">
        <f>'Leverancespecifikation (LÅST)'!C706</f>
        <v>702Bygværkets Bruttoarealer</v>
      </c>
      <c r="B703" t="str">
        <f>_xlfn.CONCAT('Leverancespecifikation (LÅST)'!J706:L706,'Leverancespecifikation (LÅST)'!V706:CA706)</f>
        <v>3Bygværkets Bruttoarealer-ARK200ARK300ARK325ARK325</v>
      </c>
      <c r="C703" t="str">
        <f>'Leverancespecifikation (LÅST)'!N706</f>
        <v>X</v>
      </c>
      <c r="D703" t="str">
        <f>VLOOKUP(Tabel4[[#This Row],[Data fra "5. Basis"]],Leverancespecifikation!C:C,1,FALSE)</f>
        <v>702Bygværkets Bruttoarealer</v>
      </c>
      <c r="E703" t="str">
        <f>_xlfn.CONCAT(Leverancespecifikation!J706,Leverancespecifikation!K706,Leverancespecifikation!L706,Leverancespecifikation!V706:CA706)</f>
        <v>3Bygværkets Bruttoarealer-ARK200ARK300ARK325ARK325</v>
      </c>
      <c r="F703" t="str">
        <f>Leverancespecifikation!N706</f>
        <v>X</v>
      </c>
      <c r="G703" t="str">
        <f t="shared" si="11"/>
        <v/>
      </c>
    </row>
    <row r="704" spans="1:7" x14ac:dyDescent="0.25">
      <c r="A704" t="str">
        <f>'Leverancespecifikation (LÅST)'!C707</f>
        <v>703Rum Nettoarealer</v>
      </c>
      <c r="B704" t="str">
        <f>_xlfn.CONCAT('Leverancespecifikation (LÅST)'!J707:L707,'Leverancespecifikation (LÅST)'!V707:CA707)</f>
        <v>3Rum NettoarealerRumARK200ARK300ARK325ARK325</v>
      </c>
      <c r="C704" t="str">
        <f>'Leverancespecifikation (LÅST)'!N707</f>
        <v>X</v>
      </c>
      <c r="D704" t="str">
        <f>VLOOKUP(Tabel4[[#This Row],[Data fra "5. Basis"]],Leverancespecifikation!C:C,1,FALSE)</f>
        <v>703Rum Nettoarealer</v>
      </c>
      <c r="E704" t="str">
        <f>_xlfn.CONCAT(Leverancespecifikation!J707,Leverancespecifikation!K707,Leverancespecifikation!L707,Leverancespecifikation!V707:CA707)</f>
        <v>3Rum NettoarealerRumARK200ARK300ARK325ARK325</v>
      </c>
      <c r="F704" t="str">
        <f>Leverancespecifikation!N707</f>
        <v>X</v>
      </c>
      <c r="G704" t="str">
        <f t="shared" si="11"/>
        <v/>
      </c>
    </row>
    <row r="705" spans="1:7" x14ac:dyDescent="0.25">
      <c r="A705" t="str">
        <f>'Leverancespecifikation (LÅST)'!C708</f>
        <v>704Projektspecifikke</v>
      </c>
      <c r="B705" t="str">
        <f>_xlfn.CONCAT('Leverancespecifikation (LÅST)'!J708:L708,'Leverancespecifikation (LÅST)'!V708:CA708)</f>
        <v>1Projektspecifikke</v>
      </c>
      <c r="C705">
        <f>'Leverancespecifikation (LÅST)'!N708</f>
        <v>0</v>
      </c>
      <c r="D705" t="str">
        <f>VLOOKUP(Tabel4[[#This Row],[Data fra "5. Basis"]],Leverancespecifikation!C:C,1,FALSE)</f>
        <v>704Projektspecifikke</v>
      </c>
      <c r="E705" t="str">
        <f>_xlfn.CONCAT(Leverancespecifikation!J708,Leverancespecifikation!K708,Leverancespecifikation!L708,Leverancespecifikation!V708:CA708)</f>
        <v>1Projektspecifikke</v>
      </c>
      <c r="F705">
        <f>Leverancespecifikation!N708</f>
        <v>0</v>
      </c>
      <c r="G705" t="str">
        <f t="shared" si="11"/>
        <v/>
      </c>
    </row>
    <row r="706" spans="1:7" x14ac:dyDescent="0.25">
      <c r="A706" t="str">
        <f>'Leverancespecifikation (LÅST)'!C709</f>
        <v>705-</v>
      </c>
      <c r="B706" t="str">
        <f>_xlfn.CONCAT('Leverancespecifikation (LÅST)'!J709:L709,'Leverancespecifikation (LÅST)'!V709:CA709)</f>
        <v>--</v>
      </c>
      <c r="C706" t="str">
        <f>'Leverancespecifikation (LÅST)'!N709</f>
        <v>-</v>
      </c>
      <c r="D706" t="str">
        <f>VLOOKUP(Tabel4[[#This Row],[Data fra "5. Basis"]],Leverancespecifikation!C:C,1,FALSE)</f>
        <v>705-</v>
      </c>
      <c r="E706" t="str">
        <f>_xlfn.CONCAT(Leverancespecifikation!J709,Leverancespecifikation!K709,Leverancespecifikation!L709,Leverancespecifikation!V709:CA709)</f>
        <v>--</v>
      </c>
      <c r="F706" t="str">
        <f>Leverancespecifikation!N709</f>
        <v>-</v>
      </c>
      <c r="G706" t="str">
        <f t="shared" si="11"/>
        <v/>
      </c>
    </row>
    <row r="707" spans="1:7" x14ac:dyDescent="0.25">
      <c r="A707" t="str">
        <f>'Leverancespecifikation (LÅST)'!C710</f>
        <v>706-</v>
      </c>
      <c r="B707" t="str">
        <f>_xlfn.CONCAT('Leverancespecifikation (LÅST)'!J710:L710,'Leverancespecifikation (LÅST)'!V710:CA710)</f>
        <v>--</v>
      </c>
      <c r="C707" t="str">
        <f>'Leverancespecifikation (LÅST)'!N710</f>
        <v>-</v>
      </c>
      <c r="D707" t="str">
        <f>VLOOKUP(Tabel4[[#This Row],[Data fra "5. Basis"]],Leverancespecifikation!C:C,1,FALSE)</f>
        <v>706-</v>
      </c>
      <c r="E707" t="str">
        <f>_xlfn.CONCAT(Leverancespecifikation!J710,Leverancespecifikation!K710,Leverancespecifikation!L710,Leverancespecifikation!V710:CA710)</f>
        <v>--</v>
      </c>
      <c r="F707" t="str">
        <f>Leverancespecifikation!N710</f>
        <v>-</v>
      </c>
      <c r="G707" t="str">
        <f t="shared" ref="G707:G770" si="12">IF(B707=E707,IF(C707=F707,"","P"),"P")</f>
        <v/>
      </c>
    </row>
    <row r="708" spans="1:7" x14ac:dyDescent="0.25">
      <c r="A708" t="str">
        <f>'Leverancespecifikation (LÅST)'!C711</f>
        <v>707-</v>
      </c>
      <c r="B708" t="str">
        <f>_xlfn.CONCAT('Leverancespecifikation (LÅST)'!J711:L711,'Leverancespecifikation (LÅST)'!V711:CA711)</f>
        <v>--</v>
      </c>
      <c r="C708" t="str">
        <f>'Leverancespecifikation (LÅST)'!N711</f>
        <v>-</v>
      </c>
      <c r="D708" t="str">
        <f>VLOOKUP(Tabel4[[#This Row],[Data fra "5. Basis"]],Leverancespecifikation!C:C,1,FALSE)</f>
        <v>707-</v>
      </c>
      <c r="E708" t="str">
        <f>_xlfn.CONCAT(Leverancespecifikation!J711,Leverancespecifikation!K711,Leverancespecifikation!L711,Leverancespecifikation!V711:CA711)</f>
        <v>--</v>
      </c>
      <c r="F708" t="str">
        <f>Leverancespecifikation!N711</f>
        <v>-</v>
      </c>
      <c r="G708" t="str">
        <f t="shared" si="12"/>
        <v/>
      </c>
    </row>
    <row r="709" spans="1:7" x14ac:dyDescent="0.25">
      <c r="A709" t="str">
        <f>'Leverancespecifikation (LÅST)'!C712</f>
        <v>708-</v>
      </c>
      <c r="B709" t="str">
        <f>_xlfn.CONCAT('Leverancespecifikation (LÅST)'!J712:L712,'Leverancespecifikation (LÅST)'!V712:CA712)</f>
        <v>--</v>
      </c>
      <c r="C709" t="str">
        <f>'Leverancespecifikation (LÅST)'!N712</f>
        <v>-</v>
      </c>
      <c r="D709" t="str">
        <f>VLOOKUP(Tabel4[[#This Row],[Data fra "5. Basis"]],Leverancespecifikation!C:C,1,FALSE)</f>
        <v>708-</v>
      </c>
      <c r="E709" t="str">
        <f>_xlfn.CONCAT(Leverancespecifikation!J712,Leverancespecifikation!K712,Leverancespecifikation!L712,Leverancespecifikation!V712:CA712)</f>
        <v>--</v>
      </c>
      <c r="F709" t="str">
        <f>Leverancespecifikation!N712</f>
        <v>-</v>
      </c>
      <c r="G709" t="str">
        <f t="shared" si="12"/>
        <v/>
      </c>
    </row>
    <row r="710" spans="1:7" x14ac:dyDescent="0.25">
      <c r="A710" t="str">
        <f>'Leverancespecifikation (LÅST)'!C713</f>
        <v>709-</v>
      </c>
      <c r="B710" t="str">
        <f>_xlfn.CONCAT('Leverancespecifikation (LÅST)'!J713:L713,'Leverancespecifikation (LÅST)'!V713:CA713)</f>
        <v>--</v>
      </c>
      <c r="C710" t="str">
        <f>'Leverancespecifikation (LÅST)'!N713</f>
        <v>-</v>
      </c>
      <c r="D710" t="str">
        <f>VLOOKUP(Tabel4[[#This Row],[Data fra "5. Basis"]],Leverancespecifikation!C:C,1,FALSE)</f>
        <v>709-</v>
      </c>
      <c r="E710" t="str">
        <f>_xlfn.CONCAT(Leverancespecifikation!J713,Leverancespecifikation!K713,Leverancespecifikation!L713,Leverancespecifikation!V713:CA713)</f>
        <v>--</v>
      </c>
      <c r="F710" t="str">
        <f>Leverancespecifikation!N713</f>
        <v>-</v>
      </c>
      <c r="G710" t="str">
        <f t="shared" si="12"/>
        <v/>
      </c>
    </row>
    <row r="711" spans="1:7" x14ac:dyDescent="0.25">
      <c r="A711" t="str">
        <f>'Leverancespecifikation (LÅST)'!C714</f>
        <v>710-</v>
      </c>
      <c r="B711" t="str">
        <f>_xlfn.CONCAT('Leverancespecifikation (LÅST)'!J714:L714,'Leverancespecifikation (LÅST)'!V714:CA714)</f>
        <v>--</v>
      </c>
      <c r="C711" t="str">
        <f>'Leverancespecifikation (LÅST)'!N714</f>
        <v>-</v>
      </c>
      <c r="D711" t="str">
        <f>VLOOKUP(Tabel4[[#This Row],[Data fra "5. Basis"]],Leverancespecifikation!C:C,1,FALSE)</f>
        <v>710-</v>
      </c>
      <c r="E711" t="str">
        <f>_xlfn.CONCAT(Leverancespecifikation!J714,Leverancespecifikation!K714,Leverancespecifikation!L714,Leverancespecifikation!V714:CA714)</f>
        <v>--</v>
      </c>
      <c r="F711" t="str">
        <f>Leverancespecifikation!N714</f>
        <v>-</v>
      </c>
      <c r="G711" t="str">
        <f t="shared" si="12"/>
        <v/>
      </c>
    </row>
    <row r="712" spans="1:7" x14ac:dyDescent="0.25">
      <c r="A712" t="str">
        <f>'Leverancespecifikation (LÅST)'!C715</f>
        <v>711-</v>
      </c>
      <c r="B712" t="str">
        <f>_xlfn.CONCAT('Leverancespecifikation (LÅST)'!J715:L715,'Leverancespecifikation (LÅST)'!V715:CA715)</f>
        <v>--</v>
      </c>
      <c r="C712" t="str">
        <f>'Leverancespecifikation (LÅST)'!N715</f>
        <v>-</v>
      </c>
      <c r="D712" t="str">
        <f>VLOOKUP(Tabel4[[#This Row],[Data fra "5. Basis"]],Leverancespecifikation!C:C,1,FALSE)</f>
        <v>711-</v>
      </c>
      <c r="E712" t="str">
        <f>_xlfn.CONCAT(Leverancespecifikation!J715,Leverancespecifikation!K715,Leverancespecifikation!L715,Leverancespecifikation!V715:CA715)</f>
        <v>--</v>
      </c>
      <c r="F712" t="str">
        <f>Leverancespecifikation!N715</f>
        <v>-</v>
      </c>
      <c r="G712" t="str">
        <f t="shared" si="12"/>
        <v/>
      </c>
    </row>
    <row r="713" spans="1:7" x14ac:dyDescent="0.25">
      <c r="A713" t="str">
        <f>'Leverancespecifikation (LÅST)'!C716</f>
        <v>712-</v>
      </c>
      <c r="B713" t="str">
        <f>_xlfn.CONCAT('Leverancespecifikation (LÅST)'!J716:L716,'Leverancespecifikation (LÅST)'!V716:CA716)</f>
        <v>--</v>
      </c>
      <c r="C713" t="str">
        <f>'Leverancespecifikation (LÅST)'!N716</f>
        <v>-</v>
      </c>
      <c r="D713" t="str">
        <f>VLOOKUP(Tabel4[[#This Row],[Data fra "5. Basis"]],Leverancespecifikation!C:C,1,FALSE)</f>
        <v>712-</v>
      </c>
      <c r="E713" t="str">
        <f>_xlfn.CONCAT(Leverancespecifikation!J716,Leverancespecifikation!K716,Leverancespecifikation!L716,Leverancespecifikation!V716:CA716)</f>
        <v>--</v>
      </c>
      <c r="F713" t="str">
        <f>Leverancespecifikation!N716</f>
        <v>-</v>
      </c>
      <c r="G713" t="str">
        <f t="shared" si="12"/>
        <v/>
      </c>
    </row>
    <row r="714" spans="1:7" x14ac:dyDescent="0.25">
      <c r="A714" t="str">
        <f>'Leverancespecifikation (LÅST)'!C717</f>
        <v>713-</v>
      </c>
      <c r="B714" t="str">
        <f>_xlfn.CONCAT('Leverancespecifikation (LÅST)'!J717:L717,'Leverancespecifikation (LÅST)'!V717:CA717)</f>
        <v>--</v>
      </c>
      <c r="C714" t="str">
        <f>'Leverancespecifikation (LÅST)'!N717</f>
        <v>-</v>
      </c>
      <c r="D714" t="str">
        <f>VLOOKUP(Tabel4[[#This Row],[Data fra "5. Basis"]],Leverancespecifikation!C:C,1,FALSE)</f>
        <v>713-</v>
      </c>
      <c r="E714" t="str">
        <f>_xlfn.CONCAT(Leverancespecifikation!J717,Leverancespecifikation!K717,Leverancespecifikation!L717,Leverancespecifikation!V717:CA717)</f>
        <v>--</v>
      </c>
      <c r="F714" t="str">
        <f>Leverancespecifikation!N717</f>
        <v>-</v>
      </c>
      <c r="G714" t="str">
        <f t="shared" si="12"/>
        <v/>
      </c>
    </row>
    <row r="715" spans="1:7" x14ac:dyDescent="0.25">
      <c r="A715" t="str">
        <f>'Leverancespecifikation (LÅST)'!C718</f>
        <v>714-</v>
      </c>
      <c r="B715" t="str">
        <f>_xlfn.CONCAT('Leverancespecifikation (LÅST)'!J718:L718,'Leverancespecifikation (LÅST)'!V718:CA718)</f>
        <v>--</v>
      </c>
      <c r="C715" t="str">
        <f>'Leverancespecifikation (LÅST)'!N718</f>
        <v>-</v>
      </c>
      <c r="D715" t="str">
        <f>VLOOKUP(Tabel4[[#This Row],[Data fra "5. Basis"]],Leverancespecifikation!C:C,1,FALSE)</f>
        <v>714-</v>
      </c>
      <c r="E715" t="str">
        <f>_xlfn.CONCAT(Leverancespecifikation!J718,Leverancespecifikation!K718,Leverancespecifikation!L718,Leverancespecifikation!V718:CA718)</f>
        <v>--</v>
      </c>
      <c r="F715" t="str">
        <f>Leverancespecifikation!N718</f>
        <v>-</v>
      </c>
      <c r="G715" t="str">
        <f t="shared" si="12"/>
        <v/>
      </c>
    </row>
    <row r="716" spans="1:7" x14ac:dyDescent="0.25">
      <c r="A716" t="str">
        <f>'Leverancespecifikation (LÅST)'!C719</f>
        <v>715-</v>
      </c>
      <c r="B716" t="str">
        <f>_xlfn.CONCAT('Leverancespecifikation (LÅST)'!J719:L719,'Leverancespecifikation (LÅST)'!V719:CA719)</f>
        <v>--</v>
      </c>
      <c r="C716" t="str">
        <f>'Leverancespecifikation (LÅST)'!N719</f>
        <v>-</v>
      </c>
      <c r="D716" t="str">
        <f>VLOOKUP(Tabel4[[#This Row],[Data fra "5. Basis"]],Leverancespecifikation!C:C,1,FALSE)</f>
        <v>715-</v>
      </c>
      <c r="E716" t="str">
        <f>_xlfn.CONCAT(Leverancespecifikation!J719,Leverancespecifikation!K719,Leverancespecifikation!L719,Leverancespecifikation!V719:CA719)</f>
        <v>--</v>
      </c>
      <c r="F716" t="str">
        <f>Leverancespecifikation!N719</f>
        <v>-</v>
      </c>
      <c r="G716" t="str">
        <f t="shared" si="12"/>
        <v/>
      </c>
    </row>
    <row r="717" spans="1:7" x14ac:dyDescent="0.25">
      <c r="A717" t="str">
        <f>'Leverancespecifikation (LÅST)'!C720</f>
        <v>716-</v>
      </c>
      <c r="B717" t="str">
        <f>_xlfn.CONCAT('Leverancespecifikation (LÅST)'!J720:L720,'Leverancespecifikation (LÅST)'!V720:CA720)</f>
        <v>--</v>
      </c>
      <c r="C717" t="str">
        <f>'Leverancespecifikation (LÅST)'!N720</f>
        <v>-</v>
      </c>
      <c r="D717" t="str">
        <f>VLOOKUP(Tabel4[[#This Row],[Data fra "5. Basis"]],Leverancespecifikation!C:C,1,FALSE)</f>
        <v>716-</v>
      </c>
      <c r="E717" t="str">
        <f>_xlfn.CONCAT(Leverancespecifikation!J720,Leverancespecifikation!K720,Leverancespecifikation!L720,Leverancespecifikation!V720:CA720)</f>
        <v>--</v>
      </c>
      <c r="F717" t="str">
        <f>Leverancespecifikation!N720</f>
        <v>-</v>
      </c>
      <c r="G717" t="str">
        <f t="shared" si="12"/>
        <v/>
      </c>
    </row>
    <row r="718" spans="1:7" x14ac:dyDescent="0.25">
      <c r="A718" t="str">
        <f>'Leverancespecifikation (LÅST)'!C721</f>
        <v>717-</v>
      </c>
      <c r="B718" t="str">
        <f>_xlfn.CONCAT('Leverancespecifikation (LÅST)'!J721:L721,'Leverancespecifikation (LÅST)'!V721:CA721)</f>
        <v>--</v>
      </c>
      <c r="C718" t="str">
        <f>'Leverancespecifikation (LÅST)'!N721</f>
        <v>-</v>
      </c>
      <c r="D718" t="str">
        <f>VLOOKUP(Tabel4[[#This Row],[Data fra "5. Basis"]],Leverancespecifikation!C:C,1,FALSE)</f>
        <v>717-</v>
      </c>
      <c r="E718" t="str">
        <f>_xlfn.CONCAT(Leverancespecifikation!J721,Leverancespecifikation!K721,Leverancespecifikation!L721,Leverancespecifikation!V721:CA721)</f>
        <v>--</v>
      </c>
      <c r="F718" t="str">
        <f>Leverancespecifikation!N721</f>
        <v>-</v>
      </c>
      <c r="G718" t="str">
        <f t="shared" si="12"/>
        <v/>
      </c>
    </row>
    <row r="719" spans="1:7" x14ac:dyDescent="0.25">
      <c r="A719" t="str">
        <f>'Leverancespecifikation (LÅST)'!C722</f>
        <v>718-</v>
      </c>
      <c r="B719" t="str">
        <f>_xlfn.CONCAT('Leverancespecifikation (LÅST)'!J722:L722,'Leverancespecifikation (LÅST)'!V722:CA722)</f>
        <v>--</v>
      </c>
      <c r="C719" t="str">
        <f>'Leverancespecifikation (LÅST)'!N722</f>
        <v>-</v>
      </c>
      <c r="D719" t="str">
        <f>VLOOKUP(Tabel4[[#This Row],[Data fra "5. Basis"]],Leverancespecifikation!C:C,1,FALSE)</f>
        <v>718-</v>
      </c>
      <c r="E719" t="str">
        <f>_xlfn.CONCAT(Leverancespecifikation!J722,Leverancespecifikation!K722,Leverancespecifikation!L722,Leverancespecifikation!V722:CA722)</f>
        <v>--</v>
      </c>
      <c r="F719" t="str">
        <f>Leverancespecifikation!N722</f>
        <v>-</v>
      </c>
      <c r="G719" t="str">
        <f t="shared" si="12"/>
        <v/>
      </c>
    </row>
    <row r="720" spans="1:7" x14ac:dyDescent="0.25">
      <c r="A720" t="str">
        <f>'Leverancespecifikation (LÅST)'!C723</f>
        <v>719-</v>
      </c>
      <c r="B720" t="str">
        <f>_xlfn.CONCAT('Leverancespecifikation (LÅST)'!J723:L723,'Leverancespecifikation (LÅST)'!V723:CA723)</f>
        <v>--</v>
      </c>
      <c r="C720" t="str">
        <f>'Leverancespecifikation (LÅST)'!N723</f>
        <v>-</v>
      </c>
      <c r="D720" t="str">
        <f>VLOOKUP(Tabel4[[#This Row],[Data fra "5. Basis"]],Leverancespecifikation!C:C,1,FALSE)</f>
        <v>719-</v>
      </c>
      <c r="E720" t="str">
        <f>_xlfn.CONCAT(Leverancespecifikation!J723,Leverancespecifikation!K723,Leverancespecifikation!L723,Leverancespecifikation!V723:CA723)</f>
        <v>--</v>
      </c>
      <c r="F720" t="str">
        <f>Leverancespecifikation!N723</f>
        <v>-</v>
      </c>
      <c r="G720" t="str">
        <f t="shared" si="12"/>
        <v/>
      </c>
    </row>
    <row r="721" spans="1:7" x14ac:dyDescent="0.25">
      <c r="A721" t="str">
        <f>'Leverancespecifikation (LÅST)'!C724</f>
        <v>720-</v>
      </c>
      <c r="B721" t="str">
        <f>_xlfn.CONCAT('Leverancespecifikation (LÅST)'!J724:L724,'Leverancespecifikation (LÅST)'!V724:CA724)</f>
        <v>--</v>
      </c>
      <c r="C721" t="str">
        <f>'Leverancespecifikation (LÅST)'!N724</f>
        <v>-</v>
      </c>
      <c r="D721" t="str">
        <f>VLOOKUP(Tabel4[[#This Row],[Data fra "5. Basis"]],Leverancespecifikation!C:C,1,FALSE)</f>
        <v>720-</v>
      </c>
      <c r="E721" t="str">
        <f>_xlfn.CONCAT(Leverancespecifikation!J724,Leverancespecifikation!K724,Leverancespecifikation!L724,Leverancespecifikation!V724:CA724)</f>
        <v>--</v>
      </c>
      <c r="F721" t="str">
        <f>Leverancespecifikation!N724</f>
        <v>-</v>
      </c>
      <c r="G721" t="str">
        <f t="shared" si="12"/>
        <v/>
      </c>
    </row>
    <row r="722" spans="1:7" x14ac:dyDescent="0.25">
      <c r="A722" t="str">
        <f>'Leverancespecifikation (LÅST)'!C725</f>
        <v>721-</v>
      </c>
      <c r="B722" t="str">
        <f>_xlfn.CONCAT('Leverancespecifikation (LÅST)'!J725:L725,'Leverancespecifikation (LÅST)'!V725:CA725)</f>
        <v>--</v>
      </c>
      <c r="C722" t="str">
        <f>'Leverancespecifikation (LÅST)'!N725</f>
        <v>-</v>
      </c>
      <c r="D722" t="str">
        <f>VLOOKUP(Tabel4[[#This Row],[Data fra "5. Basis"]],Leverancespecifikation!C:C,1,FALSE)</f>
        <v>721-</v>
      </c>
      <c r="E722" t="str">
        <f>_xlfn.CONCAT(Leverancespecifikation!J725,Leverancespecifikation!K725,Leverancespecifikation!L725,Leverancespecifikation!V725:CA725)</f>
        <v>--</v>
      </c>
      <c r="F722" t="str">
        <f>Leverancespecifikation!N725</f>
        <v>-</v>
      </c>
      <c r="G722" t="str">
        <f t="shared" si="12"/>
        <v/>
      </c>
    </row>
    <row r="723" spans="1:7" x14ac:dyDescent="0.25">
      <c r="A723" t="str">
        <f>'Leverancespecifikation (LÅST)'!C726</f>
        <v>722-</v>
      </c>
      <c r="B723" t="str">
        <f>_xlfn.CONCAT('Leverancespecifikation (LÅST)'!J726:L726,'Leverancespecifikation (LÅST)'!V726:CA726)</f>
        <v>--</v>
      </c>
      <c r="C723" t="str">
        <f>'Leverancespecifikation (LÅST)'!N726</f>
        <v>-</v>
      </c>
      <c r="D723" t="str">
        <f>VLOOKUP(Tabel4[[#This Row],[Data fra "5. Basis"]],Leverancespecifikation!C:C,1,FALSE)</f>
        <v>722-</v>
      </c>
      <c r="E723" t="str">
        <f>_xlfn.CONCAT(Leverancespecifikation!J726,Leverancespecifikation!K726,Leverancespecifikation!L726,Leverancespecifikation!V726:CA726)</f>
        <v>--</v>
      </c>
      <c r="F723" t="str">
        <f>Leverancespecifikation!N726</f>
        <v>-</v>
      </c>
      <c r="G723" t="str">
        <f t="shared" si="12"/>
        <v/>
      </c>
    </row>
    <row r="724" spans="1:7" x14ac:dyDescent="0.25">
      <c r="A724" t="str">
        <f>'Leverancespecifikation (LÅST)'!C727</f>
        <v>723-</v>
      </c>
      <c r="B724" t="str">
        <f>_xlfn.CONCAT('Leverancespecifikation (LÅST)'!J727:L727,'Leverancespecifikation (LÅST)'!V727:CA727)</f>
        <v>--</v>
      </c>
      <c r="C724" t="str">
        <f>'Leverancespecifikation (LÅST)'!N727</f>
        <v>-</v>
      </c>
      <c r="D724" t="str">
        <f>VLOOKUP(Tabel4[[#This Row],[Data fra "5. Basis"]],Leverancespecifikation!C:C,1,FALSE)</f>
        <v>723-</v>
      </c>
      <c r="E724" t="str">
        <f>_xlfn.CONCAT(Leverancespecifikation!J727,Leverancespecifikation!K727,Leverancespecifikation!L727,Leverancespecifikation!V727:CA727)</f>
        <v>--</v>
      </c>
      <c r="F724" t="str">
        <f>Leverancespecifikation!N727</f>
        <v>-</v>
      </c>
      <c r="G724" t="str">
        <f t="shared" si="12"/>
        <v/>
      </c>
    </row>
    <row r="725" spans="1:7" x14ac:dyDescent="0.25">
      <c r="A725" t="str">
        <f>'Leverancespecifikation (LÅST)'!C728</f>
        <v>724-</v>
      </c>
      <c r="B725" t="str">
        <f>_xlfn.CONCAT('Leverancespecifikation (LÅST)'!J728:L728,'Leverancespecifikation (LÅST)'!V728:CA728)</f>
        <v>--</v>
      </c>
      <c r="C725" t="str">
        <f>'Leverancespecifikation (LÅST)'!N728</f>
        <v>-</v>
      </c>
      <c r="D725" t="str">
        <f>VLOOKUP(Tabel4[[#This Row],[Data fra "5. Basis"]],Leverancespecifikation!C:C,1,FALSE)</f>
        <v>724-</v>
      </c>
      <c r="E725" t="str">
        <f>_xlfn.CONCAT(Leverancespecifikation!J728,Leverancespecifikation!K728,Leverancespecifikation!L728,Leverancespecifikation!V728:CA728)</f>
        <v>--</v>
      </c>
      <c r="F725" t="str">
        <f>Leverancespecifikation!N728</f>
        <v>-</v>
      </c>
      <c r="G725" t="str">
        <f t="shared" si="12"/>
        <v/>
      </c>
    </row>
    <row r="726" spans="1:7" x14ac:dyDescent="0.25">
      <c r="A726" t="str">
        <f>'Leverancespecifikation (LÅST)'!C729</f>
        <v>725-</v>
      </c>
      <c r="B726" t="str">
        <f>_xlfn.CONCAT('Leverancespecifikation (LÅST)'!J729:L729,'Leverancespecifikation (LÅST)'!V729:CA729)</f>
        <v>--</v>
      </c>
      <c r="C726" t="str">
        <f>'Leverancespecifikation (LÅST)'!N729</f>
        <v>-</v>
      </c>
      <c r="D726" t="str">
        <f>VLOOKUP(Tabel4[[#This Row],[Data fra "5. Basis"]],Leverancespecifikation!C:C,1,FALSE)</f>
        <v>725-</v>
      </c>
      <c r="E726" t="str">
        <f>_xlfn.CONCAT(Leverancespecifikation!J729,Leverancespecifikation!K729,Leverancespecifikation!L729,Leverancespecifikation!V729:CA729)</f>
        <v>--</v>
      </c>
      <c r="F726" t="str">
        <f>Leverancespecifikation!N729</f>
        <v>-</v>
      </c>
      <c r="G726" t="str">
        <f t="shared" si="12"/>
        <v/>
      </c>
    </row>
    <row r="727" spans="1:7" x14ac:dyDescent="0.25">
      <c r="A727" t="str">
        <f>'Leverancespecifikation (LÅST)'!C730</f>
        <v>726-</v>
      </c>
      <c r="B727" t="str">
        <f>_xlfn.CONCAT('Leverancespecifikation (LÅST)'!J730:L730,'Leverancespecifikation (LÅST)'!V730:CA730)</f>
        <v>--</v>
      </c>
      <c r="C727" t="str">
        <f>'Leverancespecifikation (LÅST)'!N730</f>
        <v>-</v>
      </c>
      <c r="D727" t="str">
        <f>VLOOKUP(Tabel4[[#This Row],[Data fra "5. Basis"]],Leverancespecifikation!C:C,1,FALSE)</f>
        <v>726-</v>
      </c>
      <c r="E727" t="str">
        <f>_xlfn.CONCAT(Leverancespecifikation!J730,Leverancespecifikation!K730,Leverancespecifikation!L730,Leverancespecifikation!V730:CA730)</f>
        <v>--</v>
      </c>
      <c r="F727" t="str">
        <f>Leverancespecifikation!N730</f>
        <v>-</v>
      </c>
      <c r="G727" t="str">
        <f t="shared" si="12"/>
        <v/>
      </c>
    </row>
    <row r="728" spans="1:7" x14ac:dyDescent="0.25">
      <c r="A728" t="str">
        <f>'Leverancespecifikation (LÅST)'!C731</f>
        <v>727-</v>
      </c>
      <c r="B728" t="str">
        <f>_xlfn.CONCAT('Leverancespecifikation (LÅST)'!J731:L731,'Leverancespecifikation (LÅST)'!V731:CA731)</f>
        <v>--</v>
      </c>
      <c r="C728" t="str">
        <f>'Leverancespecifikation (LÅST)'!N731</f>
        <v>-</v>
      </c>
      <c r="D728" t="str">
        <f>VLOOKUP(Tabel4[[#This Row],[Data fra "5. Basis"]],Leverancespecifikation!C:C,1,FALSE)</f>
        <v>727-</v>
      </c>
      <c r="E728" t="str">
        <f>_xlfn.CONCAT(Leverancespecifikation!J731,Leverancespecifikation!K731,Leverancespecifikation!L731,Leverancespecifikation!V731:CA731)</f>
        <v>--</v>
      </c>
      <c r="F728" t="str">
        <f>Leverancespecifikation!N731</f>
        <v>-</v>
      </c>
      <c r="G728" t="str">
        <f t="shared" si="12"/>
        <v/>
      </c>
    </row>
    <row r="729" spans="1:7" x14ac:dyDescent="0.25">
      <c r="A729" t="str">
        <f>'Leverancespecifikation (LÅST)'!C732</f>
        <v>728-</v>
      </c>
      <c r="B729" t="str">
        <f>_xlfn.CONCAT('Leverancespecifikation (LÅST)'!J732:L732,'Leverancespecifikation (LÅST)'!V732:CA732)</f>
        <v>--</v>
      </c>
      <c r="C729" t="str">
        <f>'Leverancespecifikation (LÅST)'!N732</f>
        <v>-</v>
      </c>
      <c r="D729" t="str">
        <f>VLOOKUP(Tabel4[[#This Row],[Data fra "5. Basis"]],Leverancespecifikation!C:C,1,FALSE)</f>
        <v>728-</v>
      </c>
      <c r="E729" t="str">
        <f>_xlfn.CONCAT(Leverancespecifikation!J732,Leverancespecifikation!K732,Leverancespecifikation!L732,Leverancespecifikation!V732:CA732)</f>
        <v>--</v>
      </c>
      <c r="F729" t="str">
        <f>Leverancespecifikation!N732</f>
        <v>-</v>
      </c>
      <c r="G729" t="str">
        <f t="shared" si="12"/>
        <v/>
      </c>
    </row>
    <row r="730" spans="1:7" x14ac:dyDescent="0.25">
      <c r="A730" t="str">
        <f>'Leverancespecifikation (LÅST)'!C733</f>
        <v>729-</v>
      </c>
      <c r="B730" t="str">
        <f>_xlfn.CONCAT('Leverancespecifikation (LÅST)'!J733:L733,'Leverancespecifikation (LÅST)'!V733:CA733)</f>
        <v>--</v>
      </c>
      <c r="C730" t="str">
        <f>'Leverancespecifikation (LÅST)'!N733</f>
        <v>-</v>
      </c>
      <c r="D730" t="str">
        <f>VLOOKUP(Tabel4[[#This Row],[Data fra "5. Basis"]],Leverancespecifikation!C:C,1,FALSE)</f>
        <v>729-</v>
      </c>
      <c r="E730" t="str">
        <f>_xlfn.CONCAT(Leverancespecifikation!J733,Leverancespecifikation!K733,Leverancespecifikation!L733,Leverancespecifikation!V733:CA733)</f>
        <v>--</v>
      </c>
      <c r="F730" t="str">
        <f>Leverancespecifikation!N733</f>
        <v>-</v>
      </c>
      <c r="G730" t="str">
        <f t="shared" si="12"/>
        <v/>
      </c>
    </row>
    <row r="731" spans="1:7" x14ac:dyDescent="0.25">
      <c r="A731" t="str">
        <f>'Leverancespecifikation (LÅST)'!C734</f>
        <v>730-</v>
      </c>
      <c r="B731" t="str">
        <f>_xlfn.CONCAT('Leverancespecifikation (LÅST)'!J734:L734,'Leverancespecifikation (LÅST)'!V734:CA734)</f>
        <v>--</v>
      </c>
      <c r="C731" t="str">
        <f>'Leverancespecifikation (LÅST)'!N734</f>
        <v>-</v>
      </c>
      <c r="D731" t="str">
        <f>VLOOKUP(Tabel4[[#This Row],[Data fra "5. Basis"]],Leverancespecifikation!C:C,1,FALSE)</f>
        <v>730-</v>
      </c>
      <c r="E731" t="str">
        <f>_xlfn.CONCAT(Leverancespecifikation!J734,Leverancespecifikation!K734,Leverancespecifikation!L734,Leverancespecifikation!V734:CA734)</f>
        <v>--</v>
      </c>
      <c r="F731" t="str">
        <f>Leverancespecifikation!N734</f>
        <v>-</v>
      </c>
      <c r="G731" t="str">
        <f t="shared" si="12"/>
        <v/>
      </c>
    </row>
    <row r="732" spans="1:7" x14ac:dyDescent="0.25">
      <c r="A732" t="str">
        <f>'Leverancespecifikation (LÅST)'!C735</f>
        <v>731-</v>
      </c>
      <c r="B732" t="str">
        <f>_xlfn.CONCAT('Leverancespecifikation (LÅST)'!J735:L735,'Leverancespecifikation (LÅST)'!V735:CA735)</f>
        <v>--</v>
      </c>
      <c r="C732" t="str">
        <f>'Leverancespecifikation (LÅST)'!N735</f>
        <v>-</v>
      </c>
      <c r="D732" t="str">
        <f>VLOOKUP(Tabel4[[#This Row],[Data fra "5. Basis"]],Leverancespecifikation!C:C,1,FALSE)</f>
        <v>731-</v>
      </c>
      <c r="E732" t="str">
        <f>_xlfn.CONCAT(Leverancespecifikation!J735,Leverancespecifikation!K735,Leverancespecifikation!L735,Leverancespecifikation!V735:CA735)</f>
        <v>--</v>
      </c>
      <c r="F732" t="str">
        <f>Leverancespecifikation!N735</f>
        <v>-</v>
      </c>
      <c r="G732" t="str">
        <f t="shared" si="12"/>
        <v/>
      </c>
    </row>
    <row r="733" spans="1:7" x14ac:dyDescent="0.25">
      <c r="A733" t="str">
        <f>'Leverancespecifikation (LÅST)'!C736</f>
        <v>732-</v>
      </c>
      <c r="B733" t="str">
        <f>_xlfn.CONCAT('Leverancespecifikation (LÅST)'!J736:L736,'Leverancespecifikation (LÅST)'!V736:CA736)</f>
        <v>--</v>
      </c>
      <c r="C733" t="str">
        <f>'Leverancespecifikation (LÅST)'!N736</f>
        <v>-</v>
      </c>
      <c r="D733" t="str">
        <f>VLOOKUP(Tabel4[[#This Row],[Data fra "5. Basis"]],Leverancespecifikation!C:C,1,FALSE)</f>
        <v>732-</v>
      </c>
      <c r="E733" t="str">
        <f>_xlfn.CONCAT(Leverancespecifikation!J736,Leverancespecifikation!K736,Leverancespecifikation!L736,Leverancespecifikation!V736:CA736)</f>
        <v>--</v>
      </c>
      <c r="F733" t="str">
        <f>Leverancespecifikation!N736</f>
        <v>-</v>
      </c>
      <c r="G733" t="str">
        <f t="shared" si="12"/>
        <v/>
      </c>
    </row>
    <row r="734" spans="1:7" x14ac:dyDescent="0.25">
      <c r="A734" t="str">
        <f>'Leverancespecifikation (LÅST)'!C737</f>
        <v>733-</v>
      </c>
      <c r="B734" t="str">
        <f>_xlfn.CONCAT('Leverancespecifikation (LÅST)'!J737:L737,'Leverancespecifikation (LÅST)'!V737:CA737)</f>
        <v>--</v>
      </c>
      <c r="C734" t="str">
        <f>'Leverancespecifikation (LÅST)'!N737</f>
        <v>-</v>
      </c>
      <c r="D734" t="str">
        <f>VLOOKUP(Tabel4[[#This Row],[Data fra "5. Basis"]],Leverancespecifikation!C:C,1,FALSE)</f>
        <v>733-</v>
      </c>
      <c r="E734" t="str">
        <f>_xlfn.CONCAT(Leverancespecifikation!J737,Leverancespecifikation!K737,Leverancespecifikation!L737,Leverancespecifikation!V737:CA737)</f>
        <v>--</v>
      </c>
      <c r="F734" t="str">
        <f>Leverancespecifikation!N737</f>
        <v>-</v>
      </c>
      <c r="G734" t="str">
        <f t="shared" si="12"/>
        <v/>
      </c>
    </row>
    <row r="735" spans="1:7" x14ac:dyDescent="0.25">
      <c r="A735" t="str">
        <f>'Leverancespecifikation (LÅST)'!C738</f>
        <v>734-</v>
      </c>
      <c r="B735" t="str">
        <f>_xlfn.CONCAT('Leverancespecifikation (LÅST)'!J738:L738,'Leverancespecifikation (LÅST)'!V738:CA738)</f>
        <v>--</v>
      </c>
      <c r="C735" t="str">
        <f>'Leverancespecifikation (LÅST)'!N738</f>
        <v>-</v>
      </c>
      <c r="D735" t="str">
        <f>VLOOKUP(Tabel4[[#This Row],[Data fra "5. Basis"]],Leverancespecifikation!C:C,1,FALSE)</f>
        <v>734-</v>
      </c>
      <c r="E735" t="str">
        <f>_xlfn.CONCAT(Leverancespecifikation!J738,Leverancespecifikation!K738,Leverancespecifikation!L738,Leverancespecifikation!V738:CA738)</f>
        <v>--</v>
      </c>
      <c r="F735" t="str">
        <f>Leverancespecifikation!N738</f>
        <v>-</v>
      </c>
      <c r="G735" t="str">
        <f t="shared" si="12"/>
        <v/>
      </c>
    </row>
    <row r="736" spans="1:7" x14ac:dyDescent="0.25">
      <c r="A736" t="str">
        <f>'Leverancespecifikation (LÅST)'!C739</f>
        <v>735-</v>
      </c>
      <c r="B736" t="str">
        <f>_xlfn.CONCAT('Leverancespecifikation (LÅST)'!J739:L739,'Leverancespecifikation (LÅST)'!V739:CA739)</f>
        <v>--</v>
      </c>
      <c r="C736" t="str">
        <f>'Leverancespecifikation (LÅST)'!N739</f>
        <v>-</v>
      </c>
      <c r="D736" t="str">
        <f>VLOOKUP(Tabel4[[#This Row],[Data fra "5. Basis"]],Leverancespecifikation!C:C,1,FALSE)</f>
        <v>735-</v>
      </c>
      <c r="E736" t="str">
        <f>_xlfn.CONCAT(Leverancespecifikation!J739,Leverancespecifikation!K739,Leverancespecifikation!L739,Leverancespecifikation!V739:CA739)</f>
        <v>--</v>
      </c>
      <c r="F736" t="str">
        <f>Leverancespecifikation!N739</f>
        <v>-</v>
      </c>
      <c r="G736" t="str">
        <f t="shared" si="12"/>
        <v/>
      </c>
    </row>
    <row r="737" spans="1:7" x14ac:dyDescent="0.25">
      <c r="A737" t="str">
        <f>'Leverancespecifikation (LÅST)'!C740</f>
        <v>736-</v>
      </c>
      <c r="B737" t="str">
        <f>_xlfn.CONCAT('Leverancespecifikation (LÅST)'!J740:L740,'Leverancespecifikation (LÅST)'!V740:CA740)</f>
        <v>--</v>
      </c>
      <c r="C737" t="str">
        <f>'Leverancespecifikation (LÅST)'!N740</f>
        <v>-</v>
      </c>
      <c r="D737" t="str">
        <f>VLOOKUP(Tabel4[[#This Row],[Data fra "5. Basis"]],Leverancespecifikation!C:C,1,FALSE)</f>
        <v>736-</v>
      </c>
      <c r="E737" t="str">
        <f>_xlfn.CONCAT(Leverancespecifikation!J740,Leverancespecifikation!K740,Leverancespecifikation!L740,Leverancespecifikation!V740:CA740)</f>
        <v>--</v>
      </c>
      <c r="F737" t="str">
        <f>Leverancespecifikation!N740</f>
        <v>-</v>
      </c>
      <c r="G737" t="str">
        <f t="shared" si="12"/>
        <v/>
      </c>
    </row>
    <row r="738" spans="1:7" x14ac:dyDescent="0.25">
      <c r="A738" t="str">
        <f>'Leverancespecifikation (LÅST)'!C741</f>
        <v>737-</v>
      </c>
      <c r="B738" t="str">
        <f>_xlfn.CONCAT('Leverancespecifikation (LÅST)'!J741:L741,'Leverancespecifikation (LÅST)'!V741:CA741)</f>
        <v>--</v>
      </c>
      <c r="C738" t="str">
        <f>'Leverancespecifikation (LÅST)'!N741</f>
        <v>-</v>
      </c>
      <c r="D738" t="str">
        <f>VLOOKUP(Tabel4[[#This Row],[Data fra "5. Basis"]],Leverancespecifikation!C:C,1,FALSE)</f>
        <v>737-</v>
      </c>
      <c r="E738" t="str">
        <f>_xlfn.CONCAT(Leverancespecifikation!J741,Leverancespecifikation!K741,Leverancespecifikation!L741,Leverancespecifikation!V741:CA741)</f>
        <v>--</v>
      </c>
      <c r="F738" t="str">
        <f>Leverancespecifikation!N741</f>
        <v>-</v>
      </c>
      <c r="G738" t="str">
        <f t="shared" si="12"/>
        <v/>
      </c>
    </row>
    <row r="739" spans="1:7" x14ac:dyDescent="0.25">
      <c r="A739" t="str">
        <f>'Leverancespecifikation (LÅST)'!C742</f>
        <v>738-</v>
      </c>
      <c r="B739" t="str">
        <f>_xlfn.CONCAT('Leverancespecifikation (LÅST)'!J742:L742,'Leverancespecifikation (LÅST)'!V742:CA742)</f>
        <v>--</v>
      </c>
      <c r="C739" t="str">
        <f>'Leverancespecifikation (LÅST)'!N742</f>
        <v>-</v>
      </c>
      <c r="D739" t="str">
        <f>VLOOKUP(Tabel4[[#This Row],[Data fra "5. Basis"]],Leverancespecifikation!C:C,1,FALSE)</f>
        <v>738-</v>
      </c>
      <c r="E739" t="str">
        <f>_xlfn.CONCAT(Leverancespecifikation!J742,Leverancespecifikation!K742,Leverancespecifikation!L742,Leverancespecifikation!V742:CA742)</f>
        <v>--</v>
      </c>
      <c r="F739" t="str">
        <f>Leverancespecifikation!N742</f>
        <v>-</v>
      </c>
      <c r="G739" t="str">
        <f t="shared" si="12"/>
        <v/>
      </c>
    </row>
    <row r="740" spans="1:7" x14ac:dyDescent="0.25">
      <c r="A740" t="str">
        <f>'Leverancespecifikation (LÅST)'!C743</f>
        <v>739-</v>
      </c>
      <c r="B740" t="str">
        <f>_xlfn.CONCAT('Leverancespecifikation (LÅST)'!J743:L743,'Leverancespecifikation (LÅST)'!V743:CA743)</f>
        <v>--</v>
      </c>
      <c r="C740" t="str">
        <f>'Leverancespecifikation (LÅST)'!N743</f>
        <v>-</v>
      </c>
      <c r="D740" t="str">
        <f>VLOOKUP(Tabel4[[#This Row],[Data fra "5. Basis"]],Leverancespecifikation!C:C,1,FALSE)</f>
        <v>739-</v>
      </c>
      <c r="E740" t="str">
        <f>_xlfn.CONCAT(Leverancespecifikation!J743,Leverancespecifikation!K743,Leverancespecifikation!L743,Leverancespecifikation!V743:CA743)</f>
        <v>--</v>
      </c>
      <c r="F740" t="str">
        <f>Leverancespecifikation!N743</f>
        <v>-</v>
      </c>
      <c r="G740" t="str">
        <f t="shared" si="12"/>
        <v/>
      </c>
    </row>
    <row r="741" spans="1:7" x14ac:dyDescent="0.25">
      <c r="A741" t="str">
        <f>'Leverancespecifikation (LÅST)'!C744</f>
        <v>740-</v>
      </c>
      <c r="B741" t="str">
        <f>_xlfn.CONCAT('Leverancespecifikation (LÅST)'!J744:L744,'Leverancespecifikation (LÅST)'!V744:CA744)</f>
        <v>--</v>
      </c>
      <c r="C741" t="str">
        <f>'Leverancespecifikation (LÅST)'!N744</f>
        <v>-</v>
      </c>
      <c r="D741" t="str">
        <f>VLOOKUP(Tabel4[[#This Row],[Data fra "5. Basis"]],Leverancespecifikation!C:C,1,FALSE)</f>
        <v>740-</v>
      </c>
      <c r="E741" t="str">
        <f>_xlfn.CONCAT(Leverancespecifikation!J744,Leverancespecifikation!K744,Leverancespecifikation!L744,Leverancespecifikation!V744:CA744)</f>
        <v>--</v>
      </c>
      <c r="F741" t="str">
        <f>Leverancespecifikation!N744</f>
        <v>-</v>
      </c>
      <c r="G741" t="str">
        <f t="shared" si="12"/>
        <v/>
      </c>
    </row>
    <row r="742" spans="1:7" x14ac:dyDescent="0.25">
      <c r="A742" t="str">
        <f>'Leverancespecifikation (LÅST)'!C745</f>
        <v>741-</v>
      </c>
      <c r="B742" t="str">
        <f>_xlfn.CONCAT('Leverancespecifikation (LÅST)'!J745:L745,'Leverancespecifikation (LÅST)'!V745:CA745)</f>
        <v>--</v>
      </c>
      <c r="C742" t="str">
        <f>'Leverancespecifikation (LÅST)'!N745</f>
        <v>-</v>
      </c>
      <c r="D742" t="str">
        <f>VLOOKUP(Tabel4[[#This Row],[Data fra "5. Basis"]],Leverancespecifikation!C:C,1,FALSE)</f>
        <v>741-</v>
      </c>
      <c r="E742" t="str">
        <f>_xlfn.CONCAT(Leverancespecifikation!J745,Leverancespecifikation!K745,Leverancespecifikation!L745,Leverancespecifikation!V745:CA745)</f>
        <v>--</v>
      </c>
      <c r="F742" t="str">
        <f>Leverancespecifikation!N745</f>
        <v>-</v>
      </c>
      <c r="G742" t="str">
        <f t="shared" si="12"/>
        <v/>
      </c>
    </row>
    <row r="743" spans="1:7" x14ac:dyDescent="0.25">
      <c r="A743" t="str">
        <f>'Leverancespecifikation (LÅST)'!C746</f>
        <v>742-</v>
      </c>
      <c r="B743" t="str">
        <f>_xlfn.CONCAT('Leverancespecifikation (LÅST)'!J746:L746,'Leverancespecifikation (LÅST)'!V746:CA746)</f>
        <v>--</v>
      </c>
      <c r="C743" t="str">
        <f>'Leverancespecifikation (LÅST)'!N746</f>
        <v>-</v>
      </c>
      <c r="D743" t="str">
        <f>VLOOKUP(Tabel4[[#This Row],[Data fra "5. Basis"]],Leverancespecifikation!C:C,1,FALSE)</f>
        <v>742-</v>
      </c>
      <c r="E743" t="str">
        <f>_xlfn.CONCAT(Leverancespecifikation!J746,Leverancespecifikation!K746,Leverancespecifikation!L746,Leverancespecifikation!V746:CA746)</f>
        <v>--</v>
      </c>
      <c r="F743" t="str">
        <f>Leverancespecifikation!N746</f>
        <v>-</v>
      </c>
      <c r="G743" t="str">
        <f t="shared" si="12"/>
        <v/>
      </c>
    </row>
    <row r="744" spans="1:7" x14ac:dyDescent="0.25">
      <c r="A744" t="str">
        <f>'Leverancespecifikation (LÅST)'!C747</f>
        <v>743-</v>
      </c>
      <c r="B744" t="str">
        <f>_xlfn.CONCAT('Leverancespecifikation (LÅST)'!J747:L747,'Leverancespecifikation (LÅST)'!V747:CA747)</f>
        <v>--</v>
      </c>
      <c r="C744" t="str">
        <f>'Leverancespecifikation (LÅST)'!N747</f>
        <v>-</v>
      </c>
      <c r="D744" t="str">
        <f>VLOOKUP(Tabel4[[#This Row],[Data fra "5. Basis"]],Leverancespecifikation!C:C,1,FALSE)</f>
        <v>743-</v>
      </c>
      <c r="E744" t="str">
        <f>_xlfn.CONCAT(Leverancespecifikation!J747,Leverancespecifikation!K747,Leverancespecifikation!L747,Leverancespecifikation!V747:CA747)</f>
        <v>--</v>
      </c>
      <c r="F744" t="str">
        <f>Leverancespecifikation!N747</f>
        <v>-</v>
      </c>
      <c r="G744" t="str">
        <f t="shared" si="12"/>
        <v/>
      </c>
    </row>
    <row r="745" spans="1:7" x14ac:dyDescent="0.25">
      <c r="A745" t="str">
        <f>'Leverancespecifikation (LÅST)'!C748</f>
        <v>744-</v>
      </c>
      <c r="B745" t="str">
        <f>_xlfn.CONCAT('Leverancespecifikation (LÅST)'!J748:L748,'Leverancespecifikation (LÅST)'!V748:CA748)</f>
        <v>--</v>
      </c>
      <c r="C745" t="str">
        <f>'Leverancespecifikation (LÅST)'!N748</f>
        <v>-</v>
      </c>
      <c r="D745" t="str">
        <f>VLOOKUP(Tabel4[[#This Row],[Data fra "5. Basis"]],Leverancespecifikation!C:C,1,FALSE)</f>
        <v>744-</v>
      </c>
      <c r="E745" t="str">
        <f>_xlfn.CONCAT(Leverancespecifikation!J748,Leverancespecifikation!K748,Leverancespecifikation!L748,Leverancespecifikation!V748:CA748)</f>
        <v>--</v>
      </c>
      <c r="F745" t="str">
        <f>Leverancespecifikation!N748</f>
        <v>-</v>
      </c>
      <c r="G745" t="str">
        <f t="shared" si="12"/>
        <v/>
      </c>
    </row>
    <row r="746" spans="1:7" x14ac:dyDescent="0.25">
      <c r="A746" t="str">
        <f>'Leverancespecifikation (LÅST)'!C749</f>
        <v>745-</v>
      </c>
      <c r="B746" t="str">
        <f>_xlfn.CONCAT('Leverancespecifikation (LÅST)'!J749:L749,'Leverancespecifikation (LÅST)'!V749:CA749)</f>
        <v>--</v>
      </c>
      <c r="C746" t="str">
        <f>'Leverancespecifikation (LÅST)'!N749</f>
        <v>-</v>
      </c>
      <c r="D746" t="str">
        <f>VLOOKUP(Tabel4[[#This Row],[Data fra "5. Basis"]],Leverancespecifikation!C:C,1,FALSE)</f>
        <v>745-</v>
      </c>
      <c r="E746" t="str">
        <f>_xlfn.CONCAT(Leverancespecifikation!J749,Leverancespecifikation!K749,Leverancespecifikation!L749,Leverancespecifikation!V749:CA749)</f>
        <v>--</v>
      </c>
      <c r="F746" t="str">
        <f>Leverancespecifikation!N749</f>
        <v>-</v>
      </c>
      <c r="G746" t="str">
        <f t="shared" si="12"/>
        <v/>
      </c>
    </row>
    <row r="747" spans="1:7" x14ac:dyDescent="0.25">
      <c r="A747" t="str">
        <f>'Leverancespecifikation (LÅST)'!C750</f>
        <v>746-</v>
      </c>
      <c r="B747" t="str">
        <f>_xlfn.CONCAT('Leverancespecifikation (LÅST)'!J750:L750,'Leverancespecifikation (LÅST)'!V750:CA750)</f>
        <v>--</v>
      </c>
      <c r="C747" t="str">
        <f>'Leverancespecifikation (LÅST)'!N750</f>
        <v>-</v>
      </c>
      <c r="D747" t="str">
        <f>VLOOKUP(Tabel4[[#This Row],[Data fra "5. Basis"]],Leverancespecifikation!C:C,1,FALSE)</f>
        <v>746-</v>
      </c>
      <c r="E747" t="str">
        <f>_xlfn.CONCAT(Leverancespecifikation!J750,Leverancespecifikation!K750,Leverancespecifikation!L750,Leverancespecifikation!V750:CA750)</f>
        <v>--</v>
      </c>
      <c r="F747" t="str">
        <f>Leverancespecifikation!N750</f>
        <v>-</v>
      </c>
      <c r="G747" t="str">
        <f t="shared" si="12"/>
        <v/>
      </c>
    </row>
    <row r="748" spans="1:7" x14ac:dyDescent="0.25">
      <c r="A748" t="str">
        <f>'Leverancespecifikation (LÅST)'!C751</f>
        <v>747-</v>
      </c>
      <c r="B748" t="str">
        <f>_xlfn.CONCAT('Leverancespecifikation (LÅST)'!J751:L751,'Leverancespecifikation (LÅST)'!V751:CA751)</f>
        <v>--</v>
      </c>
      <c r="C748" t="str">
        <f>'Leverancespecifikation (LÅST)'!N751</f>
        <v>-</v>
      </c>
      <c r="D748" t="str">
        <f>VLOOKUP(Tabel4[[#This Row],[Data fra "5. Basis"]],Leverancespecifikation!C:C,1,FALSE)</f>
        <v>747-</v>
      </c>
      <c r="E748" t="str">
        <f>_xlfn.CONCAT(Leverancespecifikation!J751,Leverancespecifikation!K751,Leverancespecifikation!L751,Leverancespecifikation!V751:CA751)</f>
        <v>--</v>
      </c>
      <c r="F748" t="str">
        <f>Leverancespecifikation!N751</f>
        <v>-</v>
      </c>
      <c r="G748" t="str">
        <f t="shared" si="12"/>
        <v/>
      </c>
    </row>
    <row r="749" spans="1:7" x14ac:dyDescent="0.25">
      <c r="A749" t="str">
        <f>'Leverancespecifikation (LÅST)'!C752</f>
        <v>748-</v>
      </c>
      <c r="B749" t="str">
        <f>_xlfn.CONCAT('Leverancespecifikation (LÅST)'!J752:L752,'Leverancespecifikation (LÅST)'!V752:CA752)</f>
        <v>--</v>
      </c>
      <c r="C749" t="str">
        <f>'Leverancespecifikation (LÅST)'!N752</f>
        <v>-</v>
      </c>
      <c r="D749" t="str">
        <f>VLOOKUP(Tabel4[[#This Row],[Data fra "5. Basis"]],Leverancespecifikation!C:C,1,FALSE)</f>
        <v>748-</v>
      </c>
      <c r="E749" t="str">
        <f>_xlfn.CONCAT(Leverancespecifikation!J752,Leverancespecifikation!K752,Leverancespecifikation!L752,Leverancespecifikation!V752:CA752)</f>
        <v>--</v>
      </c>
      <c r="F749" t="str">
        <f>Leverancespecifikation!N752</f>
        <v>-</v>
      </c>
      <c r="G749" t="str">
        <f t="shared" si="12"/>
        <v/>
      </c>
    </row>
    <row r="750" spans="1:7" x14ac:dyDescent="0.25">
      <c r="A750" t="str">
        <f>'Leverancespecifikation (LÅST)'!C753</f>
        <v>749-</v>
      </c>
      <c r="B750" t="str">
        <f>_xlfn.CONCAT('Leverancespecifikation (LÅST)'!J753:L753,'Leverancespecifikation (LÅST)'!V753:CA753)</f>
        <v>--</v>
      </c>
      <c r="C750" t="str">
        <f>'Leverancespecifikation (LÅST)'!N753</f>
        <v>-</v>
      </c>
      <c r="D750" t="str">
        <f>VLOOKUP(Tabel4[[#This Row],[Data fra "5. Basis"]],Leverancespecifikation!C:C,1,FALSE)</f>
        <v>749-</v>
      </c>
      <c r="E750" t="str">
        <f>_xlfn.CONCAT(Leverancespecifikation!J753,Leverancespecifikation!K753,Leverancespecifikation!L753,Leverancespecifikation!V753:CA753)</f>
        <v>--</v>
      </c>
      <c r="F750" t="str">
        <f>Leverancespecifikation!N753</f>
        <v>-</v>
      </c>
      <c r="G750" t="str">
        <f t="shared" si="12"/>
        <v/>
      </c>
    </row>
    <row r="751" spans="1:7" x14ac:dyDescent="0.25">
      <c r="A751" t="str">
        <f>'Leverancespecifikation (LÅST)'!C754</f>
        <v>750-</v>
      </c>
      <c r="B751" t="str">
        <f>_xlfn.CONCAT('Leverancespecifikation (LÅST)'!J754:L754,'Leverancespecifikation (LÅST)'!V754:CA754)</f>
        <v>--</v>
      </c>
      <c r="C751" t="str">
        <f>'Leverancespecifikation (LÅST)'!N754</f>
        <v>-</v>
      </c>
      <c r="D751" t="str">
        <f>VLOOKUP(Tabel4[[#This Row],[Data fra "5. Basis"]],Leverancespecifikation!C:C,1,FALSE)</f>
        <v>750-</v>
      </c>
      <c r="E751" t="str">
        <f>_xlfn.CONCAT(Leverancespecifikation!J754,Leverancespecifikation!K754,Leverancespecifikation!L754,Leverancespecifikation!V754:CA754)</f>
        <v>--</v>
      </c>
      <c r="F751" t="str">
        <f>Leverancespecifikation!N754</f>
        <v>-</v>
      </c>
      <c r="G751" t="str">
        <f t="shared" si="12"/>
        <v/>
      </c>
    </row>
    <row r="752" spans="1:7" x14ac:dyDescent="0.25">
      <c r="A752" t="str">
        <f>'Leverancespecifikation (LÅST)'!C755</f>
        <v>751-</v>
      </c>
      <c r="B752" t="str">
        <f>_xlfn.CONCAT('Leverancespecifikation (LÅST)'!J755:L755,'Leverancespecifikation (LÅST)'!V755:CA755)</f>
        <v>--</v>
      </c>
      <c r="C752" t="str">
        <f>'Leverancespecifikation (LÅST)'!N755</f>
        <v>-</v>
      </c>
      <c r="D752" t="str">
        <f>VLOOKUP(Tabel4[[#This Row],[Data fra "5. Basis"]],Leverancespecifikation!C:C,1,FALSE)</f>
        <v>751-</v>
      </c>
      <c r="E752" t="str">
        <f>_xlfn.CONCAT(Leverancespecifikation!J755,Leverancespecifikation!K755,Leverancespecifikation!L755,Leverancespecifikation!V755:CA755)</f>
        <v>--</v>
      </c>
      <c r="F752" t="str">
        <f>Leverancespecifikation!N755</f>
        <v>-</v>
      </c>
      <c r="G752" t="str">
        <f t="shared" si="12"/>
        <v/>
      </c>
    </row>
    <row r="753" spans="1:7" x14ac:dyDescent="0.25">
      <c r="A753" t="str">
        <f>'Leverancespecifikation (LÅST)'!C756</f>
        <v>752-</v>
      </c>
      <c r="B753" t="str">
        <f>_xlfn.CONCAT('Leverancespecifikation (LÅST)'!J756:L756,'Leverancespecifikation (LÅST)'!V756:CA756)</f>
        <v>--</v>
      </c>
      <c r="C753" t="str">
        <f>'Leverancespecifikation (LÅST)'!N756</f>
        <v>-</v>
      </c>
      <c r="D753" t="str">
        <f>VLOOKUP(Tabel4[[#This Row],[Data fra "5. Basis"]],Leverancespecifikation!C:C,1,FALSE)</f>
        <v>752-</v>
      </c>
      <c r="E753" t="str">
        <f>_xlfn.CONCAT(Leverancespecifikation!J756,Leverancespecifikation!K756,Leverancespecifikation!L756,Leverancespecifikation!V756:CA756)</f>
        <v>--</v>
      </c>
      <c r="F753" t="str">
        <f>Leverancespecifikation!N756</f>
        <v>-</v>
      </c>
      <c r="G753" t="str">
        <f t="shared" si="12"/>
        <v/>
      </c>
    </row>
    <row r="754" spans="1:7" x14ac:dyDescent="0.25">
      <c r="A754" t="str">
        <f>'Leverancespecifikation (LÅST)'!C757</f>
        <v>753-</v>
      </c>
      <c r="B754" t="str">
        <f>_xlfn.CONCAT('Leverancespecifikation (LÅST)'!J757:L757,'Leverancespecifikation (LÅST)'!V757:CA757)</f>
        <v>--</v>
      </c>
      <c r="C754" t="str">
        <f>'Leverancespecifikation (LÅST)'!N757</f>
        <v>-</v>
      </c>
      <c r="D754" t="str">
        <f>VLOOKUP(Tabel4[[#This Row],[Data fra "5. Basis"]],Leverancespecifikation!C:C,1,FALSE)</f>
        <v>753-</v>
      </c>
      <c r="E754" t="str">
        <f>_xlfn.CONCAT(Leverancespecifikation!J757,Leverancespecifikation!K757,Leverancespecifikation!L757,Leverancespecifikation!V757:CA757)</f>
        <v>--</v>
      </c>
      <c r="F754" t="str">
        <f>Leverancespecifikation!N757</f>
        <v>-</v>
      </c>
      <c r="G754" t="str">
        <f t="shared" si="12"/>
        <v/>
      </c>
    </row>
    <row r="755" spans="1:7" x14ac:dyDescent="0.25">
      <c r="A755" t="str">
        <f>'Leverancespecifikation (LÅST)'!C758</f>
        <v>754-</v>
      </c>
      <c r="B755" t="str">
        <f>_xlfn.CONCAT('Leverancespecifikation (LÅST)'!J758:L758,'Leverancespecifikation (LÅST)'!V758:CA758)</f>
        <v>--</v>
      </c>
      <c r="C755" t="str">
        <f>'Leverancespecifikation (LÅST)'!N758</f>
        <v>-</v>
      </c>
      <c r="D755" t="str">
        <f>VLOOKUP(Tabel4[[#This Row],[Data fra "5. Basis"]],Leverancespecifikation!C:C,1,FALSE)</f>
        <v>754-</v>
      </c>
      <c r="E755" t="str">
        <f>_xlfn.CONCAT(Leverancespecifikation!J758,Leverancespecifikation!K758,Leverancespecifikation!L758,Leverancespecifikation!V758:CA758)</f>
        <v>--</v>
      </c>
      <c r="F755" t="str">
        <f>Leverancespecifikation!N758</f>
        <v>-</v>
      </c>
      <c r="G755" t="str">
        <f t="shared" si="12"/>
        <v/>
      </c>
    </row>
    <row r="756" spans="1:7" x14ac:dyDescent="0.25">
      <c r="A756" t="str">
        <f>'Leverancespecifikation (LÅST)'!C759</f>
        <v>755-</v>
      </c>
      <c r="B756" t="str">
        <f>_xlfn.CONCAT('Leverancespecifikation (LÅST)'!J759:L759,'Leverancespecifikation (LÅST)'!V759:CA759)</f>
        <v>--</v>
      </c>
      <c r="C756" t="str">
        <f>'Leverancespecifikation (LÅST)'!N759</f>
        <v>-</v>
      </c>
      <c r="D756" t="str">
        <f>VLOOKUP(Tabel4[[#This Row],[Data fra "5. Basis"]],Leverancespecifikation!C:C,1,FALSE)</f>
        <v>755-</v>
      </c>
      <c r="E756" t="str">
        <f>_xlfn.CONCAT(Leverancespecifikation!J759,Leverancespecifikation!K759,Leverancespecifikation!L759,Leverancespecifikation!V759:CA759)</f>
        <v>--</v>
      </c>
      <c r="F756" t="str">
        <f>Leverancespecifikation!N759</f>
        <v>-</v>
      </c>
      <c r="G756" t="str">
        <f t="shared" si="12"/>
        <v/>
      </c>
    </row>
    <row r="757" spans="1:7" x14ac:dyDescent="0.25">
      <c r="A757" t="str">
        <f>'Leverancespecifikation (LÅST)'!C760</f>
        <v>756</v>
      </c>
      <c r="B757" t="str">
        <f>_xlfn.CONCAT('Leverancespecifikation (LÅST)'!J760:L760,'Leverancespecifikation (LÅST)'!V760:CA760)</f>
        <v/>
      </c>
      <c r="C757">
        <f>'Leverancespecifikation (LÅST)'!N760</f>
        <v>0</v>
      </c>
      <c r="D757" t="str">
        <f>VLOOKUP(Tabel4[[#This Row],[Data fra "5. Basis"]],Leverancespecifikation!C:C,1,FALSE)</f>
        <v>756</v>
      </c>
      <c r="E757" t="str">
        <f>_xlfn.CONCAT(Leverancespecifikation!J760,Leverancespecifikation!K760,Leverancespecifikation!L760,Leverancespecifikation!V760:CA760)</f>
        <v/>
      </c>
      <c r="F757">
        <f>Leverancespecifikation!N760</f>
        <v>0</v>
      </c>
      <c r="G757" t="str">
        <f t="shared" si="12"/>
        <v/>
      </c>
    </row>
    <row r="758" spans="1:7" x14ac:dyDescent="0.25">
      <c r="A758" t="str">
        <f>'Leverancespecifikation (LÅST)'!C761</f>
        <v/>
      </c>
      <c r="B758" t="str">
        <f>_xlfn.CONCAT('Leverancespecifikation (LÅST)'!J761:L761,'Leverancespecifikation (LÅST)'!V761:CA761)</f>
        <v>--</v>
      </c>
      <c r="C758" t="str">
        <f>'Leverancespecifikation (LÅST)'!N761</f>
        <v>-</v>
      </c>
      <c r="D758" t="str">
        <f>VLOOKUP(Tabel4[[#This Row],[Data fra "5. Basis"]],Leverancespecifikation!C:C,1,FALSE)</f>
        <v/>
      </c>
      <c r="E758" t="str">
        <f>_xlfn.CONCAT(Leverancespecifikation!J761,Leverancespecifikation!K761,Leverancespecifikation!L761,Leverancespecifikation!V761:CA761)</f>
        <v/>
      </c>
      <c r="F758">
        <f>Leverancespecifikation!N761</f>
        <v>0</v>
      </c>
      <c r="G758" t="str">
        <f t="shared" si="12"/>
        <v>P</v>
      </c>
    </row>
    <row r="759" spans="1:7" x14ac:dyDescent="0.25">
      <c r="A759" t="str">
        <f>'Leverancespecifikation (LÅST)'!C762</f>
        <v/>
      </c>
      <c r="B759" t="str">
        <f>_xlfn.CONCAT('Leverancespecifikation (LÅST)'!J762:L762,'Leverancespecifikation (LÅST)'!V762:CA762)</f>
        <v>--</v>
      </c>
      <c r="C759" t="str">
        <f>'Leverancespecifikation (LÅST)'!N762</f>
        <v>-</v>
      </c>
      <c r="D759" t="str">
        <f>VLOOKUP(Tabel4[[#This Row],[Data fra "5. Basis"]],Leverancespecifikation!C:C,1,FALSE)</f>
        <v/>
      </c>
      <c r="E759" t="str">
        <f>_xlfn.CONCAT(Leverancespecifikation!J762,Leverancespecifikation!K762,Leverancespecifikation!L762,Leverancespecifikation!V762:CA762)</f>
        <v/>
      </c>
      <c r="F759">
        <f>Leverancespecifikation!N762</f>
        <v>0</v>
      </c>
      <c r="G759" t="str">
        <f t="shared" si="12"/>
        <v>P</v>
      </c>
    </row>
    <row r="760" spans="1:7" x14ac:dyDescent="0.25">
      <c r="A760" t="str">
        <f>'Leverancespecifikation (LÅST)'!C763</f>
        <v/>
      </c>
      <c r="B760" t="str">
        <f>_xlfn.CONCAT('Leverancespecifikation (LÅST)'!J763:L763,'Leverancespecifikation (LÅST)'!V763:CA763)</f>
        <v>--</v>
      </c>
      <c r="C760" t="str">
        <f>'Leverancespecifikation (LÅST)'!N763</f>
        <v>-</v>
      </c>
      <c r="D760" t="str">
        <f>VLOOKUP(Tabel4[[#This Row],[Data fra "5. Basis"]],Leverancespecifikation!C:C,1,FALSE)</f>
        <v/>
      </c>
      <c r="E760" t="str">
        <f>_xlfn.CONCAT(Leverancespecifikation!J763,Leverancespecifikation!K763,Leverancespecifikation!L763,Leverancespecifikation!V763:CA763)</f>
        <v/>
      </c>
      <c r="F760">
        <f>Leverancespecifikation!N763</f>
        <v>0</v>
      </c>
      <c r="G760" t="str">
        <f t="shared" si="12"/>
        <v>P</v>
      </c>
    </row>
    <row r="761" spans="1:7" x14ac:dyDescent="0.25">
      <c r="A761" t="str">
        <f>'Leverancespecifikation (LÅST)'!C764</f>
        <v/>
      </c>
      <c r="B761" t="str">
        <f>_xlfn.CONCAT('Leverancespecifikation (LÅST)'!J764:L764,'Leverancespecifikation (LÅST)'!V764:CA764)</f>
        <v>--</v>
      </c>
      <c r="C761" t="str">
        <f>'Leverancespecifikation (LÅST)'!N764</f>
        <v>-</v>
      </c>
      <c r="D761" t="str">
        <f>VLOOKUP(Tabel4[[#This Row],[Data fra "5. Basis"]],Leverancespecifikation!C:C,1,FALSE)</f>
        <v/>
      </c>
      <c r="E761" t="str">
        <f>_xlfn.CONCAT(Leverancespecifikation!J764,Leverancespecifikation!K764,Leverancespecifikation!L764,Leverancespecifikation!V764:CA764)</f>
        <v/>
      </c>
      <c r="F761">
        <f>Leverancespecifikation!N764</f>
        <v>0</v>
      </c>
      <c r="G761" t="str">
        <f t="shared" si="12"/>
        <v>P</v>
      </c>
    </row>
    <row r="762" spans="1:7" x14ac:dyDescent="0.25">
      <c r="A762" t="str">
        <f>'Leverancespecifikation (LÅST)'!C765</f>
        <v/>
      </c>
      <c r="B762" t="str">
        <f>_xlfn.CONCAT('Leverancespecifikation (LÅST)'!J765:L765,'Leverancespecifikation (LÅST)'!V765:CA765)</f>
        <v>--</v>
      </c>
      <c r="C762" t="str">
        <f>'Leverancespecifikation (LÅST)'!N765</f>
        <v>-</v>
      </c>
      <c r="D762" t="str">
        <f>VLOOKUP(Tabel4[[#This Row],[Data fra "5. Basis"]],Leverancespecifikation!C:C,1,FALSE)</f>
        <v/>
      </c>
      <c r="E762" t="str">
        <f>_xlfn.CONCAT(Leverancespecifikation!J765,Leverancespecifikation!K765,Leverancespecifikation!L765,Leverancespecifikation!V765:CA765)</f>
        <v/>
      </c>
      <c r="F762">
        <f>Leverancespecifikation!N765</f>
        <v>0</v>
      </c>
      <c r="G762" t="str">
        <f t="shared" si="12"/>
        <v>P</v>
      </c>
    </row>
    <row r="763" spans="1:7" x14ac:dyDescent="0.25">
      <c r="A763" t="str">
        <f>'Leverancespecifikation (LÅST)'!C766</f>
        <v/>
      </c>
      <c r="B763" t="str">
        <f>_xlfn.CONCAT('Leverancespecifikation (LÅST)'!J766:L766,'Leverancespecifikation (LÅST)'!V766:CA766)</f>
        <v/>
      </c>
      <c r="C763">
        <f>'Leverancespecifikation (LÅST)'!N766</f>
        <v>0</v>
      </c>
      <c r="D763" t="str">
        <f>VLOOKUP(Tabel4[[#This Row],[Data fra "5. Basis"]],Leverancespecifikation!C:C,1,FALSE)</f>
        <v/>
      </c>
      <c r="E763" t="str">
        <f>_xlfn.CONCAT(Leverancespecifikation!J766,Leverancespecifikation!K766,Leverancespecifikation!L766,Leverancespecifikation!V766:CA766)</f>
        <v/>
      </c>
      <c r="F763">
        <f>Leverancespecifikation!N766</f>
        <v>0</v>
      </c>
      <c r="G763" t="str">
        <f t="shared" si="12"/>
        <v/>
      </c>
    </row>
    <row r="764" spans="1:7" x14ac:dyDescent="0.25">
      <c r="A764" t="str">
        <f>'Leverancespecifikation (LÅST)'!C767</f>
        <v/>
      </c>
      <c r="B764" t="str">
        <f>_xlfn.CONCAT('Leverancespecifikation (LÅST)'!J767:L767,'Leverancespecifikation (LÅST)'!V767:CA767)</f>
        <v/>
      </c>
      <c r="C764">
        <f>'Leverancespecifikation (LÅST)'!N767</f>
        <v>0</v>
      </c>
      <c r="D764" t="str">
        <f>VLOOKUP(Tabel4[[#This Row],[Data fra "5. Basis"]],Leverancespecifikation!C:C,1,FALSE)</f>
        <v/>
      </c>
      <c r="E764" t="str">
        <f>_xlfn.CONCAT(Leverancespecifikation!J767,Leverancespecifikation!K767,Leverancespecifikation!L767,Leverancespecifikation!V767:CA767)</f>
        <v/>
      </c>
      <c r="F764">
        <f>Leverancespecifikation!N767</f>
        <v>0</v>
      </c>
      <c r="G764" t="str">
        <f t="shared" si="12"/>
        <v/>
      </c>
    </row>
    <row r="765" spans="1:7" x14ac:dyDescent="0.25">
      <c r="A765" t="str">
        <f>'Leverancespecifikation (LÅST)'!C768</f>
        <v/>
      </c>
      <c r="B765" t="str">
        <f>_xlfn.CONCAT('Leverancespecifikation (LÅST)'!J768:L768,'Leverancespecifikation (LÅST)'!V768:CA768)</f>
        <v/>
      </c>
      <c r="C765">
        <f>'Leverancespecifikation (LÅST)'!N768</f>
        <v>0</v>
      </c>
      <c r="D765" t="str">
        <f>VLOOKUP(Tabel4[[#This Row],[Data fra "5. Basis"]],Leverancespecifikation!C:C,1,FALSE)</f>
        <v/>
      </c>
      <c r="E765" t="str">
        <f>_xlfn.CONCAT(Leverancespecifikation!J768,Leverancespecifikation!K768,Leverancespecifikation!L768,Leverancespecifikation!V768:CA768)</f>
        <v/>
      </c>
      <c r="F765">
        <f>Leverancespecifikation!N768</f>
        <v>0</v>
      </c>
      <c r="G765" t="str">
        <f t="shared" si="12"/>
        <v/>
      </c>
    </row>
    <row r="766" spans="1:7" x14ac:dyDescent="0.25">
      <c r="A766" t="str">
        <f>'Leverancespecifikation (LÅST)'!C769</f>
        <v/>
      </c>
      <c r="B766" t="str">
        <f>_xlfn.CONCAT('Leverancespecifikation (LÅST)'!J769:L769,'Leverancespecifikation (LÅST)'!V769:CA769)</f>
        <v/>
      </c>
      <c r="C766">
        <f>'Leverancespecifikation (LÅST)'!N769</f>
        <v>0</v>
      </c>
      <c r="D766" t="str">
        <f>VLOOKUP(Tabel4[[#This Row],[Data fra "5. Basis"]],Leverancespecifikation!C:C,1,FALSE)</f>
        <v/>
      </c>
      <c r="E766" t="str">
        <f>_xlfn.CONCAT(Leverancespecifikation!J769,Leverancespecifikation!K769,Leverancespecifikation!L769,Leverancespecifikation!V769:CA769)</f>
        <v/>
      </c>
      <c r="F766">
        <f>Leverancespecifikation!N769</f>
        <v>0</v>
      </c>
      <c r="G766" t="str">
        <f t="shared" si="12"/>
        <v/>
      </c>
    </row>
    <row r="767" spans="1:7" x14ac:dyDescent="0.25">
      <c r="A767" t="str">
        <f>'Leverancespecifikation (LÅST)'!C770</f>
        <v/>
      </c>
      <c r="B767" t="str">
        <f>_xlfn.CONCAT('Leverancespecifikation (LÅST)'!J770:L770,'Leverancespecifikation (LÅST)'!V770:CA770)</f>
        <v/>
      </c>
      <c r="C767">
        <f>'Leverancespecifikation (LÅST)'!N770</f>
        <v>0</v>
      </c>
      <c r="D767" t="str">
        <f>VLOOKUP(Tabel4[[#This Row],[Data fra "5. Basis"]],Leverancespecifikation!C:C,1,FALSE)</f>
        <v/>
      </c>
      <c r="E767" t="str">
        <f>_xlfn.CONCAT(Leverancespecifikation!J770,Leverancespecifikation!K770,Leverancespecifikation!L770,Leverancespecifikation!V770:CA770)</f>
        <v/>
      </c>
      <c r="F767">
        <f>Leverancespecifikation!N770</f>
        <v>0</v>
      </c>
      <c r="G767" t="str">
        <f t="shared" si="12"/>
        <v/>
      </c>
    </row>
    <row r="768" spans="1:7" x14ac:dyDescent="0.25">
      <c r="A768" t="str">
        <f>'Leverancespecifikation (LÅST)'!C771</f>
        <v/>
      </c>
      <c r="B768" t="str">
        <f>_xlfn.CONCAT('Leverancespecifikation (LÅST)'!J771:L771,'Leverancespecifikation (LÅST)'!V771:CA771)</f>
        <v/>
      </c>
      <c r="C768">
        <f>'Leverancespecifikation (LÅST)'!N771</f>
        <v>0</v>
      </c>
      <c r="D768" t="str">
        <f>VLOOKUP(Tabel4[[#This Row],[Data fra "5. Basis"]],Leverancespecifikation!C:C,1,FALSE)</f>
        <v/>
      </c>
      <c r="E768" t="str">
        <f>_xlfn.CONCAT(Leverancespecifikation!J771,Leverancespecifikation!K771,Leverancespecifikation!L771,Leverancespecifikation!V771:CA771)</f>
        <v/>
      </c>
      <c r="F768">
        <f>Leverancespecifikation!N771</f>
        <v>0</v>
      </c>
      <c r="G768" t="str">
        <f t="shared" si="12"/>
        <v/>
      </c>
    </row>
    <row r="769" spans="1:7" x14ac:dyDescent="0.25">
      <c r="A769" t="str">
        <f>'Leverancespecifikation (LÅST)'!C772</f>
        <v/>
      </c>
      <c r="B769" t="str">
        <f>_xlfn.CONCAT('Leverancespecifikation (LÅST)'!J772:L772,'Leverancespecifikation (LÅST)'!V772:CA772)</f>
        <v/>
      </c>
      <c r="C769">
        <f>'Leverancespecifikation (LÅST)'!N772</f>
        <v>0</v>
      </c>
      <c r="D769" t="str">
        <f>VLOOKUP(Tabel4[[#This Row],[Data fra "5. Basis"]],Leverancespecifikation!C:C,1,FALSE)</f>
        <v/>
      </c>
      <c r="E769" t="str">
        <f>_xlfn.CONCAT(Leverancespecifikation!J772,Leverancespecifikation!K772,Leverancespecifikation!L772,Leverancespecifikation!V772:CA772)</f>
        <v/>
      </c>
      <c r="F769">
        <f>Leverancespecifikation!N772</f>
        <v>0</v>
      </c>
      <c r="G769" t="str">
        <f t="shared" si="12"/>
        <v/>
      </c>
    </row>
    <row r="770" spans="1:7" x14ac:dyDescent="0.25">
      <c r="A770" t="str">
        <f>'Leverancespecifikation (LÅST)'!C773</f>
        <v/>
      </c>
      <c r="B770" t="str">
        <f>_xlfn.CONCAT('Leverancespecifikation (LÅST)'!J773:L773,'Leverancespecifikation (LÅST)'!V773:CA773)</f>
        <v/>
      </c>
      <c r="C770">
        <f>'Leverancespecifikation (LÅST)'!N773</f>
        <v>0</v>
      </c>
      <c r="D770" t="str">
        <f>VLOOKUP(Tabel4[[#This Row],[Data fra "5. Basis"]],Leverancespecifikation!C:C,1,FALSE)</f>
        <v/>
      </c>
      <c r="E770" t="str">
        <f>_xlfn.CONCAT(Leverancespecifikation!J773,Leverancespecifikation!K773,Leverancespecifikation!L773,Leverancespecifikation!V773:CA773)</f>
        <v/>
      </c>
      <c r="F770">
        <f>Leverancespecifikation!N773</f>
        <v>0</v>
      </c>
      <c r="G770" t="str">
        <f t="shared" si="12"/>
        <v/>
      </c>
    </row>
    <row r="771" spans="1:7" x14ac:dyDescent="0.25">
      <c r="A771" t="str">
        <f>'Leverancespecifikation (LÅST)'!C774</f>
        <v/>
      </c>
      <c r="B771" t="str">
        <f>_xlfn.CONCAT('Leverancespecifikation (LÅST)'!J774:L774,'Leverancespecifikation (LÅST)'!V774:CA774)</f>
        <v/>
      </c>
      <c r="C771">
        <f>'Leverancespecifikation (LÅST)'!N774</f>
        <v>0</v>
      </c>
      <c r="D771" t="str">
        <f>VLOOKUP(Tabel4[[#This Row],[Data fra "5. Basis"]],Leverancespecifikation!C:C,1,FALSE)</f>
        <v/>
      </c>
      <c r="E771" t="str">
        <f>_xlfn.CONCAT(Leverancespecifikation!J774,Leverancespecifikation!K774,Leverancespecifikation!L774,Leverancespecifikation!V774:CA774)</f>
        <v/>
      </c>
      <c r="F771">
        <f>Leverancespecifikation!N774</f>
        <v>0</v>
      </c>
      <c r="G771" t="str">
        <f t="shared" ref="G771:G834" si="13">IF(B771=E771,IF(C771=F771,"","P"),"P")</f>
        <v/>
      </c>
    </row>
    <row r="772" spans="1:7" x14ac:dyDescent="0.25">
      <c r="A772" t="str">
        <f>'Leverancespecifikation (LÅST)'!C775</f>
        <v/>
      </c>
      <c r="B772" t="str">
        <f>_xlfn.CONCAT('Leverancespecifikation (LÅST)'!J775:L775,'Leverancespecifikation (LÅST)'!V775:CA775)</f>
        <v/>
      </c>
      <c r="C772">
        <f>'Leverancespecifikation (LÅST)'!N775</f>
        <v>0</v>
      </c>
      <c r="D772" t="str">
        <f>VLOOKUP(Tabel4[[#This Row],[Data fra "5. Basis"]],Leverancespecifikation!C:C,1,FALSE)</f>
        <v/>
      </c>
      <c r="E772" t="str">
        <f>_xlfn.CONCAT(Leverancespecifikation!J775,Leverancespecifikation!K775,Leverancespecifikation!L775,Leverancespecifikation!V775:CA775)</f>
        <v/>
      </c>
      <c r="F772">
        <f>Leverancespecifikation!N775</f>
        <v>0</v>
      </c>
      <c r="G772" t="str">
        <f t="shared" si="13"/>
        <v/>
      </c>
    </row>
    <row r="773" spans="1:7" x14ac:dyDescent="0.25">
      <c r="A773" t="str">
        <f>'Leverancespecifikation (LÅST)'!C776</f>
        <v/>
      </c>
      <c r="B773" t="str">
        <f>_xlfn.CONCAT('Leverancespecifikation (LÅST)'!J776:L776,'Leverancespecifikation (LÅST)'!V776:CA776)</f>
        <v/>
      </c>
      <c r="C773">
        <f>'Leverancespecifikation (LÅST)'!N776</f>
        <v>0</v>
      </c>
      <c r="D773" t="str">
        <f>VLOOKUP(Tabel4[[#This Row],[Data fra "5. Basis"]],Leverancespecifikation!C:C,1,FALSE)</f>
        <v/>
      </c>
      <c r="E773" t="str">
        <f>_xlfn.CONCAT(Leverancespecifikation!J776,Leverancespecifikation!K776,Leverancespecifikation!L776,Leverancespecifikation!V776:CA776)</f>
        <v/>
      </c>
      <c r="F773">
        <f>Leverancespecifikation!N776</f>
        <v>0</v>
      </c>
      <c r="G773" t="str">
        <f t="shared" si="13"/>
        <v/>
      </c>
    </row>
    <row r="774" spans="1:7" x14ac:dyDescent="0.25">
      <c r="A774" t="str">
        <f>'Leverancespecifikation (LÅST)'!C777</f>
        <v/>
      </c>
      <c r="B774" t="str">
        <f>_xlfn.CONCAT('Leverancespecifikation (LÅST)'!J777:L777,'Leverancespecifikation (LÅST)'!V777:CA777)</f>
        <v/>
      </c>
      <c r="C774">
        <f>'Leverancespecifikation (LÅST)'!N777</f>
        <v>0</v>
      </c>
      <c r="D774" t="str">
        <f>VLOOKUP(Tabel4[[#This Row],[Data fra "5. Basis"]],Leverancespecifikation!C:C,1,FALSE)</f>
        <v/>
      </c>
      <c r="E774" t="str">
        <f>_xlfn.CONCAT(Leverancespecifikation!J777,Leverancespecifikation!K777,Leverancespecifikation!L777,Leverancespecifikation!V777:CA777)</f>
        <v/>
      </c>
      <c r="F774">
        <f>Leverancespecifikation!N777</f>
        <v>0</v>
      </c>
      <c r="G774" t="str">
        <f t="shared" si="13"/>
        <v/>
      </c>
    </row>
    <row r="775" spans="1:7" x14ac:dyDescent="0.25">
      <c r="A775" t="str">
        <f>'Leverancespecifikation (LÅST)'!C778</f>
        <v/>
      </c>
      <c r="B775" t="str">
        <f>_xlfn.CONCAT('Leverancespecifikation (LÅST)'!J778:L778,'Leverancespecifikation (LÅST)'!V778:CA778)</f>
        <v/>
      </c>
      <c r="C775">
        <f>'Leverancespecifikation (LÅST)'!N778</f>
        <v>0</v>
      </c>
      <c r="D775" t="str">
        <f>VLOOKUP(Tabel4[[#This Row],[Data fra "5. Basis"]],Leverancespecifikation!C:C,1,FALSE)</f>
        <v/>
      </c>
      <c r="E775" t="str">
        <f>_xlfn.CONCAT(Leverancespecifikation!J778,Leverancespecifikation!K778,Leverancespecifikation!L778,Leverancespecifikation!V778:CA778)</f>
        <v/>
      </c>
      <c r="F775">
        <f>Leverancespecifikation!N778</f>
        <v>0</v>
      </c>
      <c r="G775" t="str">
        <f t="shared" si="13"/>
        <v/>
      </c>
    </row>
    <row r="776" spans="1:7" x14ac:dyDescent="0.25">
      <c r="A776" t="str">
        <f>'Leverancespecifikation (LÅST)'!C779</f>
        <v/>
      </c>
      <c r="B776" t="str">
        <f>_xlfn.CONCAT('Leverancespecifikation (LÅST)'!J779:L779,'Leverancespecifikation (LÅST)'!V779:CA779)</f>
        <v/>
      </c>
      <c r="C776">
        <f>'Leverancespecifikation (LÅST)'!N779</f>
        <v>0</v>
      </c>
      <c r="D776" t="str">
        <f>VLOOKUP(Tabel4[[#This Row],[Data fra "5. Basis"]],Leverancespecifikation!C:C,1,FALSE)</f>
        <v/>
      </c>
      <c r="E776" t="str">
        <f>_xlfn.CONCAT(Leverancespecifikation!J779,Leverancespecifikation!K779,Leverancespecifikation!L779,Leverancespecifikation!V779:CA779)</f>
        <v/>
      </c>
      <c r="F776">
        <f>Leverancespecifikation!N779</f>
        <v>0</v>
      </c>
      <c r="G776" t="str">
        <f t="shared" si="13"/>
        <v/>
      </c>
    </row>
    <row r="777" spans="1:7" x14ac:dyDescent="0.25">
      <c r="A777" t="str">
        <f>'Leverancespecifikation (LÅST)'!C780</f>
        <v/>
      </c>
      <c r="B777" t="str">
        <f>_xlfn.CONCAT('Leverancespecifikation (LÅST)'!J780:L780,'Leverancespecifikation (LÅST)'!V780:CA780)</f>
        <v/>
      </c>
      <c r="C777">
        <f>'Leverancespecifikation (LÅST)'!N780</f>
        <v>0</v>
      </c>
      <c r="D777" t="str">
        <f>VLOOKUP(Tabel4[[#This Row],[Data fra "5. Basis"]],Leverancespecifikation!C:C,1,FALSE)</f>
        <v/>
      </c>
      <c r="E777" t="str">
        <f>_xlfn.CONCAT(Leverancespecifikation!J780,Leverancespecifikation!K780,Leverancespecifikation!L780,Leverancespecifikation!V780:CA780)</f>
        <v/>
      </c>
      <c r="F777">
        <f>Leverancespecifikation!N780</f>
        <v>0</v>
      </c>
      <c r="G777" t="str">
        <f t="shared" si="13"/>
        <v/>
      </c>
    </row>
    <row r="778" spans="1:7" x14ac:dyDescent="0.25">
      <c r="A778" t="str">
        <f>'Leverancespecifikation (LÅST)'!C781</f>
        <v/>
      </c>
      <c r="B778" t="str">
        <f>_xlfn.CONCAT('Leverancespecifikation (LÅST)'!J781:L781,'Leverancespecifikation (LÅST)'!V781:CA781)</f>
        <v/>
      </c>
      <c r="C778">
        <f>'Leverancespecifikation (LÅST)'!N781</f>
        <v>0</v>
      </c>
      <c r="D778" t="str">
        <f>VLOOKUP(Tabel4[[#This Row],[Data fra "5. Basis"]],Leverancespecifikation!C:C,1,FALSE)</f>
        <v/>
      </c>
      <c r="E778" t="str">
        <f>_xlfn.CONCAT(Leverancespecifikation!J781,Leverancespecifikation!K781,Leverancespecifikation!L781,Leverancespecifikation!V781:CA781)</f>
        <v/>
      </c>
      <c r="F778">
        <f>Leverancespecifikation!N781</f>
        <v>0</v>
      </c>
      <c r="G778" t="str">
        <f t="shared" si="13"/>
        <v/>
      </c>
    </row>
    <row r="779" spans="1:7" x14ac:dyDescent="0.25">
      <c r="A779" t="str">
        <f>'Leverancespecifikation (LÅST)'!C782</f>
        <v/>
      </c>
      <c r="B779" t="str">
        <f>_xlfn.CONCAT('Leverancespecifikation (LÅST)'!J782:L782,'Leverancespecifikation (LÅST)'!V782:CA782)</f>
        <v/>
      </c>
      <c r="C779">
        <f>'Leverancespecifikation (LÅST)'!N782</f>
        <v>0</v>
      </c>
      <c r="D779" t="str">
        <f>VLOOKUP(Tabel4[[#This Row],[Data fra "5. Basis"]],Leverancespecifikation!C:C,1,FALSE)</f>
        <v/>
      </c>
      <c r="E779" t="str">
        <f>_xlfn.CONCAT(Leverancespecifikation!J782,Leverancespecifikation!K782,Leverancespecifikation!L782,Leverancespecifikation!V782:CA782)</f>
        <v/>
      </c>
      <c r="F779">
        <f>Leverancespecifikation!N782</f>
        <v>0</v>
      </c>
      <c r="G779" t="str">
        <f t="shared" si="13"/>
        <v/>
      </c>
    </row>
    <row r="780" spans="1:7" x14ac:dyDescent="0.25">
      <c r="A780" t="str">
        <f>'Leverancespecifikation (LÅST)'!C783</f>
        <v/>
      </c>
      <c r="B780" t="str">
        <f>_xlfn.CONCAT('Leverancespecifikation (LÅST)'!J783:L783,'Leverancespecifikation (LÅST)'!V783:CA783)</f>
        <v/>
      </c>
      <c r="C780">
        <f>'Leverancespecifikation (LÅST)'!N783</f>
        <v>0</v>
      </c>
      <c r="D780" t="str">
        <f>VLOOKUP(Tabel4[[#This Row],[Data fra "5. Basis"]],Leverancespecifikation!C:C,1,FALSE)</f>
        <v/>
      </c>
      <c r="E780" t="str">
        <f>_xlfn.CONCAT(Leverancespecifikation!J783,Leverancespecifikation!K783,Leverancespecifikation!L783,Leverancespecifikation!V783:CA783)</f>
        <v/>
      </c>
      <c r="F780">
        <f>Leverancespecifikation!N783</f>
        <v>0</v>
      </c>
      <c r="G780" t="str">
        <f t="shared" si="13"/>
        <v/>
      </c>
    </row>
    <row r="781" spans="1:7" x14ac:dyDescent="0.25">
      <c r="A781" t="str">
        <f>'Leverancespecifikation (LÅST)'!C784</f>
        <v/>
      </c>
      <c r="B781" t="str">
        <f>_xlfn.CONCAT('Leverancespecifikation (LÅST)'!J784:L784,'Leverancespecifikation (LÅST)'!V784:CA784)</f>
        <v/>
      </c>
      <c r="C781">
        <f>'Leverancespecifikation (LÅST)'!N784</f>
        <v>0</v>
      </c>
      <c r="D781" t="str">
        <f>VLOOKUP(Tabel4[[#This Row],[Data fra "5. Basis"]],Leverancespecifikation!C:C,1,FALSE)</f>
        <v/>
      </c>
      <c r="E781" t="str">
        <f>_xlfn.CONCAT(Leverancespecifikation!J784,Leverancespecifikation!K784,Leverancespecifikation!L784,Leverancespecifikation!V784:CA784)</f>
        <v/>
      </c>
      <c r="F781">
        <f>Leverancespecifikation!N784</f>
        <v>0</v>
      </c>
      <c r="G781" t="str">
        <f t="shared" si="13"/>
        <v/>
      </c>
    </row>
    <row r="782" spans="1:7" x14ac:dyDescent="0.25">
      <c r="A782" t="str">
        <f>'Leverancespecifikation (LÅST)'!C785</f>
        <v/>
      </c>
      <c r="B782" t="str">
        <f>_xlfn.CONCAT('Leverancespecifikation (LÅST)'!J785:L785,'Leverancespecifikation (LÅST)'!V785:CA785)</f>
        <v/>
      </c>
      <c r="C782">
        <f>'Leverancespecifikation (LÅST)'!N785</f>
        <v>0</v>
      </c>
      <c r="D782" t="str">
        <f>VLOOKUP(Tabel4[[#This Row],[Data fra "5. Basis"]],Leverancespecifikation!C:C,1,FALSE)</f>
        <v/>
      </c>
      <c r="E782" t="str">
        <f>_xlfn.CONCAT(Leverancespecifikation!J785,Leverancespecifikation!K785,Leverancespecifikation!L785,Leverancespecifikation!V785:CA785)</f>
        <v/>
      </c>
      <c r="F782">
        <f>Leverancespecifikation!N785</f>
        <v>0</v>
      </c>
      <c r="G782" t="str">
        <f t="shared" si="13"/>
        <v/>
      </c>
    </row>
    <row r="783" spans="1:7" x14ac:dyDescent="0.25">
      <c r="A783" t="str">
        <f>'Leverancespecifikation (LÅST)'!C786</f>
        <v/>
      </c>
      <c r="B783" t="str">
        <f>_xlfn.CONCAT('Leverancespecifikation (LÅST)'!J786:L786,'Leverancespecifikation (LÅST)'!V786:CA786)</f>
        <v/>
      </c>
      <c r="C783">
        <f>'Leverancespecifikation (LÅST)'!N786</f>
        <v>0</v>
      </c>
      <c r="D783" t="str">
        <f>VLOOKUP(Tabel4[[#This Row],[Data fra "5. Basis"]],Leverancespecifikation!C:C,1,FALSE)</f>
        <v/>
      </c>
      <c r="E783" t="str">
        <f>_xlfn.CONCAT(Leverancespecifikation!J786,Leverancespecifikation!K786,Leverancespecifikation!L786,Leverancespecifikation!V786:CA786)</f>
        <v/>
      </c>
      <c r="F783">
        <f>Leverancespecifikation!N786</f>
        <v>0</v>
      </c>
      <c r="G783" t="str">
        <f t="shared" si="13"/>
        <v/>
      </c>
    </row>
    <row r="784" spans="1:7" x14ac:dyDescent="0.25">
      <c r="A784" t="str">
        <f>'Leverancespecifikation (LÅST)'!C787</f>
        <v/>
      </c>
      <c r="B784" t="str">
        <f>_xlfn.CONCAT('Leverancespecifikation (LÅST)'!J787:L787,'Leverancespecifikation (LÅST)'!V787:CA787)</f>
        <v/>
      </c>
      <c r="C784">
        <f>'Leverancespecifikation (LÅST)'!N787</f>
        <v>0</v>
      </c>
      <c r="D784" t="str">
        <f>VLOOKUP(Tabel4[[#This Row],[Data fra "5. Basis"]],Leverancespecifikation!C:C,1,FALSE)</f>
        <v/>
      </c>
      <c r="E784" t="str">
        <f>_xlfn.CONCAT(Leverancespecifikation!J787,Leverancespecifikation!K787,Leverancespecifikation!L787,Leverancespecifikation!V787:CA787)</f>
        <v/>
      </c>
      <c r="F784">
        <f>Leverancespecifikation!N787</f>
        <v>0</v>
      </c>
      <c r="G784" t="str">
        <f t="shared" si="13"/>
        <v/>
      </c>
    </row>
    <row r="785" spans="1:7" x14ac:dyDescent="0.25">
      <c r="A785" t="str">
        <f>'Leverancespecifikation (LÅST)'!C788</f>
        <v/>
      </c>
      <c r="B785" t="str">
        <f>_xlfn.CONCAT('Leverancespecifikation (LÅST)'!J788:L788,'Leverancespecifikation (LÅST)'!V788:CA788)</f>
        <v/>
      </c>
      <c r="C785">
        <f>'Leverancespecifikation (LÅST)'!N788</f>
        <v>0</v>
      </c>
      <c r="D785" t="str">
        <f>VLOOKUP(Tabel4[[#This Row],[Data fra "5. Basis"]],Leverancespecifikation!C:C,1,FALSE)</f>
        <v/>
      </c>
      <c r="E785" t="str">
        <f>_xlfn.CONCAT(Leverancespecifikation!J788,Leverancespecifikation!K788,Leverancespecifikation!L788,Leverancespecifikation!V788:CA788)</f>
        <v/>
      </c>
      <c r="F785">
        <f>Leverancespecifikation!N788</f>
        <v>0</v>
      </c>
      <c r="G785" t="str">
        <f t="shared" si="13"/>
        <v/>
      </c>
    </row>
    <row r="786" spans="1:7" x14ac:dyDescent="0.25">
      <c r="A786" t="str">
        <f>'Leverancespecifikation (LÅST)'!C789</f>
        <v/>
      </c>
      <c r="B786" t="str">
        <f>_xlfn.CONCAT('Leverancespecifikation (LÅST)'!J789:L789,'Leverancespecifikation (LÅST)'!V789:CA789)</f>
        <v/>
      </c>
      <c r="C786">
        <f>'Leverancespecifikation (LÅST)'!N789</f>
        <v>0</v>
      </c>
      <c r="D786" t="str">
        <f>VLOOKUP(Tabel4[[#This Row],[Data fra "5. Basis"]],Leverancespecifikation!C:C,1,FALSE)</f>
        <v/>
      </c>
      <c r="E786" t="str">
        <f>_xlfn.CONCAT(Leverancespecifikation!J789,Leverancespecifikation!K789,Leverancespecifikation!L789,Leverancespecifikation!V789:CA789)</f>
        <v/>
      </c>
      <c r="F786">
        <f>Leverancespecifikation!N789</f>
        <v>0</v>
      </c>
      <c r="G786" t="str">
        <f t="shared" si="13"/>
        <v/>
      </c>
    </row>
    <row r="787" spans="1:7" x14ac:dyDescent="0.25">
      <c r="A787" t="str">
        <f>'Leverancespecifikation (LÅST)'!C790</f>
        <v/>
      </c>
      <c r="B787" t="str">
        <f>_xlfn.CONCAT('Leverancespecifikation (LÅST)'!J790:L790,'Leverancespecifikation (LÅST)'!V790:CA790)</f>
        <v/>
      </c>
      <c r="C787">
        <f>'Leverancespecifikation (LÅST)'!N790</f>
        <v>0</v>
      </c>
      <c r="D787" t="str">
        <f>VLOOKUP(Tabel4[[#This Row],[Data fra "5. Basis"]],Leverancespecifikation!C:C,1,FALSE)</f>
        <v/>
      </c>
      <c r="E787" t="str">
        <f>_xlfn.CONCAT(Leverancespecifikation!J790,Leverancespecifikation!K790,Leverancespecifikation!L790,Leverancespecifikation!V790:CA790)</f>
        <v/>
      </c>
      <c r="F787">
        <f>Leverancespecifikation!N790</f>
        <v>0</v>
      </c>
      <c r="G787" t="str">
        <f t="shared" si="13"/>
        <v/>
      </c>
    </row>
    <row r="788" spans="1:7" x14ac:dyDescent="0.25">
      <c r="A788" t="str">
        <f>'Leverancespecifikation (LÅST)'!C791</f>
        <v/>
      </c>
      <c r="B788" t="str">
        <f>_xlfn.CONCAT('Leverancespecifikation (LÅST)'!J791:L791,'Leverancespecifikation (LÅST)'!V791:CA791)</f>
        <v/>
      </c>
      <c r="C788">
        <f>'Leverancespecifikation (LÅST)'!N791</f>
        <v>0</v>
      </c>
      <c r="D788" t="str">
        <f>VLOOKUP(Tabel4[[#This Row],[Data fra "5. Basis"]],Leverancespecifikation!C:C,1,FALSE)</f>
        <v/>
      </c>
      <c r="E788" t="str">
        <f>_xlfn.CONCAT(Leverancespecifikation!J791,Leverancespecifikation!K791,Leverancespecifikation!L791,Leverancespecifikation!V791:CA791)</f>
        <v/>
      </c>
      <c r="F788">
        <f>Leverancespecifikation!N791</f>
        <v>0</v>
      </c>
      <c r="G788" t="str">
        <f t="shared" si="13"/>
        <v/>
      </c>
    </row>
    <row r="789" spans="1:7" x14ac:dyDescent="0.25">
      <c r="A789" t="str">
        <f>'Leverancespecifikation (LÅST)'!C792</f>
        <v/>
      </c>
      <c r="B789" t="str">
        <f>_xlfn.CONCAT('Leverancespecifikation (LÅST)'!J792:L792,'Leverancespecifikation (LÅST)'!V792:CA792)</f>
        <v/>
      </c>
      <c r="C789">
        <f>'Leverancespecifikation (LÅST)'!N792</f>
        <v>0</v>
      </c>
      <c r="D789" t="str">
        <f>VLOOKUP(Tabel4[[#This Row],[Data fra "5. Basis"]],Leverancespecifikation!C:C,1,FALSE)</f>
        <v/>
      </c>
      <c r="E789" t="str">
        <f>_xlfn.CONCAT(Leverancespecifikation!J792,Leverancespecifikation!K792,Leverancespecifikation!L792,Leverancespecifikation!V792:CA792)</f>
        <v/>
      </c>
      <c r="F789">
        <f>Leverancespecifikation!N792</f>
        <v>0</v>
      </c>
      <c r="G789" t="str">
        <f t="shared" si="13"/>
        <v/>
      </c>
    </row>
    <row r="790" spans="1:7" x14ac:dyDescent="0.25">
      <c r="A790" t="str">
        <f>'Leverancespecifikation (LÅST)'!C793</f>
        <v/>
      </c>
      <c r="B790" t="str">
        <f>_xlfn.CONCAT('Leverancespecifikation (LÅST)'!J793:L793,'Leverancespecifikation (LÅST)'!V793:CA793)</f>
        <v/>
      </c>
      <c r="C790">
        <f>'Leverancespecifikation (LÅST)'!N793</f>
        <v>0</v>
      </c>
      <c r="D790" t="str">
        <f>VLOOKUP(Tabel4[[#This Row],[Data fra "5. Basis"]],Leverancespecifikation!C:C,1,FALSE)</f>
        <v/>
      </c>
      <c r="E790" t="str">
        <f>_xlfn.CONCAT(Leverancespecifikation!J793,Leverancespecifikation!K793,Leverancespecifikation!L793,Leverancespecifikation!V793:CA793)</f>
        <v/>
      </c>
      <c r="F790">
        <f>Leverancespecifikation!N793</f>
        <v>0</v>
      </c>
      <c r="G790" t="str">
        <f t="shared" si="13"/>
        <v/>
      </c>
    </row>
    <row r="791" spans="1:7" x14ac:dyDescent="0.25">
      <c r="A791" t="str">
        <f>'Leverancespecifikation (LÅST)'!C794</f>
        <v/>
      </c>
      <c r="B791" t="str">
        <f>_xlfn.CONCAT('Leverancespecifikation (LÅST)'!J794:L794,'Leverancespecifikation (LÅST)'!V794:CA794)</f>
        <v/>
      </c>
      <c r="C791">
        <f>'Leverancespecifikation (LÅST)'!N794</f>
        <v>0</v>
      </c>
      <c r="D791" t="str">
        <f>VLOOKUP(Tabel4[[#This Row],[Data fra "5. Basis"]],Leverancespecifikation!C:C,1,FALSE)</f>
        <v/>
      </c>
      <c r="E791" t="str">
        <f>_xlfn.CONCAT(Leverancespecifikation!J794,Leverancespecifikation!K794,Leverancespecifikation!L794,Leverancespecifikation!V794:CA794)</f>
        <v/>
      </c>
      <c r="F791">
        <f>Leverancespecifikation!N794</f>
        <v>0</v>
      </c>
      <c r="G791" t="str">
        <f t="shared" si="13"/>
        <v/>
      </c>
    </row>
    <row r="792" spans="1:7" x14ac:dyDescent="0.25">
      <c r="A792" t="str">
        <f>'Leverancespecifikation (LÅST)'!C795</f>
        <v/>
      </c>
      <c r="B792" t="str">
        <f>_xlfn.CONCAT('Leverancespecifikation (LÅST)'!J795:L795,'Leverancespecifikation (LÅST)'!V795:CA795)</f>
        <v/>
      </c>
      <c r="C792">
        <f>'Leverancespecifikation (LÅST)'!N795</f>
        <v>0</v>
      </c>
      <c r="D792" t="str">
        <f>VLOOKUP(Tabel4[[#This Row],[Data fra "5. Basis"]],Leverancespecifikation!C:C,1,FALSE)</f>
        <v/>
      </c>
      <c r="E792" t="str">
        <f>_xlfn.CONCAT(Leverancespecifikation!J795,Leverancespecifikation!K795,Leverancespecifikation!L795,Leverancespecifikation!V795:CA795)</f>
        <v/>
      </c>
      <c r="F792">
        <f>Leverancespecifikation!N795</f>
        <v>0</v>
      </c>
      <c r="G792" t="str">
        <f t="shared" si="13"/>
        <v/>
      </c>
    </row>
    <row r="793" spans="1:7" x14ac:dyDescent="0.25">
      <c r="A793" t="str">
        <f>'Leverancespecifikation (LÅST)'!C796</f>
        <v/>
      </c>
      <c r="B793" t="str">
        <f>_xlfn.CONCAT('Leverancespecifikation (LÅST)'!J796:L796,'Leverancespecifikation (LÅST)'!V796:CA796)</f>
        <v/>
      </c>
      <c r="C793">
        <f>'Leverancespecifikation (LÅST)'!N796</f>
        <v>0</v>
      </c>
      <c r="D793" t="str">
        <f>VLOOKUP(Tabel4[[#This Row],[Data fra "5. Basis"]],Leverancespecifikation!C:C,1,FALSE)</f>
        <v/>
      </c>
      <c r="E793" t="str">
        <f>_xlfn.CONCAT(Leverancespecifikation!J796,Leverancespecifikation!K796,Leverancespecifikation!L796,Leverancespecifikation!V796:CA796)</f>
        <v/>
      </c>
      <c r="F793">
        <f>Leverancespecifikation!N796</f>
        <v>0</v>
      </c>
      <c r="G793" t="str">
        <f t="shared" si="13"/>
        <v/>
      </c>
    </row>
    <row r="794" spans="1:7" x14ac:dyDescent="0.25">
      <c r="A794" t="str">
        <f>'Leverancespecifikation (LÅST)'!C797</f>
        <v/>
      </c>
      <c r="B794" t="str">
        <f>_xlfn.CONCAT('Leverancespecifikation (LÅST)'!J797:L797,'Leverancespecifikation (LÅST)'!V797:CA797)</f>
        <v/>
      </c>
      <c r="C794">
        <f>'Leverancespecifikation (LÅST)'!N797</f>
        <v>0</v>
      </c>
      <c r="D794" t="str">
        <f>VLOOKUP(Tabel4[[#This Row],[Data fra "5. Basis"]],Leverancespecifikation!C:C,1,FALSE)</f>
        <v/>
      </c>
      <c r="E794" t="str">
        <f>_xlfn.CONCAT(Leverancespecifikation!J797,Leverancespecifikation!K797,Leverancespecifikation!L797,Leverancespecifikation!V797:CA797)</f>
        <v/>
      </c>
      <c r="F794">
        <f>Leverancespecifikation!N797</f>
        <v>0</v>
      </c>
      <c r="G794" t="str">
        <f t="shared" si="13"/>
        <v/>
      </c>
    </row>
    <row r="795" spans="1:7" x14ac:dyDescent="0.25">
      <c r="A795" t="str">
        <f>'Leverancespecifikation (LÅST)'!C798</f>
        <v/>
      </c>
      <c r="B795" t="str">
        <f>_xlfn.CONCAT('Leverancespecifikation (LÅST)'!J798:L798,'Leverancespecifikation (LÅST)'!V798:CA798)</f>
        <v/>
      </c>
      <c r="C795">
        <f>'Leverancespecifikation (LÅST)'!N798</f>
        <v>0</v>
      </c>
      <c r="D795" t="str">
        <f>VLOOKUP(Tabel4[[#This Row],[Data fra "5. Basis"]],Leverancespecifikation!C:C,1,FALSE)</f>
        <v/>
      </c>
      <c r="E795" t="str">
        <f>_xlfn.CONCAT(Leverancespecifikation!J798,Leverancespecifikation!K798,Leverancespecifikation!L798,Leverancespecifikation!V798:CA798)</f>
        <v/>
      </c>
      <c r="F795">
        <f>Leverancespecifikation!N798</f>
        <v>0</v>
      </c>
      <c r="G795" t="str">
        <f t="shared" si="13"/>
        <v/>
      </c>
    </row>
    <row r="796" spans="1:7" x14ac:dyDescent="0.25">
      <c r="A796" t="str">
        <f>'Leverancespecifikation (LÅST)'!C799</f>
        <v/>
      </c>
      <c r="B796" t="str">
        <f>_xlfn.CONCAT('Leverancespecifikation (LÅST)'!J799:L799,'Leverancespecifikation (LÅST)'!V799:CA799)</f>
        <v/>
      </c>
      <c r="C796">
        <f>'Leverancespecifikation (LÅST)'!N799</f>
        <v>0</v>
      </c>
      <c r="D796" t="str">
        <f>VLOOKUP(Tabel4[[#This Row],[Data fra "5. Basis"]],Leverancespecifikation!C:C,1,FALSE)</f>
        <v/>
      </c>
      <c r="E796" t="str">
        <f>_xlfn.CONCAT(Leverancespecifikation!J799,Leverancespecifikation!K799,Leverancespecifikation!L799,Leverancespecifikation!V799:CA799)</f>
        <v/>
      </c>
      <c r="F796">
        <f>Leverancespecifikation!N799</f>
        <v>0</v>
      </c>
      <c r="G796" t="str">
        <f t="shared" si="13"/>
        <v/>
      </c>
    </row>
    <row r="797" spans="1:7" x14ac:dyDescent="0.25">
      <c r="A797" t="str">
        <f>'Leverancespecifikation (LÅST)'!C800</f>
        <v/>
      </c>
      <c r="B797" t="str">
        <f>_xlfn.CONCAT('Leverancespecifikation (LÅST)'!J800:L800,'Leverancespecifikation (LÅST)'!V800:CA800)</f>
        <v/>
      </c>
      <c r="C797">
        <f>'Leverancespecifikation (LÅST)'!N800</f>
        <v>0</v>
      </c>
      <c r="D797" t="str">
        <f>VLOOKUP(Tabel4[[#This Row],[Data fra "5. Basis"]],Leverancespecifikation!C:C,1,FALSE)</f>
        <v/>
      </c>
      <c r="E797" t="str">
        <f>_xlfn.CONCAT(Leverancespecifikation!J800,Leverancespecifikation!K800,Leverancespecifikation!L800,Leverancespecifikation!V800:CA800)</f>
        <v/>
      </c>
      <c r="F797">
        <f>Leverancespecifikation!N800</f>
        <v>0</v>
      </c>
      <c r="G797" t="str">
        <f t="shared" si="13"/>
        <v/>
      </c>
    </row>
    <row r="798" spans="1:7" x14ac:dyDescent="0.25">
      <c r="A798" t="str">
        <f>'Leverancespecifikation (LÅST)'!C801</f>
        <v/>
      </c>
      <c r="B798" t="str">
        <f>_xlfn.CONCAT('Leverancespecifikation (LÅST)'!J801:L801,'Leverancespecifikation (LÅST)'!V801:CA801)</f>
        <v/>
      </c>
      <c r="C798">
        <f>'Leverancespecifikation (LÅST)'!N801</f>
        <v>0</v>
      </c>
      <c r="D798" t="str">
        <f>VLOOKUP(Tabel4[[#This Row],[Data fra "5. Basis"]],Leverancespecifikation!C:C,1,FALSE)</f>
        <v/>
      </c>
      <c r="E798" t="str">
        <f>_xlfn.CONCAT(Leverancespecifikation!J801,Leverancespecifikation!K801,Leverancespecifikation!L801,Leverancespecifikation!V801:CA801)</f>
        <v/>
      </c>
      <c r="F798">
        <f>Leverancespecifikation!N801</f>
        <v>0</v>
      </c>
      <c r="G798" t="str">
        <f t="shared" si="13"/>
        <v/>
      </c>
    </row>
    <row r="799" spans="1:7" x14ac:dyDescent="0.25">
      <c r="A799" t="str">
        <f>'Leverancespecifikation (LÅST)'!C802</f>
        <v/>
      </c>
      <c r="B799" t="str">
        <f>_xlfn.CONCAT('Leverancespecifikation (LÅST)'!J802:L802,'Leverancespecifikation (LÅST)'!V802:CA802)</f>
        <v/>
      </c>
      <c r="C799">
        <f>'Leverancespecifikation (LÅST)'!N802</f>
        <v>0</v>
      </c>
      <c r="D799" t="str">
        <f>VLOOKUP(Tabel4[[#This Row],[Data fra "5. Basis"]],Leverancespecifikation!C:C,1,FALSE)</f>
        <v/>
      </c>
      <c r="E799" t="str">
        <f>_xlfn.CONCAT(Leverancespecifikation!J802,Leverancespecifikation!K802,Leverancespecifikation!L802,Leverancespecifikation!V802:CA802)</f>
        <v/>
      </c>
      <c r="F799">
        <f>Leverancespecifikation!N802</f>
        <v>0</v>
      </c>
      <c r="G799" t="str">
        <f t="shared" si="13"/>
        <v/>
      </c>
    </row>
    <row r="800" spans="1:7" x14ac:dyDescent="0.25">
      <c r="A800" t="str">
        <f>'Leverancespecifikation (LÅST)'!C803</f>
        <v/>
      </c>
      <c r="B800" t="str">
        <f>_xlfn.CONCAT('Leverancespecifikation (LÅST)'!J803:L803,'Leverancespecifikation (LÅST)'!V803:CA803)</f>
        <v/>
      </c>
      <c r="C800">
        <f>'Leverancespecifikation (LÅST)'!N803</f>
        <v>0</v>
      </c>
      <c r="D800" t="str">
        <f>VLOOKUP(Tabel4[[#This Row],[Data fra "5. Basis"]],Leverancespecifikation!C:C,1,FALSE)</f>
        <v/>
      </c>
      <c r="E800" t="str">
        <f>_xlfn.CONCAT(Leverancespecifikation!J803,Leverancespecifikation!K803,Leverancespecifikation!L803,Leverancespecifikation!V803:CA803)</f>
        <v/>
      </c>
      <c r="F800">
        <f>Leverancespecifikation!N803</f>
        <v>0</v>
      </c>
      <c r="G800" t="str">
        <f t="shared" si="13"/>
        <v/>
      </c>
    </row>
    <row r="801" spans="1:7" x14ac:dyDescent="0.25">
      <c r="A801" t="str">
        <f>'Leverancespecifikation (LÅST)'!C804</f>
        <v/>
      </c>
      <c r="B801" t="str">
        <f>_xlfn.CONCAT('Leverancespecifikation (LÅST)'!J804:L804,'Leverancespecifikation (LÅST)'!V804:CA804)</f>
        <v/>
      </c>
      <c r="C801">
        <f>'Leverancespecifikation (LÅST)'!N804</f>
        <v>0</v>
      </c>
      <c r="D801" t="str">
        <f>VLOOKUP(Tabel4[[#This Row],[Data fra "5. Basis"]],Leverancespecifikation!C:C,1,FALSE)</f>
        <v/>
      </c>
      <c r="E801" t="str">
        <f>_xlfn.CONCAT(Leverancespecifikation!J804,Leverancespecifikation!K804,Leverancespecifikation!L804,Leverancespecifikation!V804:CA804)</f>
        <v/>
      </c>
      <c r="F801">
        <f>Leverancespecifikation!N804</f>
        <v>0</v>
      </c>
      <c r="G801" t="str">
        <f t="shared" si="13"/>
        <v/>
      </c>
    </row>
    <row r="802" spans="1:7" x14ac:dyDescent="0.25">
      <c r="A802" t="str">
        <f>'Leverancespecifikation (LÅST)'!C805</f>
        <v/>
      </c>
      <c r="B802" t="str">
        <f>_xlfn.CONCAT('Leverancespecifikation (LÅST)'!J805:L805,'Leverancespecifikation (LÅST)'!V805:CA805)</f>
        <v/>
      </c>
      <c r="C802">
        <f>'Leverancespecifikation (LÅST)'!N805</f>
        <v>0</v>
      </c>
      <c r="D802" t="str">
        <f>VLOOKUP(Tabel4[[#This Row],[Data fra "5. Basis"]],Leverancespecifikation!C:C,1,FALSE)</f>
        <v/>
      </c>
      <c r="E802" t="str">
        <f>_xlfn.CONCAT(Leverancespecifikation!J805,Leverancespecifikation!K805,Leverancespecifikation!L805,Leverancespecifikation!V805:CA805)</f>
        <v/>
      </c>
      <c r="F802">
        <f>Leverancespecifikation!N805</f>
        <v>0</v>
      </c>
      <c r="G802" t="str">
        <f t="shared" si="13"/>
        <v/>
      </c>
    </row>
    <row r="803" spans="1:7" x14ac:dyDescent="0.25">
      <c r="A803" t="str">
        <f>'Leverancespecifikation (LÅST)'!C806</f>
        <v/>
      </c>
      <c r="B803" t="str">
        <f>_xlfn.CONCAT('Leverancespecifikation (LÅST)'!J806:L806,'Leverancespecifikation (LÅST)'!V806:CA806)</f>
        <v/>
      </c>
      <c r="C803">
        <f>'Leverancespecifikation (LÅST)'!N806</f>
        <v>0</v>
      </c>
      <c r="D803" t="str">
        <f>VLOOKUP(Tabel4[[#This Row],[Data fra "5. Basis"]],Leverancespecifikation!C:C,1,FALSE)</f>
        <v/>
      </c>
      <c r="E803" t="str">
        <f>_xlfn.CONCAT(Leverancespecifikation!J806,Leverancespecifikation!K806,Leverancespecifikation!L806,Leverancespecifikation!V806:CA806)</f>
        <v/>
      </c>
      <c r="F803">
        <f>Leverancespecifikation!N806</f>
        <v>0</v>
      </c>
      <c r="G803" t="str">
        <f t="shared" si="13"/>
        <v/>
      </c>
    </row>
    <row r="804" spans="1:7" x14ac:dyDescent="0.25">
      <c r="A804" t="str">
        <f>'Leverancespecifikation (LÅST)'!C807</f>
        <v/>
      </c>
      <c r="B804" t="str">
        <f>_xlfn.CONCAT('Leverancespecifikation (LÅST)'!J807:L807,'Leverancespecifikation (LÅST)'!V807:CA807)</f>
        <v/>
      </c>
      <c r="C804">
        <f>'Leverancespecifikation (LÅST)'!N807</f>
        <v>0</v>
      </c>
      <c r="D804" t="str">
        <f>VLOOKUP(Tabel4[[#This Row],[Data fra "5. Basis"]],Leverancespecifikation!C:C,1,FALSE)</f>
        <v/>
      </c>
      <c r="E804" t="str">
        <f>_xlfn.CONCAT(Leverancespecifikation!J807,Leverancespecifikation!K807,Leverancespecifikation!L807,Leverancespecifikation!V807:CA807)</f>
        <v/>
      </c>
      <c r="F804">
        <f>Leverancespecifikation!N807</f>
        <v>0</v>
      </c>
      <c r="G804" t="str">
        <f t="shared" si="13"/>
        <v/>
      </c>
    </row>
    <row r="805" spans="1:7" x14ac:dyDescent="0.25">
      <c r="A805" t="str">
        <f>'Leverancespecifikation (LÅST)'!C808</f>
        <v/>
      </c>
      <c r="B805" t="str">
        <f>_xlfn.CONCAT('Leverancespecifikation (LÅST)'!J808:L808,'Leverancespecifikation (LÅST)'!V808:CA808)</f>
        <v/>
      </c>
      <c r="C805">
        <f>'Leverancespecifikation (LÅST)'!N808</f>
        <v>0</v>
      </c>
      <c r="D805" t="str">
        <f>VLOOKUP(Tabel4[[#This Row],[Data fra "5. Basis"]],Leverancespecifikation!C:C,1,FALSE)</f>
        <v/>
      </c>
      <c r="E805" t="str">
        <f>_xlfn.CONCAT(Leverancespecifikation!J808,Leverancespecifikation!K808,Leverancespecifikation!L808,Leverancespecifikation!V808:CA808)</f>
        <v/>
      </c>
      <c r="F805">
        <f>Leverancespecifikation!N808</f>
        <v>0</v>
      </c>
      <c r="G805" t="str">
        <f t="shared" si="13"/>
        <v/>
      </c>
    </row>
    <row r="806" spans="1:7" x14ac:dyDescent="0.25">
      <c r="A806" t="str">
        <f>'Leverancespecifikation (LÅST)'!C809</f>
        <v/>
      </c>
      <c r="B806" t="str">
        <f>_xlfn.CONCAT('Leverancespecifikation (LÅST)'!J809:L809,'Leverancespecifikation (LÅST)'!V809:CA809)</f>
        <v/>
      </c>
      <c r="C806">
        <f>'Leverancespecifikation (LÅST)'!N809</f>
        <v>0</v>
      </c>
      <c r="D806" t="str">
        <f>VLOOKUP(Tabel4[[#This Row],[Data fra "5. Basis"]],Leverancespecifikation!C:C,1,FALSE)</f>
        <v/>
      </c>
      <c r="E806" t="str">
        <f>_xlfn.CONCAT(Leverancespecifikation!J809,Leverancespecifikation!K809,Leverancespecifikation!L809,Leverancespecifikation!V809:CA809)</f>
        <v/>
      </c>
      <c r="F806">
        <f>Leverancespecifikation!N809</f>
        <v>0</v>
      </c>
      <c r="G806" t="str">
        <f t="shared" si="13"/>
        <v/>
      </c>
    </row>
    <row r="807" spans="1:7" x14ac:dyDescent="0.25">
      <c r="A807" t="str">
        <f>'Leverancespecifikation (LÅST)'!C810</f>
        <v/>
      </c>
      <c r="B807" t="str">
        <f>_xlfn.CONCAT('Leverancespecifikation (LÅST)'!J810:L810,'Leverancespecifikation (LÅST)'!V810:CA810)</f>
        <v/>
      </c>
      <c r="C807">
        <f>'Leverancespecifikation (LÅST)'!N810</f>
        <v>0</v>
      </c>
      <c r="D807" t="str">
        <f>VLOOKUP(Tabel4[[#This Row],[Data fra "5. Basis"]],Leverancespecifikation!C:C,1,FALSE)</f>
        <v/>
      </c>
      <c r="E807" t="str">
        <f>_xlfn.CONCAT(Leverancespecifikation!J810,Leverancespecifikation!K810,Leverancespecifikation!L810,Leverancespecifikation!V810:CA810)</f>
        <v/>
      </c>
      <c r="F807">
        <f>Leverancespecifikation!N810</f>
        <v>0</v>
      </c>
      <c r="G807" t="str">
        <f t="shared" si="13"/>
        <v/>
      </c>
    </row>
    <row r="808" spans="1:7" x14ac:dyDescent="0.25">
      <c r="A808" t="str">
        <f>'Leverancespecifikation (LÅST)'!C811</f>
        <v/>
      </c>
      <c r="B808" t="str">
        <f>_xlfn.CONCAT('Leverancespecifikation (LÅST)'!J811:L811,'Leverancespecifikation (LÅST)'!V811:CA811)</f>
        <v/>
      </c>
      <c r="C808">
        <f>'Leverancespecifikation (LÅST)'!N811</f>
        <v>0</v>
      </c>
      <c r="D808" t="str">
        <f>VLOOKUP(Tabel4[[#This Row],[Data fra "5. Basis"]],Leverancespecifikation!C:C,1,FALSE)</f>
        <v/>
      </c>
      <c r="E808" t="str">
        <f>_xlfn.CONCAT(Leverancespecifikation!J811,Leverancespecifikation!K811,Leverancespecifikation!L811,Leverancespecifikation!V811:CA811)</f>
        <v/>
      </c>
      <c r="F808">
        <f>Leverancespecifikation!N811</f>
        <v>0</v>
      </c>
      <c r="G808" t="str">
        <f t="shared" si="13"/>
        <v/>
      </c>
    </row>
    <row r="809" spans="1:7" x14ac:dyDescent="0.25">
      <c r="A809" t="str">
        <f>'Leverancespecifikation (LÅST)'!C812</f>
        <v/>
      </c>
      <c r="B809" t="str">
        <f>_xlfn.CONCAT('Leverancespecifikation (LÅST)'!J812:L812,'Leverancespecifikation (LÅST)'!V812:CA812)</f>
        <v/>
      </c>
      <c r="C809">
        <f>'Leverancespecifikation (LÅST)'!N812</f>
        <v>0</v>
      </c>
      <c r="D809" t="str">
        <f>VLOOKUP(Tabel4[[#This Row],[Data fra "5. Basis"]],Leverancespecifikation!C:C,1,FALSE)</f>
        <v/>
      </c>
      <c r="E809" t="str">
        <f>_xlfn.CONCAT(Leverancespecifikation!J812,Leverancespecifikation!K812,Leverancespecifikation!L812,Leverancespecifikation!V812:CA812)</f>
        <v/>
      </c>
      <c r="F809">
        <f>Leverancespecifikation!N812</f>
        <v>0</v>
      </c>
      <c r="G809" t="str">
        <f t="shared" si="13"/>
        <v/>
      </c>
    </row>
    <row r="810" spans="1:7" x14ac:dyDescent="0.25">
      <c r="A810" t="str">
        <f>'Leverancespecifikation (LÅST)'!C813</f>
        <v/>
      </c>
      <c r="B810" t="str">
        <f>_xlfn.CONCAT('Leverancespecifikation (LÅST)'!J813:L813,'Leverancespecifikation (LÅST)'!V813:CA813)</f>
        <v/>
      </c>
      <c r="C810">
        <f>'Leverancespecifikation (LÅST)'!N813</f>
        <v>0</v>
      </c>
      <c r="D810" t="str">
        <f>VLOOKUP(Tabel4[[#This Row],[Data fra "5. Basis"]],Leverancespecifikation!C:C,1,FALSE)</f>
        <v/>
      </c>
      <c r="E810" t="str">
        <f>_xlfn.CONCAT(Leverancespecifikation!J813,Leverancespecifikation!K813,Leverancespecifikation!L813,Leverancespecifikation!V813:CA813)</f>
        <v/>
      </c>
      <c r="F810">
        <f>Leverancespecifikation!N813</f>
        <v>0</v>
      </c>
      <c r="G810" t="str">
        <f t="shared" si="13"/>
        <v/>
      </c>
    </row>
    <row r="811" spans="1:7" x14ac:dyDescent="0.25">
      <c r="A811" t="str">
        <f>'Leverancespecifikation (LÅST)'!C814</f>
        <v/>
      </c>
      <c r="B811" t="str">
        <f>_xlfn.CONCAT('Leverancespecifikation (LÅST)'!J814:L814,'Leverancespecifikation (LÅST)'!V814:CA814)</f>
        <v/>
      </c>
      <c r="C811">
        <f>'Leverancespecifikation (LÅST)'!N814</f>
        <v>0</v>
      </c>
      <c r="D811" t="str">
        <f>VLOOKUP(Tabel4[[#This Row],[Data fra "5. Basis"]],Leverancespecifikation!C:C,1,FALSE)</f>
        <v/>
      </c>
      <c r="E811" t="str">
        <f>_xlfn.CONCAT(Leverancespecifikation!J814,Leverancespecifikation!K814,Leverancespecifikation!L814,Leverancespecifikation!V814:CA814)</f>
        <v/>
      </c>
      <c r="F811">
        <f>Leverancespecifikation!N814</f>
        <v>0</v>
      </c>
      <c r="G811" t="str">
        <f t="shared" si="13"/>
        <v/>
      </c>
    </row>
    <row r="812" spans="1:7" x14ac:dyDescent="0.25">
      <c r="A812" t="str">
        <f>'Leverancespecifikation (LÅST)'!C815</f>
        <v/>
      </c>
      <c r="B812" t="str">
        <f>_xlfn.CONCAT('Leverancespecifikation (LÅST)'!J815:L815,'Leverancespecifikation (LÅST)'!V815:CA815)</f>
        <v/>
      </c>
      <c r="C812">
        <f>'Leverancespecifikation (LÅST)'!N815</f>
        <v>0</v>
      </c>
      <c r="D812" t="str">
        <f>VLOOKUP(Tabel4[[#This Row],[Data fra "5. Basis"]],Leverancespecifikation!C:C,1,FALSE)</f>
        <v/>
      </c>
      <c r="E812" t="str">
        <f>_xlfn.CONCAT(Leverancespecifikation!J815,Leverancespecifikation!K815,Leverancespecifikation!L815,Leverancespecifikation!V815:CA815)</f>
        <v/>
      </c>
      <c r="F812">
        <f>Leverancespecifikation!N815</f>
        <v>0</v>
      </c>
      <c r="G812" t="str">
        <f t="shared" si="13"/>
        <v/>
      </c>
    </row>
    <row r="813" spans="1:7" x14ac:dyDescent="0.25">
      <c r="A813" t="str">
        <f>'Leverancespecifikation (LÅST)'!C816</f>
        <v/>
      </c>
      <c r="B813" t="str">
        <f>_xlfn.CONCAT('Leverancespecifikation (LÅST)'!J816:L816,'Leverancespecifikation (LÅST)'!V816:CA816)</f>
        <v/>
      </c>
      <c r="C813">
        <f>'Leverancespecifikation (LÅST)'!N816</f>
        <v>0</v>
      </c>
      <c r="D813" t="str">
        <f>VLOOKUP(Tabel4[[#This Row],[Data fra "5. Basis"]],Leverancespecifikation!C:C,1,FALSE)</f>
        <v/>
      </c>
      <c r="E813" t="str">
        <f>_xlfn.CONCAT(Leverancespecifikation!J816,Leverancespecifikation!K816,Leverancespecifikation!L816,Leverancespecifikation!V816:CA816)</f>
        <v/>
      </c>
      <c r="F813">
        <f>Leverancespecifikation!N816</f>
        <v>0</v>
      </c>
      <c r="G813" t="str">
        <f t="shared" si="13"/>
        <v/>
      </c>
    </row>
    <row r="814" spans="1:7" x14ac:dyDescent="0.25">
      <c r="A814" t="str">
        <f>'Leverancespecifikation (LÅST)'!C817</f>
        <v/>
      </c>
      <c r="B814" t="str">
        <f>_xlfn.CONCAT('Leverancespecifikation (LÅST)'!J817:L817,'Leverancespecifikation (LÅST)'!V817:CA817)</f>
        <v/>
      </c>
      <c r="C814">
        <f>'Leverancespecifikation (LÅST)'!N817</f>
        <v>0</v>
      </c>
      <c r="D814" t="str">
        <f>VLOOKUP(Tabel4[[#This Row],[Data fra "5. Basis"]],Leverancespecifikation!C:C,1,FALSE)</f>
        <v/>
      </c>
      <c r="E814" t="str">
        <f>_xlfn.CONCAT(Leverancespecifikation!J817,Leverancespecifikation!K817,Leverancespecifikation!L817,Leverancespecifikation!V817:CA817)</f>
        <v/>
      </c>
      <c r="F814">
        <f>Leverancespecifikation!N817</f>
        <v>0</v>
      </c>
      <c r="G814" t="str">
        <f t="shared" si="13"/>
        <v/>
      </c>
    </row>
    <row r="815" spans="1:7" x14ac:dyDescent="0.25">
      <c r="A815" t="str">
        <f>'Leverancespecifikation (LÅST)'!C818</f>
        <v/>
      </c>
      <c r="B815" t="str">
        <f>_xlfn.CONCAT('Leverancespecifikation (LÅST)'!J818:L818,'Leverancespecifikation (LÅST)'!V818:CA818)</f>
        <v/>
      </c>
      <c r="C815">
        <f>'Leverancespecifikation (LÅST)'!N818</f>
        <v>0</v>
      </c>
      <c r="D815" t="str">
        <f>VLOOKUP(Tabel4[[#This Row],[Data fra "5. Basis"]],Leverancespecifikation!C:C,1,FALSE)</f>
        <v/>
      </c>
      <c r="E815" t="str">
        <f>_xlfn.CONCAT(Leverancespecifikation!J818,Leverancespecifikation!K818,Leverancespecifikation!L818,Leverancespecifikation!V818:CA818)</f>
        <v/>
      </c>
      <c r="F815">
        <f>Leverancespecifikation!N818</f>
        <v>0</v>
      </c>
      <c r="G815" t="str">
        <f t="shared" si="13"/>
        <v/>
      </c>
    </row>
    <row r="816" spans="1:7" x14ac:dyDescent="0.25">
      <c r="A816" t="str">
        <f>'Leverancespecifikation (LÅST)'!C819</f>
        <v/>
      </c>
      <c r="B816" t="str">
        <f>_xlfn.CONCAT('Leverancespecifikation (LÅST)'!J819:L819,'Leverancespecifikation (LÅST)'!V819:CA819)</f>
        <v/>
      </c>
      <c r="C816">
        <f>'Leverancespecifikation (LÅST)'!N819</f>
        <v>0</v>
      </c>
      <c r="D816" t="str">
        <f>VLOOKUP(Tabel4[[#This Row],[Data fra "5. Basis"]],Leverancespecifikation!C:C,1,FALSE)</f>
        <v/>
      </c>
      <c r="E816" t="str">
        <f>_xlfn.CONCAT(Leverancespecifikation!J819,Leverancespecifikation!K819,Leverancespecifikation!L819,Leverancespecifikation!V819:CA819)</f>
        <v/>
      </c>
      <c r="F816">
        <f>Leverancespecifikation!N819</f>
        <v>0</v>
      </c>
      <c r="G816" t="str">
        <f t="shared" si="13"/>
        <v/>
      </c>
    </row>
    <row r="817" spans="1:7" x14ac:dyDescent="0.25">
      <c r="A817" t="str">
        <f>'Leverancespecifikation (LÅST)'!C820</f>
        <v/>
      </c>
      <c r="B817" t="str">
        <f>_xlfn.CONCAT('Leverancespecifikation (LÅST)'!J820:L820,'Leverancespecifikation (LÅST)'!V820:CA820)</f>
        <v/>
      </c>
      <c r="C817">
        <f>'Leverancespecifikation (LÅST)'!N820</f>
        <v>0</v>
      </c>
      <c r="D817" t="str">
        <f>VLOOKUP(Tabel4[[#This Row],[Data fra "5. Basis"]],Leverancespecifikation!C:C,1,FALSE)</f>
        <v/>
      </c>
      <c r="E817" t="str">
        <f>_xlfn.CONCAT(Leverancespecifikation!J820,Leverancespecifikation!K820,Leverancespecifikation!L820,Leverancespecifikation!V820:CA820)</f>
        <v/>
      </c>
      <c r="F817">
        <f>Leverancespecifikation!N820</f>
        <v>0</v>
      </c>
      <c r="G817" t="str">
        <f t="shared" si="13"/>
        <v/>
      </c>
    </row>
    <row r="818" spans="1:7" x14ac:dyDescent="0.25">
      <c r="A818" t="str">
        <f>'Leverancespecifikation (LÅST)'!C821</f>
        <v/>
      </c>
      <c r="B818" t="str">
        <f>_xlfn.CONCAT('Leverancespecifikation (LÅST)'!J821:L821,'Leverancespecifikation (LÅST)'!V821:CA821)</f>
        <v/>
      </c>
      <c r="C818">
        <f>'Leverancespecifikation (LÅST)'!N821</f>
        <v>0</v>
      </c>
      <c r="D818" t="str">
        <f>VLOOKUP(Tabel4[[#This Row],[Data fra "5. Basis"]],Leverancespecifikation!C:C,1,FALSE)</f>
        <v/>
      </c>
      <c r="E818" t="str">
        <f>_xlfn.CONCAT(Leverancespecifikation!J821,Leverancespecifikation!K821,Leverancespecifikation!L821,Leverancespecifikation!V821:CA821)</f>
        <v/>
      </c>
      <c r="F818">
        <f>Leverancespecifikation!N821</f>
        <v>0</v>
      </c>
      <c r="G818" t="str">
        <f t="shared" si="13"/>
        <v/>
      </c>
    </row>
    <row r="819" spans="1:7" x14ac:dyDescent="0.25">
      <c r="A819" t="str">
        <f>'Leverancespecifikation (LÅST)'!C822</f>
        <v/>
      </c>
      <c r="B819" t="str">
        <f>_xlfn.CONCAT('Leverancespecifikation (LÅST)'!J822:L822,'Leverancespecifikation (LÅST)'!V822:CA822)</f>
        <v/>
      </c>
      <c r="C819">
        <f>'Leverancespecifikation (LÅST)'!N822</f>
        <v>0</v>
      </c>
      <c r="D819" t="str">
        <f>VLOOKUP(Tabel4[[#This Row],[Data fra "5. Basis"]],Leverancespecifikation!C:C,1,FALSE)</f>
        <v/>
      </c>
      <c r="E819" t="str">
        <f>_xlfn.CONCAT(Leverancespecifikation!J822,Leverancespecifikation!K822,Leverancespecifikation!L822,Leverancespecifikation!V822:CA822)</f>
        <v/>
      </c>
      <c r="F819">
        <f>Leverancespecifikation!N822</f>
        <v>0</v>
      </c>
      <c r="G819" t="str">
        <f t="shared" si="13"/>
        <v/>
      </c>
    </row>
    <row r="820" spans="1:7" x14ac:dyDescent="0.25">
      <c r="A820" t="str">
        <f>'Leverancespecifikation (LÅST)'!C823</f>
        <v/>
      </c>
      <c r="B820" t="str">
        <f>_xlfn.CONCAT('Leverancespecifikation (LÅST)'!J823:L823,'Leverancespecifikation (LÅST)'!V823:CA823)</f>
        <v/>
      </c>
      <c r="C820">
        <f>'Leverancespecifikation (LÅST)'!N823</f>
        <v>0</v>
      </c>
      <c r="D820" t="str">
        <f>VLOOKUP(Tabel4[[#This Row],[Data fra "5. Basis"]],Leverancespecifikation!C:C,1,FALSE)</f>
        <v/>
      </c>
      <c r="E820" t="str">
        <f>_xlfn.CONCAT(Leverancespecifikation!J823,Leverancespecifikation!K823,Leverancespecifikation!L823,Leverancespecifikation!V823:CA823)</f>
        <v/>
      </c>
      <c r="F820">
        <f>Leverancespecifikation!N823</f>
        <v>0</v>
      </c>
      <c r="G820" t="str">
        <f t="shared" si="13"/>
        <v/>
      </c>
    </row>
    <row r="821" spans="1:7" x14ac:dyDescent="0.25">
      <c r="A821" t="str">
        <f>'Leverancespecifikation (LÅST)'!C824</f>
        <v/>
      </c>
      <c r="B821" t="str">
        <f>_xlfn.CONCAT('Leverancespecifikation (LÅST)'!J824:L824,'Leverancespecifikation (LÅST)'!V824:CA824)</f>
        <v/>
      </c>
      <c r="C821">
        <f>'Leverancespecifikation (LÅST)'!N824</f>
        <v>0</v>
      </c>
      <c r="D821" t="str">
        <f>VLOOKUP(Tabel4[[#This Row],[Data fra "5. Basis"]],Leverancespecifikation!C:C,1,FALSE)</f>
        <v/>
      </c>
      <c r="E821" t="str">
        <f>_xlfn.CONCAT(Leverancespecifikation!J824,Leverancespecifikation!K824,Leverancespecifikation!L824,Leverancespecifikation!V824:CA824)</f>
        <v/>
      </c>
      <c r="F821">
        <f>Leverancespecifikation!N824</f>
        <v>0</v>
      </c>
      <c r="G821" t="str">
        <f t="shared" si="13"/>
        <v/>
      </c>
    </row>
    <row r="822" spans="1:7" x14ac:dyDescent="0.25">
      <c r="A822" t="str">
        <f>'Leverancespecifikation (LÅST)'!C825</f>
        <v/>
      </c>
      <c r="B822" t="str">
        <f>_xlfn.CONCAT('Leverancespecifikation (LÅST)'!J825:L825,'Leverancespecifikation (LÅST)'!V825:CA825)</f>
        <v/>
      </c>
      <c r="C822">
        <f>'Leverancespecifikation (LÅST)'!N825</f>
        <v>0</v>
      </c>
      <c r="D822" t="str">
        <f>VLOOKUP(Tabel4[[#This Row],[Data fra "5. Basis"]],Leverancespecifikation!C:C,1,FALSE)</f>
        <v/>
      </c>
      <c r="E822" t="str">
        <f>_xlfn.CONCAT(Leverancespecifikation!J825,Leverancespecifikation!K825,Leverancespecifikation!L825,Leverancespecifikation!V825:CA825)</f>
        <v/>
      </c>
      <c r="F822">
        <f>Leverancespecifikation!N825</f>
        <v>0</v>
      </c>
      <c r="G822" t="str">
        <f t="shared" si="13"/>
        <v/>
      </c>
    </row>
    <row r="823" spans="1:7" x14ac:dyDescent="0.25">
      <c r="A823" t="str">
        <f>'Leverancespecifikation (LÅST)'!C826</f>
        <v/>
      </c>
      <c r="B823" t="str">
        <f>_xlfn.CONCAT('Leverancespecifikation (LÅST)'!J826:L826,'Leverancespecifikation (LÅST)'!V826:CA826)</f>
        <v/>
      </c>
      <c r="C823">
        <f>'Leverancespecifikation (LÅST)'!N826</f>
        <v>0</v>
      </c>
      <c r="D823" t="str">
        <f>VLOOKUP(Tabel4[[#This Row],[Data fra "5. Basis"]],Leverancespecifikation!C:C,1,FALSE)</f>
        <v/>
      </c>
      <c r="E823" t="str">
        <f>_xlfn.CONCAT(Leverancespecifikation!J826,Leverancespecifikation!K826,Leverancespecifikation!L826,Leverancespecifikation!V826:CA826)</f>
        <v/>
      </c>
      <c r="F823">
        <f>Leverancespecifikation!N826</f>
        <v>0</v>
      </c>
      <c r="G823" t="str">
        <f t="shared" si="13"/>
        <v/>
      </c>
    </row>
    <row r="824" spans="1:7" x14ac:dyDescent="0.25">
      <c r="A824" t="str">
        <f>'Leverancespecifikation (LÅST)'!C827</f>
        <v/>
      </c>
      <c r="B824" t="str">
        <f>_xlfn.CONCAT('Leverancespecifikation (LÅST)'!J827:L827,'Leverancespecifikation (LÅST)'!V827:CA827)</f>
        <v/>
      </c>
      <c r="C824">
        <f>'Leverancespecifikation (LÅST)'!N827</f>
        <v>0</v>
      </c>
      <c r="D824" t="str">
        <f>VLOOKUP(Tabel4[[#This Row],[Data fra "5. Basis"]],Leverancespecifikation!C:C,1,FALSE)</f>
        <v/>
      </c>
      <c r="E824" t="str">
        <f>_xlfn.CONCAT(Leverancespecifikation!J827,Leverancespecifikation!K827,Leverancespecifikation!L827,Leverancespecifikation!V827:CA827)</f>
        <v/>
      </c>
      <c r="F824">
        <f>Leverancespecifikation!N827</f>
        <v>0</v>
      </c>
      <c r="G824" t="str">
        <f t="shared" si="13"/>
        <v/>
      </c>
    </row>
    <row r="825" spans="1:7" x14ac:dyDescent="0.25">
      <c r="A825" t="str">
        <f>'Leverancespecifikation (LÅST)'!C828</f>
        <v/>
      </c>
      <c r="B825" t="str">
        <f>_xlfn.CONCAT('Leverancespecifikation (LÅST)'!J828:L828,'Leverancespecifikation (LÅST)'!V828:CA828)</f>
        <v/>
      </c>
      <c r="C825">
        <f>'Leverancespecifikation (LÅST)'!N828</f>
        <v>0</v>
      </c>
      <c r="D825" t="str">
        <f>VLOOKUP(Tabel4[[#This Row],[Data fra "5. Basis"]],Leverancespecifikation!C:C,1,FALSE)</f>
        <v/>
      </c>
      <c r="E825" t="str">
        <f>_xlfn.CONCAT(Leverancespecifikation!J828,Leverancespecifikation!K828,Leverancespecifikation!L828,Leverancespecifikation!V828:CA828)</f>
        <v/>
      </c>
      <c r="F825">
        <f>Leverancespecifikation!N828</f>
        <v>0</v>
      </c>
      <c r="G825" t="str">
        <f t="shared" si="13"/>
        <v/>
      </c>
    </row>
    <row r="826" spans="1:7" x14ac:dyDescent="0.25">
      <c r="A826" t="str">
        <f>'Leverancespecifikation (LÅST)'!C829</f>
        <v/>
      </c>
      <c r="B826" t="str">
        <f>_xlfn.CONCAT('Leverancespecifikation (LÅST)'!J829:L829,'Leverancespecifikation (LÅST)'!V829:CA829)</f>
        <v/>
      </c>
      <c r="C826">
        <f>'Leverancespecifikation (LÅST)'!N829</f>
        <v>0</v>
      </c>
      <c r="D826" t="str">
        <f>VLOOKUP(Tabel4[[#This Row],[Data fra "5. Basis"]],Leverancespecifikation!C:C,1,FALSE)</f>
        <v/>
      </c>
      <c r="E826" t="str">
        <f>_xlfn.CONCAT(Leverancespecifikation!J829,Leverancespecifikation!K829,Leverancespecifikation!L829,Leverancespecifikation!V829:CA829)</f>
        <v/>
      </c>
      <c r="F826">
        <f>Leverancespecifikation!N829</f>
        <v>0</v>
      </c>
      <c r="G826" t="str">
        <f t="shared" si="13"/>
        <v/>
      </c>
    </row>
    <row r="827" spans="1:7" x14ac:dyDescent="0.25">
      <c r="A827" t="str">
        <f>'Leverancespecifikation (LÅST)'!C830</f>
        <v/>
      </c>
      <c r="B827" t="str">
        <f>_xlfn.CONCAT('Leverancespecifikation (LÅST)'!J830:L830,'Leverancespecifikation (LÅST)'!V830:CA830)</f>
        <v/>
      </c>
      <c r="C827">
        <f>'Leverancespecifikation (LÅST)'!N830</f>
        <v>0</v>
      </c>
      <c r="D827" t="str">
        <f>VLOOKUP(Tabel4[[#This Row],[Data fra "5. Basis"]],Leverancespecifikation!C:C,1,FALSE)</f>
        <v/>
      </c>
      <c r="E827" t="str">
        <f>_xlfn.CONCAT(Leverancespecifikation!J830,Leverancespecifikation!K830,Leverancespecifikation!L830,Leverancespecifikation!V830:CA830)</f>
        <v/>
      </c>
      <c r="F827">
        <f>Leverancespecifikation!N830</f>
        <v>0</v>
      </c>
      <c r="G827" t="str">
        <f t="shared" si="13"/>
        <v/>
      </c>
    </row>
    <row r="828" spans="1:7" x14ac:dyDescent="0.25">
      <c r="A828" t="str">
        <f>'Leverancespecifikation (LÅST)'!C831</f>
        <v/>
      </c>
      <c r="B828" t="str">
        <f>_xlfn.CONCAT('Leverancespecifikation (LÅST)'!J831:L831,'Leverancespecifikation (LÅST)'!V831:CA831)</f>
        <v/>
      </c>
      <c r="C828">
        <f>'Leverancespecifikation (LÅST)'!N831</f>
        <v>0</v>
      </c>
      <c r="D828" t="str">
        <f>VLOOKUP(Tabel4[[#This Row],[Data fra "5. Basis"]],Leverancespecifikation!C:C,1,FALSE)</f>
        <v/>
      </c>
      <c r="E828" t="str">
        <f>_xlfn.CONCAT(Leverancespecifikation!J831,Leverancespecifikation!K831,Leverancespecifikation!L831,Leverancespecifikation!V831:CA831)</f>
        <v/>
      </c>
      <c r="F828">
        <f>Leverancespecifikation!N831</f>
        <v>0</v>
      </c>
      <c r="G828" t="str">
        <f t="shared" si="13"/>
        <v/>
      </c>
    </row>
    <row r="829" spans="1:7" x14ac:dyDescent="0.25">
      <c r="A829" t="str">
        <f>'Leverancespecifikation (LÅST)'!C832</f>
        <v/>
      </c>
      <c r="B829" t="str">
        <f>_xlfn.CONCAT('Leverancespecifikation (LÅST)'!J832:L832,'Leverancespecifikation (LÅST)'!V832:CA832)</f>
        <v/>
      </c>
      <c r="C829">
        <f>'Leverancespecifikation (LÅST)'!N832</f>
        <v>0</v>
      </c>
      <c r="D829" t="str">
        <f>VLOOKUP(Tabel4[[#This Row],[Data fra "5. Basis"]],Leverancespecifikation!C:C,1,FALSE)</f>
        <v/>
      </c>
      <c r="E829" t="str">
        <f>_xlfn.CONCAT(Leverancespecifikation!J832,Leverancespecifikation!K832,Leverancespecifikation!L832,Leverancespecifikation!V832:CA832)</f>
        <v/>
      </c>
      <c r="F829">
        <f>Leverancespecifikation!N832</f>
        <v>0</v>
      </c>
      <c r="G829" t="str">
        <f t="shared" si="13"/>
        <v/>
      </c>
    </row>
    <row r="830" spans="1:7" x14ac:dyDescent="0.25">
      <c r="A830" t="str">
        <f>'Leverancespecifikation (LÅST)'!C833</f>
        <v/>
      </c>
      <c r="B830" t="str">
        <f>_xlfn.CONCAT('Leverancespecifikation (LÅST)'!J833:L833,'Leverancespecifikation (LÅST)'!V833:CA833)</f>
        <v/>
      </c>
      <c r="C830">
        <f>'Leverancespecifikation (LÅST)'!N833</f>
        <v>0</v>
      </c>
      <c r="D830" t="str">
        <f>VLOOKUP(Tabel4[[#This Row],[Data fra "5. Basis"]],Leverancespecifikation!C:C,1,FALSE)</f>
        <v/>
      </c>
      <c r="E830" t="str">
        <f>_xlfn.CONCAT(Leverancespecifikation!J833,Leverancespecifikation!K833,Leverancespecifikation!L833,Leverancespecifikation!V833:CA833)</f>
        <v/>
      </c>
      <c r="F830">
        <f>Leverancespecifikation!N833</f>
        <v>0</v>
      </c>
      <c r="G830" t="str">
        <f t="shared" si="13"/>
        <v/>
      </c>
    </row>
    <row r="831" spans="1:7" x14ac:dyDescent="0.25">
      <c r="A831" t="str">
        <f>'Leverancespecifikation (LÅST)'!C834</f>
        <v/>
      </c>
      <c r="B831" t="str">
        <f>_xlfn.CONCAT('Leverancespecifikation (LÅST)'!J834:L834,'Leverancespecifikation (LÅST)'!V834:CA834)</f>
        <v/>
      </c>
      <c r="C831">
        <f>'Leverancespecifikation (LÅST)'!N834</f>
        <v>0</v>
      </c>
      <c r="D831" t="str">
        <f>VLOOKUP(Tabel4[[#This Row],[Data fra "5. Basis"]],Leverancespecifikation!C:C,1,FALSE)</f>
        <v/>
      </c>
      <c r="E831" t="str">
        <f>_xlfn.CONCAT(Leverancespecifikation!J834,Leverancespecifikation!K834,Leverancespecifikation!L834,Leverancespecifikation!V834:CA834)</f>
        <v/>
      </c>
      <c r="F831">
        <f>Leverancespecifikation!N834</f>
        <v>0</v>
      </c>
      <c r="G831" t="str">
        <f t="shared" si="13"/>
        <v/>
      </c>
    </row>
    <row r="832" spans="1:7" x14ac:dyDescent="0.25">
      <c r="A832" t="str">
        <f>'Leverancespecifikation (LÅST)'!C835</f>
        <v/>
      </c>
      <c r="B832" t="str">
        <f>_xlfn.CONCAT('Leverancespecifikation (LÅST)'!J835:L835,'Leverancespecifikation (LÅST)'!V835:CA835)</f>
        <v/>
      </c>
      <c r="C832">
        <f>'Leverancespecifikation (LÅST)'!N835</f>
        <v>0</v>
      </c>
      <c r="D832" t="str">
        <f>VLOOKUP(Tabel4[[#This Row],[Data fra "5. Basis"]],Leverancespecifikation!C:C,1,FALSE)</f>
        <v/>
      </c>
      <c r="E832" t="str">
        <f>_xlfn.CONCAT(Leverancespecifikation!J835,Leverancespecifikation!K835,Leverancespecifikation!L835,Leverancespecifikation!V835:CA835)</f>
        <v/>
      </c>
      <c r="F832">
        <f>Leverancespecifikation!N835</f>
        <v>0</v>
      </c>
      <c r="G832" t="str">
        <f t="shared" si="13"/>
        <v/>
      </c>
    </row>
    <row r="833" spans="1:7" x14ac:dyDescent="0.25">
      <c r="A833" t="str">
        <f>'Leverancespecifikation (LÅST)'!C836</f>
        <v/>
      </c>
      <c r="B833" t="str">
        <f>_xlfn.CONCAT('Leverancespecifikation (LÅST)'!J836:L836,'Leverancespecifikation (LÅST)'!V836:CA836)</f>
        <v/>
      </c>
      <c r="C833">
        <f>'Leverancespecifikation (LÅST)'!N836</f>
        <v>0</v>
      </c>
      <c r="D833" t="str">
        <f>VLOOKUP(Tabel4[[#This Row],[Data fra "5. Basis"]],Leverancespecifikation!C:C,1,FALSE)</f>
        <v/>
      </c>
      <c r="E833" t="str">
        <f>_xlfn.CONCAT(Leverancespecifikation!J836,Leverancespecifikation!K836,Leverancespecifikation!L836,Leverancespecifikation!V836:CA836)</f>
        <v/>
      </c>
      <c r="F833">
        <f>Leverancespecifikation!N836</f>
        <v>0</v>
      </c>
      <c r="G833" t="str">
        <f t="shared" si="13"/>
        <v/>
      </c>
    </row>
    <row r="834" spans="1:7" x14ac:dyDescent="0.25">
      <c r="A834" t="str">
        <f>'Leverancespecifikation (LÅST)'!C837</f>
        <v/>
      </c>
      <c r="B834" t="str">
        <f>_xlfn.CONCAT('Leverancespecifikation (LÅST)'!J837:L837,'Leverancespecifikation (LÅST)'!V837:CA837)</f>
        <v/>
      </c>
      <c r="C834">
        <f>'Leverancespecifikation (LÅST)'!N837</f>
        <v>0</v>
      </c>
      <c r="D834" t="str">
        <f>VLOOKUP(Tabel4[[#This Row],[Data fra "5. Basis"]],Leverancespecifikation!C:C,1,FALSE)</f>
        <v/>
      </c>
      <c r="E834" t="str">
        <f>_xlfn.CONCAT(Leverancespecifikation!J837,Leverancespecifikation!K837,Leverancespecifikation!L837,Leverancespecifikation!V837:CA837)</f>
        <v/>
      </c>
      <c r="F834">
        <f>Leverancespecifikation!N837</f>
        <v>0</v>
      </c>
      <c r="G834" t="str">
        <f t="shared" si="13"/>
        <v/>
      </c>
    </row>
    <row r="835" spans="1:7" x14ac:dyDescent="0.25">
      <c r="A835" t="str">
        <f>'Leverancespecifikation (LÅST)'!C838</f>
        <v/>
      </c>
      <c r="B835" t="str">
        <f>_xlfn.CONCAT('Leverancespecifikation (LÅST)'!J838:L838,'Leverancespecifikation (LÅST)'!V838:CA838)</f>
        <v/>
      </c>
      <c r="C835">
        <f>'Leverancespecifikation (LÅST)'!N838</f>
        <v>0</v>
      </c>
      <c r="D835" t="str">
        <f>VLOOKUP(Tabel4[[#This Row],[Data fra "5. Basis"]],Leverancespecifikation!C:C,1,FALSE)</f>
        <v/>
      </c>
      <c r="E835" t="str">
        <f>_xlfn.CONCAT(Leverancespecifikation!J838,Leverancespecifikation!K838,Leverancespecifikation!L838,Leverancespecifikation!V838:CA838)</f>
        <v/>
      </c>
      <c r="F835">
        <f>Leverancespecifikation!N838</f>
        <v>0</v>
      </c>
      <c r="G835" t="str">
        <f t="shared" ref="G835:G898" si="14">IF(B835=E835,IF(C835=F835,"","P"),"P")</f>
        <v/>
      </c>
    </row>
    <row r="836" spans="1:7" x14ac:dyDescent="0.25">
      <c r="A836" t="str">
        <f>'Leverancespecifikation (LÅST)'!C839</f>
        <v/>
      </c>
      <c r="B836" t="str">
        <f>_xlfn.CONCAT('Leverancespecifikation (LÅST)'!J839:L839,'Leverancespecifikation (LÅST)'!V839:CA839)</f>
        <v/>
      </c>
      <c r="C836">
        <f>'Leverancespecifikation (LÅST)'!N839</f>
        <v>0</v>
      </c>
      <c r="D836" t="str">
        <f>VLOOKUP(Tabel4[[#This Row],[Data fra "5. Basis"]],Leverancespecifikation!C:C,1,FALSE)</f>
        <v/>
      </c>
      <c r="E836" t="str">
        <f>_xlfn.CONCAT(Leverancespecifikation!J839,Leverancespecifikation!K839,Leverancespecifikation!L839,Leverancespecifikation!V839:CA839)</f>
        <v/>
      </c>
      <c r="F836">
        <f>Leverancespecifikation!N839</f>
        <v>0</v>
      </c>
      <c r="G836" t="str">
        <f t="shared" si="14"/>
        <v/>
      </c>
    </row>
    <row r="837" spans="1:7" x14ac:dyDescent="0.25">
      <c r="A837" t="str">
        <f>'Leverancespecifikation (LÅST)'!C840</f>
        <v/>
      </c>
      <c r="B837" t="str">
        <f>_xlfn.CONCAT('Leverancespecifikation (LÅST)'!J840:L840,'Leverancespecifikation (LÅST)'!V840:CA840)</f>
        <v/>
      </c>
      <c r="C837">
        <f>'Leverancespecifikation (LÅST)'!N840</f>
        <v>0</v>
      </c>
      <c r="D837" t="str">
        <f>VLOOKUP(Tabel4[[#This Row],[Data fra "5. Basis"]],Leverancespecifikation!C:C,1,FALSE)</f>
        <v/>
      </c>
      <c r="E837" t="str">
        <f>_xlfn.CONCAT(Leverancespecifikation!J840,Leverancespecifikation!K840,Leverancespecifikation!L840,Leverancespecifikation!V840:CA840)</f>
        <v/>
      </c>
      <c r="F837">
        <f>Leverancespecifikation!N840</f>
        <v>0</v>
      </c>
      <c r="G837" t="str">
        <f t="shared" si="14"/>
        <v/>
      </c>
    </row>
    <row r="838" spans="1:7" x14ac:dyDescent="0.25">
      <c r="A838" t="str">
        <f>'Leverancespecifikation (LÅST)'!C841</f>
        <v/>
      </c>
      <c r="B838" t="str">
        <f>_xlfn.CONCAT('Leverancespecifikation (LÅST)'!J841:L841,'Leverancespecifikation (LÅST)'!V841:CA841)</f>
        <v/>
      </c>
      <c r="C838">
        <f>'Leverancespecifikation (LÅST)'!N841</f>
        <v>0</v>
      </c>
      <c r="D838" t="str">
        <f>VLOOKUP(Tabel4[[#This Row],[Data fra "5. Basis"]],Leverancespecifikation!C:C,1,FALSE)</f>
        <v/>
      </c>
      <c r="E838" t="str">
        <f>_xlfn.CONCAT(Leverancespecifikation!J841,Leverancespecifikation!K841,Leverancespecifikation!L841,Leverancespecifikation!V841:CA841)</f>
        <v/>
      </c>
      <c r="F838">
        <f>Leverancespecifikation!N841</f>
        <v>0</v>
      </c>
      <c r="G838" t="str">
        <f t="shared" si="14"/>
        <v/>
      </c>
    </row>
    <row r="839" spans="1:7" x14ac:dyDescent="0.25">
      <c r="A839" t="str">
        <f>'Leverancespecifikation (LÅST)'!C842</f>
        <v/>
      </c>
      <c r="B839" t="str">
        <f>_xlfn.CONCAT('Leverancespecifikation (LÅST)'!J842:L842,'Leverancespecifikation (LÅST)'!V842:CA842)</f>
        <v/>
      </c>
      <c r="C839">
        <f>'Leverancespecifikation (LÅST)'!N842</f>
        <v>0</v>
      </c>
      <c r="D839" t="str">
        <f>VLOOKUP(Tabel4[[#This Row],[Data fra "5. Basis"]],Leverancespecifikation!C:C,1,FALSE)</f>
        <v/>
      </c>
      <c r="E839" t="str">
        <f>_xlfn.CONCAT(Leverancespecifikation!J842,Leverancespecifikation!K842,Leverancespecifikation!L842,Leverancespecifikation!V842:CA842)</f>
        <v/>
      </c>
      <c r="F839">
        <f>Leverancespecifikation!N842</f>
        <v>0</v>
      </c>
      <c r="G839" t="str">
        <f t="shared" si="14"/>
        <v/>
      </c>
    </row>
    <row r="840" spans="1:7" x14ac:dyDescent="0.25">
      <c r="A840" t="str">
        <f>'Leverancespecifikation (LÅST)'!C843</f>
        <v/>
      </c>
      <c r="B840" t="str">
        <f>_xlfn.CONCAT('Leverancespecifikation (LÅST)'!J843:L843,'Leverancespecifikation (LÅST)'!V843:CA843)</f>
        <v/>
      </c>
      <c r="C840">
        <f>'Leverancespecifikation (LÅST)'!N843</f>
        <v>0</v>
      </c>
      <c r="D840" t="str">
        <f>VLOOKUP(Tabel4[[#This Row],[Data fra "5. Basis"]],Leverancespecifikation!C:C,1,FALSE)</f>
        <v/>
      </c>
      <c r="E840" t="str">
        <f>_xlfn.CONCAT(Leverancespecifikation!J843,Leverancespecifikation!K843,Leverancespecifikation!L843,Leverancespecifikation!V843:CA843)</f>
        <v/>
      </c>
      <c r="F840">
        <f>Leverancespecifikation!N843</f>
        <v>0</v>
      </c>
      <c r="G840" t="str">
        <f t="shared" si="14"/>
        <v/>
      </c>
    </row>
    <row r="841" spans="1:7" x14ac:dyDescent="0.25">
      <c r="A841" t="str">
        <f>'Leverancespecifikation (LÅST)'!C844</f>
        <v/>
      </c>
      <c r="B841" t="str">
        <f>_xlfn.CONCAT('Leverancespecifikation (LÅST)'!J844:L844,'Leverancespecifikation (LÅST)'!V844:CA844)</f>
        <v/>
      </c>
      <c r="C841">
        <f>'Leverancespecifikation (LÅST)'!N844</f>
        <v>0</v>
      </c>
      <c r="D841" t="str">
        <f>VLOOKUP(Tabel4[[#This Row],[Data fra "5. Basis"]],Leverancespecifikation!C:C,1,FALSE)</f>
        <v/>
      </c>
      <c r="E841" t="str">
        <f>_xlfn.CONCAT(Leverancespecifikation!J844,Leverancespecifikation!K844,Leverancespecifikation!L844,Leverancespecifikation!V844:CA844)</f>
        <v/>
      </c>
      <c r="F841">
        <f>Leverancespecifikation!N844</f>
        <v>0</v>
      </c>
      <c r="G841" t="str">
        <f t="shared" si="14"/>
        <v/>
      </c>
    </row>
    <row r="842" spans="1:7" x14ac:dyDescent="0.25">
      <c r="A842" t="str">
        <f>'Leverancespecifikation (LÅST)'!C845</f>
        <v/>
      </c>
      <c r="B842" t="str">
        <f>_xlfn.CONCAT('Leverancespecifikation (LÅST)'!J845:L845,'Leverancespecifikation (LÅST)'!V845:CA845)</f>
        <v/>
      </c>
      <c r="C842">
        <f>'Leverancespecifikation (LÅST)'!N845</f>
        <v>0</v>
      </c>
      <c r="D842" t="str">
        <f>VLOOKUP(Tabel4[[#This Row],[Data fra "5. Basis"]],Leverancespecifikation!C:C,1,FALSE)</f>
        <v/>
      </c>
      <c r="E842" t="str">
        <f>_xlfn.CONCAT(Leverancespecifikation!J845,Leverancespecifikation!K845,Leverancespecifikation!L845,Leverancespecifikation!V845:CA845)</f>
        <v/>
      </c>
      <c r="F842">
        <f>Leverancespecifikation!N845</f>
        <v>0</v>
      </c>
      <c r="G842" t="str">
        <f t="shared" si="14"/>
        <v/>
      </c>
    </row>
    <row r="843" spans="1:7" x14ac:dyDescent="0.25">
      <c r="A843" t="str">
        <f>'Leverancespecifikation (LÅST)'!C846</f>
        <v/>
      </c>
      <c r="B843" t="str">
        <f>_xlfn.CONCAT('Leverancespecifikation (LÅST)'!J846:L846,'Leverancespecifikation (LÅST)'!V846:CA846)</f>
        <v/>
      </c>
      <c r="C843">
        <f>'Leverancespecifikation (LÅST)'!N846</f>
        <v>0</v>
      </c>
      <c r="D843" t="str">
        <f>VLOOKUP(Tabel4[[#This Row],[Data fra "5. Basis"]],Leverancespecifikation!C:C,1,FALSE)</f>
        <v/>
      </c>
      <c r="E843" t="str">
        <f>_xlfn.CONCAT(Leverancespecifikation!J846,Leverancespecifikation!K846,Leverancespecifikation!L846,Leverancespecifikation!V846:CA846)</f>
        <v/>
      </c>
      <c r="F843">
        <f>Leverancespecifikation!N846</f>
        <v>0</v>
      </c>
      <c r="G843" t="str">
        <f t="shared" si="14"/>
        <v/>
      </c>
    </row>
    <row r="844" spans="1:7" x14ac:dyDescent="0.25">
      <c r="A844" t="str">
        <f>'Leverancespecifikation (LÅST)'!C847</f>
        <v/>
      </c>
      <c r="B844" t="str">
        <f>_xlfn.CONCAT('Leverancespecifikation (LÅST)'!J847:L847,'Leverancespecifikation (LÅST)'!V847:CA847)</f>
        <v/>
      </c>
      <c r="C844">
        <f>'Leverancespecifikation (LÅST)'!N847</f>
        <v>0</v>
      </c>
      <c r="D844" t="str">
        <f>VLOOKUP(Tabel4[[#This Row],[Data fra "5. Basis"]],Leverancespecifikation!C:C,1,FALSE)</f>
        <v/>
      </c>
      <c r="E844" t="str">
        <f>_xlfn.CONCAT(Leverancespecifikation!J847,Leverancespecifikation!K847,Leverancespecifikation!L847,Leverancespecifikation!V847:CA847)</f>
        <v/>
      </c>
      <c r="F844">
        <f>Leverancespecifikation!N847</f>
        <v>0</v>
      </c>
      <c r="G844" t="str">
        <f t="shared" si="14"/>
        <v/>
      </c>
    </row>
    <row r="845" spans="1:7" x14ac:dyDescent="0.25">
      <c r="A845" t="str">
        <f>'Leverancespecifikation (LÅST)'!C848</f>
        <v/>
      </c>
      <c r="B845" t="str">
        <f>_xlfn.CONCAT('Leverancespecifikation (LÅST)'!J848:L848,'Leverancespecifikation (LÅST)'!V848:CA848)</f>
        <v/>
      </c>
      <c r="C845">
        <f>'Leverancespecifikation (LÅST)'!N848</f>
        <v>0</v>
      </c>
      <c r="D845" t="str">
        <f>VLOOKUP(Tabel4[[#This Row],[Data fra "5. Basis"]],Leverancespecifikation!C:C,1,FALSE)</f>
        <v/>
      </c>
      <c r="E845" t="str">
        <f>_xlfn.CONCAT(Leverancespecifikation!J848,Leverancespecifikation!K848,Leverancespecifikation!L848,Leverancespecifikation!V848:CA848)</f>
        <v/>
      </c>
      <c r="F845">
        <f>Leverancespecifikation!N848</f>
        <v>0</v>
      </c>
      <c r="G845" t="str">
        <f t="shared" si="14"/>
        <v/>
      </c>
    </row>
    <row r="846" spans="1:7" x14ac:dyDescent="0.25">
      <c r="A846" t="str">
        <f>'Leverancespecifikation (LÅST)'!C849</f>
        <v/>
      </c>
      <c r="B846" t="str">
        <f>_xlfn.CONCAT('Leverancespecifikation (LÅST)'!J849:L849,'Leverancespecifikation (LÅST)'!V849:CA849)</f>
        <v/>
      </c>
      <c r="C846">
        <f>'Leverancespecifikation (LÅST)'!N849</f>
        <v>0</v>
      </c>
      <c r="D846" t="str">
        <f>VLOOKUP(Tabel4[[#This Row],[Data fra "5. Basis"]],Leverancespecifikation!C:C,1,FALSE)</f>
        <v/>
      </c>
      <c r="E846" t="str">
        <f>_xlfn.CONCAT(Leverancespecifikation!J849,Leverancespecifikation!K849,Leverancespecifikation!L849,Leverancespecifikation!V849:CA849)</f>
        <v/>
      </c>
      <c r="F846">
        <f>Leverancespecifikation!N849</f>
        <v>0</v>
      </c>
      <c r="G846" t="str">
        <f t="shared" si="14"/>
        <v/>
      </c>
    </row>
    <row r="847" spans="1:7" x14ac:dyDescent="0.25">
      <c r="A847" t="str">
        <f>'Leverancespecifikation (LÅST)'!C850</f>
        <v/>
      </c>
      <c r="B847" t="str">
        <f>_xlfn.CONCAT('Leverancespecifikation (LÅST)'!J850:L850,'Leverancespecifikation (LÅST)'!V850:CA850)</f>
        <v/>
      </c>
      <c r="C847">
        <f>'Leverancespecifikation (LÅST)'!N850</f>
        <v>0</v>
      </c>
      <c r="D847" t="str">
        <f>VLOOKUP(Tabel4[[#This Row],[Data fra "5. Basis"]],Leverancespecifikation!C:C,1,FALSE)</f>
        <v/>
      </c>
      <c r="E847" t="str">
        <f>_xlfn.CONCAT(Leverancespecifikation!J850,Leverancespecifikation!K850,Leverancespecifikation!L850,Leverancespecifikation!V850:CA850)</f>
        <v/>
      </c>
      <c r="F847">
        <f>Leverancespecifikation!N850</f>
        <v>0</v>
      </c>
      <c r="G847" t="str">
        <f t="shared" si="14"/>
        <v/>
      </c>
    </row>
    <row r="848" spans="1:7" x14ac:dyDescent="0.25">
      <c r="A848" t="str">
        <f>'Leverancespecifikation (LÅST)'!C851</f>
        <v/>
      </c>
      <c r="B848" t="str">
        <f>_xlfn.CONCAT('Leverancespecifikation (LÅST)'!J851:L851,'Leverancespecifikation (LÅST)'!V851:CA851)</f>
        <v/>
      </c>
      <c r="C848">
        <f>'Leverancespecifikation (LÅST)'!N851</f>
        <v>0</v>
      </c>
      <c r="D848" t="str">
        <f>VLOOKUP(Tabel4[[#This Row],[Data fra "5. Basis"]],Leverancespecifikation!C:C,1,FALSE)</f>
        <v/>
      </c>
      <c r="E848" t="str">
        <f>_xlfn.CONCAT(Leverancespecifikation!J851,Leverancespecifikation!K851,Leverancespecifikation!L851,Leverancespecifikation!V851:CA851)</f>
        <v/>
      </c>
      <c r="F848">
        <f>Leverancespecifikation!N851</f>
        <v>0</v>
      </c>
      <c r="G848" t="str">
        <f t="shared" si="14"/>
        <v/>
      </c>
    </row>
    <row r="849" spans="1:7" x14ac:dyDescent="0.25">
      <c r="A849" t="str">
        <f>'Leverancespecifikation (LÅST)'!C852</f>
        <v/>
      </c>
      <c r="B849" t="str">
        <f>_xlfn.CONCAT('Leverancespecifikation (LÅST)'!J852:L852,'Leverancespecifikation (LÅST)'!V852:CA852)</f>
        <v/>
      </c>
      <c r="C849">
        <f>'Leverancespecifikation (LÅST)'!N852</f>
        <v>0</v>
      </c>
      <c r="D849" t="str">
        <f>VLOOKUP(Tabel4[[#This Row],[Data fra "5. Basis"]],Leverancespecifikation!C:C,1,FALSE)</f>
        <v/>
      </c>
      <c r="E849" t="str">
        <f>_xlfn.CONCAT(Leverancespecifikation!J852,Leverancespecifikation!K852,Leverancespecifikation!L852,Leverancespecifikation!V852:CA852)</f>
        <v/>
      </c>
      <c r="F849">
        <f>Leverancespecifikation!N852</f>
        <v>0</v>
      </c>
      <c r="G849" t="str">
        <f t="shared" si="14"/>
        <v/>
      </c>
    </row>
    <row r="850" spans="1:7" x14ac:dyDescent="0.25">
      <c r="A850" t="str">
        <f>'Leverancespecifikation (LÅST)'!C853</f>
        <v/>
      </c>
      <c r="B850" t="str">
        <f>_xlfn.CONCAT('Leverancespecifikation (LÅST)'!J853:L853,'Leverancespecifikation (LÅST)'!V853:CA853)</f>
        <v/>
      </c>
      <c r="C850">
        <f>'Leverancespecifikation (LÅST)'!N853</f>
        <v>0</v>
      </c>
      <c r="D850" t="str">
        <f>VLOOKUP(Tabel4[[#This Row],[Data fra "5. Basis"]],Leverancespecifikation!C:C,1,FALSE)</f>
        <v/>
      </c>
      <c r="E850" t="str">
        <f>_xlfn.CONCAT(Leverancespecifikation!J853,Leverancespecifikation!K853,Leverancespecifikation!L853,Leverancespecifikation!V853:CA853)</f>
        <v/>
      </c>
      <c r="F850">
        <f>Leverancespecifikation!N853</f>
        <v>0</v>
      </c>
      <c r="G850" t="str">
        <f t="shared" si="14"/>
        <v/>
      </c>
    </row>
    <row r="851" spans="1:7" x14ac:dyDescent="0.25">
      <c r="A851" t="str">
        <f>'Leverancespecifikation (LÅST)'!C854</f>
        <v/>
      </c>
      <c r="B851" t="str">
        <f>_xlfn.CONCAT('Leverancespecifikation (LÅST)'!J854:L854,'Leverancespecifikation (LÅST)'!V854:CA854)</f>
        <v/>
      </c>
      <c r="C851">
        <f>'Leverancespecifikation (LÅST)'!N854</f>
        <v>0</v>
      </c>
      <c r="D851" t="str">
        <f>VLOOKUP(Tabel4[[#This Row],[Data fra "5. Basis"]],Leverancespecifikation!C:C,1,FALSE)</f>
        <v/>
      </c>
      <c r="E851" t="str">
        <f>_xlfn.CONCAT(Leverancespecifikation!J854,Leverancespecifikation!K854,Leverancespecifikation!L854,Leverancespecifikation!V854:CA854)</f>
        <v/>
      </c>
      <c r="F851">
        <f>Leverancespecifikation!N854</f>
        <v>0</v>
      </c>
      <c r="G851" t="str">
        <f t="shared" si="14"/>
        <v/>
      </c>
    </row>
    <row r="852" spans="1:7" x14ac:dyDescent="0.25">
      <c r="A852" t="str">
        <f>'Leverancespecifikation (LÅST)'!C855</f>
        <v/>
      </c>
      <c r="B852" t="str">
        <f>_xlfn.CONCAT('Leverancespecifikation (LÅST)'!J855:L855,'Leverancespecifikation (LÅST)'!V855:CA855)</f>
        <v/>
      </c>
      <c r="C852">
        <f>'Leverancespecifikation (LÅST)'!N855</f>
        <v>0</v>
      </c>
      <c r="D852" t="str">
        <f>VLOOKUP(Tabel4[[#This Row],[Data fra "5. Basis"]],Leverancespecifikation!C:C,1,FALSE)</f>
        <v/>
      </c>
      <c r="E852" t="str">
        <f>_xlfn.CONCAT(Leverancespecifikation!J855,Leverancespecifikation!K855,Leverancespecifikation!L855,Leverancespecifikation!V855:CA855)</f>
        <v/>
      </c>
      <c r="F852">
        <f>Leverancespecifikation!N855</f>
        <v>0</v>
      </c>
      <c r="G852" t="str">
        <f t="shared" si="14"/>
        <v/>
      </c>
    </row>
    <row r="853" spans="1:7" x14ac:dyDescent="0.25">
      <c r="A853" t="str">
        <f>'Leverancespecifikation (LÅST)'!C856</f>
        <v/>
      </c>
      <c r="B853" t="str">
        <f>_xlfn.CONCAT('Leverancespecifikation (LÅST)'!J856:L856,'Leverancespecifikation (LÅST)'!V856:CA856)</f>
        <v/>
      </c>
      <c r="C853">
        <f>'Leverancespecifikation (LÅST)'!N856</f>
        <v>0</v>
      </c>
      <c r="D853" t="str">
        <f>VLOOKUP(Tabel4[[#This Row],[Data fra "5. Basis"]],Leverancespecifikation!C:C,1,FALSE)</f>
        <v/>
      </c>
      <c r="E853" t="str">
        <f>_xlfn.CONCAT(Leverancespecifikation!J856,Leverancespecifikation!K856,Leverancespecifikation!L856,Leverancespecifikation!V856:CA856)</f>
        <v/>
      </c>
      <c r="F853">
        <f>Leverancespecifikation!N856</f>
        <v>0</v>
      </c>
      <c r="G853" t="str">
        <f t="shared" si="14"/>
        <v/>
      </c>
    </row>
    <row r="854" spans="1:7" x14ac:dyDescent="0.25">
      <c r="A854" t="str">
        <f>'Leverancespecifikation (LÅST)'!C857</f>
        <v/>
      </c>
      <c r="B854" t="str">
        <f>_xlfn.CONCAT('Leverancespecifikation (LÅST)'!J857:L857,'Leverancespecifikation (LÅST)'!V857:CA857)</f>
        <v/>
      </c>
      <c r="C854">
        <f>'Leverancespecifikation (LÅST)'!N857</f>
        <v>0</v>
      </c>
      <c r="D854" t="str">
        <f>VLOOKUP(Tabel4[[#This Row],[Data fra "5. Basis"]],Leverancespecifikation!C:C,1,FALSE)</f>
        <v/>
      </c>
      <c r="E854" t="str">
        <f>_xlfn.CONCAT(Leverancespecifikation!J857,Leverancespecifikation!K857,Leverancespecifikation!L857,Leverancespecifikation!V857:CA857)</f>
        <v/>
      </c>
      <c r="F854">
        <f>Leverancespecifikation!N857</f>
        <v>0</v>
      </c>
      <c r="G854" t="str">
        <f t="shared" si="14"/>
        <v/>
      </c>
    </row>
    <row r="855" spans="1:7" x14ac:dyDescent="0.25">
      <c r="A855" t="str">
        <f>'Leverancespecifikation (LÅST)'!C858</f>
        <v/>
      </c>
      <c r="B855" t="str">
        <f>_xlfn.CONCAT('Leverancespecifikation (LÅST)'!J858:L858,'Leverancespecifikation (LÅST)'!V858:CA858)</f>
        <v/>
      </c>
      <c r="C855">
        <f>'Leverancespecifikation (LÅST)'!N858</f>
        <v>0</v>
      </c>
      <c r="D855" t="str">
        <f>VLOOKUP(Tabel4[[#This Row],[Data fra "5. Basis"]],Leverancespecifikation!C:C,1,FALSE)</f>
        <v/>
      </c>
      <c r="E855" t="str">
        <f>_xlfn.CONCAT(Leverancespecifikation!J858,Leverancespecifikation!K858,Leverancespecifikation!L858,Leverancespecifikation!V858:CA858)</f>
        <v/>
      </c>
      <c r="F855">
        <f>Leverancespecifikation!N858</f>
        <v>0</v>
      </c>
      <c r="G855" t="str">
        <f t="shared" si="14"/>
        <v/>
      </c>
    </row>
    <row r="856" spans="1:7" x14ac:dyDescent="0.25">
      <c r="A856" t="str">
        <f>'Leverancespecifikation (LÅST)'!C859</f>
        <v/>
      </c>
      <c r="B856" t="str">
        <f>_xlfn.CONCAT('Leverancespecifikation (LÅST)'!J859:L859,'Leverancespecifikation (LÅST)'!V859:CA859)</f>
        <v/>
      </c>
      <c r="C856">
        <f>'Leverancespecifikation (LÅST)'!N859</f>
        <v>0</v>
      </c>
      <c r="D856" t="str">
        <f>VLOOKUP(Tabel4[[#This Row],[Data fra "5. Basis"]],Leverancespecifikation!C:C,1,FALSE)</f>
        <v/>
      </c>
      <c r="E856" t="str">
        <f>_xlfn.CONCAT(Leverancespecifikation!J859,Leverancespecifikation!K859,Leverancespecifikation!L859,Leverancespecifikation!V859:CA859)</f>
        <v/>
      </c>
      <c r="F856">
        <f>Leverancespecifikation!N859</f>
        <v>0</v>
      </c>
      <c r="G856" t="str">
        <f t="shared" si="14"/>
        <v/>
      </c>
    </row>
    <row r="857" spans="1:7" x14ac:dyDescent="0.25">
      <c r="A857" t="str">
        <f>'Leverancespecifikation (LÅST)'!C860</f>
        <v/>
      </c>
      <c r="B857" t="str">
        <f>_xlfn.CONCAT('Leverancespecifikation (LÅST)'!J860:L860,'Leverancespecifikation (LÅST)'!V860:CA860)</f>
        <v/>
      </c>
      <c r="C857">
        <f>'Leverancespecifikation (LÅST)'!N860</f>
        <v>0</v>
      </c>
      <c r="D857" t="str">
        <f>VLOOKUP(Tabel4[[#This Row],[Data fra "5. Basis"]],Leverancespecifikation!C:C,1,FALSE)</f>
        <v/>
      </c>
      <c r="E857" t="str">
        <f>_xlfn.CONCAT(Leverancespecifikation!J860,Leverancespecifikation!K860,Leverancespecifikation!L860,Leverancespecifikation!V860:CA860)</f>
        <v/>
      </c>
      <c r="F857">
        <f>Leverancespecifikation!N860</f>
        <v>0</v>
      </c>
      <c r="G857" t="str">
        <f t="shared" si="14"/>
        <v/>
      </c>
    </row>
    <row r="858" spans="1:7" x14ac:dyDescent="0.25">
      <c r="A858" t="str">
        <f>'Leverancespecifikation (LÅST)'!C861</f>
        <v/>
      </c>
      <c r="B858" t="str">
        <f>_xlfn.CONCAT('Leverancespecifikation (LÅST)'!J861:L861,'Leverancespecifikation (LÅST)'!V861:CA861)</f>
        <v/>
      </c>
      <c r="C858">
        <f>'Leverancespecifikation (LÅST)'!N861</f>
        <v>0</v>
      </c>
      <c r="D858" t="str">
        <f>VLOOKUP(Tabel4[[#This Row],[Data fra "5. Basis"]],Leverancespecifikation!C:C,1,FALSE)</f>
        <v/>
      </c>
      <c r="E858" t="str">
        <f>_xlfn.CONCAT(Leverancespecifikation!J861,Leverancespecifikation!K861,Leverancespecifikation!L861,Leverancespecifikation!V861:CA861)</f>
        <v/>
      </c>
      <c r="F858">
        <f>Leverancespecifikation!N861</f>
        <v>0</v>
      </c>
      <c r="G858" t="str">
        <f t="shared" si="14"/>
        <v/>
      </c>
    </row>
    <row r="859" spans="1:7" x14ac:dyDescent="0.25">
      <c r="A859" t="str">
        <f>'Leverancespecifikation (LÅST)'!C862</f>
        <v/>
      </c>
      <c r="B859" t="str">
        <f>_xlfn.CONCAT('Leverancespecifikation (LÅST)'!J862:L862,'Leverancespecifikation (LÅST)'!V862:CA862)</f>
        <v/>
      </c>
      <c r="C859">
        <f>'Leverancespecifikation (LÅST)'!N862</f>
        <v>0</v>
      </c>
      <c r="D859" t="str">
        <f>VLOOKUP(Tabel4[[#This Row],[Data fra "5. Basis"]],Leverancespecifikation!C:C,1,FALSE)</f>
        <v/>
      </c>
      <c r="E859" t="str">
        <f>_xlfn.CONCAT(Leverancespecifikation!J862,Leverancespecifikation!K862,Leverancespecifikation!L862,Leverancespecifikation!V862:CA862)</f>
        <v/>
      </c>
      <c r="F859">
        <f>Leverancespecifikation!N862</f>
        <v>0</v>
      </c>
      <c r="G859" t="str">
        <f t="shared" si="14"/>
        <v/>
      </c>
    </row>
    <row r="860" spans="1:7" x14ac:dyDescent="0.25">
      <c r="A860" t="str">
        <f>'Leverancespecifikation (LÅST)'!C863</f>
        <v/>
      </c>
      <c r="B860" t="str">
        <f>_xlfn.CONCAT('Leverancespecifikation (LÅST)'!J863:L863,'Leverancespecifikation (LÅST)'!V863:CA863)</f>
        <v/>
      </c>
      <c r="C860">
        <f>'Leverancespecifikation (LÅST)'!N863</f>
        <v>0</v>
      </c>
      <c r="D860" t="str">
        <f>VLOOKUP(Tabel4[[#This Row],[Data fra "5. Basis"]],Leverancespecifikation!C:C,1,FALSE)</f>
        <v/>
      </c>
      <c r="E860" t="str">
        <f>_xlfn.CONCAT(Leverancespecifikation!J863,Leverancespecifikation!K863,Leverancespecifikation!L863,Leverancespecifikation!V863:CA863)</f>
        <v/>
      </c>
      <c r="F860">
        <f>Leverancespecifikation!N863</f>
        <v>0</v>
      </c>
      <c r="G860" t="str">
        <f t="shared" si="14"/>
        <v/>
      </c>
    </row>
    <row r="861" spans="1:7" x14ac:dyDescent="0.25">
      <c r="A861" t="str">
        <f>'Leverancespecifikation (LÅST)'!C864</f>
        <v/>
      </c>
      <c r="B861" t="str">
        <f>_xlfn.CONCAT('Leverancespecifikation (LÅST)'!J864:L864,'Leverancespecifikation (LÅST)'!V864:CA864)</f>
        <v/>
      </c>
      <c r="C861">
        <f>'Leverancespecifikation (LÅST)'!N864</f>
        <v>0</v>
      </c>
      <c r="D861" t="str">
        <f>VLOOKUP(Tabel4[[#This Row],[Data fra "5. Basis"]],Leverancespecifikation!C:C,1,FALSE)</f>
        <v/>
      </c>
      <c r="E861" t="str">
        <f>_xlfn.CONCAT(Leverancespecifikation!J864,Leverancespecifikation!K864,Leverancespecifikation!L864,Leverancespecifikation!V864:CA864)</f>
        <v/>
      </c>
      <c r="F861">
        <f>Leverancespecifikation!N864</f>
        <v>0</v>
      </c>
      <c r="G861" t="str">
        <f t="shared" si="14"/>
        <v/>
      </c>
    </row>
    <row r="862" spans="1:7" x14ac:dyDescent="0.25">
      <c r="A862" t="str">
        <f>'Leverancespecifikation (LÅST)'!C865</f>
        <v/>
      </c>
      <c r="B862" t="str">
        <f>_xlfn.CONCAT('Leverancespecifikation (LÅST)'!J865:L865,'Leverancespecifikation (LÅST)'!V865:CA865)</f>
        <v/>
      </c>
      <c r="C862">
        <f>'Leverancespecifikation (LÅST)'!N865</f>
        <v>0</v>
      </c>
      <c r="D862" t="str">
        <f>VLOOKUP(Tabel4[[#This Row],[Data fra "5. Basis"]],Leverancespecifikation!C:C,1,FALSE)</f>
        <v/>
      </c>
      <c r="E862" t="str">
        <f>_xlfn.CONCAT(Leverancespecifikation!J865,Leverancespecifikation!K865,Leverancespecifikation!L865,Leverancespecifikation!V865:CA865)</f>
        <v/>
      </c>
      <c r="F862">
        <f>Leverancespecifikation!N865</f>
        <v>0</v>
      </c>
      <c r="G862" t="str">
        <f t="shared" si="14"/>
        <v/>
      </c>
    </row>
    <row r="863" spans="1:7" x14ac:dyDescent="0.25">
      <c r="A863" t="str">
        <f>'Leverancespecifikation (LÅST)'!C866</f>
        <v/>
      </c>
      <c r="B863" t="str">
        <f>_xlfn.CONCAT('Leverancespecifikation (LÅST)'!J866:L866,'Leverancespecifikation (LÅST)'!V866:CA866)</f>
        <v/>
      </c>
      <c r="C863">
        <f>'Leverancespecifikation (LÅST)'!N866</f>
        <v>0</v>
      </c>
      <c r="D863" t="str">
        <f>VLOOKUP(Tabel4[[#This Row],[Data fra "5. Basis"]],Leverancespecifikation!C:C,1,FALSE)</f>
        <v/>
      </c>
      <c r="E863" t="str">
        <f>_xlfn.CONCAT(Leverancespecifikation!J866,Leverancespecifikation!K866,Leverancespecifikation!L866,Leverancespecifikation!V866:CA866)</f>
        <v/>
      </c>
      <c r="F863">
        <f>Leverancespecifikation!N866</f>
        <v>0</v>
      </c>
      <c r="G863" t="str">
        <f t="shared" si="14"/>
        <v/>
      </c>
    </row>
    <row r="864" spans="1:7" x14ac:dyDescent="0.25">
      <c r="A864" t="str">
        <f>'Leverancespecifikation (LÅST)'!C867</f>
        <v/>
      </c>
      <c r="B864" t="str">
        <f>_xlfn.CONCAT('Leverancespecifikation (LÅST)'!J867:L867,'Leverancespecifikation (LÅST)'!V867:CA867)</f>
        <v/>
      </c>
      <c r="C864">
        <f>'Leverancespecifikation (LÅST)'!N867</f>
        <v>0</v>
      </c>
      <c r="D864" t="str">
        <f>VLOOKUP(Tabel4[[#This Row],[Data fra "5. Basis"]],Leverancespecifikation!C:C,1,FALSE)</f>
        <v/>
      </c>
      <c r="E864" t="str">
        <f>_xlfn.CONCAT(Leverancespecifikation!J867,Leverancespecifikation!K867,Leverancespecifikation!L867,Leverancespecifikation!V867:CA867)</f>
        <v/>
      </c>
      <c r="F864">
        <f>Leverancespecifikation!N867</f>
        <v>0</v>
      </c>
      <c r="G864" t="str">
        <f t="shared" si="14"/>
        <v/>
      </c>
    </row>
    <row r="865" spans="1:7" x14ac:dyDescent="0.25">
      <c r="A865" t="str">
        <f>'Leverancespecifikation (LÅST)'!C868</f>
        <v/>
      </c>
      <c r="B865" t="str">
        <f>_xlfn.CONCAT('Leverancespecifikation (LÅST)'!J868:L868,'Leverancespecifikation (LÅST)'!V868:CA868)</f>
        <v/>
      </c>
      <c r="C865">
        <f>'Leverancespecifikation (LÅST)'!N868</f>
        <v>0</v>
      </c>
      <c r="D865" t="str">
        <f>VLOOKUP(Tabel4[[#This Row],[Data fra "5. Basis"]],Leverancespecifikation!C:C,1,FALSE)</f>
        <v/>
      </c>
      <c r="E865" t="str">
        <f>_xlfn.CONCAT(Leverancespecifikation!J868,Leverancespecifikation!K868,Leverancespecifikation!L868,Leverancespecifikation!V868:CA868)</f>
        <v/>
      </c>
      <c r="F865">
        <f>Leverancespecifikation!N868</f>
        <v>0</v>
      </c>
      <c r="G865" t="str">
        <f t="shared" si="14"/>
        <v/>
      </c>
    </row>
    <row r="866" spans="1:7" x14ac:dyDescent="0.25">
      <c r="A866" t="str">
        <f>'Leverancespecifikation (LÅST)'!C869</f>
        <v/>
      </c>
      <c r="B866" t="str">
        <f>_xlfn.CONCAT('Leverancespecifikation (LÅST)'!J869:L869,'Leverancespecifikation (LÅST)'!V869:CA869)</f>
        <v/>
      </c>
      <c r="C866">
        <f>'Leverancespecifikation (LÅST)'!N869</f>
        <v>0</v>
      </c>
      <c r="D866" t="str">
        <f>VLOOKUP(Tabel4[[#This Row],[Data fra "5. Basis"]],Leverancespecifikation!C:C,1,FALSE)</f>
        <v/>
      </c>
      <c r="E866" t="str">
        <f>_xlfn.CONCAT(Leverancespecifikation!J869,Leverancespecifikation!K869,Leverancespecifikation!L869,Leverancespecifikation!V869:CA869)</f>
        <v/>
      </c>
      <c r="F866">
        <f>Leverancespecifikation!N869</f>
        <v>0</v>
      </c>
      <c r="G866" t="str">
        <f t="shared" si="14"/>
        <v/>
      </c>
    </row>
    <row r="867" spans="1:7" x14ac:dyDescent="0.25">
      <c r="A867" t="str">
        <f>'Leverancespecifikation (LÅST)'!C870</f>
        <v/>
      </c>
      <c r="B867" t="str">
        <f>_xlfn.CONCAT('Leverancespecifikation (LÅST)'!J870:L870,'Leverancespecifikation (LÅST)'!V870:CA870)</f>
        <v/>
      </c>
      <c r="C867">
        <f>'Leverancespecifikation (LÅST)'!N870</f>
        <v>0</v>
      </c>
      <c r="D867" t="str">
        <f>VLOOKUP(Tabel4[[#This Row],[Data fra "5. Basis"]],Leverancespecifikation!C:C,1,FALSE)</f>
        <v/>
      </c>
      <c r="E867" t="str">
        <f>_xlfn.CONCAT(Leverancespecifikation!J870,Leverancespecifikation!K870,Leverancespecifikation!L870,Leverancespecifikation!V870:CA870)</f>
        <v/>
      </c>
      <c r="F867">
        <f>Leverancespecifikation!N870</f>
        <v>0</v>
      </c>
      <c r="G867" t="str">
        <f t="shared" si="14"/>
        <v/>
      </c>
    </row>
    <row r="868" spans="1:7" x14ac:dyDescent="0.25">
      <c r="A868" t="str">
        <f>'Leverancespecifikation (LÅST)'!C871</f>
        <v/>
      </c>
      <c r="B868" t="str">
        <f>_xlfn.CONCAT('Leverancespecifikation (LÅST)'!J871:L871,'Leverancespecifikation (LÅST)'!V871:CA871)</f>
        <v/>
      </c>
      <c r="C868">
        <f>'Leverancespecifikation (LÅST)'!N871</f>
        <v>0</v>
      </c>
      <c r="D868" t="str">
        <f>VLOOKUP(Tabel4[[#This Row],[Data fra "5. Basis"]],Leverancespecifikation!C:C,1,FALSE)</f>
        <v/>
      </c>
      <c r="E868" t="str">
        <f>_xlfn.CONCAT(Leverancespecifikation!J871,Leverancespecifikation!K871,Leverancespecifikation!L871,Leverancespecifikation!V871:CA871)</f>
        <v/>
      </c>
      <c r="F868">
        <f>Leverancespecifikation!N871</f>
        <v>0</v>
      </c>
      <c r="G868" t="str">
        <f t="shared" si="14"/>
        <v/>
      </c>
    </row>
    <row r="869" spans="1:7" x14ac:dyDescent="0.25">
      <c r="A869" t="str">
        <f>'Leverancespecifikation (LÅST)'!C872</f>
        <v/>
      </c>
      <c r="B869" t="str">
        <f>_xlfn.CONCAT('Leverancespecifikation (LÅST)'!J872:L872,'Leverancespecifikation (LÅST)'!V872:CA872)</f>
        <v/>
      </c>
      <c r="C869">
        <f>'Leverancespecifikation (LÅST)'!N872</f>
        <v>0</v>
      </c>
      <c r="D869" t="str">
        <f>VLOOKUP(Tabel4[[#This Row],[Data fra "5. Basis"]],Leverancespecifikation!C:C,1,FALSE)</f>
        <v/>
      </c>
      <c r="E869" t="str">
        <f>_xlfn.CONCAT(Leverancespecifikation!J872,Leverancespecifikation!K872,Leverancespecifikation!L872,Leverancespecifikation!V872:CA872)</f>
        <v/>
      </c>
      <c r="F869">
        <f>Leverancespecifikation!N872</f>
        <v>0</v>
      </c>
      <c r="G869" t="str">
        <f t="shared" si="14"/>
        <v/>
      </c>
    </row>
    <row r="870" spans="1:7" x14ac:dyDescent="0.25">
      <c r="A870" t="str">
        <f>'Leverancespecifikation (LÅST)'!C873</f>
        <v/>
      </c>
      <c r="B870" t="str">
        <f>_xlfn.CONCAT('Leverancespecifikation (LÅST)'!J873:L873,'Leverancespecifikation (LÅST)'!V873:CA873)</f>
        <v/>
      </c>
      <c r="C870">
        <f>'Leverancespecifikation (LÅST)'!N873</f>
        <v>0</v>
      </c>
      <c r="D870" t="str">
        <f>VLOOKUP(Tabel4[[#This Row],[Data fra "5. Basis"]],Leverancespecifikation!C:C,1,FALSE)</f>
        <v/>
      </c>
      <c r="E870" t="str">
        <f>_xlfn.CONCAT(Leverancespecifikation!J873,Leverancespecifikation!K873,Leverancespecifikation!L873,Leverancespecifikation!V873:CA873)</f>
        <v/>
      </c>
      <c r="F870">
        <f>Leverancespecifikation!N873</f>
        <v>0</v>
      </c>
      <c r="G870" t="str">
        <f t="shared" si="14"/>
        <v/>
      </c>
    </row>
    <row r="871" spans="1:7" x14ac:dyDescent="0.25">
      <c r="A871" t="str">
        <f>'Leverancespecifikation (LÅST)'!C874</f>
        <v/>
      </c>
      <c r="B871" t="str">
        <f>_xlfn.CONCAT('Leverancespecifikation (LÅST)'!J874:L874,'Leverancespecifikation (LÅST)'!V874:CA874)</f>
        <v/>
      </c>
      <c r="C871">
        <f>'Leverancespecifikation (LÅST)'!N874</f>
        <v>0</v>
      </c>
      <c r="D871" t="str">
        <f>VLOOKUP(Tabel4[[#This Row],[Data fra "5. Basis"]],Leverancespecifikation!C:C,1,FALSE)</f>
        <v/>
      </c>
      <c r="E871" t="str">
        <f>_xlfn.CONCAT(Leverancespecifikation!J874,Leverancespecifikation!K874,Leverancespecifikation!L874,Leverancespecifikation!V874:CA874)</f>
        <v/>
      </c>
      <c r="F871">
        <f>Leverancespecifikation!N874</f>
        <v>0</v>
      </c>
      <c r="G871" t="str">
        <f t="shared" si="14"/>
        <v/>
      </c>
    </row>
    <row r="872" spans="1:7" x14ac:dyDescent="0.25">
      <c r="A872" t="str">
        <f>'Leverancespecifikation (LÅST)'!C875</f>
        <v/>
      </c>
      <c r="B872" t="str">
        <f>_xlfn.CONCAT('Leverancespecifikation (LÅST)'!J875:L875,'Leverancespecifikation (LÅST)'!V875:CA875)</f>
        <v/>
      </c>
      <c r="C872">
        <f>'Leverancespecifikation (LÅST)'!N875</f>
        <v>0</v>
      </c>
      <c r="D872" t="str">
        <f>VLOOKUP(Tabel4[[#This Row],[Data fra "5. Basis"]],Leverancespecifikation!C:C,1,FALSE)</f>
        <v/>
      </c>
      <c r="E872" t="str">
        <f>_xlfn.CONCAT(Leverancespecifikation!J875,Leverancespecifikation!K875,Leverancespecifikation!L875,Leverancespecifikation!V875:CA875)</f>
        <v/>
      </c>
      <c r="F872">
        <f>Leverancespecifikation!N875</f>
        <v>0</v>
      </c>
      <c r="G872" t="str">
        <f t="shared" si="14"/>
        <v/>
      </c>
    </row>
    <row r="873" spans="1:7" x14ac:dyDescent="0.25">
      <c r="A873" t="str">
        <f>'Leverancespecifikation (LÅST)'!C876</f>
        <v/>
      </c>
      <c r="B873" t="str">
        <f>_xlfn.CONCAT('Leverancespecifikation (LÅST)'!J876:L876,'Leverancespecifikation (LÅST)'!V876:CA876)</f>
        <v/>
      </c>
      <c r="C873">
        <f>'Leverancespecifikation (LÅST)'!N876</f>
        <v>0</v>
      </c>
      <c r="D873" t="str">
        <f>VLOOKUP(Tabel4[[#This Row],[Data fra "5. Basis"]],Leverancespecifikation!C:C,1,FALSE)</f>
        <v/>
      </c>
      <c r="E873" t="str">
        <f>_xlfn.CONCAT(Leverancespecifikation!J876,Leverancespecifikation!K876,Leverancespecifikation!L876,Leverancespecifikation!V876:CA876)</f>
        <v/>
      </c>
      <c r="F873">
        <f>Leverancespecifikation!N876</f>
        <v>0</v>
      </c>
      <c r="G873" t="str">
        <f t="shared" si="14"/>
        <v/>
      </c>
    </row>
    <row r="874" spans="1:7" x14ac:dyDescent="0.25">
      <c r="A874" t="str">
        <f>'Leverancespecifikation (LÅST)'!C877</f>
        <v/>
      </c>
      <c r="B874" t="str">
        <f>_xlfn.CONCAT('Leverancespecifikation (LÅST)'!J877:L877,'Leverancespecifikation (LÅST)'!V877:CA877)</f>
        <v/>
      </c>
      <c r="C874">
        <f>'Leverancespecifikation (LÅST)'!N877</f>
        <v>0</v>
      </c>
      <c r="D874" t="str">
        <f>VLOOKUP(Tabel4[[#This Row],[Data fra "5. Basis"]],Leverancespecifikation!C:C,1,FALSE)</f>
        <v/>
      </c>
      <c r="E874" t="str">
        <f>_xlfn.CONCAT(Leverancespecifikation!J877,Leverancespecifikation!K877,Leverancespecifikation!L877,Leverancespecifikation!V877:CA877)</f>
        <v/>
      </c>
      <c r="F874">
        <f>Leverancespecifikation!N877</f>
        <v>0</v>
      </c>
      <c r="G874" t="str">
        <f t="shared" si="14"/>
        <v/>
      </c>
    </row>
    <row r="875" spans="1:7" x14ac:dyDescent="0.25">
      <c r="A875" t="str">
        <f>'Leverancespecifikation (LÅST)'!C878</f>
        <v/>
      </c>
      <c r="B875" t="str">
        <f>_xlfn.CONCAT('Leverancespecifikation (LÅST)'!J878:L878,'Leverancespecifikation (LÅST)'!V878:CA878)</f>
        <v/>
      </c>
      <c r="C875">
        <f>'Leverancespecifikation (LÅST)'!N878</f>
        <v>0</v>
      </c>
      <c r="D875" t="str">
        <f>VLOOKUP(Tabel4[[#This Row],[Data fra "5. Basis"]],Leverancespecifikation!C:C,1,FALSE)</f>
        <v/>
      </c>
      <c r="E875" t="str">
        <f>_xlfn.CONCAT(Leverancespecifikation!J878,Leverancespecifikation!K878,Leverancespecifikation!L878,Leverancespecifikation!V878:CA878)</f>
        <v/>
      </c>
      <c r="F875">
        <f>Leverancespecifikation!N878</f>
        <v>0</v>
      </c>
      <c r="G875" t="str">
        <f t="shared" si="14"/>
        <v/>
      </c>
    </row>
    <row r="876" spans="1:7" x14ac:dyDescent="0.25">
      <c r="A876" t="str">
        <f>'Leverancespecifikation (LÅST)'!C879</f>
        <v/>
      </c>
      <c r="B876" t="str">
        <f>_xlfn.CONCAT('Leverancespecifikation (LÅST)'!J879:L879,'Leverancespecifikation (LÅST)'!V879:CA879)</f>
        <v/>
      </c>
      <c r="C876">
        <f>'Leverancespecifikation (LÅST)'!N879</f>
        <v>0</v>
      </c>
      <c r="D876" t="str">
        <f>VLOOKUP(Tabel4[[#This Row],[Data fra "5. Basis"]],Leverancespecifikation!C:C,1,FALSE)</f>
        <v/>
      </c>
      <c r="E876" t="str">
        <f>_xlfn.CONCAT(Leverancespecifikation!J879,Leverancespecifikation!K879,Leverancespecifikation!L879,Leverancespecifikation!V879:CA879)</f>
        <v/>
      </c>
      <c r="F876">
        <f>Leverancespecifikation!N879</f>
        <v>0</v>
      </c>
      <c r="G876" t="str">
        <f t="shared" si="14"/>
        <v/>
      </c>
    </row>
    <row r="877" spans="1:7" x14ac:dyDescent="0.25">
      <c r="A877" t="str">
        <f>'Leverancespecifikation (LÅST)'!C880</f>
        <v/>
      </c>
      <c r="B877" t="str">
        <f>_xlfn.CONCAT('Leverancespecifikation (LÅST)'!J880:L880,'Leverancespecifikation (LÅST)'!V880:CA880)</f>
        <v/>
      </c>
      <c r="C877">
        <f>'Leverancespecifikation (LÅST)'!N880</f>
        <v>0</v>
      </c>
      <c r="D877" t="str">
        <f>VLOOKUP(Tabel4[[#This Row],[Data fra "5. Basis"]],Leverancespecifikation!C:C,1,FALSE)</f>
        <v/>
      </c>
      <c r="E877" t="str">
        <f>_xlfn.CONCAT(Leverancespecifikation!J880,Leverancespecifikation!K880,Leverancespecifikation!L880,Leverancespecifikation!V880:CA880)</f>
        <v/>
      </c>
      <c r="F877">
        <f>Leverancespecifikation!N880</f>
        <v>0</v>
      </c>
      <c r="G877" t="str">
        <f t="shared" si="14"/>
        <v/>
      </c>
    </row>
    <row r="878" spans="1:7" x14ac:dyDescent="0.25">
      <c r="A878" t="str">
        <f>'Leverancespecifikation (LÅST)'!C881</f>
        <v/>
      </c>
      <c r="B878" t="str">
        <f>_xlfn.CONCAT('Leverancespecifikation (LÅST)'!J881:L881,'Leverancespecifikation (LÅST)'!V881:CA881)</f>
        <v/>
      </c>
      <c r="C878">
        <f>'Leverancespecifikation (LÅST)'!N881</f>
        <v>0</v>
      </c>
      <c r="D878" t="str">
        <f>VLOOKUP(Tabel4[[#This Row],[Data fra "5. Basis"]],Leverancespecifikation!C:C,1,FALSE)</f>
        <v/>
      </c>
      <c r="E878" t="str">
        <f>_xlfn.CONCAT(Leverancespecifikation!J881,Leverancespecifikation!K881,Leverancespecifikation!L881,Leverancespecifikation!V881:CA881)</f>
        <v/>
      </c>
      <c r="F878">
        <f>Leverancespecifikation!N881</f>
        <v>0</v>
      </c>
      <c r="G878" t="str">
        <f t="shared" si="14"/>
        <v/>
      </c>
    </row>
    <row r="879" spans="1:7" x14ac:dyDescent="0.25">
      <c r="A879" t="str">
        <f>'Leverancespecifikation (LÅST)'!C882</f>
        <v/>
      </c>
      <c r="B879" t="str">
        <f>_xlfn.CONCAT('Leverancespecifikation (LÅST)'!J882:L882,'Leverancespecifikation (LÅST)'!V882:CA882)</f>
        <v/>
      </c>
      <c r="C879">
        <f>'Leverancespecifikation (LÅST)'!N882</f>
        <v>0</v>
      </c>
      <c r="D879" t="str">
        <f>VLOOKUP(Tabel4[[#This Row],[Data fra "5. Basis"]],Leverancespecifikation!C:C,1,FALSE)</f>
        <v/>
      </c>
      <c r="E879" t="str">
        <f>_xlfn.CONCAT(Leverancespecifikation!J882,Leverancespecifikation!K882,Leverancespecifikation!L882,Leverancespecifikation!V882:CA882)</f>
        <v/>
      </c>
      <c r="F879">
        <f>Leverancespecifikation!N882</f>
        <v>0</v>
      </c>
      <c r="G879" t="str">
        <f t="shared" si="14"/>
        <v/>
      </c>
    </row>
    <row r="880" spans="1:7" x14ac:dyDescent="0.25">
      <c r="A880" t="str">
        <f>'Leverancespecifikation (LÅST)'!C883</f>
        <v/>
      </c>
      <c r="B880" t="str">
        <f>_xlfn.CONCAT('Leverancespecifikation (LÅST)'!J883:L883,'Leverancespecifikation (LÅST)'!V883:CA883)</f>
        <v/>
      </c>
      <c r="C880">
        <f>'Leverancespecifikation (LÅST)'!N883</f>
        <v>0</v>
      </c>
      <c r="D880" t="str">
        <f>VLOOKUP(Tabel4[[#This Row],[Data fra "5. Basis"]],Leverancespecifikation!C:C,1,FALSE)</f>
        <v/>
      </c>
      <c r="E880" t="str">
        <f>_xlfn.CONCAT(Leverancespecifikation!J883,Leverancespecifikation!K883,Leverancespecifikation!L883,Leverancespecifikation!V883:CA883)</f>
        <v/>
      </c>
      <c r="F880">
        <f>Leverancespecifikation!N883</f>
        <v>0</v>
      </c>
      <c r="G880" t="str">
        <f t="shared" si="14"/>
        <v/>
      </c>
    </row>
    <row r="881" spans="1:7" x14ac:dyDescent="0.25">
      <c r="A881" t="str">
        <f>'Leverancespecifikation (LÅST)'!C884</f>
        <v/>
      </c>
      <c r="B881" t="str">
        <f>_xlfn.CONCAT('Leverancespecifikation (LÅST)'!J884:L884,'Leverancespecifikation (LÅST)'!V884:CA884)</f>
        <v/>
      </c>
      <c r="C881">
        <f>'Leverancespecifikation (LÅST)'!N884</f>
        <v>0</v>
      </c>
      <c r="D881" t="str">
        <f>VLOOKUP(Tabel4[[#This Row],[Data fra "5. Basis"]],Leverancespecifikation!C:C,1,FALSE)</f>
        <v/>
      </c>
      <c r="E881" t="str">
        <f>_xlfn.CONCAT(Leverancespecifikation!J884,Leverancespecifikation!K884,Leverancespecifikation!L884,Leverancespecifikation!V884:CA884)</f>
        <v/>
      </c>
      <c r="F881">
        <f>Leverancespecifikation!N884</f>
        <v>0</v>
      </c>
      <c r="G881" t="str">
        <f t="shared" si="14"/>
        <v/>
      </c>
    </row>
    <row r="882" spans="1:7" x14ac:dyDescent="0.25">
      <c r="A882" t="str">
        <f>'Leverancespecifikation (LÅST)'!C885</f>
        <v/>
      </c>
      <c r="B882" t="str">
        <f>_xlfn.CONCAT('Leverancespecifikation (LÅST)'!J885:L885,'Leverancespecifikation (LÅST)'!V885:CA885)</f>
        <v/>
      </c>
      <c r="C882">
        <f>'Leverancespecifikation (LÅST)'!N885</f>
        <v>0</v>
      </c>
      <c r="D882" t="str">
        <f>VLOOKUP(Tabel4[[#This Row],[Data fra "5. Basis"]],Leverancespecifikation!C:C,1,FALSE)</f>
        <v/>
      </c>
      <c r="E882" t="str">
        <f>_xlfn.CONCAT(Leverancespecifikation!J885,Leverancespecifikation!K885,Leverancespecifikation!L885,Leverancespecifikation!V885:CA885)</f>
        <v/>
      </c>
      <c r="F882">
        <f>Leverancespecifikation!N885</f>
        <v>0</v>
      </c>
      <c r="G882" t="str">
        <f t="shared" si="14"/>
        <v/>
      </c>
    </row>
    <row r="883" spans="1:7" x14ac:dyDescent="0.25">
      <c r="A883" t="str">
        <f>'Leverancespecifikation (LÅST)'!C886</f>
        <v/>
      </c>
      <c r="B883" t="str">
        <f>_xlfn.CONCAT('Leverancespecifikation (LÅST)'!J886:L886,'Leverancespecifikation (LÅST)'!V886:CA886)</f>
        <v/>
      </c>
      <c r="C883">
        <f>'Leverancespecifikation (LÅST)'!N886</f>
        <v>0</v>
      </c>
      <c r="D883" t="str">
        <f>VLOOKUP(Tabel4[[#This Row],[Data fra "5. Basis"]],Leverancespecifikation!C:C,1,FALSE)</f>
        <v/>
      </c>
      <c r="E883" t="str">
        <f>_xlfn.CONCAT(Leverancespecifikation!J886,Leverancespecifikation!K886,Leverancespecifikation!L886,Leverancespecifikation!V886:CA886)</f>
        <v/>
      </c>
      <c r="F883">
        <f>Leverancespecifikation!N886</f>
        <v>0</v>
      </c>
      <c r="G883" t="str">
        <f t="shared" si="14"/>
        <v/>
      </c>
    </row>
    <row r="884" spans="1:7" x14ac:dyDescent="0.25">
      <c r="A884" t="str">
        <f>'Leverancespecifikation (LÅST)'!C887</f>
        <v/>
      </c>
      <c r="B884" t="str">
        <f>_xlfn.CONCAT('Leverancespecifikation (LÅST)'!J887:L887,'Leverancespecifikation (LÅST)'!V887:CA887)</f>
        <v/>
      </c>
      <c r="C884">
        <f>'Leverancespecifikation (LÅST)'!N887</f>
        <v>0</v>
      </c>
      <c r="D884" t="str">
        <f>VLOOKUP(Tabel4[[#This Row],[Data fra "5. Basis"]],Leverancespecifikation!C:C,1,FALSE)</f>
        <v/>
      </c>
      <c r="E884" t="str">
        <f>_xlfn.CONCAT(Leverancespecifikation!J887,Leverancespecifikation!K887,Leverancespecifikation!L887,Leverancespecifikation!V887:CA887)</f>
        <v/>
      </c>
      <c r="F884">
        <f>Leverancespecifikation!N887</f>
        <v>0</v>
      </c>
      <c r="G884" t="str">
        <f t="shared" si="14"/>
        <v/>
      </c>
    </row>
    <row r="885" spans="1:7" x14ac:dyDescent="0.25">
      <c r="A885" t="str">
        <f>'Leverancespecifikation (LÅST)'!C888</f>
        <v/>
      </c>
      <c r="B885" t="str">
        <f>_xlfn.CONCAT('Leverancespecifikation (LÅST)'!J888:L888,'Leverancespecifikation (LÅST)'!V888:CA888)</f>
        <v/>
      </c>
      <c r="C885">
        <f>'Leverancespecifikation (LÅST)'!N888</f>
        <v>0</v>
      </c>
      <c r="D885" t="str">
        <f>VLOOKUP(Tabel4[[#This Row],[Data fra "5. Basis"]],Leverancespecifikation!C:C,1,FALSE)</f>
        <v/>
      </c>
      <c r="E885" t="str">
        <f>_xlfn.CONCAT(Leverancespecifikation!J888,Leverancespecifikation!K888,Leverancespecifikation!L888,Leverancespecifikation!V888:CA888)</f>
        <v/>
      </c>
      <c r="F885">
        <f>Leverancespecifikation!N888</f>
        <v>0</v>
      </c>
      <c r="G885" t="str">
        <f t="shared" si="14"/>
        <v/>
      </c>
    </row>
    <row r="886" spans="1:7" x14ac:dyDescent="0.25">
      <c r="A886" t="str">
        <f>'Leverancespecifikation (LÅST)'!C889</f>
        <v/>
      </c>
      <c r="B886" t="str">
        <f>_xlfn.CONCAT('Leverancespecifikation (LÅST)'!J889:L889,'Leverancespecifikation (LÅST)'!V889:CA889)</f>
        <v/>
      </c>
      <c r="C886">
        <f>'Leverancespecifikation (LÅST)'!N889</f>
        <v>0</v>
      </c>
      <c r="D886" t="str">
        <f>VLOOKUP(Tabel4[[#This Row],[Data fra "5. Basis"]],Leverancespecifikation!C:C,1,FALSE)</f>
        <v/>
      </c>
      <c r="E886" t="str">
        <f>_xlfn.CONCAT(Leverancespecifikation!J889,Leverancespecifikation!K889,Leverancespecifikation!L889,Leverancespecifikation!V889:CA889)</f>
        <v/>
      </c>
      <c r="F886">
        <f>Leverancespecifikation!N889</f>
        <v>0</v>
      </c>
      <c r="G886" t="str">
        <f t="shared" si="14"/>
        <v/>
      </c>
    </row>
    <row r="887" spans="1:7" x14ac:dyDescent="0.25">
      <c r="A887" t="str">
        <f>'Leverancespecifikation (LÅST)'!C890</f>
        <v/>
      </c>
      <c r="B887" t="str">
        <f>_xlfn.CONCAT('Leverancespecifikation (LÅST)'!J890:L890,'Leverancespecifikation (LÅST)'!V890:CA890)</f>
        <v/>
      </c>
      <c r="C887">
        <f>'Leverancespecifikation (LÅST)'!N890</f>
        <v>0</v>
      </c>
      <c r="D887" t="str">
        <f>VLOOKUP(Tabel4[[#This Row],[Data fra "5. Basis"]],Leverancespecifikation!C:C,1,FALSE)</f>
        <v/>
      </c>
      <c r="E887" t="str">
        <f>_xlfn.CONCAT(Leverancespecifikation!J890,Leverancespecifikation!K890,Leverancespecifikation!L890,Leverancespecifikation!V890:CA890)</f>
        <v/>
      </c>
      <c r="F887">
        <f>Leverancespecifikation!N890</f>
        <v>0</v>
      </c>
      <c r="G887" t="str">
        <f t="shared" si="14"/>
        <v/>
      </c>
    </row>
    <row r="888" spans="1:7" x14ac:dyDescent="0.25">
      <c r="A888" t="str">
        <f>'Leverancespecifikation (LÅST)'!C891</f>
        <v/>
      </c>
      <c r="B888" t="str">
        <f>_xlfn.CONCAT('Leverancespecifikation (LÅST)'!J891:L891,'Leverancespecifikation (LÅST)'!V891:CA891)</f>
        <v/>
      </c>
      <c r="C888">
        <f>'Leverancespecifikation (LÅST)'!N891</f>
        <v>0</v>
      </c>
      <c r="D888" t="str">
        <f>VLOOKUP(Tabel4[[#This Row],[Data fra "5. Basis"]],Leverancespecifikation!C:C,1,FALSE)</f>
        <v/>
      </c>
      <c r="E888" t="str">
        <f>_xlfn.CONCAT(Leverancespecifikation!J891,Leverancespecifikation!K891,Leverancespecifikation!L891,Leverancespecifikation!V891:CA891)</f>
        <v/>
      </c>
      <c r="F888">
        <f>Leverancespecifikation!N891</f>
        <v>0</v>
      </c>
      <c r="G888" t="str">
        <f t="shared" si="14"/>
        <v/>
      </c>
    </row>
    <row r="889" spans="1:7" x14ac:dyDescent="0.25">
      <c r="A889" t="str">
        <f>'Leverancespecifikation (LÅST)'!C892</f>
        <v/>
      </c>
      <c r="B889" t="str">
        <f>_xlfn.CONCAT('Leverancespecifikation (LÅST)'!J892:L892,'Leverancespecifikation (LÅST)'!V892:CA892)</f>
        <v/>
      </c>
      <c r="C889">
        <f>'Leverancespecifikation (LÅST)'!N892</f>
        <v>0</v>
      </c>
      <c r="D889" t="str">
        <f>VLOOKUP(Tabel4[[#This Row],[Data fra "5. Basis"]],Leverancespecifikation!C:C,1,FALSE)</f>
        <v/>
      </c>
      <c r="E889" t="str">
        <f>_xlfn.CONCAT(Leverancespecifikation!J892,Leverancespecifikation!K892,Leverancespecifikation!L892,Leverancespecifikation!V892:CA892)</f>
        <v/>
      </c>
      <c r="F889">
        <f>Leverancespecifikation!N892</f>
        <v>0</v>
      </c>
      <c r="G889" t="str">
        <f t="shared" si="14"/>
        <v/>
      </c>
    </row>
    <row r="890" spans="1:7" x14ac:dyDescent="0.25">
      <c r="A890" t="str">
        <f>'Leverancespecifikation (LÅST)'!C893</f>
        <v/>
      </c>
      <c r="B890" t="str">
        <f>_xlfn.CONCAT('Leverancespecifikation (LÅST)'!J893:L893,'Leverancespecifikation (LÅST)'!V893:CA893)</f>
        <v/>
      </c>
      <c r="C890">
        <f>'Leverancespecifikation (LÅST)'!N893</f>
        <v>0</v>
      </c>
      <c r="D890" t="str">
        <f>VLOOKUP(Tabel4[[#This Row],[Data fra "5. Basis"]],Leverancespecifikation!C:C,1,FALSE)</f>
        <v/>
      </c>
      <c r="E890" t="str">
        <f>_xlfn.CONCAT(Leverancespecifikation!J893,Leverancespecifikation!K893,Leverancespecifikation!L893,Leverancespecifikation!V893:CA893)</f>
        <v/>
      </c>
      <c r="F890">
        <f>Leverancespecifikation!N893</f>
        <v>0</v>
      </c>
      <c r="G890" t="str">
        <f t="shared" si="14"/>
        <v/>
      </c>
    </row>
    <row r="891" spans="1:7" x14ac:dyDescent="0.25">
      <c r="A891" t="str">
        <f>'Leverancespecifikation (LÅST)'!C894</f>
        <v/>
      </c>
      <c r="B891" t="str">
        <f>_xlfn.CONCAT('Leverancespecifikation (LÅST)'!J894:L894,'Leverancespecifikation (LÅST)'!V894:CA894)</f>
        <v/>
      </c>
      <c r="C891">
        <f>'Leverancespecifikation (LÅST)'!N894</f>
        <v>0</v>
      </c>
      <c r="D891" t="str">
        <f>VLOOKUP(Tabel4[[#This Row],[Data fra "5. Basis"]],Leverancespecifikation!C:C,1,FALSE)</f>
        <v/>
      </c>
      <c r="E891" t="str">
        <f>_xlfn.CONCAT(Leverancespecifikation!J894,Leverancespecifikation!K894,Leverancespecifikation!L894,Leverancespecifikation!V894:CA894)</f>
        <v/>
      </c>
      <c r="F891">
        <f>Leverancespecifikation!N894</f>
        <v>0</v>
      </c>
      <c r="G891" t="str">
        <f t="shared" si="14"/>
        <v/>
      </c>
    </row>
    <row r="892" spans="1:7" x14ac:dyDescent="0.25">
      <c r="A892" t="str">
        <f>'Leverancespecifikation (LÅST)'!C895</f>
        <v/>
      </c>
      <c r="B892" t="str">
        <f>_xlfn.CONCAT('Leverancespecifikation (LÅST)'!J895:L895,'Leverancespecifikation (LÅST)'!V895:CA895)</f>
        <v/>
      </c>
      <c r="C892">
        <f>'Leverancespecifikation (LÅST)'!N895</f>
        <v>0</v>
      </c>
      <c r="D892" t="str">
        <f>VLOOKUP(Tabel4[[#This Row],[Data fra "5. Basis"]],Leverancespecifikation!C:C,1,FALSE)</f>
        <v/>
      </c>
      <c r="E892" t="str">
        <f>_xlfn.CONCAT(Leverancespecifikation!J895,Leverancespecifikation!K895,Leverancespecifikation!L895,Leverancespecifikation!V895:CA895)</f>
        <v/>
      </c>
      <c r="F892">
        <f>Leverancespecifikation!N895</f>
        <v>0</v>
      </c>
      <c r="G892" t="str">
        <f t="shared" si="14"/>
        <v/>
      </c>
    </row>
    <row r="893" spans="1:7" x14ac:dyDescent="0.25">
      <c r="A893" t="str">
        <f>'Leverancespecifikation (LÅST)'!C896</f>
        <v/>
      </c>
      <c r="B893" t="str">
        <f>_xlfn.CONCAT('Leverancespecifikation (LÅST)'!J896:L896,'Leverancespecifikation (LÅST)'!V896:CA896)</f>
        <v/>
      </c>
      <c r="C893">
        <f>'Leverancespecifikation (LÅST)'!N896</f>
        <v>0</v>
      </c>
      <c r="D893" t="str">
        <f>VLOOKUP(Tabel4[[#This Row],[Data fra "5. Basis"]],Leverancespecifikation!C:C,1,FALSE)</f>
        <v/>
      </c>
      <c r="E893" t="str">
        <f>_xlfn.CONCAT(Leverancespecifikation!J896,Leverancespecifikation!K896,Leverancespecifikation!L896,Leverancespecifikation!V896:CA896)</f>
        <v/>
      </c>
      <c r="F893">
        <f>Leverancespecifikation!N896</f>
        <v>0</v>
      </c>
      <c r="G893" t="str">
        <f t="shared" si="14"/>
        <v/>
      </c>
    </row>
    <row r="894" spans="1:7" x14ac:dyDescent="0.25">
      <c r="A894" t="str">
        <f>'Leverancespecifikation (LÅST)'!C897</f>
        <v/>
      </c>
      <c r="B894" t="str">
        <f>_xlfn.CONCAT('Leverancespecifikation (LÅST)'!J897:L897,'Leverancespecifikation (LÅST)'!V897:CA897)</f>
        <v/>
      </c>
      <c r="C894">
        <f>'Leverancespecifikation (LÅST)'!N897</f>
        <v>0</v>
      </c>
      <c r="D894" t="str">
        <f>VLOOKUP(Tabel4[[#This Row],[Data fra "5. Basis"]],Leverancespecifikation!C:C,1,FALSE)</f>
        <v/>
      </c>
      <c r="E894" t="str">
        <f>_xlfn.CONCAT(Leverancespecifikation!J897,Leverancespecifikation!K897,Leverancespecifikation!L897,Leverancespecifikation!V897:CA897)</f>
        <v/>
      </c>
      <c r="F894">
        <f>Leverancespecifikation!N897</f>
        <v>0</v>
      </c>
      <c r="G894" t="str">
        <f t="shared" si="14"/>
        <v/>
      </c>
    </row>
    <row r="895" spans="1:7" x14ac:dyDescent="0.25">
      <c r="A895" t="str">
        <f>'Leverancespecifikation (LÅST)'!C898</f>
        <v/>
      </c>
      <c r="B895" t="str">
        <f>_xlfn.CONCAT('Leverancespecifikation (LÅST)'!J898:L898,'Leverancespecifikation (LÅST)'!V898:CA898)</f>
        <v/>
      </c>
      <c r="C895">
        <f>'Leverancespecifikation (LÅST)'!N898</f>
        <v>0</v>
      </c>
      <c r="D895" t="str">
        <f>VLOOKUP(Tabel4[[#This Row],[Data fra "5. Basis"]],Leverancespecifikation!C:C,1,FALSE)</f>
        <v/>
      </c>
      <c r="E895" t="str">
        <f>_xlfn.CONCAT(Leverancespecifikation!J898,Leverancespecifikation!K898,Leverancespecifikation!L898,Leverancespecifikation!V898:CA898)</f>
        <v/>
      </c>
      <c r="F895">
        <f>Leverancespecifikation!N898</f>
        <v>0</v>
      </c>
      <c r="G895" t="str">
        <f t="shared" si="14"/>
        <v/>
      </c>
    </row>
    <row r="896" spans="1:7" x14ac:dyDescent="0.25">
      <c r="A896" t="str">
        <f>'Leverancespecifikation (LÅST)'!C899</f>
        <v/>
      </c>
      <c r="B896" t="str">
        <f>_xlfn.CONCAT('Leverancespecifikation (LÅST)'!J899:L899,'Leverancespecifikation (LÅST)'!V899:CA899)</f>
        <v/>
      </c>
      <c r="C896">
        <f>'Leverancespecifikation (LÅST)'!N899</f>
        <v>0</v>
      </c>
      <c r="D896" t="str">
        <f>VLOOKUP(Tabel4[[#This Row],[Data fra "5. Basis"]],Leverancespecifikation!C:C,1,FALSE)</f>
        <v/>
      </c>
      <c r="E896" t="str">
        <f>_xlfn.CONCAT(Leverancespecifikation!J899,Leverancespecifikation!K899,Leverancespecifikation!L899,Leverancespecifikation!V899:CA899)</f>
        <v/>
      </c>
      <c r="F896">
        <f>Leverancespecifikation!N899</f>
        <v>0</v>
      </c>
      <c r="G896" t="str">
        <f t="shared" si="14"/>
        <v/>
      </c>
    </row>
    <row r="897" spans="1:7" x14ac:dyDescent="0.25">
      <c r="A897" t="str">
        <f>'Leverancespecifikation (LÅST)'!C900</f>
        <v/>
      </c>
      <c r="B897" t="str">
        <f>_xlfn.CONCAT('Leverancespecifikation (LÅST)'!J900:L900,'Leverancespecifikation (LÅST)'!V900:CA900)</f>
        <v/>
      </c>
      <c r="C897">
        <f>'Leverancespecifikation (LÅST)'!N900</f>
        <v>0</v>
      </c>
      <c r="D897" t="str">
        <f>VLOOKUP(Tabel4[[#This Row],[Data fra "5. Basis"]],Leverancespecifikation!C:C,1,FALSE)</f>
        <v/>
      </c>
      <c r="E897" t="str">
        <f>_xlfn.CONCAT(Leverancespecifikation!J900,Leverancespecifikation!K900,Leverancespecifikation!L900,Leverancespecifikation!V900:CA900)</f>
        <v/>
      </c>
      <c r="F897">
        <f>Leverancespecifikation!N900</f>
        <v>0</v>
      </c>
      <c r="G897" t="str">
        <f t="shared" si="14"/>
        <v/>
      </c>
    </row>
    <row r="898" spans="1:7" x14ac:dyDescent="0.25">
      <c r="A898" t="str">
        <f>'Leverancespecifikation (LÅST)'!C901</f>
        <v/>
      </c>
      <c r="B898" t="str">
        <f>_xlfn.CONCAT('Leverancespecifikation (LÅST)'!J901:L901,'Leverancespecifikation (LÅST)'!V901:CA901)</f>
        <v/>
      </c>
      <c r="C898">
        <f>'Leverancespecifikation (LÅST)'!N901</f>
        <v>0</v>
      </c>
      <c r="D898" t="str">
        <f>VLOOKUP(Tabel4[[#This Row],[Data fra "5. Basis"]],Leverancespecifikation!C:C,1,FALSE)</f>
        <v/>
      </c>
      <c r="E898" t="str">
        <f>_xlfn.CONCAT(Leverancespecifikation!J901,Leverancespecifikation!K901,Leverancespecifikation!L901,Leverancespecifikation!V901:CA901)</f>
        <v/>
      </c>
      <c r="F898">
        <f>Leverancespecifikation!N901</f>
        <v>0</v>
      </c>
      <c r="G898" t="str">
        <f t="shared" si="14"/>
        <v/>
      </c>
    </row>
    <row r="899" spans="1:7" x14ac:dyDescent="0.25">
      <c r="A899" t="str">
        <f>'Leverancespecifikation (LÅST)'!C902</f>
        <v/>
      </c>
      <c r="B899" t="str">
        <f>_xlfn.CONCAT('Leverancespecifikation (LÅST)'!J902:L902,'Leverancespecifikation (LÅST)'!V902:CA902)</f>
        <v/>
      </c>
      <c r="C899">
        <f>'Leverancespecifikation (LÅST)'!N902</f>
        <v>0</v>
      </c>
      <c r="D899" t="str">
        <f>VLOOKUP(Tabel4[[#This Row],[Data fra "5. Basis"]],Leverancespecifikation!C:C,1,FALSE)</f>
        <v/>
      </c>
      <c r="E899" t="str">
        <f>_xlfn.CONCAT(Leverancespecifikation!J902,Leverancespecifikation!K902,Leverancespecifikation!L902,Leverancespecifikation!V902:CA902)</f>
        <v/>
      </c>
      <c r="F899">
        <f>Leverancespecifikation!N902</f>
        <v>0</v>
      </c>
      <c r="G899" t="str">
        <f t="shared" ref="G899" si="15">IF(B899=E899,IF(C899=F899,"","P"),"P")</f>
        <v/>
      </c>
    </row>
  </sheetData>
  <sheetProtection sheet="1" selectLockedCells="1" selectUnlockedCells="1"/>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F1E41-640B-478C-97F7-9FCA433F4962}">
  <sheetPr codeName="Ark2"/>
  <dimension ref="A1:J901"/>
  <sheetViews>
    <sheetView zoomScale="70" zoomScaleNormal="70" workbookViewId="0">
      <selection activeCell="J826" sqref="J826"/>
    </sheetView>
  </sheetViews>
  <sheetFormatPr defaultRowHeight="15" x14ac:dyDescent="0.25"/>
  <cols>
    <col min="1" max="1" width="92" bestFit="1" customWidth="1"/>
    <col min="2" max="9" width="4.7109375" customWidth="1"/>
    <col min="10" max="10" width="209.140625" customWidth="1"/>
  </cols>
  <sheetData>
    <row r="1" spans="1:10" ht="86.25" customHeight="1" x14ac:dyDescent="0.7">
      <c r="A1" s="261" t="s">
        <v>1493</v>
      </c>
      <c r="B1" s="170" t="s">
        <v>43</v>
      </c>
      <c r="C1" s="171" t="s">
        <v>44</v>
      </c>
      <c r="D1" s="172" t="s">
        <v>45</v>
      </c>
      <c r="E1" s="173" t="s">
        <v>46</v>
      </c>
      <c r="F1" s="174" t="s">
        <v>47</v>
      </c>
      <c r="G1" s="175" t="s">
        <v>48</v>
      </c>
      <c r="H1" s="176" t="s">
        <v>1516</v>
      </c>
      <c r="I1" s="177" t="s">
        <v>189</v>
      </c>
      <c r="J1" s="261" t="s">
        <v>1494</v>
      </c>
    </row>
    <row r="2" spans="1:10" x14ac:dyDescent="0.25">
      <c r="A2" t="str">
        <f>Leverancespecifikation!C5</f>
        <v>001</v>
      </c>
      <c r="B2" t="str">
        <f>IF(ISNUMBER(FIND("_ARK",Tabel2[[#This Row],[Kilde: 3. Leverancespecifikation
Sammenkædning af kolonnerne (Vxx:BJxx) &amp; (BNxx:BZxx)]],1)),"X","")</f>
        <v/>
      </c>
      <c r="C2" t="str">
        <f>IF(ISNUMBER(FIND("KON",J2,1)),"X","")</f>
        <v/>
      </c>
      <c r="D2" t="str">
        <f>IF(ISNUMBER(FIND("EL",J2,1)),"X","")</f>
        <v/>
      </c>
      <c r="E2" t="str">
        <f>IF(ISNUMBER(FIND("VVS",J2,1)),"X","")</f>
        <v/>
      </c>
      <c r="F2" t="str">
        <f>IF(ISNUMBER(FIND("VEN",J2,1)),"X","")</f>
        <v/>
      </c>
      <c r="G2" t="str">
        <f>IF(ISNUMBER(FIND("ENT",J2,1)),"X","")</f>
        <v/>
      </c>
      <c r="H2" t="str">
        <f t="shared" ref="H2" si="0">IF(ISNUMBER(FIND("LAN",J2,1)),"X","")</f>
        <v/>
      </c>
      <c r="J2" t="str">
        <f>"_"&amp;_xlfn.CONCAT(Leverancespecifikation!V5:BJ5,Leverancespecifikation!BN5:BZ5)</f>
        <v>_</v>
      </c>
    </row>
    <row r="3" spans="1:10" x14ac:dyDescent="0.25">
      <c r="A3" t="str">
        <f>Leverancespecifikation!C6</f>
        <v>002</v>
      </c>
      <c r="B3" t="str">
        <f>IF(ISNUMBER(FIND("_ARK",Tabel2[[#This Row],[Kilde: 3. Leverancespecifikation
Sammenkædning af kolonnerne (Vxx:BJxx) &amp; (BNxx:BZxx)]],1)),"X","")</f>
        <v/>
      </c>
      <c r="C3" t="str">
        <f t="shared" ref="C3:C66" si="1">IF(ISNUMBER(FIND("KON",J3,1)),"X","")</f>
        <v/>
      </c>
      <c r="D3" t="str">
        <f t="shared" ref="D3:D66" si="2">IF(ISNUMBER(FIND("EL",J3,1)),"X","")</f>
        <v/>
      </c>
      <c r="E3" t="str">
        <f t="shared" ref="E3:E66" si="3">IF(ISNUMBER(FIND("VVS",J3,1)),"X","")</f>
        <v/>
      </c>
      <c r="F3" t="str">
        <f t="shared" ref="F3:F66" si="4">IF(ISNUMBER(FIND("VEN",J3,1)),"X","")</f>
        <v/>
      </c>
      <c r="G3" t="str">
        <f t="shared" ref="G3:G66" si="5">IF(ISNUMBER(FIND("ENT",J3,1)),"X","")</f>
        <v/>
      </c>
      <c r="H3" t="str">
        <f t="shared" ref="H3:H66" si="6">IF(ISNUMBER(FIND("LAN",J3,1)),"X","")</f>
        <v/>
      </c>
      <c r="J3" t="str">
        <f>"_"&amp;_xlfn.CONCAT(Leverancespecifikation!V6:BJ6,Leverancespecifikation!BN6:BZ6)</f>
        <v>_</v>
      </c>
    </row>
    <row r="4" spans="1:10" x14ac:dyDescent="0.25">
      <c r="A4" t="str">
        <f>Leverancespecifikation!C7</f>
        <v>003-</v>
      </c>
      <c r="B4" t="str">
        <f>IF(ISNUMBER(FIND("_ARK",Tabel2[[#This Row],[Kilde: 3. Leverancespecifikation
Sammenkædning af kolonnerne (Vxx:BJxx) &amp; (BNxx:BZxx)]],1)),"X","")</f>
        <v/>
      </c>
      <c r="C4" t="str">
        <f t="shared" si="1"/>
        <v/>
      </c>
      <c r="D4" t="str">
        <f t="shared" si="2"/>
        <v/>
      </c>
      <c r="E4" t="str">
        <f t="shared" si="3"/>
        <v/>
      </c>
      <c r="F4" t="str">
        <f t="shared" si="4"/>
        <v/>
      </c>
      <c r="G4" t="str">
        <f t="shared" si="5"/>
        <v/>
      </c>
      <c r="H4" t="str">
        <f t="shared" si="6"/>
        <v/>
      </c>
      <c r="J4" t="str">
        <f>"_"&amp;_xlfn.CONCAT(Leverancespecifikation!V7:BJ7,Leverancespecifikation!BN7:BZ7)</f>
        <v>_</v>
      </c>
    </row>
    <row r="5" spans="1:10" x14ac:dyDescent="0.25">
      <c r="A5" t="str">
        <f>Leverancespecifikation!C8</f>
        <v>004Forberedt grund</v>
      </c>
      <c r="B5" t="str">
        <f>IF(ISNUMBER(FIND("_ARK",Tabel2[[#This Row],[Kilde: 3. Leverancespecifikation
Sammenkædning af kolonnerne (Vxx:BJxx) &amp; (BNxx:BZxx)]],1)),"X","")</f>
        <v/>
      </c>
      <c r="C5" t="str">
        <f t="shared" si="1"/>
        <v/>
      </c>
      <c r="D5" t="str">
        <f t="shared" si="2"/>
        <v/>
      </c>
      <c r="E5" t="str">
        <f t="shared" si="3"/>
        <v/>
      </c>
      <c r="F5" t="str">
        <f t="shared" si="4"/>
        <v/>
      </c>
      <c r="G5" t="str">
        <f t="shared" si="5"/>
        <v/>
      </c>
      <c r="H5" t="str">
        <f t="shared" si="6"/>
        <v/>
      </c>
      <c r="J5" t="str">
        <f>"_"&amp;_xlfn.CONCAT(Leverancespecifikation!V8:BJ8,Leverancespecifikation!BN8:BZ8)</f>
        <v>_</v>
      </c>
    </row>
    <row r="6" spans="1:10" x14ac:dyDescent="0.25">
      <c r="A6" t="str">
        <f>Leverancespecifikation!C9</f>
        <v>005-</v>
      </c>
      <c r="B6" t="str">
        <f>IF(ISNUMBER(FIND("_ARK",Tabel2[[#This Row],[Kilde: 3. Leverancespecifikation
Sammenkædning af kolonnerne (Vxx:BJxx) &amp; (BNxx:BZxx)]],1)),"X","")</f>
        <v/>
      </c>
      <c r="C6" t="str">
        <f t="shared" si="1"/>
        <v/>
      </c>
      <c r="D6" t="str">
        <f t="shared" si="2"/>
        <v/>
      </c>
      <c r="E6" t="str">
        <f t="shared" si="3"/>
        <v/>
      </c>
      <c r="F6" t="str">
        <f t="shared" si="4"/>
        <v/>
      </c>
      <c r="G6" t="str">
        <f t="shared" si="5"/>
        <v/>
      </c>
      <c r="H6" t="str">
        <f t="shared" si="6"/>
        <v/>
      </c>
      <c r="J6" t="str">
        <f>"_"&amp;_xlfn.CONCAT(Leverancespecifikation!V9:BJ9,Leverancespecifikation!BN9:BZ9)</f>
        <v>_</v>
      </c>
    </row>
    <row r="7" spans="1:10" x14ac:dyDescent="0.25">
      <c r="A7" t="str">
        <f>Leverancespecifikation!C10</f>
        <v>006Byggegrube</v>
      </c>
      <c r="B7" t="str">
        <f>IF(ISNUMBER(FIND("_ARK",Tabel2[[#This Row],[Kilde: 3. Leverancespecifikation
Sammenkædning af kolonnerne (Vxx:BJxx) &amp; (BNxx:BZxx)]],1)),"X","")</f>
        <v/>
      </c>
      <c r="C7" t="str">
        <f t="shared" si="1"/>
        <v/>
      </c>
      <c r="D7" t="str">
        <f t="shared" si="2"/>
        <v/>
      </c>
      <c r="E7" t="str">
        <f t="shared" si="3"/>
        <v/>
      </c>
      <c r="F7" t="str">
        <f t="shared" si="4"/>
        <v/>
      </c>
      <c r="G7" t="str">
        <f t="shared" si="5"/>
        <v/>
      </c>
      <c r="H7" t="str">
        <f t="shared" si="6"/>
        <v/>
      </c>
      <c r="J7" t="str">
        <f>"_"&amp;_xlfn.CONCAT(Leverancespecifikation!V10:BJ10,Leverancespecifikation!BN10:BZ10)</f>
        <v>_</v>
      </c>
    </row>
    <row r="8" spans="1:10" x14ac:dyDescent="0.25">
      <c r="A8" t="str">
        <f>Leverancespecifikation!C11</f>
        <v>007Spunsvægge</v>
      </c>
      <c r="B8" t="str">
        <f>IF(ISNUMBER(FIND("_ARK",Tabel2[[#This Row],[Kilde: 3. Leverancespecifikation
Sammenkædning af kolonnerne (Vxx:BJxx) &amp; (BNxx:BZxx)]],1)),"X","")</f>
        <v/>
      </c>
      <c r="C8" t="str">
        <f t="shared" si="1"/>
        <v>X</v>
      </c>
      <c r="D8" t="str">
        <f t="shared" si="2"/>
        <v/>
      </c>
      <c r="E8" t="str">
        <f t="shared" si="3"/>
        <v/>
      </c>
      <c r="F8" t="str">
        <f t="shared" si="4"/>
        <v/>
      </c>
      <c r="G8" t="str">
        <f t="shared" si="5"/>
        <v/>
      </c>
      <c r="H8" t="str">
        <f t="shared" si="6"/>
        <v/>
      </c>
      <c r="J8" t="str">
        <f>"_"&amp;_xlfn.CONCAT(Leverancespecifikation!V11:BJ11,Leverancespecifikation!BN11:BZ11)</f>
        <v>_KON300KON325KON325</v>
      </c>
    </row>
    <row r="9" spans="1:10" x14ac:dyDescent="0.25">
      <c r="A9" t="str">
        <f>Leverancespecifikation!C12</f>
        <v>008Sekantpælevægge</v>
      </c>
      <c r="B9" t="str">
        <f>IF(ISNUMBER(FIND("_ARK",Tabel2[[#This Row],[Kilde: 3. Leverancespecifikation
Sammenkædning af kolonnerne (Vxx:BJxx) &amp; (BNxx:BZxx)]],1)),"X","")</f>
        <v/>
      </c>
      <c r="C9" t="str">
        <f t="shared" si="1"/>
        <v>X</v>
      </c>
      <c r="D9" t="str">
        <f t="shared" si="2"/>
        <v/>
      </c>
      <c r="E9" t="str">
        <f t="shared" si="3"/>
        <v/>
      </c>
      <c r="F9" t="str">
        <f t="shared" si="4"/>
        <v/>
      </c>
      <c r="G9" t="str">
        <f t="shared" si="5"/>
        <v/>
      </c>
      <c r="H9" t="str">
        <f t="shared" si="6"/>
        <v/>
      </c>
      <c r="J9" t="str">
        <f>"_"&amp;_xlfn.CONCAT(Leverancespecifikation!V12:BJ12,Leverancespecifikation!BN12:BZ12)</f>
        <v>_KON300KON325KON325</v>
      </c>
    </row>
    <row r="10" spans="1:10" x14ac:dyDescent="0.25">
      <c r="A10" t="str">
        <f>Leverancespecifikation!C13</f>
        <v>009Udgravning</v>
      </c>
      <c r="B10" t="str">
        <f>IF(ISNUMBER(FIND("_ARK",Tabel2[[#This Row],[Kilde: 3. Leverancespecifikation
Sammenkædning af kolonnerne (Vxx:BJxx) &amp; (BNxx:BZxx)]],1)),"X","")</f>
        <v/>
      </c>
      <c r="C10" t="str">
        <f t="shared" si="1"/>
        <v/>
      </c>
      <c r="D10" t="str">
        <f t="shared" si="2"/>
        <v/>
      </c>
      <c r="E10" t="str">
        <f t="shared" si="3"/>
        <v/>
      </c>
      <c r="F10" t="str">
        <f t="shared" si="4"/>
        <v/>
      </c>
      <c r="G10" t="str">
        <f t="shared" si="5"/>
        <v/>
      </c>
      <c r="H10" t="str">
        <f t="shared" si="6"/>
        <v/>
      </c>
      <c r="J10" t="str">
        <f>"_"&amp;_xlfn.CONCAT(Leverancespecifikation!V13:BJ13,Leverancespecifikation!BN13:BZ13)</f>
        <v>_</v>
      </c>
    </row>
    <row r="11" spans="1:10" x14ac:dyDescent="0.25">
      <c r="A11" t="str">
        <f>Leverancespecifikation!C14</f>
        <v>010Drænsystem</v>
      </c>
      <c r="B11" t="str">
        <f>IF(ISNUMBER(FIND("_ARK",Tabel2[[#This Row],[Kilde: 3. Leverancespecifikation
Sammenkædning af kolonnerne (Vxx:BJxx) &amp; (BNxx:BZxx)]],1)),"X","")</f>
        <v/>
      </c>
      <c r="C11" t="str">
        <f t="shared" si="1"/>
        <v/>
      </c>
      <c r="D11" t="str">
        <f t="shared" si="2"/>
        <v/>
      </c>
      <c r="E11" t="str">
        <f t="shared" si="3"/>
        <v/>
      </c>
      <c r="F11" t="str">
        <f t="shared" si="4"/>
        <v/>
      </c>
      <c r="G11" t="str">
        <f t="shared" si="5"/>
        <v/>
      </c>
      <c r="H11" t="str">
        <f t="shared" si="6"/>
        <v/>
      </c>
      <c r="J11" t="str">
        <f>"_"&amp;_xlfn.CONCAT(Leverancespecifikation!V14:BJ14,Leverancespecifikation!BN14:BZ14)</f>
        <v>_</v>
      </c>
    </row>
    <row r="12" spans="1:10" x14ac:dyDescent="0.25">
      <c r="A12" t="str">
        <f>Leverancespecifikation!C15</f>
        <v>011Byggeplads</v>
      </c>
      <c r="B12" t="str">
        <f>IF(ISNUMBER(FIND("_ARK",Tabel2[[#This Row],[Kilde: 3. Leverancespecifikation
Sammenkædning af kolonnerne (Vxx:BJxx) &amp; (BNxx:BZxx)]],1)),"X","")</f>
        <v/>
      </c>
      <c r="C12" t="str">
        <f t="shared" si="1"/>
        <v/>
      </c>
      <c r="D12" t="str">
        <f t="shared" si="2"/>
        <v/>
      </c>
      <c r="E12" t="str">
        <f t="shared" si="3"/>
        <v/>
      </c>
      <c r="F12" t="str">
        <f t="shared" si="4"/>
        <v/>
      </c>
      <c r="G12" t="str">
        <f t="shared" si="5"/>
        <v/>
      </c>
      <c r="H12" t="str">
        <f t="shared" si="6"/>
        <v/>
      </c>
      <c r="J12" t="str">
        <f>"_"&amp;_xlfn.CONCAT(Leverancespecifikation!V15:BJ15,Leverancespecifikation!BN15:BZ15)</f>
        <v>_</v>
      </c>
    </row>
    <row r="13" spans="1:10" x14ac:dyDescent="0.25">
      <c r="A13" t="str">
        <f>Leverancespecifikation!C16</f>
        <v>012Forsyninger</v>
      </c>
      <c r="B13" t="str">
        <f>IF(ISNUMBER(FIND("_ARK",Tabel2[[#This Row],[Kilde: 3. Leverancespecifikation
Sammenkædning af kolonnerne (Vxx:BJxx) &amp; (BNxx:BZxx)]],1)),"X","")</f>
        <v/>
      </c>
      <c r="C13" t="str">
        <f t="shared" si="1"/>
        <v/>
      </c>
      <c r="D13" t="str">
        <f t="shared" si="2"/>
        <v/>
      </c>
      <c r="E13" t="str">
        <f t="shared" si="3"/>
        <v/>
      </c>
      <c r="F13" t="str">
        <f t="shared" si="4"/>
        <v/>
      </c>
      <c r="G13" t="str">
        <f t="shared" si="5"/>
        <v/>
      </c>
      <c r="H13" t="str">
        <f t="shared" si="6"/>
        <v/>
      </c>
      <c r="J13" t="str">
        <f>"_"&amp;_xlfn.CONCAT(Leverancespecifikation!V16:BJ16,Leverancespecifikation!BN16:BZ16)</f>
        <v>_</v>
      </c>
    </row>
    <row r="14" spans="1:10" x14ac:dyDescent="0.25">
      <c r="A14" t="str">
        <f>Leverancespecifikation!C17</f>
        <v>013Adgangsveje</v>
      </c>
      <c r="B14" t="str">
        <f>IF(ISNUMBER(FIND("_ARK",Tabel2[[#This Row],[Kilde: 3. Leverancespecifikation
Sammenkædning af kolonnerne (Vxx:BJxx) &amp; (BNxx:BZxx)]],1)),"X","")</f>
        <v/>
      </c>
      <c r="C14" t="str">
        <f t="shared" si="1"/>
        <v/>
      </c>
      <c r="D14" t="str">
        <f t="shared" si="2"/>
        <v/>
      </c>
      <c r="E14" t="str">
        <f t="shared" si="3"/>
        <v/>
      </c>
      <c r="F14" t="str">
        <f t="shared" si="4"/>
        <v/>
      </c>
      <c r="G14" t="str">
        <f t="shared" si="5"/>
        <v/>
      </c>
      <c r="H14" t="str">
        <f t="shared" si="6"/>
        <v/>
      </c>
      <c r="J14" t="str">
        <f>"_"&amp;_xlfn.CONCAT(Leverancespecifikation!V17:BJ17,Leverancespecifikation!BN17:BZ17)</f>
        <v>_</v>
      </c>
    </row>
    <row r="15" spans="1:10" x14ac:dyDescent="0.25">
      <c r="A15" t="str">
        <f>Leverancespecifikation!C18</f>
        <v>014Kraner</v>
      </c>
      <c r="B15" t="str">
        <f>IF(ISNUMBER(FIND("_ARK",Tabel2[[#This Row],[Kilde: 3. Leverancespecifikation
Sammenkædning af kolonnerne (Vxx:BJxx) &amp; (BNxx:BZxx)]],1)),"X","")</f>
        <v/>
      </c>
      <c r="C15" t="str">
        <f t="shared" si="1"/>
        <v/>
      </c>
      <c r="D15" t="str">
        <f t="shared" si="2"/>
        <v/>
      </c>
      <c r="E15" t="str">
        <f t="shared" si="3"/>
        <v/>
      </c>
      <c r="F15" t="str">
        <f t="shared" si="4"/>
        <v/>
      </c>
      <c r="G15" t="str">
        <f t="shared" si="5"/>
        <v/>
      </c>
      <c r="H15" t="str">
        <f t="shared" si="6"/>
        <v/>
      </c>
      <c r="J15" t="str">
        <f>"_"&amp;_xlfn.CONCAT(Leverancespecifikation!V18:BJ18,Leverancespecifikation!BN18:BZ18)</f>
        <v>_</v>
      </c>
    </row>
    <row r="16" spans="1:10" x14ac:dyDescent="0.25">
      <c r="A16" t="str">
        <f>Leverancespecifikation!C19</f>
        <v>015Lifte</v>
      </c>
      <c r="B16" t="str">
        <f>IF(ISNUMBER(FIND("_ARK",Tabel2[[#This Row],[Kilde: 3. Leverancespecifikation
Sammenkædning af kolonnerne (Vxx:BJxx) &amp; (BNxx:BZxx)]],1)),"X","")</f>
        <v/>
      </c>
      <c r="C16" t="str">
        <f t="shared" si="1"/>
        <v/>
      </c>
      <c r="D16" t="str">
        <f t="shared" si="2"/>
        <v/>
      </c>
      <c r="E16" t="str">
        <f t="shared" si="3"/>
        <v/>
      </c>
      <c r="F16" t="str">
        <f t="shared" si="4"/>
        <v/>
      </c>
      <c r="G16" t="str">
        <f t="shared" si="5"/>
        <v/>
      </c>
      <c r="H16" t="str">
        <f t="shared" si="6"/>
        <v/>
      </c>
      <c r="J16" t="str">
        <f>"_"&amp;_xlfn.CONCAT(Leverancespecifikation!V19:BJ19,Leverancespecifikation!BN19:BZ19)</f>
        <v>_</v>
      </c>
    </row>
    <row r="17" spans="1:10" x14ac:dyDescent="0.25">
      <c r="A17" t="str">
        <f>Leverancespecifikation!C20</f>
        <v>016Interrimslukninger</v>
      </c>
      <c r="B17" t="str">
        <f>IF(ISNUMBER(FIND("_ARK",Tabel2[[#This Row],[Kilde: 3. Leverancespecifikation
Sammenkædning af kolonnerne (Vxx:BJxx) &amp; (BNxx:BZxx)]],1)),"X","")</f>
        <v/>
      </c>
      <c r="C17" t="str">
        <f t="shared" si="1"/>
        <v/>
      </c>
      <c r="D17" t="str">
        <f t="shared" si="2"/>
        <v/>
      </c>
      <c r="E17" t="str">
        <f t="shared" si="3"/>
        <v/>
      </c>
      <c r="F17" t="str">
        <f t="shared" si="4"/>
        <v/>
      </c>
      <c r="G17" t="str">
        <f t="shared" si="5"/>
        <v/>
      </c>
      <c r="H17" t="str">
        <f t="shared" si="6"/>
        <v/>
      </c>
      <c r="J17" t="str">
        <f>"_"&amp;_xlfn.CONCAT(Leverancespecifikation!V20:BJ20,Leverancespecifikation!BN20:BZ20)</f>
        <v>_</v>
      </c>
    </row>
    <row r="18" spans="1:10" x14ac:dyDescent="0.25">
      <c r="A18" t="str">
        <f>Leverancespecifikation!C21</f>
        <v>017Stilladser</v>
      </c>
      <c r="B18" t="str">
        <f>IF(ISNUMBER(FIND("_ARK",Tabel2[[#This Row],[Kilde: 3. Leverancespecifikation
Sammenkædning af kolonnerne (Vxx:BJxx) &amp; (BNxx:BZxx)]],1)),"X","")</f>
        <v/>
      </c>
      <c r="C18" t="str">
        <f t="shared" si="1"/>
        <v/>
      </c>
      <c r="D18" t="str">
        <f t="shared" si="2"/>
        <v/>
      </c>
      <c r="E18" t="str">
        <f t="shared" si="3"/>
        <v/>
      </c>
      <c r="F18" t="str">
        <f t="shared" si="4"/>
        <v/>
      </c>
      <c r="G18" t="str">
        <f t="shared" si="5"/>
        <v/>
      </c>
      <c r="H18" t="str">
        <f t="shared" si="6"/>
        <v/>
      </c>
      <c r="J18" t="str">
        <f>"_"&amp;_xlfn.CONCAT(Leverancespecifikation!V21:BJ21,Leverancespecifikation!BN21:BZ21)</f>
        <v>_</v>
      </c>
    </row>
    <row r="19" spans="1:10" x14ac:dyDescent="0.25">
      <c r="A19" t="str">
        <f>Leverancespecifikation!C22</f>
        <v>018Totaloverdækninger</v>
      </c>
      <c r="B19" t="str">
        <f>IF(ISNUMBER(FIND("_ARK",Tabel2[[#This Row],[Kilde: 3. Leverancespecifikation
Sammenkædning af kolonnerne (Vxx:BJxx) &amp; (BNxx:BZxx)]],1)),"X","")</f>
        <v/>
      </c>
      <c r="C19" t="str">
        <f t="shared" si="1"/>
        <v/>
      </c>
      <c r="D19" t="str">
        <f t="shared" si="2"/>
        <v/>
      </c>
      <c r="E19" t="str">
        <f t="shared" si="3"/>
        <v/>
      </c>
      <c r="F19" t="str">
        <f t="shared" si="4"/>
        <v/>
      </c>
      <c r="G19" t="str">
        <f t="shared" si="5"/>
        <v/>
      </c>
      <c r="H19" t="str">
        <f t="shared" si="6"/>
        <v/>
      </c>
      <c r="J19" t="str">
        <f>"_"&amp;_xlfn.CONCAT(Leverancespecifikation!V22:BJ22,Leverancespecifikation!BN22:BZ22)</f>
        <v>_</v>
      </c>
    </row>
    <row r="20" spans="1:10" x14ac:dyDescent="0.25">
      <c r="A20" t="str">
        <f>Leverancespecifikation!C23</f>
        <v>019Skurby</v>
      </c>
      <c r="B20" t="str">
        <f>IF(ISNUMBER(FIND("_ARK",Tabel2[[#This Row],[Kilde: 3. Leverancespecifikation
Sammenkædning af kolonnerne (Vxx:BJxx) &amp; (BNxx:BZxx)]],1)),"X","")</f>
        <v/>
      </c>
      <c r="C20" t="str">
        <f t="shared" si="1"/>
        <v/>
      </c>
      <c r="D20" t="str">
        <f t="shared" si="2"/>
        <v/>
      </c>
      <c r="E20" t="str">
        <f t="shared" si="3"/>
        <v/>
      </c>
      <c r="F20" t="str">
        <f t="shared" si="4"/>
        <v/>
      </c>
      <c r="G20" t="str">
        <f t="shared" si="5"/>
        <v/>
      </c>
      <c r="H20" t="str">
        <f t="shared" si="6"/>
        <v/>
      </c>
      <c r="J20" t="str">
        <f>"_"&amp;_xlfn.CONCAT(Leverancespecifikation!V23:BJ23,Leverancespecifikation!BN23:BZ23)</f>
        <v>_</v>
      </c>
    </row>
    <row r="21" spans="1:10" x14ac:dyDescent="0.25">
      <c r="A21" t="str">
        <f>Leverancespecifikation!C24</f>
        <v>020Råhus</v>
      </c>
      <c r="B21" t="str">
        <f>IF(ISNUMBER(FIND("_ARK",Tabel2[[#This Row],[Kilde: 3. Leverancespecifikation
Sammenkædning af kolonnerne (Vxx:BJxx) &amp; (BNxx:BZxx)]],1)),"X","")</f>
        <v/>
      </c>
      <c r="C21" t="str">
        <f t="shared" si="1"/>
        <v/>
      </c>
      <c r="D21" t="str">
        <f t="shared" si="2"/>
        <v/>
      </c>
      <c r="E21" t="str">
        <f t="shared" si="3"/>
        <v/>
      </c>
      <c r="F21" t="str">
        <f t="shared" si="4"/>
        <v/>
      </c>
      <c r="G21" t="str">
        <f t="shared" si="5"/>
        <v/>
      </c>
      <c r="H21" t="str">
        <f t="shared" si="6"/>
        <v/>
      </c>
      <c r="J21" t="str">
        <f>"_"&amp;_xlfn.CONCAT(Leverancespecifikation!V24:BJ24,Leverancespecifikation!BN24:BZ24)</f>
        <v>_</v>
      </c>
    </row>
    <row r="22" spans="1:10" x14ac:dyDescent="0.25">
      <c r="A22" t="str">
        <f>Leverancespecifikation!C25</f>
        <v>021Fundament</v>
      </c>
      <c r="B22" t="str">
        <f>IF(ISNUMBER(FIND("_ARK",Tabel2[[#This Row],[Kilde: 3. Leverancespecifikation
Sammenkædning af kolonnerne (Vxx:BJxx) &amp; (BNxx:BZxx)]],1)),"X","")</f>
        <v/>
      </c>
      <c r="C22" t="str">
        <f t="shared" si="1"/>
        <v/>
      </c>
      <c r="D22" t="str">
        <f t="shared" si="2"/>
        <v/>
      </c>
      <c r="E22" t="str">
        <f t="shared" si="3"/>
        <v/>
      </c>
      <c r="F22" t="str">
        <f t="shared" si="4"/>
        <v/>
      </c>
      <c r="G22" t="str">
        <f t="shared" si="5"/>
        <v/>
      </c>
      <c r="H22" t="str">
        <f t="shared" si="6"/>
        <v/>
      </c>
      <c r="J22" t="str">
        <f>"_"&amp;_xlfn.CONCAT(Leverancespecifikation!V25:BJ25,Leverancespecifikation!BN25:BZ25)</f>
        <v>_</v>
      </c>
    </row>
    <row r="23" spans="1:10" x14ac:dyDescent="0.25">
      <c r="A23" t="str">
        <f>Leverancespecifikation!C26</f>
        <v>022Fundamenter</v>
      </c>
      <c r="B23" t="str">
        <f>IF(ISNUMBER(FIND("_ARK",Tabel2[[#This Row],[Kilde: 3. Leverancespecifikation
Sammenkædning af kolonnerne (Vxx:BJxx) &amp; (BNxx:BZxx)]],1)),"X","")</f>
        <v/>
      </c>
      <c r="C23" t="str">
        <f t="shared" si="1"/>
        <v/>
      </c>
      <c r="D23" t="str">
        <f t="shared" si="2"/>
        <v/>
      </c>
      <c r="E23" t="str">
        <f t="shared" si="3"/>
        <v/>
      </c>
      <c r="F23" t="str">
        <f t="shared" si="4"/>
        <v/>
      </c>
      <c r="G23" t="str">
        <f t="shared" si="5"/>
        <v/>
      </c>
      <c r="H23" t="str">
        <f t="shared" si="6"/>
        <v/>
      </c>
      <c r="J23" t="str">
        <f>"_"&amp;_xlfn.CONCAT(Leverancespecifikation!V26:BJ26,Leverancespecifikation!BN26:BZ26)</f>
        <v>_</v>
      </c>
    </row>
    <row r="24" spans="1:10" x14ac:dyDescent="0.25">
      <c r="A24" t="str">
        <f>Leverancespecifikation!C27</f>
        <v>023Stribefundamenter</v>
      </c>
      <c r="B24" t="str">
        <f>IF(ISNUMBER(FIND("_ARK",Tabel2[[#This Row],[Kilde: 3. Leverancespecifikation
Sammenkædning af kolonnerne (Vxx:BJxx) &amp; (BNxx:BZxx)]],1)),"X","")</f>
        <v/>
      </c>
      <c r="C24" t="str">
        <f t="shared" si="1"/>
        <v>X</v>
      </c>
      <c r="D24" t="str">
        <f t="shared" si="2"/>
        <v/>
      </c>
      <c r="E24" t="str">
        <f t="shared" si="3"/>
        <v/>
      </c>
      <c r="F24" t="str">
        <f t="shared" si="4"/>
        <v/>
      </c>
      <c r="G24" t="str">
        <f t="shared" si="5"/>
        <v/>
      </c>
      <c r="H24" t="str">
        <f t="shared" si="6"/>
        <v/>
      </c>
      <c r="J24" t="str">
        <f>"_"&amp;_xlfn.CONCAT(Leverancespecifikation!V27:BJ27,Leverancespecifikation!BN27:BZ27)</f>
        <v>_KON300KON325KON325</v>
      </c>
    </row>
    <row r="25" spans="1:10" x14ac:dyDescent="0.25">
      <c r="A25" t="str">
        <f>Leverancespecifikation!C28</f>
        <v>024Punktfundamenter</v>
      </c>
      <c r="B25" t="str">
        <f>IF(ISNUMBER(FIND("_ARK",Tabel2[[#This Row],[Kilde: 3. Leverancespecifikation
Sammenkædning af kolonnerne (Vxx:BJxx) &amp; (BNxx:BZxx)]],1)),"X","")</f>
        <v/>
      </c>
      <c r="C25" t="str">
        <f t="shared" si="1"/>
        <v>X</v>
      </c>
      <c r="D25" t="str">
        <f t="shared" si="2"/>
        <v/>
      </c>
      <c r="E25" t="str">
        <f t="shared" si="3"/>
        <v/>
      </c>
      <c r="F25" t="str">
        <f t="shared" si="4"/>
        <v/>
      </c>
      <c r="G25" t="str">
        <f t="shared" si="5"/>
        <v/>
      </c>
      <c r="H25" t="str">
        <f t="shared" si="6"/>
        <v/>
      </c>
      <c r="J25" t="str">
        <f>"_"&amp;_xlfn.CONCAT(Leverancespecifikation!V28:BJ28,Leverancespecifikation!BN28:BZ28)</f>
        <v>_KON300KON325KON325</v>
      </c>
    </row>
    <row r="26" spans="1:10" x14ac:dyDescent="0.25">
      <c r="A26" t="str">
        <f>Leverancespecifikation!C29</f>
        <v>025Pladefundamenter</v>
      </c>
      <c r="B26" t="str">
        <f>IF(ISNUMBER(FIND("_ARK",Tabel2[[#This Row],[Kilde: 3. Leverancespecifikation
Sammenkædning af kolonnerne (Vxx:BJxx) &amp; (BNxx:BZxx)]],1)),"X","")</f>
        <v/>
      </c>
      <c r="C26" t="str">
        <f t="shared" si="1"/>
        <v>X</v>
      </c>
      <c r="D26" t="str">
        <f t="shared" si="2"/>
        <v/>
      </c>
      <c r="E26" t="str">
        <f t="shared" si="3"/>
        <v/>
      </c>
      <c r="F26" t="str">
        <f t="shared" si="4"/>
        <v/>
      </c>
      <c r="G26" t="str">
        <f t="shared" si="5"/>
        <v/>
      </c>
      <c r="H26" t="str">
        <f t="shared" si="6"/>
        <v/>
      </c>
      <c r="J26" t="str">
        <f>"_"&amp;_xlfn.CONCAT(Leverancespecifikation!V29:BJ29,Leverancespecifikation!BN29:BZ29)</f>
        <v>_KON300KON325KON325</v>
      </c>
    </row>
    <row r="27" spans="1:10" x14ac:dyDescent="0.25">
      <c r="A27" t="str">
        <f>Leverancespecifikation!C30</f>
        <v>026Brøndfundamenter</v>
      </c>
      <c r="B27" t="str">
        <f>IF(ISNUMBER(FIND("_ARK",Tabel2[[#This Row],[Kilde: 3. Leverancespecifikation
Sammenkædning af kolonnerne (Vxx:BJxx) &amp; (BNxx:BZxx)]],1)),"X","")</f>
        <v/>
      </c>
      <c r="C27" t="str">
        <f t="shared" si="1"/>
        <v>X</v>
      </c>
      <c r="D27" t="str">
        <f t="shared" si="2"/>
        <v/>
      </c>
      <c r="E27" t="str">
        <f t="shared" si="3"/>
        <v/>
      </c>
      <c r="F27" t="str">
        <f t="shared" si="4"/>
        <v/>
      </c>
      <c r="G27" t="str">
        <f t="shared" si="5"/>
        <v/>
      </c>
      <c r="H27" t="str">
        <f t="shared" si="6"/>
        <v/>
      </c>
      <c r="J27" t="str">
        <f>"_"&amp;_xlfn.CONCAT(Leverancespecifikation!V30:BJ30,Leverancespecifikation!BN30:BZ30)</f>
        <v>_KON300KON325KON325</v>
      </c>
    </row>
    <row r="28" spans="1:10" x14ac:dyDescent="0.25">
      <c r="A28" t="str">
        <f>Leverancespecifikation!C31</f>
        <v>027Grovbeton</v>
      </c>
      <c r="B28" t="str">
        <f>IF(ISNUMBER(FIND("_ARK",Tabel2[[#This Row],[Kilde: 3. Leverancespecifikation
Sammenkædning af kolonnerne (Vxx:BJxx) &amp; (BNxx:BZxx)]],1)),"X","")</f>
        <v/>
      </c>
      <c r="C28" t="str">
        <f t="shared" si="1"/>
        <v>X</v>
      </c>
      <c r="D28" t="str">
        <f t="shared" si="2"/>
        <v/>
      </c>
      <c r="E28" t="str">
        <f t="shared" si="3"/>
        <v/>
      </c>
      <c r="F28" t="str">
        <f t="shared" si="4"/>
        <v/>
      </c>
      <c r="G28" t="str">
        <f t="shared" si="5"/>
        <v/>
      </c>
      <c r="H28" t="str">
        <f t="shared" si="6"/>
        <v/>
      </c>
      <c r="J28" t="str">
        <f>"_"&amp;_xlfn.CONCAT(Leverancespecifikation!V31:BJ31,Leverancespecifikation!BN31:BZ31)</f>
        <v>_KON300KON325KON325</v>
      </c>
    </row>
    <row r="29" spans="1:10" x14ac:dyDescent="0.25">
      <c r="A29" t="str">
        <f>Leverancespecifikation!C32</f>
        <v>028Fundamenter, isolering</v>
      </c>
      <c r="B29" t="str">
        <f>IF(ISNUMBER(FIND("_ARK",Tabel2[[#This Row],[Kilde: 3. Leverancespecifikation
Sammenkædning af kolonnerne (Vxx:BJxx) &amp; (BNxx:BZxx)]],1)),"X","")</f>
        <v/>
      </c>
      <c r="C29" t="str">
        <f t="shared" si="1"/>
        <v>X</v>
      </c>
      <c r="D29" t="str">
        <f t="shared" si="2"/>
        <v/>
      </c>
      <c r="E29" t="str">
        <f t="shared" si="3"/>
        <v/>
      </c>
      <c r="F29" t="str">
        <f t="shared" si="4"/>
        <v/>
      </c>
      <c r="G29" t="str">
        <f t="shared" si="5"/>
        <v/>
      </c>
      <c r="H29" t="str">
        <f t="shared" si="6"/>
        <v/>
      </c>
      <c r="J29" t="str">
        <f>"_"&amp;_xlfn.CONCAT(Leverancespecifikation!V32:BJ32,Leverancespecifikation!BN32:BZ32)</f>
        <v>_KON325KON325</v>
      </c>
    </row>
    <row r="30" spans="1:10" x14ac:dyDescent="0.25">
      <c r="A30" t="str">
        <f>Leverancespecifikation!C33</f>
        <v>029Pæle</v>
      </c>
      <c r="B30" t="str">
        <f>IF(ISNUMBER(FIND("_ARK",Tabel2[[#This Row],[Kilde: 3. Leverancespecifikation
Sammenkædning af kolonnerne (Vxx:BJxx) &amp; (BNxx:BZxx)]],1)),"X","")</f>
        <v/>
      </c>
      <c r="C30" t="str">
        <f t="shared" si="1"/>
        <v/>
      </c>
      <c r="D30" t="str">
        <f t="shared" si="2"/>
        <v/>
      </c>
      <c r="E30" t="str">
        <f t="shared" si="3"/>
        <v/>
      </c>
      <c r="F30" t="str">
        <f t="shared" si="4"/>
        <v/>
      </c>
      <c r="G30" t="str">
        <f t="shared" si="5"/>
        <v/>
      </c>
      <c r="H30" t="str">
        <f t="shared" si="6"/>
        <v/>
      </c>
      <c r="J30" t="str">
        <f>"_"&amp;_xlfn.CONCAT(Leverancespecifikation!V33:BJ33,Leverancespecifikation!BN33:BZ33)</f>
        <v>_</v>
      </c>
    </row>
    <row r="31" spans="1:10" x14ac:dyDescent="0.25">
      <c r="A31" t="str">
        <f>Leverancespecifikation!C34</f>
        <v>030Borede pæle</v>
      </c>
      <c r="B31" t="str">
        <f>IF(ISNUMBER(FIND("_ARK",Tabel2[[#This Row],[Kilde: 3. Leverancespecifikation
Sammenkædning af kolonnerne (Vxx:BJxx) &amp; (BNxx:BZxx)]],1)),"X","")</f>
        <v/>
      </c>
      <c r="C31" t="str">
        <f t="shared" si="1"/>
        <v>X</v>
      </c>
      <c r="D31" t="str">
        <f t="shared" si="2"/>
        <v/>
      </c>
      <c r="E31" t="str">
        <f t="shared" si="3"/>
        <v/>
      </c>
      <c r="F31" t="str">
        <f t="shared" si="4"/>
        <v/>
      </c>
      <c r="G31" t="str">
        <f t="shared" si="5"/>
        <v/>
      </c>
      <c r="H31" t="str">
        <f t="shared" si="6"/>
        <v/>
      </c>
      <c r="J31" t="str">
        <f>"_"&amp;_xlfn.CONCAT(Leverancespecifikation!V34:BJ34,Leverancespecifikation!BN34:BZ34)</f>
        <v>_KON300KON325KON325</v>
      </c>
    </row>
    <row r="32" spans="1:10" x14ac:dyDescent="0.25">
      <c r="A32" t="str">
        <f>Leverancespecifikation!C35</f>
        <v>031Rammede pæle</v>
      </c>
      <c r="B32" t="str">
        <f>IF(ISNUMBER(FIND("_ARK",Tabel2[[#This Row],[Kilde: 3. Leverancespecifikation
Sammenkædning af kolonnerne (Vxx:BJxx) &amp; (BNxx:BZxx)]],1)),"X","")</f>
        <v/>
      </c>
      <c r="C32" t="str">
        <f t="shared" si="1"/>
        <v>X</v>
      </c>
      <c r="D32" t="str">
        <f t="shared" si="2"/>
        <v/>
      </c>
      <c r="E32" t="str">
        <f t="shared" si="3"/>
        <v/>
      </c>
      <c r="F32" t="str">
        <f t="shared" si="4"/>
        <v/>
      </c>
      <c r="G32" t="str">
        <f t="shared" si="5"/>
        <v/>
      </c>
      <c r="H32" t="str">
        <f t="shared" si="6"/>
        <v/>
      </c>
      <c r="J32" t="str">
        <f>"_"&amp;_xlfn.CONCAT(Leverancespecifikation!V35:BJ35,Leverancespecifikation!BN35:BZ35)</f>
        <v>_KON300KON325KON325</v>
      </c>
    </row>
    <row r="33" spans="1:10" x14ac:dyDescent="0.25">
      <c r="A33" t="str">
        <f>Leverancespecifikation!C36</f>
        <v>032Jordankre</v>
      </c>
      <c r="B33" t="str">
        <f>IF(ISNUMBER(FIND("_ARK",Tabel2[[#This Row],[Kilde: 3. Leverancespecifikation
Sammenkædning af kolonnerne (Vxx:BJxx) &amp; (BNxx:BZxx)]],1)),"X","")</f>
        <v/>
      </c>
      <c r="C33" t="str">
        <f t="shared" si="1"/>
        <v/>
      </c>
      <c r="D33" t="str">
        <f t="shared" si="2"/>
        <v/>
      </c>
      <c r="E33" t="str">
        <f t="shared" si="3"/>
        <v/>
      </c>
      <c r="F33" t="str">
        <f t="shared" si="4"/>
        <v/>
      </c>
      <c r="G33" t="str">
        <f t="shared" si="5"/>
        <v/>
      </c>
      <c r="H33" t="str">
        <f t="shared" si="6"/>
        <v/>
      </c>
      <c r="J33" t="str">
        <f>"_"&amp;_xlfn.CONCAT(Leverancespecifikation!V36:BJ36,Leverancespecifikation!BN36:BZ36)</f>
        <v>_</v>
      </c>
    </row>
    <row r="34" spans="1:10" x14ac:dyDescent="0.25">
      <c r="A34" t="str">
        <f>Leverancespecifikation!C37</f>
        <v>033Jordankre</v>
      </c>
      <c r="B34" t="str">
        <f>IF(ISNUMBER(FIND("_ARK",Tabel2[[#This Row],[Kilde: 3. Leverancespecifikation
Sammenkædning af kolonnerne (Vxx:BJxx) &amp; (BNxx:BZxx)]],1)),"X","")</f>
        <v/>
      </c>
      <c r="C34" t="str">
        <f t="shared" si="1"/>
        <v>X</v>
      </c>
      <c r="D34" t="str">
        <f t="shared" si="2"/>
        <v/>
      </c>
      <c r="E34" t="str">
        <f t="shared" si="3"/>
        <v/>
      </c>
      <c r="F34" t="str">
        <f t="shared" si="4"/>
        <v/>
      </c>
      <c r="G34" t="str">
        <f t="shared" si="5"/>
        <v/>
      </c>
      <c r="H34" t="str">
        <f t="shared" si="6"/>
        <v/>
      </c>
      <c r="J34" t="str">
        <f>"_"&amp;_xlfn.CONCAT(Leverancespecifikation!V37:BJ37,Leverancespecifikation!BN37:BZ37)</f>
        <v>_KON300KON325KON325</v>
      </c>
    </row>
    <row r="35" spans="1:10" x14ac:dyDescent="0.25">
      <c r="A35" t="str">
        <f>Leverancespecifikation!C38</f>
        <v>034Vægge</v>
      </c>
      <c r="B35" t="str">
        <f>IF(ISNUMBER(FIND("_ARK",Tabel2[[#This Row],[Kilde: 3. Leverancespecifikation
Sammenkædning af kolonnerne (Vxx:BJxx) &amp; (BNxx:BZxx)]],1)),"X","")</f>
        <v/>
      </c>
      <c r="C35" t="str">
        <f t="shared" si="1"/>
        <v/>
      </c>
      <c r="D35" t="str">
        <f t="shared" si="2"/>
        <v/>
      </c>
      <c r="E35" t="str">
        <f t="shared" si="3"/>
        <v/>
      </c>
      <c r="F35" t="str">
        <f t="shared" si="4"/>
        <v/>
      </c>
      <c r="G35" t="str">
        <f t="shared" si="5"/>
        <v/>
      </c>
      <c r="H35" t="str">
        <f t="shared" si="6"/>
        <v/>
      </c>
      <c r="J35" t="str">
        <f>"_"&amp;_xlfn.CONCAT(Leverancespecifikation!V38:BJ38,Leverancespecifikation!BN38:BZ38)</f>
        <v>_</v>
      </c>
    </row>
    <row r="36" spans="1:10" x14ac:dyDescent="0.25">
      <c r="A36" t="str">
        <f>Leverancespecifikation!C39</f>
        <v>035Generiske vægge</v>
      </c>
      <c r="B36" t="str">
        <f>IF(ISNUMBER(FIND("_ARK",Tabel2[[#This Row],[Kilde: 3. Leverancespecifikation
Sammenkædning af kolonnerne (Vxx:BJxx) &amp; (BNxx:BZxx)]],1)),"X","")</f>
        <v>X</v>
      </c>
      <c r="C36" t="str">
        <f t="shared" si="1"/>
        <v/>
      </c>
      <c r="D36" t="str">
        <f t="shared" si="2"/>
        <v/>
      </c>
      <c r="E36" t="str">
        <f t="shared" si="3"/>
        <v/>
      </c>
      <c r="F36" t="str">
        <f t="shared" si="4"/>
        <v/>
      </c>
      <c r="G36" t="str">
        <f t="shared" si="5"/>
        <v/>
      </c>
      <c r="H36" t="str">
        <f t="shared" si="6"/>
        <v/>
      </c>
      <c r="J36" t="str">
        <f>"_"&amp;_xlfn.CONCAT(Leverancespecifikation!V39:BJ39,Leverancespecifikation!BN39:BZ39)</f>
        <v>_ARK200</v>
      </c>
    </row>
    <row r="37" spans="1:10" x14ac:dyDescent="0.25">
      <c r="A37" t="str">
        <f>Leverancespecifikation!C40</f>
        <v>036Betonvægge, præfabrikerede</v>
      </c>
      <c r="B37" t="str">
        <f>IF(ISNUMBER(FIND("_ARK",Tabel2[[#This Row],[Kilde: 3. Leverancespecifikation
Sammenkædning af kolonnerne (Vxx:BJxx) &amp; (BNxx:BZxx)]],1)),"X","")</f>
        <v/>
      </c>
      <c r="C37" t="str">
        <f t="shared" si="1"/>
        <v/>
      </c>
      <c r="D37" t="str">
        <f t="shared" si="2"/>
        <v/>
      </c>
      <c r="E37" t="str">
        <f t="shared" si="3"/>
        <v/>
      </c>
      <c r="F37" t="str">
        <f t="shared" si="4"/>
        <v/>
      </c>
      <c r="G37" t="str">
        <f t="shared" si="5"/>
        <v/>
      </c>
      <c r="H37" t="str">
        <f t="shared" si="6"/>
        <v/>
      </c>
      <c r="J37" t="str">
        <f>"_"&amp;_xlfn.CONCAT(Leverancespecifikation!V40:BJ40,Leverancespecifikation!BN40:BZ40)</f>
        <v>_</v>
      </c>
    </row>
    <row r="38" spans="1:10" x14ac:dyDescent="0.25">
      <c r="A38" t="str">
        <f>Leverancespecifikation!C41</f>
        <v>037Betonvægge, præfabrikerede A113, 3R</v>
      </c>
      <c r="B38" t="str">
        <f>IF(ISNUMBER(FIND("_ARK",Tabel2[[#This Row],[Kilde: 3. Leverancespecifikation
Sammenkædning af kolonnerne (Vxx:BJxx) &amp; (BNxx:BZxx)]],1)),"X","")</f>
        <v/>
      </c>
      <c r="C38" t="str">
        <f t="shared" si="1"/>
        <v>X</v>
      </c>
      <c r="D38" t="str">
        <f t="shared" si="2"/>
        <v/>
      </c>
      <c r="E38" t="str">
        <f t="shared" si="3"/>
        <v/>
      </c>
      <c r="F38" t="str">
        <f t="shared" si="4"/>
        <v/>
      </c>
      <c r="G38" t="str">
        <f t="shared" si="5"/>
        <v/>
      </c>
      <c r="H38" t="str">
        <f t="shared" si="6"/>
        <v/>
      </c>
      <c r="J38" t="str">
        <f>"_"&amp;_xlfn.CONCAT(Leverancespecifikation!V41:BJ41,Leverancespecifikation!BN41:BZ41)</f>
        <v>_KON300KON325KON325</v>
      </c>
    </row>
    <row r="39" spans="1:10" x14ac:dyDescent="0.25">
      <c r="A39" t="str">
        <f>Leverancespecifikation!C42</f>
        <v>038Betonvægge, præfabrikerede A113, 4LK (DP=Ent.)</v>
      </c>
      <c r="B39" t="str">
        <f>IF(ISNUMBER(FIND("_ARK",Tabel2[[#This Row],[Kilde: 3. Leverancespecifikation
Sammenkædning af kolonnerne (Vxx:BJxx) &amp; (BNxx:BZxx)]],1)),"X","")</f>
        <v/>
      </c>
      <c r="C39" t="str">
        <f t="shared" si="1"/>
        <v>X</v>
      </c>
      <c r="D39" t="str">
        <f t="shared" si="2"/>
        <v/>
      </c>
      <c r="E39" t="str">
        <f t="shared" si="3"/>
        <v/>
      </c>
      <c r="F39" t="str">
        <f t="shared" si="4"/>
        <v/>
      </c>
      <c r="G39" t="str">
        <f t="shared" si="5"/>
        <v>X</v>
      </c>
      <c r="H39" t="str">
        <f t="shared" si="6"/>
        <v/>
      </c>
      <c r="J39" t="str">
        <f>"_"&amp;_xlfn.CONCAT(Leverancespecifikation!V42:BJ42,Leverancespecifikation!BN42:BZ42)</f>
        <v>_KON300KON300ENT325</v>
      </c>
    </row>
    <row r="40" spans="1:10" x14ac:dyDescent="0.25">
      <c r="A40" t="str">
        <f>Leverancespecifikation!C43</f>
        <v>039Betonvægge, præfabrikerede A113, 4LK (DP=Rådg.)</v>
      </c>
      <c r="B40" t="str">
        <f>IF(ISNUMBER(FIND("_ARK",Tabel2[[#This Row],[Kilde: 3. Leverancespecifikation
Sammenkædning af kolonnerne (Vxx:BJxx) &amp; (BNxx:BZxx)]],1)),"X","")</f>
        <v/>
      </c>
      <c r="C40" t="str">
        <f t="shared" si="1"/>
        <v>X</v>
      </c>
      <c r="D40" t="str">
        <f t="shared" si="2"/>
        <v/>
      </c>
      <c r="E40" t="str">
        <f t="shared" si="3"/>
        <v/>
      </c>
      <c r="F40" t="str">
        <f t="shared" si="4"/>
        <v/>
      </c>
      <c r="G40" t="str">
        <f t="shared" si="5"/>
        <v/>
      </c>
      <c r="H40" t="str">
        <f t="shared" si="6"/>
        <v/>
      </c>
      <c r="J40" t="str">
        <f>"_"&amp;_xlfn.CONCAT(Leverancespecifikation!V43:BJ43,Leverancespecifikation!BN43:BZ43)</f>
        <v>_KON300KON300KON325</v>
      </c>
    </row>
    <row r="41" spans="1:10" x14ac:dyDescent="0.25">
      <c r="A41" t="str">
        <f>Leverancespecifikation!C44</f>
        <v>040Betonvægge, præfabrikerede</v>
      </c>
      <c r="B41" t="str">
        <f>IF(ISNUMBER(FIND("_ARK",Tabel2[[#This Row],[Kilde: 3. Leverancespecifikation
Sammenkædning af kolonnerne (Vxx:BJxx) &amp; (BNxx:BZxx)]],1)),"X","")</f>
        <v/>
      </c>
      <c r="C41" t="str">
        <f t="shared" si="1"/>
        <v>X</v>
      </c>
      <c r="D41" t="str">
        <f t="shared" si="2"/>
        <v/>
      </c>
      <c r="E41" t="str">
        <f t="shared" si="3"/>
        <v/>
      </c>
      <c r="F41" t="str">
        <f t="shared" si="4"/>
        <v/>
      </c>
      <c r="G41" t="str">
        <f t="shared" si="5"/>
        <v/>
      </c>
      <c r="H41" t="str">
        <f t="shared" si="6"/>
        <v/>
      </c>
      <c r="J41" t="str">
        <f>"_"&amp;_xlfn.CONCAT(Leverancespecifikation!V44:BJ44,Leverancespecifikation!BN44:BZ44)</f>
        <v>_KON200KON300KON325KON325</v>
      </c>
    </row>
    <row r="42" spans="1:10" x14ac:dyDescent="0.25">
      <c r="A42" t="str">
        <f>Leverancespecifikation!C45</f>
        <v>041Filigranvægge A113, 3R</v>
      </c>
      <c r="B42" t="str">
        <f>IF(ISNUMBER(FIND("_ARK",Tabel2[[#This Row],[Kilde: 3. Leverancespecifikation
Sammenkædning af kolonnerne (Vxx:BJxx) &amp; (BNxx:BZxx)]],1)),"X","")</f>
        <v/>
      </c>
      <c r="C42" t="str">
        <f t="shared" si="1"/>
        <v>X</v>
      </c>
      <c r="D42" t="str">
        <f t="shared" si="2"/>
        <v/>
      </c>
      <c r="E42" t="str">
        <f t="shared" si="3"/>
        <v/>
      </c>
      <c r="F42" t="str">
        <f t="shared" si="4"/>
        <v/>
      </c>
      <c r="G42" t="str">
        <f t="shared" si="5"/>
        <v/>
      </c>
      <c r="H42" t="str">
        <f t="shared" si="6"/>
        <v/>
      </c>
      <c r="J42" t="str">
        <f>"_"&amp;_xlfn.CONCAT(Leverancespecifikation!V45:BJ45,Leverancespecifikation!BN45:BZ45)</f>
        <v>_KON300KON325KON325</v>
      </c>
    </row>
    <row r="43" spans="1:10" x14ac:dyDescent="0.25">
      <c r="A43" t="str">
        <f>Leverancespecifikation!C46</f>
        <v>042Filigranvægge A113, 4LK (DP=Ent.)</v>
      </c>
      <c r="B43" t="str">
        <f>IF(ISNUMBER(FIND("_ARK",Tabel2[[#This Row],[Kilde: 3. Leverancespecifikation
Sammenkædning af kolonnerne (Vxx:BJxx) &amp; (BNxx:BZxx)]],1)),"X","")</f>
        <v/>
      </c>
      <c r="C43" t="str">
        <f t="shared" si="1"/>
        <v>X</v>
      </c>
      <c r="D43" t="str">
        <f t="shared" si="2"/>
        <v/>
      </c>
      <c r="E43" t="str">
        <f t="shared" si="3"/>
        <v/>
      </c>
      <c r="F43" t="str">
        <f t="shared" si="4"/>
        <v/>
      </c>
      <c r="G43" t="str">
        <f t="shared" si="5"/>
        <v>X</v>
      </c>
      <c r="H43" t="str">
        <f t="shared" si="6"/>
        <v/>
      </c>
      <c r="J43" t="str">
        <f>"_"&amp;_xlfn.CONCAT(Leverancespecifikation!V46:BJ46,Leverancespecifikation!BN46:BZ46)</f>
        <v>_KON300KON300ENT325</v>
      </c>
    </row>
    <row r="44" spans="1:10" x14ac:dyDescent="0.25">
      <c r="A44" t="str">
        <f>Leverancespecifikation!C47</f>
        <v>043Filigranvægge A113, 4LK (DP=Rådg.)</v>
      </c>
      <c r="B44" t="str">
        <f>IF(ISNUMBER(FIND("_ARK",Tabel2[[#This Row],[Kilde: 3. Leverancespecifikation
Sammenkædning af kolonnerne (Vxx:BJxx) &amp; (BNxx:BZxx)]],1)),"X","")</f>
        <v/>
      </c>
      <c r="C44" t="str">
        <f t="shared" si="1"/>
        <v>X</v>
      </c>
      <c r="D44" t="str">
        <f t="shared" si="2"/>
        <v/>
      </c>
      <c r="E44" t="str">
        <f t="shared" si="3"/>
        <v/>
      </c>
      <c r="F44" t="str">
        <f t="shared" si="4"/>
        <v/>
      </c>
      <c r="G44" t="str">
        <f t="shared" si="5"/>
        <v/>
      </c>
      <c r="H44" t="str">
        <f t="shared" si="6"/>
        <v/>
      </c>
      <c r="J44" t="str">
        <f>"_"&amp;_xlfn.CONCAT(Leverancespecifikation!V47:BJ47,Leverancespecifikation!BN47:BZ47)</f>
        <v>_KON300KON300KON325</v>
      </c>
    </row>
    <row r="45" spans="1:10" x14ac:dyDescent="0.25">
      <c r="A45" t="str">
        <f>Leverancespecifikation!C48</f>
        <v>044Filigranvægge</v>
      </c>
      <c r="B45" t="str">
        <f>IF(ISNUMBER(FIND("_ARK",Tabel2[[#This Row],[Kilde: 3. Leverancespecifikation
Sammenkædning af kolonnerne (Vxx:BJxx) &amp; (BNxx:BZxx)]],1)),"X","")</f>
        <v/>
      </c>
      <c r="C45" t="str">
        <f t="shared" si="1"/>
        <v>X</v>
      </c>
      <c r="D45" t="str">
        <f t="shared" si="2"/>
        <v/>
      </c>
      <c r="E45" t="str">
        <f t="shared" si="3"/>
        <v/>
      </c>
      <c r="F45" t="str">
        <f t="shared" si="4"/>
        <v/>
      </c>
      <c r="G45" t="str">
        <f t="shared" si="5"/>
        <v/>
      </c>
      <c r="H45" t="str">
        <f t="shared" si="6"/>
        <v/>
      </c>
      <c r="J45" t="str">
        <f>"_"&amp;_xlfn.CONCAT(Leverancespecifikation!V48:BJ48,Leverancespecifikation!BN48:BZ48)</f>
        <v>_KON200KON300KON325KON325</v>
      </c>
    </row>
    <row r="46" spans="1:10" x14ac:dyDescent="0.25">
      <c r="A46" t="str">
        <f>Leverancespecifikation!C49</f>
        <v>045Betonvægge, pladsstøbte</v>
      </c>
      <c r="B46" t="str">
        <f>IF(ISNUMBER(FIND("_ARK",Tabel2[[#This Row],[Kilde: 3. Leverancespecifikation
Sammenkædning af kolonnerne (Vxx:BJxx) &amp; (BNxx:BZxx)]],1)),"X","")</f>
        <v/>
      </c>
      <c r="C46" t="str">
        <f t="shared" si="1"/>
        <v>X</v>
      </c>
      <c r="D46" t="str">
        <f t="shared" si="2"/>
        <v/>
      </c>
      <c r="E46" t="str">
        <f t="shared" si="3"/>
        <v/>
      </c>
      <c r="F46" t="str">
        <f t="shared" si="4"/>
        <v/>
      </c>
      <c r="G46" t="str">
        <f t="shared" si="5"/>
        <v/>
      </c>
      <c r="H46" t="str">
        <f t="shared" si="6"/>
        <v/>
      </c>
      <c r="J46" t="str">
        <f>"_"&amp;_xlfn.CONCAT(Leverancespecifikation!V49:BJ49,Leverancespecifikation!BN49:BZ49)</f>
        <v>_KON300KON300KON325</v>
      </c>
    </row>
    <row r="47" spans="1:10" x14ac:dyDescent="0.25">
      <c r="A47" t="str">
        <f>Leverancespecifikation!C50</f>
        <v>046Opmurede vægge</v>
      </c>
      <c r="B47" t="str">
        <f>IF(ISNUMBER(FIND("_ARK",Tabel2[[#This Row],[Kilde: 3. Leverancespecifikation
Sammenkædning af kolonnerne (Vxx:BJxx) &amp; (BNxx:BZxx)]],1)),"X","")</f>
        <v>X</v>
      </c>
      <c r="C47" t="str">
        <f t="shared" si="1"/>
        <v/>
      </c>
      <c r="D47" t="str">
        <f t="shared" si="2"/>
        <v/>
      </c>
      <c r="E47" t="str">
        <f t="shared" si="3"/>
        <v/>
      </c>
      <c r="F47" t="str">
        <f t="shared" si="4"/>
        <v/>
      </c>
      <c r="G47" t="str">
        <f t="shared" si="5"/>
        <v/>
      </c>
      <c r="H47" t="str">
        <f t="shared" si="6"/>
        <v/>
      </c>
      <c r="J47" t="str">
        <f>"_"&amp;_xlfn.CONCAT(Leverancespecifikation!V50:BJ50,Leverancespecifikation!BN50:BZ50)</f>
        <v>_ARK300ARK325ARK325</v>
      </c>
    </row>
    <row r="48" spans="1:10" x14ac:dyDescent="0.25">
      <c r="A48" t="str">
        <f>Leverancespecifikation!C51</f>
        <v>047Skeletkonstruerede vægge</v>
      </c>
      <c r="B48" t="str">
        <f>IF(ISNUMBER(FIND("_ARK",Tabel2[[#This Row],[Kilde: 3. Leverancespecifikation
Sammenkædning af kolonnerne (Vxx:BJxx) &amp; (BNxx:BZxx)]],1)),"X","")</f>
        <v>X</v>
      </c>
      <c r="C48" t="str">
        <f t="shared" si="1"/>
        <v/>
      </c>
      <c r="D48" t="str">
        <f t="shared" si="2"/>
        <v/>
      </c>
      <c r="E48" t="str">
        <f t="shared" si="3"/>
        <v/>
      </c>
      <c r="F48" t="str">
        <f t="shared" si="4"/>
        <v/>
      </c>
      <c r="G48" t="str">
        <f t="shared" si="5"/>
        <v/>
      </c>
      <c r="H48" t="str">
        <f t="shared" si="6"/>
        <v/>
      </c>
      <c r="J48" t="str">
        <f>"_"&amp;_xlfn.CONCAT(Leverancespecifikation!V51:BJ51,Leverancespecifikation!BN51:BZ51)</f>
        <v>_ARK300ARK325ARK325</v>
      </c>
    </row>
    <row r="49" spans="1:10" x14ac:dyDescent="0.25">
      <c r="A49" t="str">
        <f>Leverancespecifikation!C52</f>
        <v>048Glasvægge</v>
      </c>
      <c r="B49" t="str">
        <f>IF(ISNUMBER(FIND("_ARK",Tabel2[[#This Row],[Kilde: 3. Leverancespecifikation
Sammenkædning af kolonnerne (Vxx:BJxx) &amp; (BNxx:BZxx)]],1)),"X","")</f>
        <v>X</v>
      </c>
      <c r="C49" t="str">
        <f t="shared" si="1"/>
        <v/>
      </c>
      <c r="D49" t="str">
        <f t="shared" si="2"/>
        <v/>
      </c>
      <c r="E49" t="str">
        <f t="shared" si="3"/>
        <v/>
      </c>
      <c r="F49" t="str">
        <f t="shared" si="4"/>
        <v/>
      </c>
      <c r="G49" t="str">
        <f t="shared" si="5"/>
        <v/>
      </c>
      <c r="H49" t="str">
        <f t="shared" si="6"/>
        <v/>
      </c>
      <c r="J49" t="str">
        <f>"_"&amp;_xlfn.CONCAT(Leverancespecifikation!V52:BJ52,Leverancespecifikation!BN52:BZ52)</f>
        <v>_ARK300ARK325ARK325</v>
      </c>
    </row>
    <row r="50" spans="1:10" x14ac:dyDescent="0.25">
      <c r="A50" t="str">
        <f>Leverancespecifikation!C53</f>
        <v>049Trævægge, bærende</v>
      </c>
      <c r="B50" t="str">
        <f>IF(ISNUMBER(FIND("_ARK",Tabel2[[#This Row],[Kilde: 3. Leverancespecifikation
Sammenkædning af kolonnerne (Vxx:BJxx) &amp; (BNxx:BZxx)]],1)),"X","")</f>
        <v/>
      </c>
      <c r="C50" t="str">
        <f t="shared" si="1"/>
        <v>X</v>
      </c>
      <c r="D50" t="str">
        <f t="shared" si="2"/>
        <v/>
      </c>
      <c r="E50" t="str">
        <f t="shared" si="3"/>
        <v/>
      </c>
      <c r="F50" t="str">
        <f t="shared" si="4"/>
        <v/>
      </c>
      <c r="G50" t="str">
        <f t="shared" si="5"/>
        <v/>
      </c>
      <c r="H50" t="str">
        <f t="shared" si="6"/>
        <v/>
      </c>
      <c r="J50" t="str">
        <f>"_"&amp;_xlfn.CONCAT(Leverancespecifikation!V53:BJ53,Leverancespecifikation!BN53:BZ53)</f>
        <v>_KON300KON325KON325</v>
      </c>
    </row>
    <row r="51" spans="1:10" x14ac:dyDescent="0.25">
      <c r="A51" t="str">
        <f>Leverancespecifikation!C54</f>
        <v>050Mobilvægge</v>
      </c>
      <c r="B51" t="str">
        <f>IF(ISNUMBER(FIND("_ARK",Tabel2[[#This Row],[Kilde: 3. Leverancespecifikation
Sammenkædning af kolonnerne (Vxx:BJxx) &amp; (BNxx:BZxx)]],1)),"X","")</f>
        <v>X</v>
      </c>
      <c r="C51" t="str">
        <f t="shared" si="1"/>
        <v/>
      </c>
      <c r="D51" t="str">
        <f t="shared" si="2"/>
        <v/>
      </c>
      <c r="E51" t="str">
        <f t="shared" si="3"/>
        <v/>
      </c>
      <c r="F51" t="str">
        <f t="shared" si="4"/>
        <v/>
      </c>
      <c r="G51" t="str">
        <f t="shared" si="5"/>
        <v/>
      </c>
      <c r="H51" t="str">
        <f t="shared" si="6"/>
        <v/>
      </c>
      <c r="J51" t="str">
        <f>"_"&amp;_xlfn.CONCAT(Leverancespecifikation!V54:BJ54,Leverancespecifikation!BN54:BZ54)</f>
        <v>_ARK300ARK325ARK325</v>
      </c>
    </row>
    <row r="52" spans="1:10" x14ac:dyDescent="0.25">
      <c r="A52" t="str">
        <f>Leverancespecifikation!C55</f>
        <v>051Isolering, vægge</v>
      </c>
      <c r="B52" t="str">
        <f>IF(ISNUMBER(FIND("_ARK",Tabel2[[#This Row],[Kilde: 3. Leverancespecifikation
Sammenkædning af kolonnerne (Vxx:BJxx) &amp; (BNxx:BZxx)]],1)),"X","")</f>
        <v/>
      </c>
      <c r="C52" t="str">
        <f t="shared" si="1"/>
        <v/>
      </c>
      <c r="D52" t="str">
        <f t="shared" si="2"/>
        <v/>
      </c>
      <c r="E52" t="str">
        <f t="shared" si="3"/>
        <v/>
      </c>
      <c r="F52" t="str">
        <f t="shared" si="4"/>
        <v/>
      </c>
      <c r="G52" t="str">
        <f t="shared" si="5"/>
        <v/>
      </c>
      <c r="H52" t="str">
        <f t="shared" si="6"/>
        <v/>
      </c>
      <c r="J52" t="str">
        <f>"_"&amp;_xlfn.CONCAT(Leverancespecifikation!V55:BJ55,Leverancespecifikation!BN55:BZ55)</f>
        <v>_</v>
      </c>
    </row>
    <row r="53" spans="1:10" x14ac:dyDescent="0.25">
      <c r="A53" t="str">
        <f>Leverancespecifikation!C56</f>
        <v>052Vægge, isolering, under terræn</v>
      </c>
      <c r="B53" t="str">
        <f>IF(ISNUMBER(FIND("_ARK",Tabel2[[#This Row],[Kilde: 3. Leverancespecifikation
Sammenkædning af kolonnerne (Vxx:BJxx) &amp; (BNxx:BZxx)]],1)),"X","")</f>
        <v/>
      </c>
      <c r="C53" t="str">
        <f t="shared" si="1"/>
        <v>X</v>
      </c>
      <c r="D53" t="str">
        <f t="shared" si="2"/>
        <v/>
      </c>
      <c r="E53" t="str">
        <f t="shared" si="3"/>
        <v/>
      </c>
      <c r="F53" t="str">
        <f t="shared" si="4"/>
        <v/>
      </c>
      <c r="G53" t="str">
        <f t="shared" si="5"/>
        <v/>
      </c>
      <c r="H53" t="str">
        <f t="shared" si="6"/>
        <v/>
      </c>
      <c r="J53" t="str">
        <f>"_"&amp;_xlfn.CONCAT(Leverancespecifikation!V56:BJ56,Leverancespecifikation!BN56:BZ56)</f>
        <v>_KON300KON325KON325</v>
      </c>
    </row>
    <row r="54" spans="1:10" x14ac:dyDescent="0.25">
      <c r="A54" t="str">
        <f>Leverancespecifikation!C57</f>
        <v>053Vægge, isolering, over terræn</v>
      </c>
      <c r="B54" t="str">
        <f>IF(ISNUMBER(FIND("_ARK",Tabel2[[#This Row],[Kilde: 3. Leverancespecifikation
Sammenkædning af kolonnerne (Vxx:BJxx) &amp; (BNxx:BZxx)]],1)),"X","")</f>
        <v>X</v>
      </c>
      <c r="C54" t="str">
        <f t="shared" si="1"/>
        <v/>
      </c>
      <c r="D54" t="str">
        <f t="shared" si="2"/>
        <v/>
      </c>
      <c r="E54" t="str">
        <f t="shared" si="3"/>
        <v/>
      </c>
      <c r="F54" t="str">
        <f t="shared" si="4"/>
        <v/>
      </c>
      <c r="G54" t="str">
        <f t="shared" si="5"/>
        <v/>
      </c>
      <c r="H54" t="str">
        <f t="shared" si="6"/>
        <v/>
      </c>
      <c r="J54" t="str">
        <f>"_"&amp;_xlfn.CONCAT(Leverancespecifikation!V57:BJ57,Leverancespecifikation!BN57:BZ57)</f>
        <v>_ARK300ARK325ARK325</v>
      </c>
    </row>
    <row r="55" spans="1:10" x14ac:dyDescent="0.25">
      <c r="A55" t="str">
        <f>Leverancespecifikation!C58</f>
        <v>054Facader</v>
      </c>
      <c r="B55" t="str">
        <f>IF(ISNUMBER(FIND("_ARK",Tabel2[[#This Row],[Kilde: 3. Leverancespecifikation
Sammenkædning af kolonnerne (Vxx:BJxx) &amp; (BNxx:BZxx)]],1)),"X","")</f>
        <v/>
      </c>
      <c r="C55" t="str">
        <f t="shared" si="1"/>
        <v/>
      </c>
      <c r="D55" t="str">
        <f t="shared" si="2"/>
        <v/>
      </c>
      <c r="E55" t="str">
        <f t="shared" si="3"/>
        <v/>
      </c>
      <c r="F55" t="str">
        <f t="shared" si="4"/>
        <v/>
      </c>
      <c r="G55" t="str">
        <f t="shared" si="5"/>
        <v/>
      </c>
      <c r="H55" t="str">
        <f t="shared" si="6"/>
        <v/>
      </c>
      <c r="J55" t="str">
        <f>"_"&amp;_xlfn.CONCAT(Leverancespecifikation!V58:BJ58,Leverancespecifikation!BN58:BZ58)</f>
        <v>_</v>
      </c>
    </row>
    <row r="56" spans="1:10" x14ac:dyDescent="0.25">
      <c r="A56" t="str">
        <f>Leverancespecifikation!C59</f>
        <v>055Generiske facader</v>
      </c>
      <c r="B56" t="str">
        <f>IF(ISNUMBER(FIND("_ARK",Tabel2[[#This Row],[Kilde: 3. Leverancespecifikation
Sammenkædning af kolonnerne (Vxx:BJxx) &amp; (BNxx:BZxx)]],1)),"X","")</f>
        <v>X</v>
      </c>
      <c r="C56" t="str">
        <f t="shared" si="1"/>
        <v/>
      </c>
      <c r="D56" t="str">
        <f t="shared" si="2"/>
        <v/>
      </c>
      <c r="E56" t="str">
        <f t="shared" si="3"/>
        <v/>
      </c>
      <c r="F56" t="str">
        <f t="shared" si="4"/>
        <v/>
      </c>
      <c r="G56" t="str">
        <f t="shared" si="5"/>
        <v/>
      </c>
      <c r="H56" t="str">
        <f t="shared" si="6"/>
        <v/>
      </c>
      <c r="J56" t="str">
        <f>"_"&amp;_xlfn.CONCAT(Leverancespecifikation!V59:BJ59,Leverancespecifikation!BN59:BZ59)</f>
        <v>_ARK200</v>
      </c>
    </row>
    <row r="57" spans="1:10" x14ac:dyDescent="0.25">
      <c r="A57" t="str">
        <f>Leverancespecifikation!C60</f>
        <v>056Sandwichelementer</v>
      </c>
      <c r="B57" t="str">
        <f>IF(ISNUMBER(FIND("_ARK",Tabel2[[#This Row],[Kilde: 3. Leverancespecifikation
Sammenkædning af kolonnerne (Vxx:BJxx) &amp; (BNxx:BZxx)]],1)),"X","")</f>
        <v/>
      </c>
      <c r="C57" t="str">
        <f t="shared" si="1"/>
        <v/>
      </c>
      <c r="D57" t="str">
        <f t="shared" si="2"/>
        <v/>
      </c>
      <c r="E57" t="str">
        <f t="shared" si="3"/>
        <v/>
      </c>
      <c r="F57" t="str">
        <f t="shared" si="4"/>
        <v/>
      </c>
      <c r="G57" t="str">
        <f t="shared" si="5"/>
        <v/>
      </c>
      <c r="H57" t="str">
        <f t="shared" si="6"/>
        <v/>
      </c>
      <c r="J57" t="str">
        <f>"_"&amp;_xlfn.CONCAT(Leverancespecifikation!V60:BJ60,Leverancespecifikation!BN60:BZ60)</f>
        <v>_</v>
      </c>
    </row>
    <row r="58" spans="1:10" x14ac:dyDescent="0.25">
      <c r="A58" t="str">
        <f>Leverancespecifikation!C61</f>
        <v>057Sandwichelementer, beton, 
Bagvægge A113, 3R</v>
      </c>
      <c r="B58" t="str">
        <f>IF(ISNUMBER(FIND("_ARK",Tabel2[[#This Row],[Kilde: 3. Leverancespecifikation
Sammenkædning af kolonnerne (Vxx:BJxx) &amp; (BNxx:BZxx)]],1)),"X","")</f>
        <v/>
      </c>
      <c r="C58" t="str">
        <f t="shared" si="1"/>
        <v>X</v>
      </c>
      <c r="D58" t="str">
        <f t="shared" si="2"/>
        <v/>
      </c>
      <c r="E58" t="str">
        <f t="shared" si="3"/>
        <v/>
      </c>
      <c r="F58" t="str">
        <f t="shared" si="4"/>
        <v/>
      </c>
      <c r="G58" t="str">
        <f t="shared" si="5"/>
        <v/>
      </c>
      <c r="H58" t="str">
        <f t="shared" si="6"/>
        <v/>
      </c>
      <c r="J58" t="str">
        <f>"_"&amp;_xlfn.CONCAT(Leverancespecifikation!V61:BJ61,Leverancespecifikation!BN61:BZ61)</f>
        <v>_KON300KON325KON325</v>
      </c>
    </row>
    <row r="59" spans="1:10" x14ac:dyDescent="0.25">
      <c r="A59" t="str">
        <f>Leverancespecifikation!C62</f>
        <v>058Sandwichelementer, beton, 
Bagvægge A113, 4LK (DP=Ent.)</v>
      </c>
      <c r="B59" t="str">
        <f>IF(ISNUMBER(FIND("_ARK",Tabel2[[#This Row],[Kilde: 3. Leverancespecifikation
Sammenkædning af kolonnerne (Vxx:BJxx) &amp; (BNxx:BZxx)]],1)),"X","")</f>
        <v/>
      </c>
      <c r="C59" t="str">
        <f t="shared" si="1"/>
        <v>X</v>
      </c>
      <c r="D59" t="str">
        <f t="shared" si="2"/>
        <v/>
      </c>
      <c r="E59" t="str">
        <f t="shared" si="3"/>
        <v/>
      </c>
      <c r="F59" t="str">
        <f t="shared" si="4"/>
        <v/>
      </c>
      <c r="G59" t="str">
        <f t="shared" si="5"/>
        <v>X</v>
      </c>
      <c r="H59" t="str">
        <f t="shared" si="6"/>
        <v/>
      </c>
      <c r="J59" t="str">
        <f>"_"&amp;_xlfn.CONCAT(Leverancespecifikation!V62:BJ62,Leverancespecifikation!BN62:BZ62)</f>
        <v>_KON300KON300ENT325</v>
      </c>
    </row>
    <row r="60" spans="1:10" x14ac:dyDescent="0.25">
      <c r="A60" t="str">
        <f>Leverancespecifikation!C63</f>
        <v>059Sandwichelementer, beton, 
Bagvægge A113, 4LK (DP=Rådg.)</v>
      </c>
      <c r="B60" t="str">
        <f>IF(ISNUMBER(FIND("_ARK",Tabel2[[#This Row],[Kilde: 3. Leverancespecifikation
Sammenkædning af kolonnerne (Vxx:BJxx) &amp; (BNxx:BZxx)]],1)),"X","")</f>
        <v/>
      </c>
      <c r="C60" t="str">
        <f t="shared" si="1"/>
        <v>X</v>
      </c>
      <c r="D60" t="str">
        <f t="shared" si="2"/>
        <v/>
      </c>
      <c r="E60" t="str">
        <f t="shared" si="3"/>
        <v/>
      </c>
      <c r="F60" t="str">
        <f t="shared" si="4"/>
        <v/>
      </c>
      <c r="G60" t="str">
        <f t="shared" si="5"/>
        <v>X</v>
      </c>
      <c r="H60" t="str">
        <f t="shared" si="6"/>
        <v/>
      </c>
      <c r="J60" t="str">
        <f>"_"&amp;_xlfn.CONCAT(Leverancespecifikation!V63:BJ63,Leverancespecifikation!BN63:BZ63)</f>
        <v>_KON300KON300ENT325</v>
      </c>
    </row>
    <row r="61" spans="1:10" x14ac:dyDescent="0.25">
      <c r="A61" t="str">
        <f>Leverancespecifikation!C64</f>
        <v>060Sandwichelementer, beton, 
Formure/plade og isolering</v>
      </c>
      <c r="B61" t="str">
        <f>IF(ISNUMBER(FIND("_ARK",Tabel2[[#This Row],[Kilde: 3. Leverancespecifikation
Sammenkædning af kolonnerne (Vxx:BJxx) &amp; (BNxx:BZxx)]],1)),"X","")</f>
        <v/>
      </c>
      <c r="C61" t="str">
        <f t="shared" si="1"/>
        <v/>
      </c>
      <c r="D61" t="str">
        <f t="shared" si="2"/>
        <v/>
      </c>
      <c r="E61" t="str">
        <f t="shared" si="3"/>
        <v/>
      </c>
      <c r="F61" t="str">
        <f t="shared" si="4"/>
        <v/>
      </c>
      <c r="G61" t="str">
        <f t="shared" si="5"/>
        <v/>
      </c>
      <c r="H61" t="str">
        <f t="shared" si="6"/>
        <v/>
      </c>
      <c r="J61" t="str">
        <f>"_"&amp;_xlfn.CONCAT(Leverancespecifikation!V64:BJ64,Leverancespecifikation!BN64:BZ64)</f>
        <v>_</v>
      </c>
    </row>
    <row r="62" spans="1:10" x14ac:dyDescent="0.25">
      <c r="A62" t="str">
        <f>Leverancespecifikation!C65</f>
        <v>061Glasfacadesystem</v>
      </c>
      <c r="B62" t="str">
        <f>IF(ISNUMBER(FIND("_ARK",Tabel2[[#This Row],[Kilde: 3. Leverancespecifikation
Sammenkædning af kolonnerne (Vxx:BJxx) &amp; (BNxx:BZxx)]],1)),"X","")</f>
        <v>X</v>
      </c>
      <c r="C62" t="str">
        <f t="shared" si="1"/>
        <v/>
      </c>
      <c r="D62" t="str">
        <f t="shared" si="2"/>
        <v/>
      </c>
      <c r="E62" t="str">
        <f t="shared" si="3"/>
        <v/>
      </c>
      <c r="F62" t="str">
        <f t="shared" si="4"/>
        <v/>
      </c>
      <c r="G62" t="str">
        <f t="shared" si="5"/>
        <v/>
      </c>
      <c r="H62" t="str">
        <f t="shared" si="6"/>
        <v/>
      </c>
      <c r="J62" t="str">
        <f>"_"&amp;_xlfn.CONCAT(Leverancespecifikation!V65:BJ65,Leverancespecifikation!BN65:BZ65)</f>
        <v>_ARK300ARK325ARK325</v>
      </c>
    </row>
    <row r="63" spans="1:10" x14ac:dyDescent="0.25">
      <c r="A63" t="str">
        <f>Leverancespecifikation!C66</f>
        <v>062Isoleringsvægssystemer</v>
      </c>
      <c r="B63" t="str">
        <f>IF(ISNUMBER(FIND("_ARK",Tabel2[[#This Row],[Kilde: 3. Leverancespecifikation
Sammenkædning af kolonnerne (Vxx:BJxx) &amp; (BNxx:BZxx)]],1)),"X","")</f>
        <v>X</v>
      </c>
      <c r="C63" t="str">
        <f t="shared" si="1"/>
        <v/>
      </c>
      <c r="D63" t="str">
        <f t="shared" si="2"/>
        <v/>
      </c>
      <c r="E63" t="str">
        <f t="shared" si="3"/>
        <v/>
      </c>
      <c r="F63" t="str">
        <f t="shared" si="4"/>
        <v/>
      </c>
      <c r="G63" t="str">
        <f t="shared" si="5"/>
        <v/>
      </c>
      <c r="H63" t="str">
        <f t="shared" si="6"/>
        <v/>
      </c>
      <c r="J63" t="str">
        <f>"_"&amp;_xlfn.CONCAT(Leverancespecifikation!V66:BJ66,Leverancespecifikation!BN66:BZ66)</f>
        <v>_ARK300ARK325ARK325</v>
      </c>
    </row>
    <row r="64" spans="1:10" x14ac:dyDescent="0.25">
      <c r="A64" t="str">
        <f>Leverancespecifikation!C67</f>
        <v>063Opmurede facader</v>
      </c>
      <c r="B64" t="str">
        <f>IF(ISNUMBER(FIND("_ARK",Tabel2[[#This Row],[Kilde: 3. Leverancespecifikation
Sammenkædning af kolonnerne (Vxx:BJxx) &amp; (BNxx:BZxx)]],1)),"X","")</f>
        <v>X</v>
      </c>
      <c r="C64" t="str">
        <f t="shared" si="1"/>
        <v/>
      </c>
      <c r="D64" t="str">
        <f t="shared" si="2"/>
        <v/>
      </c>
      <c r="E64" t="str">
        <f t="shared" si="3"/>
        <v/>
      </c>
      <c r="F64" t="str">
        <f t="shared" si="4"/>
        <v/>
      </c>
      <c r="G64" t="str">
        <f t="shared" si="5"/>
        <v/>
      </c>
      <c r="H64" t="str">
        <f t="shared" si="6"/>
        <v/>
      </c>
      <c r="J64" t="str">
        <f>"_"&amp;_xlfn.CONCAT(Leverancespecifikation!V67:BJ67,Leverancespecifikation!BN67:BZ67)</f>
        <v>_ARK300ARK325ARK325</v>
      </c>
    </row>
    <row r="65" spans="1:10" x14ac:dyDescent="0.25">
      <c r="A65" t="str">
        <f>Leverancespecifikation!C68</f>
        <v>064Bjælker</v>
      </c>
      <c r="B65" t="str">
        <f>IF(ISNUMBER(FIND("_ARK",Tabel2[[#This Row],[Kilde: 3. Leverancespecifikation
Sammenkædning af kolonnerne (Vxx:BJxx) &amp; (BNxx:BZxx)]],1)),"X","")</f>
        <v/>
      </c>
      <c r="C65" t="str">
        <f t="shared" si="1"/>
        <v/>
      </c>
      <c r="D65" t="str">
        <f t="shared" si="2"/>
        <v/>
      </c>
      <c r="E65" t="str">
        <f t="shared" si="3"/>
        <v/>
      </c>
      <c r="F65" t="str">
        <f t="shared" si="4"/>
        <v/>
      </c>
      <c r="G65" t="str">
        <f t="shared" si="5"/>
        <v/>
      </c>
      <c r="H65" t="str">
        <f t="shared" si="6"/>
        <v/>
      </c>
      <c r="J65" t="str">
        <f>"_"&amp;_xlfn.CONCAT(Leverancespecifikation!V68:BJ68,Leverancespecifikation!BN68:BZ68)</f>
        <v>_</v>
      </c>
    </row>
    <row r="66" spans="1:10" x14ac:dyDescent="0.25">
      <c r="A66" t="str">
        <f>Leverancespecifikation!C69</f>
        <v>065Betonelementbjælker</v>
      </c>
      <c r="B66" t="str">
        <f>IF(ISNUMBER(FIND("_ARK",Tabel2[[#This Row],[Kilde: 3. Leverancespecifikation
Sammenkædning af kolonnerne (Vxx:BJxx) &amp; (BNxx:BZxx)]],1)),"X","")</f>
        <v/>
      </c>
      <c r="C66" t="str">
        <f t="shared" si="1"/>
        <v/>
      </c>
      <c r="D66" t="str">
        <f t="shared" si="2"/>
        <v/>
      </c>
      <c r="E66" t="str">
        <f t="shared" si="3"/>
        <v/>
      </c>
      <c r="F66" t="str">
        <f t="shared" si="4"/>
        <v/>
      </c>
      <c r="G66" t="str">
        <f t="shared" si="5"/>
        <v/>
      </c>
      <c r="H66" t="str">
        <f t="shared" si="6"/>
        <v/>
      </c>
      <c r="J66" t="str">
        <f>"_"&amp;_xlfn.CONCAT(Leverancespecifikation!V69:BJ69,Leverancespecifikation!BN69:BZ69)</f>
        <v>_</v>
      </c>
    </row>
    <row r="67" spans="1:10" x14ac:dyDescent="0.25">
      <c r="A67" t="str">
        <f>Leverancespecifikation!C70</f>
        <v>066Betonelementbjælker A113, 3R</v>
      </c>
      <c r="B67" t="str">
        <f>IF(ISNUMBER(FIND("_ARK",Tabel2[[#This Row],[Kilde: 3. Leverancespecifikation
Sammenkædning af kolonnerne (Vxx:BJxx) &amp; (BNxx:BZxx)]],1)),"X","")</f>
        <v/>
      </c>
      <c r="C67" t="str">
        <f t="shared" ref="C67:C130" si="7">IF(ISNUMBER(FIND("KON",J67,1)),"X","")</f>
        <v>X</v>
      </c>
      <c r="D67" t="str">
        <f t="shared" ref="D67:D130" si="8">IF(ISNUMBER(FIND("EL",J67,1)),"X","")</f>
        <v/>
      </c>
      <c r="E67" t="str">
        <f t="shared" ref="E67:E130" si="9">IF(ISNUMBER(FIND("VVS",J67,1)),"X","")</f>
        <v/>
      </c>
      <c r="F67" t="str">
        <f t="shared" ref="F67:F130" si="10">IF(ISNUMBER(FIND("VEN",J67,1)),"X","")</f>
        <v/>
      </c>
      <c r="G67" t="str">
        <f t="shared" ref="G67:G130" si="11">IF(ISNUMBER(FIND("ENT",J67,1)),"X","")</f>
        <v/>
      </c>
      <c r="H67" t="str">
        <f t="shared" ref="H67:H130" si="12">IF(ISNUMBER(FIND("LAN",J67,1)),"X","")</f>
        <v/>
      </c>
      <c r="J67" t="str">
        <f>"_"&amp;_xlfn.CONCAT(Leverancespecifikation!V70:BJ70,Leverancespecifikation!BN70:BZ70)</f>
        <v>_KON300KON325KON325</v>
      </c>
    </row>
    <row r="68" spans="1:10" x14ac:dyDescent="0.25">
      <c r="A68" t="str">
        <f>Leverancespecifikation!C71</f>
        <v>067Betonelementbjælker A113, 4LK (DP=Ent.)</v>
      </c>
      <c r="B68" t="str">
        <f>IF(ISNUMBER(FIND("_ARK",Tabel2[[#This Row],[Kilde: 3. Leverancespecifikation
Sammenkædning af kolonnerne (Vxx:BJxx) &amp; (BNxx:BZxx)]],1)),"X","")</f>
        <v/>
      </c>
      <c r="C68" t="str">
        <f t="shared" si="7"/>
        <v>X</v>
      </c>
      <c r="D68" t="str">
        <f t="shared" si="8"/>
        <v/>
      </c>
      <c r="E68" t="str">
        <f t="shared" si="9"/>
        <v/>
      </c>
      <c r="F68" t="str">
        <f t="shared" si="10"/>
        <v/>
      </c>
      <c r="G68" t="str">
        <f t="shared" si="11"/>
        <v>X</v>
      </c>
      <c r="H68" t="str">
        <f t="shared" si="12"/>
        <v/>
      </c>
      <c r="J68" t="str">
        <f>"_"&amp;_xlfn.CONCAT(Leverancespecifikation!V71:BJ71,Leverancespecifikation!BN71:BZ71)</f>
        <v>_KON300KON300ENT325</v>
      </c>
    </row>
    <row r="69" spans="1:10" x14ac:dyDescent="0.25">
      <c r="A69" t="str">
        <f>Leverancespecifikation!C72</f>
        <v>068Betonelementbjælker A113, 4LK (DP=Rådg.)</v>
      </c>
      <c r="B69" t="str">
        <f>IF(ISNUMBER(FIND("_ARK",Tabel2[[#This Row],[Kilde: 3. Leverancespecifikation
Sammenkædning af kolonnerne (Vxx:BJxx) &amp; (BNxx:BZxx)]],1)),"X","")</f>
        <v/>
      </c>
      <c r="C69" t="str">
        <f t="shared" si="7"/>
        <v>X</v>
      </c>
      <c r="D69" t="str">
        <f t="shared" si="8"/>
        <v/>
      </c>
      <c r="E69" t="str">
        <f t="shared" si="9"/>
        <v/>
      </c>
      <c r="F69" t="str">
        <f t="shared" si="10"/>
        <v/>
      </c>
      <c r="G69" t="str">
        <f t="shared" si="11"/>
        <v/>
      </c>
      <c r="H69" t="str">
        <f t="shared" si="12"/>
        <v/>
      </c>
      <c r="J69" t="str">
        <f>"_"&amp;_xlfn.CONCAT(Leverancespecifikation!V72:BJ72,Leverancespecifikation!BN72:BZ72)</f>
        <v>_KON300KON300KON325</v>
      </c>
    </row>
    <row r="70" spans="1:10" x14ac:dyDescent="0.25">
      <c r="A70" t="str">
        <f>Leverancespecifikation!C73</f>
        <v>069Betonelementbjælker</v>
      </c>
      <c r="B70" t="str">
        <f>IF(ISNUMBER(FIND("_ARK",Tabel2[[#This Row],[Kilde: 3. Leverancespecifikation
Sammenkædning af kolonnerne (Vxx:BJxx) &amp; (BNxx:BZxx)]],1)),"X","")</f>
        <v/>
      </c>
      <c r="C70" t="str">
        <f t="shared" si="7"/>
        <v>X</v>
      </c>
      <c r="D70" t="str">
        <f t="shared" si="8"/>
        <v/>
      </c>
      <c r="E70" t="str">
        <f t="shared" si="9"/>
        <v/>
      </c>
      <c r="F70" t="str">
        <f t="shared" si="10"/>
        <v/>
      </c>
      <c r="G70" t="str">
        <f t="shared" si="11"/>
        <v/>
      </c>
      <c r="H70" t="str">
        <f t="shared" si="12"/>
        <v/>
      </c>
      <c r="J70" t="str">
        <f>"_"&amp;_xlfn.CONCAT(Leverancespecifikation!V73:BJ73,Leverancespecifikation!BN73:BZ73)</f>
        <v>_KON200KON300KON325KON325</v>
      </c>
    </row>
    <row r="71" spans="1:10" x14ac:dyDescent="0.25">
      <c r="A71" t="str">
        <f>Leverancespecifikation!C74</f>
        <v>070Betonbjælke, pladsstøbt</v>
      </c>
      <c r="B71" t="str">
        <f>IF(ISNUMBER(FIND("_ARK",Tabel2[[#This Row],[Kilde: 3. Leverancespecifikation
Sammenkædning af kolonnerne (Vxx:BJxx) &amp; (BNxx:BZxx)]],1)),"X","")</f>
        <v/>
      </c>
      <c r="C71" t="str">
        <f t="shared" si="7"/>
        <v>X</v>
      </c>
      <c r="D71" t="str">
        <f t="shared" si="8"/>
        <v/>
      </c>
      <c r="E71" t="str">
        <f t="shared" si="9"/>
        <v/>
      </c>
      <c r="F71" t="str">
        <f t="shared" si="10"/>
        <v/>
      </c>
      <c r="G71" t="str">
        <f t="shared" si="11"/>
        <v/>
      </c>
      <c r="H71" t="str">
        <f t="shared" si="12"/>
        <v/>
      </c>
      <c r="J71" t="str">
        <f>"_"&amp;_xlfn.CONCAT(Leverancespecifikation!V74:BJ74,Leverancespecifikation!BN74:BZ74)</f>
        <v>_KON300KON325KON325</v>
      </c>
    </row>
    <row r="72" spans="1:10" x14ac:dyDescent="0.25">
      <c r="A72" t="str">
        <f>Leverancespecifikation!C75</f>
        <v>071Stålbjælker</v>
      </c>
      <c r="B72" t="str">
        <f>IF(ISNUMBER(FIND("_ARK",Tabel2[[#This Row],[Kilde: 3. Leverancespecifikation
Sammenkædning af kolonnerne (Vxx:BJxx) &amp; (BNxx:BZxx)]],1)),"X","")</f>
        <v/>
      </c>
      <c r="C72" t="str">
        <f t="shared" si="7"/>
        <v>X</v>
      </c>
      <c r="D72" t="str">
        <f t="shared" si="8"/>
        <v/>
      </c>
      <c r="E72" t="str">
        <f t="shared" si="9"/>
        <v/>
      </c>
      <c r="F72" t="str">
        <f t="shared" si="10"/>
        <v/>
      </c>
      <c r="G72" t="str">
        <f t="shared" si="11"/>
        <v/>
      </c>
      <c r="H72" t="str">
        <f t="shared" si="12"/>
        <v/>
      </c>
      <c r="J72" t="str">
        <f>"_"&amp;_xlfn.CONCAT(Leverancespecifikation!V75:BJ75,Leverancespecifikation!BN75:BZ75)</f>
        <v>_KON300KON325KON325</v>
      </c>
    </row>
    <row r="73" spans="1:10" x14ac:dyDescent="0.25">
      <c r="A73" t="str">
        <f>Leverancespecifikation!C76</f>
        <v>072Kompositbjælker, Stål-beton</v>
      </c>
      <c r="B73" t="str">
        <f>IF(ISNUMBER(FIND("_ARK",Tabel2[[#This Row],[Kilde: 3. Leverancespecifikation
Sammenkædning af kolonnerne (Vxx:BJxx) &amp; (BNxx:BZxx)]],1)),"X","")</f>
        <v/>
      </c>
      <c r="C73" t="str">
        <f t="shared" si="7"/>
        <v/>
      </c>
      <c r="D73" t="str">
        <f t="shared" si="8"/>
        <v/>
      </c>
      <c r="E73" t="str">
        <f t="shared" si="9"/>
        <v/>
      </c>
      <c r="F73" t="str">
        <f t="shared" si="10"/>
        <v/>
      </c>
      <c r="G73" t="str">
        <f t="shared" si="11"/>
        <v/>
      </c>
      <c r="H73" t="str">
        <f t="shared" si="12"/>
        <v/>
      </c>
      <c r="J73" t="str">
        <f>"_"&amp;_xlfn.CONCAT(Leverancespecifikation!V76:BJ76,Leverancespecifikation!BN76:BZ76)</f>
        <v>_</v>
      </c>
    </row>
    <row r="74" spans="1:10" x14ac:dyDescent="0.25">
      <c r="A74" t="str">
        <f>Leverancespecifikation!C77</f>
        <v>073Kompositbjælker, Stål-beton</v>
      </c>
      <c r="B74" t="str">
        <f>IF(ISNUMBER(FIND("_ARK",Tabel2[[#This Row],[Kilde: 3. Leverancespecifikation
Sammenkædning af kolonnerne (Vxx:BJxx) &amp; (BNxx:BZxx)]],1)),"X","")</f>
        <v/>
      </c>
      <c r="C74" t="str">
        <f t="shared" si="7"/>
        <v>X</v>
      </c>
      <c r="D74" t="str">
        <f t="shared" si="8"/>
        <v/>
      </c>
      <c r="E74" t="str">
        <f t="shared" si="9"/>
        <v/>
      </c>
      <c r="F74" t="str">
        <f t="shared" si="10"/>
        <v/>
      </c>
      <c r="G74" t="str">
        <f t="shared" si="11"/>
        <v>X</v>
      </c>
      <c r="H74" t="str">
        <f t="shared" si="12"/>
        <v/>
      </c>
      <c r="J74" t="str">
        <f>"_"&amp;_xlfn.CONCAT(Leverancespecifikation!V77:BJ77,Leverancespecifikation!BN77:BZ77)</f>
        <v>_KON300KON325ENT325</v>
      </c>
    </row>
    <row r="75" spans="1:10" x14ac:dyDescent="0.25">
      <c r="A75" t="str">
        <f>Leverancespecifikation!C78</f>
        <v>074Kompositbjælker, Stål-beton</v>
      </c>
      <c r="B75" t="str">
        <f>IF(ISNUMBER(FIND("_ARK",Tabel2[[#This Row],[Kilde: 3. Leverancespecifikation
Sammenkædning af kolonnerne (Vxx:BJxx) &amp; (BNxx:BZxx)]],1)),"X","")</f>
        <v/>
      </c>
      <c r="C75" t="str">
        <f t="shared" si="7"/>
        <v>X</v>
      </c>
      <c r="D75" t="str">
        <f t="shared" si="8"/>
        <v/>
      </c>
      <c r="E75" t="str">
        <f t="shared" si="9"/>
        <v/>
      </c>
      <c r="F75" t="str">
        <f t="shared" si="10"/>
        <v/>
      </c>
      <c r="G75" t="str">
        <f t="shared" si="11"/>
        <v/>
      </c>
      <c r="H75" t="str">
        <f t="shared" si="12"/>
        <v/>
      </c>
      <c r="J75" t="str">
        <f>"_"&amp;_xlfn.CONCAT(Leverancespecifikation!V78:BJ78,Leverancespecifikation!BN78:BZ78)</f>
        <v>_KON300KON325KON325</v>
      </c>
    </row>
    <row r="76" spans="1:10" x14ac:dyDescent="0.25">
      <c r="A76" t="str">
        <f>Leverancespecifikation!C79</f>
        <v>075Træbjælker</v>
      </c>
      <c r="B76" t="str">
        <f>IF(ISNUMBER(FIND("_ARK",Tabel2[[#This Row],[Kilde: 3. Leverancespecifikation
Sammenkædning af kolonnerne (Vxx:BJxx) &amp; (BNxx:BZxx)]],1)),"X","")</f>
        <v/>
      </c>
      <c r="C76" t="str">
        <f t="shared" si="7"/>
        <v/>
      </c>
      <c r="D76" t="str">
        <f t="shared" si="8"/>
        <v/>
      </c>
      <c r="E76" t="str">
        <f t="shared" si="9"/>
        <v/>
      </c>
      <c r="F76" t="str">
        <f t="shared" si="10"/>
        <v/>
      </c>
      <c r="G76" t="str">
        <f t="shared" si="11"/>
        <v/>
      </c>
      <c r="H76" t="str">
        <f t="shared" si="12"/>
        <v/>
      </c>
      <c r="J76" t="str">
        <f>"_"&amp;_xlfn.CONCAT(Leverancespecifikation!V79:BJ79,Leverancespecifikation!BN79:BZ79)</f>
        <v>_</v>
      </c>
    </row>
    <row r="77" spans="1:10" x14ac:dyDescent="0.25">
      <c r="A77" t="str">
        <f>Leverancespecifikation!C80</f>
        <v>076Træbjælker, Bærende</v>
      </c>
      <c r="B77" t="str">
        <f>IF(ISNUMBER(FIND("_ARK",Tabel2[[#This Row],[Kilde: 3. Leverancespecifikation
Sammenkædning af kolonnerne (Vxx:BJxx) &amp; (BNxx:BZxx)]],1)),"X","")</f>
        <v/>
      </c>
      <c r="C77" t="str">
        <f t="shared" si="7"/>
        <v>X</v>
      </c>
      <c r="D77" t="str">
        <f t="shared" si="8"/>
        <v/>
      </c>
      <c r="E77" t="str">
        <f t="shared" si="9"/>
        <v/>
      </c>
      <c r="F77" t="str">
        <f t="shared" si="10"/>
        <v/>
      </c>
      <c r="G77" t="str">
        <f t="shared" si="11"/>
        <v/>
      </c>
      <c r="H77" t="str">
        <f t="shared" si="12"/>
        <v/>
      </c>
      <c r="J77" t="str">
        <f>"_"&amp;_xlfn.CONCAT(Leverancespecifikation!V80:BJ80,Leverancespecifikation!BN80:BZ80)</f>
        <v>_KON300KON325KON325</v>
      </c>
    </row>
    <row r="78" spans="1:10" x14ac:dyDescent="0.25">
      <c r="A78" t="str">
        <f>Leverancespecifikation!C81</f>
        <v>077Træbjælker, Ikke bærende</v>
      </c>
      <c r="B78" t="str">
        <f>IF(ISNUMBER(FIND("_ARK",Tabel2[[#This Row],[Kilde: 3. Leverancespecifikation
Sammenkædning af kolonnerne (Vxx:BJxx) &amp; (BNxx:BZxx)]],1)),"X","")</f>
        <v>X</v>
      </c>
      <c r="C78" t="str">
        <f t="shared" si="7"/>
        <v/>
      </c>
      <c r="D78" t="str">
        <f t="shared" si="8"/>
        <v/>
      </c>
      <c r="E78" t="str">
        <f t="shared" si="9"/>
        <v/>
      </c>
      <c r="F78" t="str">
        <f t="shared" si="10"/>
        <v/>
      </c>
      <c r="G78" t="str">
        <f t="shared" si="11"/>
        <v/>
      </c>
      <c r="H78" t="str">
        <f t="shared" si="12"/>
        <v/>
      </c>
      <c r="J78" t="str">
        <f>"_"&amp;_xlfn.CONCAT(Leverancespecifikation!V81:BJ81,Leverancespecifikation!BN81:BZ81)</f>
        <v>_ARK300ARK325ARK325</v>
      </c>
    </row>
    <row r="79" spans="1:10" x14ac:dyDescent="0.25">
      <c r="A79" t="str">
        <f>Leverancespecifikation!C82</f>
        <v>078Søjler</v>
      </c>
      <c r="B79" t="str">
        <f>IF(ISNUMBER(FIND("_ARK",Tabel2[[#This Row],[Kilde: 3. Leverancespecifikation
Sammenkædning af kolonnerne (Vxx:BJxx) &amp; (BNxx:BZxx)]],1)),"X","")</f>
        <v/>
      </c>
      <c r="C79" t="str">
        <f t="shared" si="7"/>
        <v/>
      </c>
      <c r="D79" t="str">
        <f t="shared" si="8"/>
        <v/>
      </c>
      <c r="E79" t="str">
        <f t="shared" si="9"/>
        <v/>
      </c>
      <c r="F79" t="str">
        <f t="shared" si="10"/>
        <v/>
      </c>
      <c r="G79" t="str">
        <f t="shared" si="11"/>
        <v/>
      </c>
      <c r="H79" t="str">
        <f t="shared" si="12"/>
        <v/>
      </c>
      <c r="J79" t="str">
        <f>"_"&amp;_xlfn.CONCAT(Leverancespecifikation!V82:BJ82,Leverancespecifikation!BN82:BZ82)</f>
        <v>_</v>
      </c>
    </row>
    <row r="80" spans="1:10" x14ac:dyDescent="0.25">
      <c r="A80" t="str">
        <f>Leverancespecifikation!C83</f>
        <v>079Generiske søjler</v>
      </c>
      <c r="B80" t="str">
        <f>IF(ISNUMBER(FIND("_ARK",Tabel2[[#This Row],[Kilde: 3. Leverancespecifikation
Sammenkædning af kolonnerne (Vxx:BJxx) &amp; (BNxx:BZxx)]],1)),"X","")</f>
        <v>X</v>
      </c>
      <c r="C80" t="str">
        <f t="shared" si="7"/>
        <v/>
      </c>
      <c r="D80" t="str">
        <f t="shared" si="8"/>
        <v/>
      </c>
      <c r="E80" t="str">
        <f t="shared" si="9"/>
        <v/>
      </c>
      <c r="F80" t="str">
        <f t="shared" si="10"/>
        <v/>
      </c>
      <c r="G80" t="str">
        <f t="shared" si="11"/>
        <v/>
      </c>
      <c r="H80" t="str">
        <f t="shared" si="12"/>
        <v/>
      </c>
      <c r="J80" t="str">
        <f>"_"&amp;_xlfn.CONCAT(Leverancespecifikation!V83:BJ83,Leverancespecifikation!BN83:BZ83)</f>
        <v>_ARK200</v>
      </c>
    </row>
    <row r="81" spans="1:10" x14ac:dyDescent="0.25">
      <c r="A81" t="str">
        <f>Leverancespecifikation!C84</f>
        <v>080Betonsøjler, præfabrikerede</v>
      </c>
      <c r="B81" t="str">
        <f>IF(ISNUMBER(FIND("_ARK",Tabel2[[#This Row],[Kilde: 3. Leverancespecifikation
Sammenkædning af kolonnerne (Vxx:BJxx) &amp; (BNxx:BZxx)]],1)),"X","")</f>
        <v/>
      </c>
      <c r="C81" t="str">
        <f t="shared" si="7"/>
        <v/>
      </c>
      <c r="D81" t="str">
        <f t="shared" si="8"/>
        <v/>
      </c>
      <c r="E81" t="str">
        <f t="shared" si="9"/>
        <v/>
      </c>
      <c r="F81" t="str">
        <f t="shared" si="10"/>
        <v/>
      </c>
      <c r="G81" t="str">
        <f t="shared" si="11"/>
        <v/>
      </c>
      <c r="H81" t="str">
        <f t="shared" si="12"/>
        <v/>
      </c>
      <c r="J81" t="str">
        <f>"_"&amp;_xlfn.CONCAT(Leverancespecifikation!V84:BJ84,Leverancespecifikation!BN84:BZ84)</f>
        <v>_</v>
      </c>
    </row>
    <row r="82" spans="1:10" x14ac:dyDescent="0.25">
      <c r="A82" t="str">
        <f>Leverancespecifikation!C85</f>
        <v>081Betonsøjler, præfabrikerede A113, 3R</v>
      </c>
      <c r="B82" t="str">
        <f>IF(ISNUMBER(FIND("_ARK",Tabel2[[#This Row],[Kilde: 3. Leverancespecifikation
Sammenkædning af kolonnerne (Vxx:BJxx) &amp; (BNxx:BZxx)]],1)),"X","")</f>
        <v/>
      </c>
      <c r="C82" t="str">
        <f t="shared" si="7"/>
        <v>X</v>
      </c>
      <c r="D82" t="str">
        <f t="shared" si="8"/>
        <v/>
      </c>
      <c r="E82" t="str">
        <f t="shared" si="9"/>
        <v/>
      </c>
      <c r="F82" t="str">
        <f t="shared" si="10"/>
        <v/>
      </c>
      <c r="G82" t="str">
        <f t="shared" si="11"/>
        <v/>
      </c>
      <c r="H82" t="str">
        <f t="shared" si="12"/>
        <v/>
      </c>
      <c r="J82" t="str">
        <f>"_"&amp;_xlfn.CONCAT(Leverancespecifikation!V85:BJ85,Leverancespecifikation!BN85:BZ85)</f>
        <v>_KON300KON325KON325</v>
      </c>
    </row>
    <row r="83" spans="1:10" x14ac:dyDescent="0.25">
      <c r="A83" t="str">
        <f>Leverancespecifikation!C86</f>
        <v>082Betonsøjler, præfabrikerede A113, 4LK (DP=Ent.)</v>
      </c>
      <c r="B83" t="str">
        <f>IF(ISNUMBER(FIND("_ARK",Tabel2[[#This Row],[Kilde: 3. Leverancespecifikation
Sammenkædning af kolonnerne (Vxx:BJxx) &amp; (BNxx:BZxx)]],1)),"X","")</f>
        <v/>
      </c>
      <c r="C83" t="str">
        <f t="shared" si="7"/>
        <v>X</v>
      </c>
      <c r="D83" t="str">
        <f t="shared" si="8"/>
        <v/>
      </c>
      <c r="E83" t="str">
        <f t="shared" si="9"/>
        <v/>
      </c>
      <c r="F83" t="str">
        <f t="shared" si="10"/>
        <v/>
      </c>
      <c r="G83" t="str">
        <f t="shared" si="11"/>
        <v>X</v>
      </c>
      <c r="H83" t="str">
        <f t="shared" si="12"/>
        <v/>
      </c>
      <c r="J83" t="str">
        <f>"_"&amp;_xlfn.CONCAT(Leverancespecifikation!V86:BJ86,Leverancespecifikation!BN86:BZ86)</f>
        <v>_KON300KON300ENT325</v>
      </c>
    </row>
    <row r="84" spans="1:10" x14ac:dyDescent="0.25">
      <c r="A84" t="str">
        <f>Leverancespecifikation!C87</f>
        <v>083Betonsøjler, præfabrikerede A113, 4LK (DP=Rådg.)</v>
      </c>
      <c r="B84" t="str">
        <f>IF(ISNUMBER(FIND("_ARK",Tabel2[[#This Row],[Kilde: 3. Leverancespecifikation
Sammenkædning af kolonnerne (Vxx:BJxx) &amp; (BNxx:BZxx)]],1)),"X","")</f>
        <v/>
      </c>
      <c r="C84" t="str">
        <f t="shared" si="7"/>
        <v>X</v>
      </c>
      <c r="D84" t="str">
        <f t="shared" si="8"/>
        <v/>
      </c>
      <c r="E84" t="str">
        <f t="shared" si="9"/>
        <v/>
      </c>
      <c r="F84" t="str">
        <f t="shared" si="10"/>
        <v/>
      </c>
      <c r="G84" t="str">
        <f t="shared" si="11"/>
        <v/>
      </c>
      <c r="H84" t="str">
        <f t="shared" si="12"/>
        <v/>
      </c>
      <c r="J84" t="str">
        <f>"_"&amp;_xlfn.CONCAT(Leverancespecifikation!V87:BJ87,Leverancespecifikation!BN87:BZ87)</f>
        <v>_KON300KON300KON325</v>
      </c>
    </row>
    <row r="85" spans="1:10" x14ac:dyDescent="0.25">
      <c r="A85" t="str">
        <f>Leverancespecifikation!C88</f>
        <v>084Betonsøjler, præfabrikerede</v>
      </c>
      <c r="B85" t="str">
        <f>IF(ISNUMBER(FIND("_ARK",Tabel2[[#This Row],[Kilde: 3. Leverancespecifikation
Sammenkædning af kolonnerne (Vxx:BJxx) &amp; (BNxx:BZxx)]],1)),"X","")</f>
        <v/>
      </c>
      <c r="C85" t="str">
        <f t="shared" si="7"/>
        <v>X</v>
      </c>
      <c r="D85" t="str">
        <f t="shared" si="8"/>
        <v/>
      </c>
      <c r="E85" t="str">
        <f t="shared" si="9"/>
        <v/>
      </c>
      <c r="F85" t="str">
        <f t="shared" si="10"/>
        <v/>
      </c>
      <c r="G85" t="str">
        <f t="shared" si="11"/>
        <v/>
      </c>
      <c r="H85" t="str">
        <f t="shared" si="12"/>
        <v/>
      </c>
      <c r="J85" t="str">
        <f>"_"&amp;_xlfn.CONCAT(Leverancespecifikation!V88:BJ88,Leverancespecifikation!BN88:BZ88)</f>
        <v>_KON200KON300KON325KON325</v>
      </c>
    </row>
    <row r="86" spans="1:10" x14ac:dyDescent="0.25">
      <c r="A86" t="str">
        <f>Leverancespecifikation!C89</f>
        <v>085Betonsøjle, pladsstøbt</v>
      </c>
      <c r="B86" t="str">
        <f>IF(ISNUMBER(FIND("_ARK",Tabel2[[#This Row],[Kilde: 3. Leverancespecifikation
Sammenkædning af kolonnerne (Vxx:BJxx) &amp; (BNxx:BZxx)]],1)),"X","")</f>
        <v/>
      </c>
      <c r="C86" t="str">
        <f t="shared" si="7"/>
        <v>X</v>
      </c>
      <c r="D86" t="str">
        <f t="shared" si="8"/>
        <v/>
      </c>
      <c r="E86" t="str">
        <f t="shared" si="9"/>
        <v/>
      </c>
      <c r="F86" t="str">
        <f t="shared" si="10"/>
        <v/>
      </c>
      <c r="G86" t="str">
        <f t="shared" si="11"/>
        <v/>
      </c>
      <c r="H86" t="str">
        <f t="shared" si="12"/>
        <v/>
      </c>
      <c r="J86" t="str">
        <f>"_"&amp;_xlfn.CONCAT(Leverancespecifikation!V89:BJ89,Leverancespecifikation!BN89:BZ89)</f>
        <v>_KON300KON325KON325</v>
      </c>
    </row>
    <row r="87" spans="1:10" x14ac:dyDescent="0.25">
      <c r="A87" t="str">
        <f>Leverancespecifikation!C90</f>
        <v>086Stålsøjler</v>
      </c>
      <c r="B87" t="str">
        <f>IF(ISNUMBER(FIND("_ARK",Tabel2[[#This Row],[Kilde: 3. Leverancespecifikation
Sammenkædning af kolonnerne (Vxx:BJxx) &amp; (BNxx:BZxx)]],1)),"X","")</f>
        <v/>
      </c>
      <c r="C87" t="str">
        <f t="shared" si="7"/>
        <v>X</v>
      </c>
      <c r="D87" t="str">
        <f t="shared" si="8"/>
        <v/>
      </c>
      <c r="E87" t="str">
        <f t="shared" si="9"/>
        <v/>
      </c>
      <c r="F87" t="str">
        <f t="shared" si="10"/>
        <v/>
      </c>
      <c r="G87" t="str">
        <f t="shared" si="11"/>
        <v/>
      </c>
      <c r="H87" t="str">
        <f t="shared" si="12"/>
        <v/>
      </c>
      <c r="J87" t="str">
        <f>"_"&amp;_xlfn.CONCAT(Leverancespecifikation!V90:BJ90,Leverancespecifikation!BN90:BZ90)</f>
        <v>_KON300KON325KON325</v>
      </c>
    </row>
    <row r="88" spans="1:10" x14ac:dyDescent="0.25">
      <c r="A88" t="str">
        <f>Leverancespecifikation!C91</f>
        <v>087Kompositsøjler, Stål-beton</v>
      </c>
      <c r="B88" t="str">
        <f>IF(ISNUMBER(FIND("_ARK",Tabel2[[#This Row],[Kilde: 3. Leverancespecifikation
Sammenkædning af kolonnerne (Vxx:BJxx) &amp; (BNxx:BZxx)]],1)),"X","")</f>
        <v/>
      </c>
      <c r="C88" t="str">
        <f t="shared" si="7"/>
        <v/>
      </c>
      <c r="D88" t="str">
        <f t="shared" si="8"/>
        <v/>
      </c>
      <c r="E88" t="str">
        <f t="shared" si="9"/>
        <v/>
      </c>
      <c r="F88" t="str">
        <f t="shared" si="10"/>
        <v/>
      </c>
      <c r="G88" t="str">
        <f t="shared" si="11"/>
        <v/>
      </c>
      <c r="H88" t="str">
        <f t="shared" si="12"/>
        <v/>
      </c>
      <c r="J88" t="str">
        <f>"_"&amp;_xlfn.CONCAT(Leverancespecifikation!V91:BJ91,Leverancespecifikation!BN91:BZ91)</f>
        <v>_</v>
      </c>
    </row>
    <row r="89" spans="1:10" x14ac:dyDescent="0.25">
      <c r="A89" t="str">
        <f>Leverancespecifikation!C92</f>
        <v>088Kompositsøjler, Stål-beton</v>
      </c>
      <c r="B89" t="str">
        <f>IF(ISNUMBER(FIND("_ARK",Tabel2[[#This Row],[Kilde: 3. Leverancespecifikation
Sammenkædning af kolonnerne (Vxx:BJxx) &amp; (BNxx:BZxx)]],1)),"X","")</f>
        <v/>
      </c>
      <c r="C89" t="str">
        <f t="shared" si="7"/>
        <v>X</v>
      </c>
      <c r="D89" t="str">
        <f t="shared" si="8"/>
        <v/>
      </c>
      <c r="E89" t="str">
        <f t="shared" si="9"/>
        <v/>
      </c>
      <c r="F89" t="str">
        <f t="shared" si="10"/>
        <v/>
      </c>
      <c r="G89" t="str">
        <f t="shared" si="11"/>
        <v>X</v>
      </c>
      <c r="H89" t="str">
        <f t="shared" si="12"/>
        <v/>
      </c>
      <c r="J89" t="str">
        <f>"_"&amp;_xlfn.CONCAT(Leverancespecifikation!V92:BJ92,Leverancespecifikation!BN92:BZ92)</f>
        <v>_KON300KON300ENT325</v>
      </c>
    </row>
    <row r="90" spans="1:10" x14ac:dyDescent="0.25">
      <c r="A90" t="str">
        <f>Leverancespecifikation!C93</f>
        <v>089Kompositsøjler, Stål-beton</v>
      </c>
      <c r="B90" t="str">
        <f>IF(ISNUMBER(FIND("_ARK",Tabel2[[#This Row],[Kilde: 3. Leverancespecifikation
Sammenkædning af kolonnerne (Vxx:BJxx) &amp; (BNxx:BZxx)]],1)),"X","")</f>
        <v/>
      </c>
      <c r="C90" t="str">
        <f t="shared" si="7"/>
        <v>X</v>
      </c>
      <c r="D90" t="str">
        <f t="shared" si="8"/>
        <v/>
      </c>
      <c r="E90" t="str">
        <f t="shared" si="9"/>
        <v/>
      </c>
      <c r="F90" t="str">
        <f t="shared" si="10"/>
        <v/>
      </c>
      <c r="G90" t="str">
        <f t="shared" si="11"/>
        <v/>
      </c>
      <c r="H90" t="str">
        <f t="shared" si="12"/>
        <v/>
      </c>
      <c r="J90" t="str">
        <f>"_"&amp;_xlfn.CONCAT(Leverancespecifikation!V93:BJ93,Leverancespecifikation!BN93:BZ93)</f>
        <v>_KON300KON300KON325</v>
      </c>
    </row>
    <row r="91" spans="1:10" x14ac:dyDescent="0.25">
      <c r="A91" t="str">
        <f>Leverancespecifikation!C94</f>
        <v>090Træsøjler</v>
      </c>
      <c r="B91" t="str">
        <f>IF(ISNUMBER(FIND("_ARK",Tabel2[[#This Row],[Kilde: 3. Leverancespecifikation
Sammenkædning af kolonnerne (Vxx:BJxx) &amp; (BNxx:BZxx)]],1)),"X","")</f>
        <v/>
      </c>
      <c r="C91" t="str">
        <f t="shared" si="7"/>
        <v/>
      </c>
      <c r="D91" t="str">
        <f t="shared" si="8"/>
        <v/>
      </c>
      <c r="E91" t="str">
        <f t="shared" si="9"/>
        <v/>
      </c>
      <c r="F91" t="str">
        <f t="shared" si="10"/>
        <v/>
      </c>
      <c r="G91" t="str">
        <f t="shared" si="11"/>
        <v/>
      </c>
      <c r="H91" t="str">
        <f t="shared" si="12"/>
        <v/>
      </c>
      <c r="J91" t="str">
        <f>"_"&amp;_xlfn.CONCAT(Leverancespecifikation!V94:BJ94,Leverancespecifikation!BN94:BZ94)</f>
        <v>_</v>
      </c>
    </row>
    <row r="92" spans="1:10" x14ac:dyDescent="0.25">
      <c r="A92" t="str">
        <f>Leverancespecifikation!C95</f>
        <v>091Træsøjler, Bærende</v>
      </c>
      <c r="B92" t="str">
        <f>IF(ISNUMBER(FIND("_ARK",Tabel2[[#This Row],[Kilde: 3. Leverancespecifikation
Sammenkædning af kolonnerne (Vxx:BJxx) &amp; (BNxx:BZxx)]],1)),"X","")</f>
        <v/>
      </c>
      <c r="C92" t="str">
        <f t="shared" si="7"/>
        <v>X</v>
      </c>
      <c r="D92" t="str">
        <f t="shared" si="8"/>
        <v/>
      </c>
      <c r="E92" t="str">
        <f t="shared" si="9"/>
        <v/>
      </c>
      <c r="F92" t="str">
        <f t="shared" si="10"/>
        <v/>
      </c>
      <c r="G92" t="str">
        <f t="shared" si="11"/>
        <v/>
      </c>
      <c r="H92" t="str">
        <f t="shared" si="12"/>
        <v/>
      </c>
      <c r="J92" t="str">
        <f>"_"&amp;_xlfn.CONCAT(Leverancespecifikation!V95:BJ95,Leverancespecifikation!BN95:BZ95)</f>
        <v>_KON300KON325KON325</v>
      </c>
    </row>
    <row r="93" spans="1:10" x14ac:dyDescent="0.25">
      <c r="A93" t="str">
        <f>Leverancespecifikation!C96</f>
        <v>092Træsøjler, Ikke bærende</v>
      </c>
      <c r="B93" t="str">
        <f>IF(ISNUMBER(FIND("_ARK",Tabel2[[#This Row],[Kilde: 3. Leverancespecifikation
Sammenkædning af kolonnerne (Vxx:BJxx) &amp; (BNxx:BZxx)]],1)),"X","")</f>
        <v>X</v>
      </c>
      <c r="C93" t="str">
        <f t="shared" si="7"/>
        <v/>
      </c>
      <c r="D93" t="str">
        <f t="shared" si="8"/>
        <v/>
      </c>
      <c r="E93" t="str">
        <f t="shared" si="9"/>
        <v/>
      </c>
      <c r="F93" t="str">
        <f t="shared" si="10"/>
        <v/>
      </c>
      <c r="G93" t="str">
        <f t="shared" si="11"/>
        <v/>
      </c>
      <c r="H93" t="str">
        <f t="shared" si="12"/>
        <v/>
      </c>
      <c r="J93" t="str">
        <f>"_"&amp;_xlfn.CONCAT(Leverancespecifikation!V96:BJ96,Leverancespecifikation!BN96:BZ96)</f>
        <v>_ARK300ARK325ARK325</v>
      </c>
    </row>
    <row r="94" spans="1:10" x14ac:dyDescent="0.25">
      <c r="A94" t="str">
        <f>Leverancespecifikation!C97</f>
        <v xml:space="preserve">093Dæk </v>
      </c>
      <c r="B94" t="str">
        <f>IF(ISNUMBER(FIND("_ARK",Tabel2[[#This Row],[Kilde: 3. Leverancespecifikation
Sammenkædning af kolonnerne (Vxx:BJxx) &amp; (BNxx:BZxx)]],1)),"X","")</f>
        <v/>
      </c>
      <c r="C94" t="str">
        <f t="shared" si="7"/>
        <v/>
      </c>
      <c r="D94" t="str">
        <f t="shared" si="8"/>
        <v/>
      </c>
      <c r="E94" t="str">
        <f t="shared" si="9"/>
        <v/>
      </c>
      <c r="F94" t="str">
        <f t="shared" si="10"/>
        <v/>
      </c>
      <c r="G94" t="str">
        <f t="shared" si="11"/>
        <v/>
      </c>
      <c r="H94" t="str">
        <f t="shared" si="12"/>
        <v/>
      </c>
      <c r="J94" t="str">
        <f>"_"&amp;_xlfn.CONCAT(Leverancespecifikation!V97:BJ97,Leverancespecifikation!BN97:BZ97)</f>
        <v>_</v>
      </c>
    </row>
    <row r="95" spans="1:10" x14ac:dyDescent="0.25">
      <c r="A95" t="str">
        <f>Leverancespecifikation!C98</f>
        <v>094Generisk dæk/etageadskillelse</v>
      </c>
      <c r="B95" t="str">
        <f>IF(ISNUMBER(FIND("_ARK",Tabel2[[#This Row],[Kilde: 3. Leverancespecifikation
Sammenkædning af kolonnerne (Vxx:BJxx) &amp; (BNxx:BZxx)]],1)),"X","")</f>
        <v>X</v>
      </c>
      <c r="C95" t="str">
        <f t="shared" si="7"/>
        <v/>
      </c>
      <c r="D95" t="str">
        <f t="shared" si="8"/>
        <v/>
      </c>
      <c r="E95" t="str">
        <f t="shared" si="9"/>
        <v/>
      </c>
      <c r="F95" t="str">
        <f t="shared" si="10"/>
        <v/>
      </c>
      <c r="G95" t="str">
        <f t="shared" si="11"/>
        <v/>
      </c>
      <c r="H95" t="str">
        <f t="shared" si="12"/>
        <v/>
      </c>
      <c r="J95" t="str">
        <f>"_"&amp;_xlfn.CONCAT(Leverancespecifikation!V98:BJ98,Leverancespecifikation!BN98:BZ98)</f>
        <v>_ARK200</v>
      </c>
    </row>
    <row r="96" spans="1:10" x14ac:dyDescent="0.25">
      <c r="A96" t="str">
        <f>Leverancespecifikation!C99</f>
        <v>095Terrændæk</v>
      </c>
      <c r="B96" t="str">
        <f>IF(ISNUMBER(FIND("_ARK",Tabel2[[#This Row],[Kilde: 3. Leverancespecifikation
Sammenkædning af kolonnerne (Vxx:BJxx) &amp; (BNxx:BZxx)]],1)),"X","")</f>
        <v/>
      </c>
      <c r="C96" t="str">
        <f t="shared" si="7"/>
        <v>X</v>
      </c>
      <c r="D96" t="str">
        <f t="shared" si="8"/>
        <v/>
      </c>
      <c r="E96" t="str">
        <f t="shared" si="9"/>
        <v/>
      </c>
      <c r="F96" t="str">
        <f t="shared" si="10"/>
        <v/>
      </c>
      <c r="G96" t="str">
        <f t="shared" si="11"/>
        <v/>
      </c>
      <c r="H96" t="str">
        <f t="shared" si="12"/>
        <v/>
      </c>
      <c r="J96" t="str">
        <f>"_"&amp;_xlfn.CONCAT(Leverancespecifikation!V99:BJ99,Leverancespecifikation!BN99:BZ99)</f>
        <v>_KON300KON325KON325</v>
      </c>
    </row>
    <row r="97" spans="1:10" x14ac:dyDescent="0.25">
      <c r="A97" t="str">
        <f>Leverancespecifikation!C100</f>
        <v xml:space="preserve">096Betondæk, Pladsstøbt </v>
      </c>
      <c r="B97" t="str">
        <f>IF(ISNUMBER(FIND("_ARK",Tabel2[[#This Row],[Kilde: 3. Leverancespecifikation
Sammenkædning af kolonnerne (Vxx:BJxx) &amp; (BNxx:BZxx)]],1)),"X","")</f>
        <v/>
      </c>
      <c r="C97" t="str">
        <f t="shared" si="7"/>
        <v>X</v>
      </c>
      <c r="D97" t="str">
        <f t="shared" si="8"/>
        <v/>
      </c>
      <c r="E97" t="str">
        <f t="shared" si="9"/>
        <v/>
      </c>
      <c r="F97" t="str">
        <f t="shared" si="10"/>
        <v/>
      </c>
      <c r="G97" t="str">
        <f t="shared" si="11"/>
        <v/>
      </c>
      <c r="H97" t="str">
        <f t="shared" si="12"/>
        <v/>
      </c>
      <c r="J97" t="str">
        <f>"_"&amp;_xlfn.CONCAT(Leverancespecifikation!V100:BJ100,Leverancespecifikation!BN100:BZ100)</f>
        <v>_KON300KON325KON325</v>
      </c>
    </row>
    <row r="98" spans="1:10" x14ac:dyDescent="0.25">
      <c r="A98" t="str">
        <f>Leverancespecifikation!C101</f>
        <v>097Betondæk, Elementer</v>
      </c>
      <c r="B98" t="str">
        <f>IF(ISNUMBER(FIND("_ARK",Tabel2[[#This Row],[Kilde: 3. Leverancespecifikation
Sammenkædning af kolonnerne (Vxx:BJxx) &amp; (BNxx:BZxx)]],1)),"X","")</f>
        <v/>
      </c>
      <c r="C98" t="str">
        <f t="shared" si="7"/>
        <v/>
      </c>
      <c r="D98" t="str">
        <f t="shared" si="8"/>
        <v/>
      </c>
      <c r="E98" t="str">
        <f t="shared" si="9"/>
        <v/>
      </c>
      <c r="F98" t="str">
        <f t="shared" si="10"/>
        <v/>
      </c>
      <c r="G98" t="str">
        <f t="shared" si="11"/>
        <v/>
      </c>
      <c r="H98" t="str">
        <f t="shared" si="12"/>
        <v/>
      </c>
      <c r="J98" t="str">
        <f>"_"&amp;_xlfn.CONCAT(Leverancespecifikation!V101:BJ101,Leverancespecifikation!BN101:BZ101)</f>
        <v>_</v>
      </c>
    </row>
    <row r="99" spans="1:10" x14ac:dyDescent="0.25">
      <c r="A99" t="str">
        <f>Leverancespecifikation!C102</f>
        <v>098Massive dæk, Elementer, A113, 4LK (DP=Ent.)</v>
      </c>
      <c r="B99" t="str">
        <f>IF(ISNUMBER(FIND("_ARK",Tabel2[[#This Row],[Kilde: 3. Leverancespecifikation
Sammenkædning af kolonnerne (Vxx:BJxx) &amp; (BNxx:BZxx)]],1)),"X","")</f>
        <v/>
      </c>
      <c r="C99" t="str">
        <f t="shared" si="7"/>
        <v>X</v>
      </c>
      <c r="D99" t="str">
        <f t="shared" si="8"/>
        <v/>
      </c>
      <c r="E99" t="str">
        <f t="shared" si="9"/>
        <v/>
      </c>
      <c r="F99" t="str">
        <f t="shared" si="10"/>
        <v/>
      </c>
      <c r="G99" t="str">
        <f t="shared" si="11"/>
        <v>X</v>
      </c>
      <c r="H99" t="str">
        <f t="shared" si="12"/>
        <v/>
      </c>
      <c r="J99" t="str">
        <f>"_"&amp;_xlfn.CONCAT(Leverancespecifikation!V102:BJ102,Leverancespecifikation!BN102:BZ102)</f>
        <v>_KON300KON300ENT325</v>
      </c>
    </row>
    <row r="100" spans="1:10" x14ac:dyDescent="0.25">
      <c r="A100" t="str">
        <f>Leverancespecifikation!C103</f>
        <v>099Massive dæk, Elementer, A113, 4LK (DP=Rådg.)</v>
      </c>
      <c r="B100" t="str">
        <f>IF(ISNUMBER(FIND("_ARK",Tabel2[[#This Row],[Kilde: 3. Leverancespecifikation
Sammenkædning af kolonnerne (Vxx:BJxx) &amp; (BNxx:BZxx)]],1)),"X","")</f>
        <v/>
      </c>
      <c r="C100" t="str">
        <f t="shared" si="7"/>
        <v>X</v>
      </c>
      <c r="D100" t="str">
        <f t="shared" si="8"/>
        <v/>
      </c>
      <c r="E100" t="str">
        <f t="shared" si="9"/>
        <v/>
      </c>
      <c r="F100" t="str">
        <f t="shared" si="10"/>
        <v/>
      </c>
      <c r="G100" t="str">
        <f t="shared" si="11"/>
        <v/>
      </c>
      <c r="H100" t="str">
        <f t="shared" si="12"/>
        <v/>
      </c>
      <c r="J100" t="str">
        <f>"_"&amp;_xlfn.CONCAT(Leverancespecifikation!V103:BJ103,Leverancespecifikation!BN103:BZ103)</f>
        <v>_KON300KON300KON325</v>
      </c>
    </row>
    <row r="101" spans="1:10" x14ac:dyDescent="0.25">
      <c r="A101" t="str">
        <f>Leverancespecifikation!C104</f>
        <v>100Huldæk A113, 4LK (DP=Ent.)</v>
      </c>
      <c r="B101" t="str">
        <f>IF(ISNUMBER(FIND("_ARK",Tabel2[[#This Row],[Kilde: 3. Leverancespecifikation
Sammenkædning af kolonnerne (Vxx:BJxx) &amp; (BNxx:BZxx)]],1)),"X","")</f>
        <v/>
      </c>
      <c r="C101" t="str">
        <f t="shared" si="7"/>
        <v>X</v>
      </c>
      <c r="D101" t="str">
        <f t="shared" si="8"/>
        <v/>
      </c>
      <c r="E101" t="str">
        <f t="shared" si="9"/>
        <v/>
      </c>
      <c r="F101" t="str">
        <f t="shared" si="10"/>
        <v/>
      </c>
      <c r="G101" t="str">
        <f t="shared" si="11"/>
        <v>X</v>
      </c>
      <c r="H101" t="str">
        <f t="shared" si="12"/>
        <v/>
      </c>
      <c r="J101" t="str">
        <f>"_"&amp;_xlfn.CONCAT(Leverancespecifikation!V104:BJ104,Leverancespecifikation!BN104:BZ104)</f>
        <v>_KON300KON300ENT325</v>
      </c>
    </row>
    <row r="102" spans="1:10" x14ac:dyDescent="0.25">
      <c r="A102" t="str">
        <f>Leverancespecifikation!C105</f>
        <v>101Huldæk A113, 4LK (DP=Rådg.)</v>
      </c>
      <c r="B102" t="str">
        <f>IF(ISNUMBER(FIND("_ARK",Tabel2[[#This Row],[Kilde: 3. Leverancespecifikation
Sammenkædning af kolonnerne (Vxx:BJxx) &amp; (BNxx:BZxx)]],1)),"X","")</f>
        <v/>
      </c>
      <c r="C102" t="str">
        <f t="shared" si="7"/>
        <v>X</v>
      </c>
      <c r="D102" t="str">
        <f t="shared" si="8"/>
        <v/>
      </c>
      <c r="E102" t="str">
        <f t="shared" si="9"/>
        <v/>
      </c>
      <c r="F102" t="str">
        <f t="shared" si="10"/>
        <v/>
      </c>
      <c r="G102" t="str">
        <f t="shared" si="11"/>
        <v/>
      </c>
      <c r="H102" t="str">
        <f t="shared" si="12"/>
        <v/>
      </c>
      <c r="J102" t="str">
        <f>"_"&amp;_xlfn.CONCAT(Leverancespecifikation!V105:BJ105,Leverancespecifikation!BN105:BZ105)</f>
        <v>_KON300KON300KON325</v>
      </c>
    </row>
    <row r="103" spans="1:10" x14ac:dyDescent="0.25">
      <c r="A103" t="str">
        <f>Leverancespecifikation!C106</f>
        <v>102Filigrandæk A113, 4LK (DP=Ent.)</v>
      </c>
      <c r="B103" t="str">
        <f>IF(ISNUMBER(FIND("_ARK",Tabel2[[#This Row],[Kilde: 3. Leverancespecifikation
Sammenkædning af kolonnerne (Vxx:BJxx) &amp; (BNxx:BZxx)]],1)),"X","")</f>
        <v/>
      </c>
      <c r="C103" t="str">
        <f t="shared" si="7"/>
        <v>X</v>
      </c>
      <c r="D103" t="str">
        <f t="shared" si="8"/>
        <v/>
      </c>
      <c r="E103" t="str">
        <f t="shared" si="9"/>
        <v/>
      </c>
      <c r="F103" t="str">
        <f t="shared" si="10"/>
        <v/>
      </c>
      <c r="G103" t="str">
        <f t="shared" si="11"/>
        <v>X</v>
      </c>
      <c r="H103" t="str">
        <f t="shared" si="12"/>
        <v/>
      </c>
      <c r="J103" t="str">
        <f>"_"&amp;_xlfn.CONCAT(Leverancespecifikation!V106:BJ106,Leverancespecifikation!BN106:BZ106)</f>
        <v>_KON300KON300ENT325</v>
      </c>
    </row>
    <row r="104" spans="1:10" x14ac:dyDescent="0.25">
      <c r="A104" t="str">
        <f>Leverancespecifikation!C107</f>
        <v>103Filigrandæk A113, 4LK (DP=Rådg.)</v>
      </c>
      <c r="B104" t="str">
        <f>IF(ISNUMBER(FIND("_ARK",Tabel2[[#This Row],[Kilde: 3. Leverancespecifikation
Sammenkædning af kolonnerne (Vxx:BJxx) &amp; (BNxx:BZxx)]],1)),"X","")</f>
        <v/>
      </c>
      <c r="C104" t="str">
        <f t="shared" si="7"/>
        <v>X</v>
      </c>
      <c r="D104" t="str">
        <f t="shared" si="8"/>
        <v/>
      </c>
      <c r="E104" t="str">
        <f t="shared" si="9"/>
        <v/>
      </c>
      <c r="F104" t="str">
        <f t="shared" si="10"/>
        <v/>
      </c>
      <c r="G104" t="str">
        <f t="shared" si="11"/>
        <v/>
      </c>
      <c r="H104" t="str">
        <f t="shared" si="12"/>
        <v/>
      </c>
      <c r="J104" t="str">
        <f>"_"&amp;_xlfn.CONCAT(Leverancespecifikation!V107:BJ107,Leverancespecifikation!BN107:BZ107)</f>
        <v>_KON300KON300KON325</v>
      </c>
    </row>
    <row r="105" spans="1:10" x14ac:dyDescent="0.25">
      <c r="A105" t="str">
        <f>Leverancespecifikation!C108</f>
        <v>104Betondæk, Elementer</v>
      </c>
      <c r="B105" t="str">
        <f>IF(ISNUMBER(FIND("_ARK",Tabel2[[#This Row],[Kilde: 3. Leverancespecifikation
Sammenkædning af kolonnerne (Vxx:BJxx) &amp; (BNxx:BZxx)]],1)),"X","")</f>
        <v/>
      </c>
      <c r="C105" t="str">
        <f t="shared" si="7"/>
        <v>X</v>
      </c>
      <c r="D105" t="str">
        <f t="shared" si="8"/>
        <v/>
      </c>
      <c r="E105" t="str">
        <f t="shared" si="9"/>
        <v/>
      </c>
      <c r="F105" t="str">
        <f t="shared" si="10"/>
        <v/>
      </c>
      <c r="G105" t="str">
        <f t="shared" si="11"/>
        <v/>
      </c>
      <c r="H105" t="str">
        <f t="shared" si="12"/>
        <v/>
      </c>
      <c r="J105" t="str">
        <f>"_"&amp;_xlfn.CONCAT(Leverancespecifikation!V108:BJ108,Leverancespecifikation!BN108:BZ108)</f>
        <v>_KON200KON300KON325KON325</v>
      </c>
    </row>
    <row r="106" spans="1:10" x14ac:dyDescent="0.25">
      <c r="A106" t="str">
        <f>Leverancespecifikation!C109</f>
        <v>105Konstruktiv overbeton</v>
      </c>
      <c r="B106" t="str">
        <f>IF(ISNUMBER(FIND("_ARK",Tabel2[[#This Row],[Kilde: 3. Leverancespecifikation
Sammenkædning af kolonnerne (Vxx:BJxx) &amp; (BNxx:BZxx)]],1)),"X","")</f>
        <v/>
      </c>
      <c r="C106" t="str">
        <f t="shared" si="7"/>
        <v>X</v>
      </c>
      <c r="D106" t="str">
        <f t="shared" si="8"/>
        <v/>
      </c>
      <c r="E106" t="str">
        <f t="shared" si="9"/>
        <v/>
      </c>
      <c r="F106" t="str">
        <f t="shared" si="10"/>
        <v/>
      </c>
      <c r="G106" t="str">
        <f t="shared" si="11"/>
        <v/>
      </c>
      <c r="H106" t="str">
        <f t="shared" si="12"/>
        <v/>
      </c>
      <c r="J106" t="str">
        <f>"_"&amp;_xlfn.CONCAT(Leverancespecifikation!V109:BJ109,Leverancespecifikation!BN109:BZ109)</f>
        <v>_KON325KON325</v>
      </c>
    </row>
    <row r="107" spans="1:10" x14ac:dyDescent="0.25">
      <c r="A107" t="str">
        <f>Leverancespecifikation!C110</f>
        <v>106Stabiliserende trædæk</v>
      </c>
      <c r="B107" t="str">
        <f>IF(ISNUMBER(FIND("_ARK",Tabel2[[#This Row],[Kilde: 3. Leverancespecifikation
Sammenkædning af kolonnerne (Vxx:BJxx) &amp; (BNxx:BZxx)]],1)),"X","")</f>
        <v/>
      </c>
      <c r="C107" t="str">
        <f t="shared" si="7"/>
        <v>X</v>
      </c>
      <c r="D107" t="str">
        <f t="shared" si="8"/>
        <v/>
      </c>
      <c r="E107" t="str">
        <f t="shared" si="9"/>
        <v/>
      </c>
      <c r="F107" t="str">
        <f t="shared" si="10"/>
        <v/>
      </c>
      <c r="G107" t="str">
        <f t="shared" si="11"/>
        <v/>
      </c>
      <c r="H107" t="str">
        <f t="shared" si="12"/>
        <v/>
      </c>
      <c r="J107" t="str">
        <f>"_"&amp;_xlfn.CONCAT(Leverancespecifikation!V110:BJ110,Leverancespecifikation!BN110:BZ110)</f>
        <v>_KON300KON300KON325</v>
      </c>
    </row>
    <row r="108" spans="1:10" x14ac:dyDescent="0.25">
      <c r="A108" t="str">
        <f>Leverancespecifikation!C111</f>
        <v>107Afretning</v>
      </c>
      <c r="B108" t="str">
        <f>IF(ISNUMBER(FIND("_ARK",Tabel2[[#This Row],[Kilde: 3. Leverancespecifikation
Sammenkædning af kolonnerne (Vxx:BJxx) &amp; (BNxx:BZxx)]],1)),"X","")</f>
        <v/>
      </c>
      <c r="C108" t="str">
        <f t="shared" si="7"/>
        <v/>
      </c>
      <c r="D108" t="str">
        <f t="shared" si="8"/>
        <v/>
      </c>
      <c r="E108" t="str">
        <f t="shared" si="9"/>
        <v/>
      </c>
      <c r="F108" t="str">
        <f t="shared" si="10"/>
        <v/>
      </c>
      <c r="G108" t="str">
        <f t="shared" si="11"/>
        <v/>
      </c>
      <c r="H108" t="str">
        <f t="shared" si="12"/>
        <v/>
      </c>
      <c r="J108" t="str">
        <f>"_"&amp;_xlfn.CONCAT(Leverancespecifikation!V111:BJ111,Leverancespecifikation!BN111:BZ111)</f>
        <v>_</v>
      </c>
    </row>
    <row r="109" spans="1:10" x14ac:dyDescent="0.25">
      <c r="A109" t="str">
        <f>Leverancespecifikation!C112</f>
        <v>108Trapezplader</v>
      </c>
      <c r="B109" t="str">
        <f>IF(ISNUMBER(FIND("_ARK",Tabel2[[#This Row],[Kilde: 3. Leverancespecifikation
Sammenkædning af kolonnerne (Vxx:BJxx) &amp; (BNxx:BZxx)]],1)),"X","")</f>
        <v/>
      </c>
      <c r="C109" t="str">
        <f t="shared" si="7"/>
        <v>X</v>
      </c>
      <c r="D109" t="str">
        <f t="shared" si="8"/>
        <v/>
      </c>
      <c r="E109" t="str">
        <f t="shared" si="9"/>
        <v/>
      </c>
      <c r="F109" t="str">
        <f t="shared" si="10"/>
        <v/>
      </c>
      <c r="G109" t="str">
        <f t="shared" si="11"/>
        <v/>
      </c>
      <c r="H109" t="str">
        <f t="shared" si="12"/>
        <v/>
      </c>
      <c r="J109" t="str">
        <f>"_"&amp;_xlfn.CONCAT(Leverancespecifikation!V112:BJ112,Leverancespecifikation!BN112:BZ112)</f>
        <v>_KON300KON325KON325</v>
      </c>
    </row>
    <row r="110" spans="1:10" x14ac:dyDescent="0.25">
      <c r="A110" t="str">
        <f>Leverancespecifikation!C113</f>
        <v>109Skeletkonstruerede dæk</v>
      </c>
      <c r="B110" t="str">
        <f>IF(ISNUMBER(FIND("_ARK",Tabel2[[#This Row],[Kilde: 3. Leverancespecifikation
Sammenkædning af kolonnerne (Vxx:BJxx) &amp; (BNxx:BZxx)]],1)),"X","")</f>
        <v>X</v>
      </c>
      <c r="C110" t="str">
        <f t="shared" si="7"/>
        <v/>
      </c>
      <c r="D110" t="str">
        <f t="shared" si="8"/>
        <v/>
      </c>
      <c r="E110" t="str">
        <f t="shared" si="9"/>
        <v/>
      </c>
      <c r="F110" t="str">
        <f t="shared" si="10"/>
        <v/>
      </c>
      <c r="G110" t="str">
        <f t="shared" si="11"/>
        <v/>
      </c>
      <c r="H110" t="str">
        <f t="shared" si="12"/>
        <v/>
      </c>
      <c r="J110" t="str">
        <f>"_"&amp;_xlfn.CONCAT(Leverancespecifikation!V113:BJ113,Leverancespecifikation!BN113:BZ113)</f>
        <v>_ARK300ARK325ARK325</v>
      </c>
    </row>
    <row r="111" spans="1:10" x14ac:dyDescent="0.25">
      <c r="A111" t="str">
        <f>Leverancespecifikation!C114</f>
        <v>110Membraner ved dæk</v>
      </c>
      <c r="B111" t="str">
        <f>IF(ISNUMBER(FIND("_ARK",Tabel2[[#This Row],[Kilde: 3. Leverancespecifikation
Sammenkædning af kolonnerne (Vxx:BJxx) &amp; (BNxx:BZxx)]],1)),"X","")</f>
        <v/>
      </c>
      <c r="C111" t="str">
        <f t="shared" si="7"/>
        <v/>
      </c>
      <c r="D111" t="str">
        <f t="shared" si="8"/>
        <v/>
      </c>
      <c r="E111" t="str">
        <f t="shared" si="9"/>
        <v/>
      </c>
      <c r="F111" t="str">
        <f t="shared" si="10"/>
        <v/>
      </c>
      <c r="G111" t="str">
        <f t="shared" si="11"/>
        <v/>
      </c>
      <c r="H111" t="str">
        <f t="shared" si="12"/>
        <v/>
      </c>
      <c r="J111" t="str">
        <f>"_"&amp;_xlfn.CONCAT(Leverancespecifikation!V114:BJ114,Leverancespecifikation!BN114:BZ114)</f>
        <v>_</v>
      </c>
    </row>
    <row r="112" spans="1:10" x14ac:dyDescent="0.25">
      <c r="A112" t="str">
        <f>Leverancespecifikation!C115</f>
        <v>111Membraner ved dæk under terræn</v>
      </c>
      <c r="B112" t="str">
        <f>IF(ISNUMBER(FIND("_ARK",Tabel2[[#This Row],[Kilde: 3. Leverancespecifikation
Sammenkædning af kolonnerne (Vxx:BJxx) &amp; (BNxx:BZxx)]],1)),"X","")</f>
        <v/>
      </c>
      <c r="C112" t="str">
        <f t="shared" si="7"/>
        <v/>
      </c>
      <c r="D112" t="str">
        <f t="shared" si="8"/>
        <v/>
      </c>
      <c r="E112" t="str">
        <f t="shared" si="9"/>
        <v/>
      </c>
      <c r="F112" t="str">
        <f t="shared" si="10"/>
        <v/>
      </c>
      <c r="G112" t="str">
        <f t="shared" si="11"/>
        <v/>
      </c>
      <c r="H112" t="str">
        <f t="shared" si="12"/>
        <v/>
      </c>
      <c r="J112" t="str">
        <f>"_"&amp;_xlfn.CONCAT(Leverancespecifikation!V115:BJ115,Leverancespecifikation!BN115:BZ115)</f>
        <v>_</v>
      </c>
    </row>
    <row r="113" spans="1:10" x14ac:dyDescent="0.25">
      <c r="A113" t="str">
        <f>Leverancespecifikation!C116</f>
        <v>112Membraner ved dæk over terræn</v>
      </c>
      <c r="B113" t="str">
        <f>IF(ISNUMBER(FIND("_ARK",Tabel2[[#This Row],[Kilde: 3. Leverancespecifikation
Sammenkædning af kolonnerne (Vxx:BJxx) &amp; (BNxx:BZxx)]],1)),"X","")</f>
        <v/>
      </c>
      <c r="C113" t="str">
        <f t="shared" si="7"/>
        <v/>
      </c>
      <c r="D113" t="str">
        <f t="shared" si="8"/>
        <v/>
      </c>
      <c r="E113" t="str">
        <f t="shared" si="9"/>
        <v/>
      </c>
      <c r="F113" t="str">
        <f t="shared" si="10"/>
        <v/>
      </c>
      <c r="G113" t="str">
        <f t="shared" si="11"/>
        <v/>
      </c>
      <c r="H113" t="str">
        <f t="shared" si="12"/>
        <v/>
      </c>
      <c r="J113" t="str">
        <f>"_"&amp;_xlfn.CONCAT(Leverancespecifikation!V116:BJ116,Leverancespecifikation!BN116:BZ116)</f>
        <v>_</v>
      </c>
    </row>
    <row r="114" spans="1:10" x14ac:dyDescent="0.25">
      <c r="A114" t="str">
        <f>Leverancespecifikation!C117</f>
        <v>113Tage</v>
      </c>
      <c r="B114" t="str">
        <f>IF(ISNUMBER(FIND("_ARK",Tabel2[[#This Row],[Kilde: 3. Leverancespecifikation
Sammenkædning af kolonnerne (Vxx:BJxx) &amp; (BNxx:BZxx)]],1)),"X","")</f>
        <v/>
      </c>
      <c r="C114" t="str">
        <f t="shared" si="7"/>
        <v/>
      </c>
      <c r="D114" t="str">
        <f t="shared" si="8"/>
        <v/>
      </c>
      <c r="E114" t="str">
        <f t="shared" si="9"/>
        <v/>
      </c>
      <c r="F114" t="str">
        <f t="shared" si="10"/>
        <v/>
      </c>
      <c r="G114" t="str">
        <f t="shared" si="11"/>
        <v/>
      </c>
      <c r="H114" t="str">
        <f t="shared" si="12"/>
        <v/>
      </c>
      <c r="J114" t="str">
        <f>"_"&amp;_xlfn.CONCAT(Leverancespecifikation!V117:BJ117,Leverancespecifikation!BN117:BZ117)</f>
        <v>_</v>
      </c>
    </row>
    <row r="115" spans="1:10" x14ac:dyDescent="0.25">
      <c r="A115" t="str">
        <f>Leverancespecifikation!C118</f>
        <v>114Generiske Tage</v>
      </c>
      <c r="B115" t="str">
        <f>IF(ISNUMBER(FIND("_ARK",Tabel2[[#This Row],[Kilde: 3. Leverancespecifikation
Sammenkædning af kolonnerne (Vxx:BJxx) &amp; (BNxx:BZxx)]],1)),"X","")</f>
        <v>X</v>
      </c>
      <c r="C115" t="str">
        <f t="shared" si="7"/>
        <v/>
      </c>
      <c r="D115" t="str">
        <f t="shared" si="8"/>
        <v/>
      </c>
      <c r="E115" t="str">
        <f t="shared" si="9"/>
        <v/>
      </c>
      <c r="F115" t="str">
        <f t="shared" si="10"/>
        <v/>
      </c>
      <c r="G115" t="str">
        <f t="shared" si="11"/>
        <v/>
      </c>
      <c r="H115" t="str">
        <f t="shared" si="12"/>
        <v/>
      </c>
      <c r="J115" t="str">
        <f>"_"&amp;_xlfn.CONCAT(Leverancespecifikation!V118:BJ118,Leverancespecifikation!BN118:BZ118)</f>
        <v>_ARK200</v>
      </c>
    </row>
    <row r="116" spans="1:10" x14ac:dyDescent="0.25">
      <c r="A116" t="str">
        <f>Leverancespecifikation!C119</f>
        <v>115Spærtage</v>
      </c>
      <c r="B116" t="str">
        <f>IF(ISNUMBER(FIND("_ARK",Tabel2[[#This Row],[Kilde: 3. Leverancespecifikation
Sammenkædning af kolonnerne (Vxx:BJxx) &amp; (BNxx:BZxx)]],1)),"X","")</f>
        <v>X</v>
      </c>
      <c r="C116" t="str">
        <f t="shared" si="7"/>
        <v/>
      </c>
      <c r="D116" t="str">
        <f t="shared" si="8"/>
        <v/>
      </c>
      <c r="E116" t="str">
        <f t="shared" si="9"/>
        <v/>
      </c>
      <c r="F116" t="str">
        <f t="shared" si="10"/>
        <v/>
      </c>
      <c r="G116" t="str">
        <f t="shared" si="11"/>
        <v/>
      </c>
      <c r="H116" t="str">
        <f t="shared" si="12"/>
        <v/>
      </c>
      <c r="J116" t="str">
        <f>"_"&amp;_xlfn.CONCAT(Leverancespecifikation!V119:BJ119,Leverancespecifikation!BN119:BZ119)</f>
        <v>_ARK300ARK325ARK325</v>
      </c>
    </row>
    <row r="117" spans="1:10" x14ac:dyDescent="0.25">
      <c r="A117" t="str">
        <f>Leverancespecifikation!C120</f>
        <v>116Tagkassetter</v>
      </c>
      <c r="B117" t="str">
        <f>IF(ISNUMBER(FIND("_ARK",Tabel2[[#This Row],[Kilde: 3. Leverancespecifikation
Sammenkædning af kolonnerne (Vxx:BJxx) &amp; (BNxx:BZxx)]],1)),"X","")</f>
        <v>X</v>
      </c>
      <c r="C117" t="str">
        <f t="shared" si="7"/>
        <v/>
      </c>
      <c r="D117" t="str">
        <f t="shared" si="8"/>
        <v/>
      </c>
      <c r="E117" t="str">
        <f t="shared" si="9"/>
        <v/>
      </c>
      <c r="F117" t="str">
        <f t="shared" si="10"/>
        <v/>
      </c>
      <c r="G117" t="str">
        <f t="shared" si="11"/>
        <v/>
      </c>
      <c r="H117" t="str">
        <f t="shared" si="12"/>
        <v/>
      </c>
      <c r="J117" t="str">
        <f>"_"&amp;_xlfn.CONCAT(Leverancespecifikation!V120:BJ120,Leverancespecifikation!BN120:BZ120)</f>
        <v>_ARK300ARK325ARK325</v>
      </c>
    </row>
    <row r="118" spans="1:10" x14ac:dyDescent="0.25">
      <c r="A118" t="str">
        <f>Leverancespecifikation!C121</f>
        <v>117Varme tage</v>
      </c>
      <c r="B118" t="str">
        <f>IF(ISNUMBER(FIND("_ARK",Tabel2[[#This Row],[Kilde: 3. Leverancespecifikation
Sammenkædning af kolonnerne (Vxx:BJxx) &amp; (BNxx:BZxx)]],1)),"X","")</f>
        <v>X</v>
      </c>
      <c r="C118" t="str">
        <f t="shared" si="7"/>
        <v/>
      </c>
      <c r="D118" t="str">
        <f t="shared" si="8"/>
        <v/>
      </c>
      <c r="E118" t="str">
        <f t="shared" si="9"/>
        <v/>
      </c>
      <c r="F118" t="str">
        <f t="shared" si="10"/>
        <v/>
      </c>
      <c r="G118" t="str">
        <f t="shared" si="11"/>
        <v/>
      </c>
      <c r="H118" t="str">
        <f t="shared" si="12"/>
        <v/>
      </c>
      <c r="J118" t="str">
        <f>"_"&amp;_xlfn.CONCAT(Leverancespecifikation!V121:BJ121,Leverancespecifikation!BN121:BZ121)</f>
        <v>_ARK300ARK325ARK325</v>
      </c>
    </row>
    <row r="119" spans="1:10" x14ac:dyDescent="0.25">
      <c r="A119" t="str">
        <f>Leverancespecifikation!C122</f>
        <v>118Glastagssystemer</v>
      </c>
      <c r="B119" t="str">
        <f>IF(ISNUMBER(FIND("_ARK",Tabel2[[#This Row],[Kilde: 3. Leverancespecifikation
Sammenkædning af kolonnerne (Vxx:BJxx) &amp; (BNxx:BZxx)]],1)),"X","")</f>
        <v>X</v>
      </c>
      <c r="C119" t="str">
        <f t="shared" si="7"/>
        <v/>
      </c>
      <c r="D119" t="str">
        <f t="shared" si="8"/>
        <v/>
      </c>
      <c r="E119" t="str">
        <f t="shared" si="9"/>
        <v/>
      </c>
      <c r="F119" t="str">
        <f t="shared" si="10"/>
        <v/>
      </c>
      <c r="G119" t="str">
        <f t="shared" si="11"/>
        <v/>
      </c>
      <c r="H119" t="str">
        <f t="shared" si="12"/>
        <v/>
      </c>
      <c r="J119" t="str">
        <f>"_"&amp;_xlfn.CONCAT(Leverancespecifikation!V122:BJ122,Leverancespecifikation!BN122:BZ122)</f>
        <v>_ARK300ARK325ARK325</v>
      </c>
    </row>
    <row r="120" spans="1:10" x14ac:dyDescent="0.25">
      <c r="A120" t="str">
        <f>Leverancespecifikation!C123</f>
        <v>119Mobile tage</v>
      </c>
      <c r="B120" t="str">
        <f>IF(ISNUMBER(FIND("_ARK",Tabel2[[#This Row],[Kilde: 3. Leverancespecifikation
Sammenkædning af kolonnerne (Vxx:BJxx) &amp; (BNxx:BZxx)]],1)),"X","")</f>
        <v>X</v>
      </c>
      <c r="C120" t="str">
        <f t="shared" si="7"/>
        <v/>
      </c>
      <c r="D120" t="str">
        <f t="shared" si="8"/>
        <v/>
      </c>
      <c r="E120" t="str">
        <f t="shared" si="9"/>
        <v/>
      </c>
      <c r="F120" t="str">
        <f t="shared" si="10"/>
        <v/>
      </c>
      <c r="G120" t="str">
        <f t="shared" si="11"/>
        <v/>
      </c>
      <c r="H120" t="str">
        <f t="shared" si="12"/>
        <v/>
      </c>
      <c r="J120" t="str">
        <f>"_"&amp;_xlfn.CONCAT(Leverancespecifikation!V123:BJ123,Leverancespecifikation!BN123:BZ123)</f>
        <v>_ARK300ARK325ARK325</v>
      </c>
    </row>
    <row r="121" spans="1:10" x14ac:dyDescent="0.25">
      <c r="A121" t="str">
        <f>Leverancespecifikation!C124</f>
        <v>120Baldakiner og overdækninger</v>
      </c>
      <c r="B121" t="str">
        <f>IF(ISNUMBER(FIND("_ARK",Tabel2[[#This Row],[Kilde: 3. Leverancespecifikation
Sammenkædning af kolonnerne (Vxx:BJxx) &amp; (BNxx:BZxx)]],1)),"X","")</f>
        <v>X</v>
      </c>
      <c r="C121" t="str">
        <f t="shared" si="7"/>
        <v/>
      </c>
      <c r="D121" t="str">
        <f t="shared" si="8"/>
        <v/>
      </c>
      <c r="E121" t="str">
        <f t="shared" si="9"/>
        <v/>
      </c>
      <c r="F121" t="str">
        <f t="shared" si="10"/>
        <v/>
      </c>
      <c r="G121" t="str">
        <f t="shared" si="11"/>
        <v/>
      </c>
      <c r="H121" t="str">
        <f t="shared" si="12"/>
        <v/>
      </c>
      <c r="J121" t="str">
        <f>"_"&amp;_xlfn.CONCAT(Leverancespecifikation!V124:BJ124,Leverancespecifikation!BN124:BZ124)</f>
        <v>_ARK300ARK325ARK325</v>
      </c>
    </row>
    <row r="122" spans="1:10" x14ac:dyDescent="0.25">
      <c r="A122" t="str">
        <f>Leverancespecifikation!C125</f>
        <v>121Altaner og altangange</v>
      </c>
      <c r="B122" t="str">
        <f>IF(ISNUMBER(FIND("_ARK",Tabel2[[#This Row],[Kilde: 3. Leverancespecifikation
Sammenkædning af kolonnerne (Vxx:BJxx) &amp; (BNxx:BZxx)]],1)),"X","")</f>
        <v/>
      </c>
      <c r="C122" t="str">
        <f t="shared" si="7"/>
        <v/>
      </c>
      <c r="D122" t="str">
        <f t="shared" si="8"/>
        <v/>
      </c>
      <c r="E122" t="str">
        <f t="shared" si="9"/>
        <v/>
      </c>
      <c r="F122" t="str">
        <f t="shared" si="10"/>
        <v/>
      </c>
      <c r="G122" t="str">
        <f t="shared" si="11"/>
        <v/>
      </c>
      <c r="H122" t="str">
        <f t="shared" si="12"/>
        <v/>
      </c>
      <c r="J122" t="str">
        <f>"_"&amp;_xlfn.CONCAT(Leverancespecifikation!V125:BJ125,Leverancespecifikation!BN125:BZ125)</f>
        <v>_</v>
      </c>
    </row>
    <row r="123" spans="1:10" x14ac:dyDescent="0.25">
      <c r="A123" t="str">
        <f>Leverancespecifikation!C126</f>
        <v>122Generiske Altaner/Svalegange</v>
      </c>
      <c r="B123" t="str">
        <f>IF(ISNUMBER(FIND("_ARK",Tabel2[[#This Row],[Kilde: 3. Leverancespecifikation
Sammenkædning af kolonnerne (Vxx:BJxx) &amp; (BNxx:BZxx)]],1)),"X","")</f>
        <v>X</v>
      </c>
      <c r="C123" t="str">
        <f t="shared" si="7"/>
        <v/>
      </c>
      <c r="D123" t="str">
        <f t="shared" si="8"/>
        <v/>
      </c>
      <c r="E123" t="str">
        <f t="shared" si="9"/>
        <v/>
      </c>
      <c r="F123" t="str">
        <f t="shared" si="10"/>
        <v/>
      </c>
      <c r="G123" t="str">
        <f t="shared" si="11"/>
        <v/>
      </c>
      <c r="H123" t="str">
        <f t="shared" si="12"/>
        <v/>
      </c>
      <c r="J123" t="str">
        <f>"_"&amp;_xlfn.CONCAT(Leverancespecifikation!V126:BJ126,Leverancespecifikation!BN126:BZ126)</f>
        <v>_ARK200</v>
      </c>
    </row>
    <row r="124" spans="1:10" x14ac:dyDescent="0.25">
      <c r="A124" t="str">
        <f>Leverancespecifikation!C127</f>
        <v>123Altaner</v>
      </c>
      <c r="B124" t="str">
        <f>IF(ISNUMBER(FIND("_ARK",Tabel2[[#This Row],[Kilde: 3. Leverancespecifikation
Sammenkædning af kolonnerne (Vxx:BJxx) &amp; (BNxx:BZxx)]],1)),"X","")</f>
        <v/>
      </c>
      <c r="C124" t="str">
        <f t="shared" si="7"/>
        <v/>
      </c>
      <c r="D124" t="str">
        <f t="shared" si="8"/>
        <v/>
      </c>
      <c r="E124" t="str">
        <f t="shared" si="9"/>
        <v/>
      </c>
      <c r="F124" t="str">
        <f t="shared" si="10"/>
        <v/>
      </c>
      <c r="G124" t="str">
        <f t="shared" si="11"/>
        <v/>
      </c>
      <c r="H124" t="str">
        <f t="shared" si="12"/>
        <v/>
      </c>
      <c r="J124" t="str">
        <f>"_"&amp;_xlfn.CONCAT(Leverancespecifikation!V127:BJ127,Leverancespecifikation!BN127:BZ127)</f>
        <v>_</v>
      </c>
    </row>
    <row r="125" spans="1:10" x14ac:dyDescent="0.25">
      <c r="A125" t="str">
        <f>Leverancespecifikation!C128</f>
        <v>124Svalegang</v>
      </c>
      <c r="B125" t="str">
        <f>IF(ISNUMBER(FIND("_ARK",Tabel2[[#This Row],[Kilde: 3. Leverancespecifikation
Sammenkædning af kolonnerne (Vxx:BJxx) &amp; (BNxx:BZxx)]],1)),"X","")</f>
        <v/>
      </c>
      <c r="C125" t="str">
        <f t="shared" si="7"/>
        <v/>
      </c>
      <c r="D125" t="str">
        <f t="shared" si="8"/>
        <v/>
      </c>
      <c r="E125" t="str">
        <f t="shared" si="9"/>
        <v/>
      </c>
      <c r="F125" t="str">
        <f t="shared" si="10"/>
        <v/>
      </c>
      <c r="G125" t="str">
        <f t="shared" si="11"/>
        <v/>
      </c>
      <c r="H125" t="str">
        <f t="shared" si="12"/>
        <v/>
      </c>
      <c r="J125" t="str">
        <f>"_"&amp;_xlfn.CONCAT(Leverancespecifikation!V128:BJ128,Leverancespecifikation!BN128:BZ128)</f>
        <v>_</v>
      </c>
    </row>
    <row r="126" spans="1:10" x14ac:dyDescent="0.25">
      <c r="A126" t="str">
        <f>Leverancespecifikation!C129</f>
        <v>125Trapper og ramper</v>
      </c>
      <c r="B126" t="str">
        <f>IF(ISNUMBER(FIND("_ARK",Tabel2[[#This Row],[Kilde: 3. Leverancespecifikation
Sammenkædning af kolonnerne (Vxx:BJxx) &amp; (BNxx:BZxx)]],1)),"X","")</f>
        <v/>
      </c>
      <c r="C126" t="str">
        <f t="shared" si="7"/>
        <v/>
      </c>
      <c r="D126" t="str">
        <f t="shared" si="8"/>
        <v/>
      </c>
      <c r="E126" t="str">
        <f t="shared" si="9"/>
        <v/>
      </c>
      <c r="F126" t="str">
        <f t="shared" si="10"/>
        <v/>
      </c>
      <c r="G126" t="str">
        <f t="shared" si="11"/>
        <v/>
      </c>
      <c r="H126" t="str">
        <f t="shared" si="12"/>
        <v/>
      </c>
      <c r="J126" t="str">
        <f>"_"&amp;_xlfn.CONCAT(Leverancespecifikation!V129:BJ129,Leverancespecifikation!BN129:BZ129)</f>
        <v>_</v>
      </c>
    </row>
    <row r="127" spans="1:10" x14ac:dyDescent="0.25">
      <c r="A127" t="str">
        <f>Leverancespecifikation!C130</f>
        <v>126Elementtrapper, Beton</v>
      </c>
      <c r="B127" t="str">
        <f>IF(ISNUMBER(FIND("_ARK",Tabel2[[#This Row],[Kilde: 3. Leverancespecifikation
Sammenkædning af kolonnerne (Vxx:BJxx) &amp; (BNxx:BZxx)]],1)),"X","")</f>
        <v/>
      </c>
      <c r="C127" t="str">
        <f t="shared" si="7"/>
        <v/>
      </c>
      <c r="D127" t="str">
        <f t="shared" si="8"/>
        <v/>
      </c>
      <c r="E127" t="str">
        <f t="shared" si="9"/>
        <v/>
      </c>
      <c r="F127" t="str">
        <f t="shared" si="10"/>
        <v/>
      </c>
      <c r="G127" t="str">
        <f t="shared" si="11"/>
        <v/>
      </c>
      <c r="H127" t="str">
        <f t="shared" si="12"/>
        <v/>
      </c>
      <c r="J127" t="str">
        <f>"_"&amp;_xlfn.CONCAT(Leverancespecifikation!V130:BJ130,Leverancespecifikation!BN130:BZ130)</f>
        <v>_</v>
      </c>
    </row>
    <row r="128" spans="1:10" x14ac:dyDescent="0.25">
      <c r="A128" t="str">
        <f>Leverancespecifikation!C131</f>
        <v>127Elementtrapper, Beton A113, 5 (DP=Ent.)</v>
      </c>
      <c r="B128" t="str">
        <f>IF(ISNUMBER(FIND("_ARK",Tabel2[[#This Row],[Kilde: 3. Leverancespecifikation
Sammenkædning af kolonnerne (Vxx:BJxx) &amp; (BNxx:BZxx)]],1)),"X","")</f>
        <v>X</v>
      </c>
      <c r="C128" t="str">
        <f t="shared" si="7"/>
        <v/>
      </c>
      <c r="D128" t="str">
        <f t="shared" si="8"/>
        <v/>
      </c>
      <c r="E128" t="str">
        <f t="shared" si="9"/>
        <v/>
      </c>
      <c r="F128" t="str">
        <f t="shared" si="10"/>
        <v/>
      </c>
      <c r="G128" t="str">
        <f t="shared" si="11"/>
        <v>X</v>
      </c>
      <c r="H128" t="str">
        <f t="shared" si="12"/>
        <v/>
      </c>
      <c r="J128" t="str">
        <f>"_"&amp;_xlfn.CONCAT(Leverancespecifikation!V131:BJ131,Leverancespecifikation!BN131:BZ131)</f>
        <v>_ARK300ARK300ENT325</v>
      </c>
    </row>
    <row r="129" spans="1:10" x14ac:dyDescent="0.25">
      <c r="A129" t="str">
        <f>Leverancespecifikation!C132</f>
        <v>128Elementtrapper, Beton A113, 5 (DP=Rådg.)</v>
      </c>
      <c r="B129" t="str">
        <f>IF(ISNUMBER(FIND("_ARK",Tabel2[[#This Row],[Kilde: 3. Leverancespecifikation
Sammenkædning af kolonnerne (Vxx:BJxx) &amp; (BNxx:BZxx)]],1)),"X","")</f>
        <v>X</v>
      </c>
      <c r="C129" t="str">
        <f t="shared" si="7"/>
        <v/>
      </c>
      <c r="D129" t="str">
        <f t="shared" si="8"/>
        <v/>
      </c>
      <c r="E129" t="str">
        <f t="shared" si="9"/>
        <v/>
      </c>
      <c r="F129" t="str">
        <f t="shared" si="10"/>
        <v/>
      </c>
      <c r="G129" t="str">
        <f t="shared" si="11"/>
        <v/>
      </c>
      <c r="H129" t="str">
        <f t="shared" si="12"/>
        <v/>
      </c>
      <c r="J129" t="str">
        <f>"_"&amp;_xlfn.CONCAT(Leverancespecifikation!V132:BJ132,Leverancespecifikation!BN132:BZ132)</f>
        <v>_ARK300ARK300ARK325</v>
      </c>
    </row>
    <row r="130" spans="1:10" x14ac:dyDescent="0.25">
      <c r="A130" t="str">
        <f>Leverancespecifikation!C133</f>
        <v>129Pladsstøbte betontrapper</v>
      </c>
      <c r="B130" t="str">
        <f>IF(ISNUMBER(FIND("_ARK",Tabel2[[#This Row],[Kilde: 3. Leverancespecifikation
Sammenkædning af kolonnerne (Vxx:BJxx) &amp; (BNxx:BZxx)]],1)),"X","")</f>
        <v>X</v>
      </c>
      <c r="C130" t="str">
        <f t="shared" si="7"/>
        <v>X</v>
      </c>
      <c r="D130" t="str">
        <f t="shared" si="8"/>
        <v/>
      </c>
      <c r="E130" t="str">
        <f t="shared" si="9"/>
        <v/>
      </c>
      <c r="F130" t="str">
        <f t="shared" si="10"/>
        <v/>
      </c>
      <c r="G130" t="str">
        <f t="shared" si="11"/>
        <v/>
      </c>
      <c r="H130" t="str">
        <f t="shared" si="12"/>
        <v/>
      </c>
      <c r="J130" t="str">
        <f>"_"&amp;_xlfn.CONCAT(Leverancespecifikation!V133:BJ133,Leverancespecifikation!BN133:BZ133)</f>
        <v>_ARK300ARK325KON325</v>
      </c>
    </row>
    <row r="131" spans="1:10" x14ac:dyDescent="0.25">
      <c r="A131" t="str">
        <f>Leverancespecifikation!C134</f>
        <v>130Ståltrapper</v>
      </c>
      <c r="B131" t="str">
        <f>IF(ISNUMBER(FIND("_ARK",Tabel2[[#This Row],[Kilde: 3. Leverancespecifikation
Sammenkædning af kolonnerne (Vxx:BJxx) &amp; (BNxx:BZxx)]],1)),"X","")</f>
        <v>X</v>
      </c>
      <c r="C131" t="str">
        <f t="shared" ref="C131:C194" si="13">IF(ISNUMBER(FIND("KON",J131,1)),"X","")</f>
        <v/>
      </c>
      <c r="D131" t="str">
        <f t="shared" ref="D131:D194" si="14">IF(ISNUMBER(FIND("EL",J131,1)),"X","")</f>
        <v/>
      </c>
      <c r="E131" t="str">
        <f t="shared" ref="E131:E194" si="15">IF(ISNUMBER(FIND("VVS",J131,1)),"X","")</f>
        <v/>
      </c>
      <c r="F131" t="str">
        <f t="shared" ref="F131:F194" si="16">IF(ISNUMBER(FIND("VEN",J131,1)),"X","")</f>
        <v/>
      </c>
      <c r="G131" t="str">
        <f t="shared" ref="G131:G194" si="17">IF(ISNUMBER(FIND("ENT",J131,1)),"X","")</f>
        <v/>
      </c>
      <c r="H131" t="str">
        <f t="shared" ref="H131:H194" si="18">IF(ISNUMBER(FIND("LAN",J131,1)),"X","")</f>
        <v/>
      </c>
      <c r="J131" t="str">
        <f>"_"&amp;_xlfn.CONCAT(Leverancespecifikation!V134:BJ134,Leverancespecifikation!BN134:BZ134)</f>
        <v>_ARK300ARK325ARK325</v>
      </c>
    </row>
    <row r="132" spans="1:10" x14ac:dyDescent="0.25">
      <c r="A132" t="str">
        <f>Leverancespecifikation!C135</f>
        <v>131Trætrapper</v>
      </c>
      <c r="B132" t="str">
        <f>IF(ISNUMBER(FIND("_ARK",Tabel2[[#This Row],[Kilde: 3. Leverancespecifikation
Sammenkædning af kolonnerne (Vxx:BJxx) &amp; (BNxx:BZxx)]],1)),"X","")</f>
        <v>X</v>
      </c>
      <c r="C132" t="str">
        <f t="shared" si="13"/>
        <v/>
      </c>
      <c r="D132" t="str">
        <f t="shared" si="14"/>
        <v/>
      </c>
      <c r="E132" t="str">
        <f t="shared" si="15"/>
        <v/>
      </c>
      <c r="F132" t="str">
        <f t="shared" si="16"/>
        <v/>
      </c>
      <c r="G132" t="str">
        <f t="shared" si="17"/>
        <v/>
      </c>
      <c r="H132" t="str">
        <f t="shared" si="18"/>
        <v/>
      </c>
      <c r="J132" t="str">
        <f>"_"&amp;_xlfn.CONCAT(Leverancespecifikation!V135:BJ135,Leverancespecifikation!BN135:BZ135)</f>
        <v>_ARK300ARK325ARK325</v>
      </c>
    </row>
    <row r="133" spans="1:10" x14ac:dyDescent="0.25">
      <c r="A133" t="str">
        <f>Leverancespecifikation!C136</f>
        <v>132Stiger og lejdere</v>
      </c>
      <c r="B133" t="str">
        <f>IF(ISNUMBER(FIND("_ARK",Tabel2[[#This Row],[Kilde: 3. Leverancespecifikation
Sammenkædning af kolonnerne (Vxx:BJxx) &amp; (BNxx:BZxx)]],1)),"X","")</f>
        <v>X</v>
      </c>
      <c r="C133" t="str">
        <f t="shared" si="13"/>
        <v/>
      </c>
      <c r="D133" t="str">
        <f t="shared" si="14"/>
        <v/>
      </c>
      <c r="E133" t="str">
        <f t="shared" si="15"/>
        <v/>
      </c>
      <c r="F133" t="str">
        <f t="shared" si="16"/>
        <v/>
      </c>
      <c r="G133" t="str">
        <f t="shared" si="17"/>
        <v/>
      </c>
      <c r="H133" t="str">
        <f t="shared" si="18"/>
        <v/>
      </c>
      <c r="J133" t="str">
        <f>"_"&amp;_xlfn.CONCAT(Leverancespecifikation!V136:BJ136,Leverancespecifikation!BN136:BZ136)</f>
        <v>_ARK325ARK325</v>
      </c>
    </row>
    <row r="134" spans="1:10" x14ac:dyDescent="0.25">
      <c r="A134" t="str">
        <f>Leverancespecifikation!C137</f>
        <v>133Ramper, Beton, Prefabrikeret A113, 3R</v>
      </c>
      <c r="B134" t="str">
        <f>IF(ISNUMBER(FIND("_ARK",Tabel2[[#This Row],[Kilde: 3. Leverancespecifikation
Sammenkædning af kolonnerne (Vxx:BJxx) &amp; (BNxx:BZxx)]],1)),"X","")</f>
        <v/>
      </c>
      <c r="C134" t="str">
        <f t="shared" si="13"/>
        <v>X</v>
      </c>
      <c r="D134" t="str">
        <f t="shared" si="14"/>
        <v/>
      </c>
      <c r="E134" t="str">
        <f t="shared" si="15"/>
        <v/>
      </c>
      <c r="F134" t="str">
        <f t="shared" si="16"/>
        <v/>
      </c>
      <c r="G134" t="str">
        <f t="shared" si="17"/>
        <v/>
      </c>
      <c r="H134" t="str">
        <f t="shared" si="18"/>
        <v/>
      </c>
      <c r="J134" t="str">
        <f>"_"&amp;_xlfn.CONCAT(Leverancespecifikation!V137:BJ137,Leverancespecifikation!BN137:BZ137)</f>
        <v>_KON300KON325KON325</v>
      </c>
    </row>
    <row r="135" spans="1:10" x14ac:dyDescent="0.25">
      <c r="A135" t="str">
        <f>Leverancespecifikation!C138</f>
        <v>134Ramper, Beton, Pladsstøbt</v>
      </c>
      <c r="B135" t="str">
        <f>IF(ISNUMBER(FIND("_ARK",Tabel2[[#This Row],[Kilde: 3. Leverancespecifikation
Sammenkædning af kolonnerne (Vxx:BJxx) &amp; (BNxx:BZxx)]],1)),"X","")</f>
        <v/>
      </c>
      <c r="C135" t="str">
        <f t="shared" si="13"/>
        <v>X</v>
      </c>
      <c r="D135" t="str">
        <f t="shared" si="14"/>
        <v/>
      </c>
      <c r="E135" t="str">
        <f t="shared" si="15"/>
        <v/>
      </c>
      <c r="F135" t="str">
        <f t="shared" si="16"/>
        <v/>
      </c>
      <c r="G135" t="str">
        <f t="shared" si="17"/>
        <v/>
      </c>
      <c r="H135" t="str">
        <f t="shared" si="18"/>
        <v/>
      </c>
      <c r="J135" t="str">
        <f>"_"&amp;_xlfn.CONCAT(Leverancespecifikation!V138:BJ138,Leverancespecifikation!BN138:BZ138)</f>
        <v>_KON300KON325KON325</v>
      </c>
    </row>
    <row r="136" spans="1:10" x14ac:dyDescent="0.25">
      <c r="A136" t="str">
        <f>Leverancespecifikation!C139</f>
        <v>135Ramper, Stål, Alu, Sammensatte</v>
      </c>
      <c r="B136" t="str">
        <f>IF(ISNUMBER(FIND("_ARK",Tabel2[[#This Row],[Kilde: 3. Leverancespecifikation
Sammenkædning af kolonnerne (Vxx:BJxx) &amp; (BNxx:BZxx)]],1)),"X","")</f>
        <v>X</v>
      </c>
      <c r="C136" t="str">
        <f t="shared" si="13"/>
        <v/>
      </c>
      <c r="D136" t="str">
        <f t="shared" si="14"/>
        <v/>
      </c>
      <c r="E136" t="str">
        <f t="shared" si="15"/>
        <v/>
      </c>
      <c r="F136" t="str">
        <f t="shared" si="16"/>
        <v/>
      </c>
      <c r="G136" t="str">
        <f t="shared" si="17"/>
        <v/>
      </c>
      <c r="H136" t="str">
        <f t="shared" si="18"/>
        <v/>
      </c>
      <c r="J136" t="str">
        <f>"_"&amp;_xlfn.CONCAT(Leverancespecifikation!V139:BJ139,Leverancespecifikation!BN139:BZ139)</f>
        <v>_ARK300ARK325ARK325</v>
      </c>
    </row>
    <row r="137" spans="1:10" x14ac:dyDescent="0.25">
      <c r="A137" t="str">
        <f>Leverancespecifikation!C140</f>
        <v>136Sammensatte bygningsdele</v>
      </c>
      <c r="B137" t="str">
        <f>IF(ISNUMBER(FIND("_ARK",Tabel2[[#This Row],[Kilde: 3. Leverancespecifikation
Sammenkædning af kolonnerne (Vxx:BJxx) &amp; (BNxx:BZxx)]],1)),"X","")</f>
        <v/>
      </c>
      <c r="C137" t="str">
        <f t="shared" si="13"/>
        <v/>
      </c>
      <c r="D137" t="str">
        <f t="shared" si="14"/>
        <v/>
      </c>
      <c r="E137" t="str">
        <f t="shared" si="15"/>
        <v/>
      </c>
      <c r="F137" t="str">
        <f t="shared" si="16"/>
        <v/>
      </c>
      <c r="G137" t="str">
        <f t="shared" si="17"/>
        <v/>
      </c>
      <c r="H137" t="str">
        <f t="shared" si="18"/>
        <v/>
      </c>
      <c r="J137" t="str">
        <f>"_"&amp;_xlfn.CONCAT(Leverancespecifikation!V140:BJ140,Leverancespecifikation!BN140:BZ140)</f>
        <v>_</v>
      </c>
    </row>
    <row r="138" spans="1:10" x14ac:dyDescent="0.25">
      <c r="A138" t="str">
        <f>Leverancespecifikation!C141</f>
        <v>137Badekabiner</v>
      </c>
      <c r="B138" t="str">
        <f>IF(ISNUMBER(FIND("_ARK",Tabel2[[#This Row],[Kilde: 3. Leverancespecifikation
Sammenkædning af kolonnerne (Vxx:BJxx) &amp; (BNxx:BZxx)]],1)),"X","")</f>
        <v/>
      </c>
      <c r="C138" t="str">
        <f t="shared" si="13"/>
        <v/>
      </c>
      <c r="D138" t="str">
        <f t="shared" si="14"/>
        <v/>
      </c>
      <c r="E138" t="str">
        <f t="shared" si="15"/>
        <v/>
      </c>
      <c r="F138" t="str">
        <f t="shared" si="16"/>
        <v/>
      </c>
      <c r="G138" t="str">
        <f t="shared" si="17"/>
        <v/>
      </c>
      <c r="H138" t="str">
        <f t="shared" si="18"/>
        <v/>
      </c>
      <c r="J138" t="str">
        <f>"_"&amp;_xlfn.CONCAT(Leverancespecifikation!V141:BJ141,Leverancespecifikation!BN141:BZ141)</f>
        <v>_</v>
      </c>
    </row>
    <row r="139" spans="1:10" x14ac:dyDescent="0.25">
      <c r="A139" t="str">
        <f>Leverancespecifikation!C142</f>
        <v>138Øvrige Konstruktionsobjekter</v>
      </c>
      <c r="B139" t="str">
        <f>IF(ISNUMBER(FIND("_ARK",Tabel2[[#This Row],[Kilde: 3. Leverancespecifikation
Sammenkædning af kolonnerne (Vxx:BJxx) &amp; (BNxx:BZxx)]],1)),"X","")</f>
        <v/>
      </c>
      <c r="C139" t="str">
        <f t="shared" si="13"/>
        <v/>
      </c>
      <c r="D139" t="str">
        <f t="shared" si="14"/>
        <v/>
      </c>
      <c r="E139" t="str">
        <f t="shared" si="15"/>
        <v/>
      </c>
      <c r="F139" t="str">
        <f t="shared" si="16"/>
        <v/>
      </c>
      <c r="G139" t="str">
        <f t="shared" si="17"/>
        <v/>
      </c>
      <c r="H139" t="str">
        <f t="shared" si="18"/>
        <v/>
      </c>
      <c r="J139" t="str">
        <f>"_"&amp;_xlfn.CONCAT(Leverancespecifikation!V142:BJ142,Leverancespecifikation!BN142:BZ142)</f>
        <v>_</v>
      </c>
    </row>
    <row r="140" spans="1:10" x14ac:dyDescent="0.25">
      <c r="A140" t="str">
        <f>Leverancespecifikation!C143</f>
        <v>139Trækforbindelser</v>
      </c>
      <c r="B140" t="str">
        <f>IF(ISNUMBER(FIND("_ARK",Tabel2[[#This Row],[Kilde: 3. Leverancespecifikation
Sammenkædning af kolonnerne (Vxx:BJxx) &amp; (BNxx:BZxx)]],1)),"X","")</f>
        <v/>
      </c>
      <c r="C140" t="str">
        <f t="shared" si="13"/>
        <v/>
      </c>
      <c r="D140" t="str">
        <f t="shared" si="14"/>
        <v/>
      </c>
      <c r="E140" t="str">
        <f t="shared" si="15"/>
        <v/>
      </c>
      <c r="F140" t="str">
        <f t="shared" si="16"/>
        <v/>
      </c>
      <c r="G140" t="str">
        <f t="shared" si="17"/>
        <v/>
      </c>
      <c r="H140" t="str">
        <f t="shared" si="18"/>
        <v/>
      </c>
      <c r="J140" t="str">
        <f>"_"&amp;_xlfn.CONCAT(Leverancespecifikation!V143:BJ143,Leverancespecifikation!BN143:BZ143)</f>
        <v>_</v>
      </c>
    </row>
    <row r="141" spans="1:10" x14ac:dyDescent="0.25">
      <c r="A141" t="str">
        <f>Leverancespecifikation!C144</f>
        <v>140Korrugerede rør og trækforbindelser i betonelementer</v>
      </c>
      <c r="B141" t="str">
        <f>IF(ISNUMBER(FIND("_ARK",Tabel2[[#This Row],[Kilde: 3. Leverancespecifikation
Sammenkædning af kolonnerne (Vxx:BJxx) &amp; (BNxx:BZxx)]],1)),"X","")</f>
        <v/>
      </c>
      <c r="C141" t="str">
        <f t="shared" si="13"/>
        <v>X</v>
      </c>
      <c r="D141" t="str">
        <f t="shared" si="14"/>
        <v/>
      </c>
      <c r="E141" t="str">
        <f t="shared" si="15"/>
        <v/>
      </c>
      <c r="F141" t="str">
        <f t="shared" si="16"/>
        <v/>
      </c>
      <c r="G141" t="str">
        <f t="shared" si="17"/>
        <v/>
      </c>
      <c r="H141" t="str">
        <f t="shared" si="18"/>
        <v/>
      </c>
      <c r="J141" t="str">
        <f>"_"&amp;_xlfn.CONCAT(Leverancespecifikation!V144:BJ144,Leverancespecifikation!BN144:BZ144)</f>
        <v>_KONKONKON</v>
      </c>
    </row>
    <row r="142" spans="1:10" x14ac:dyDescent="0.25">
      <c r="A142" t="str">
        <f>Leverancespecifikation!C145</f>
        <v xml:space="preserve">141Korrugerede rør inkl. armering og trækforbindelser i betonelementer </v>
      </c>
      <c r="B142" t="str">
        <f>IF(ISNUMBER(FIND("_ARK",Tabel2[[#This Row],[Kilde: 3. Leverancespecifikation
Sammenkædning af kolonnerne (Vxx:BJxx) &amp; (BNxx:BZxx)]],1)),"X","")</f>
        <v/>
      </c>
      <c r="C142" t="str">
        <f t="shared" si="13"/>
        <v>X</v>
      </c>
      <c r="D142" t="str">
        <f t="shared" si="14"/>
        <v/>
      </c>
      <c r="E142" t="str">
        <f t="shared" si="15"/>
        <v/>
      </c>
      <c r="F142" t="str">
        <f t="shared" si="16"/>
        <v/>
      </c>
      <c r="G142" t="str">
        <f t="shared" si="17"/>
        <v/>
      </c>
      <c r="H142" t="str">
        <f t="shared" si="18"/>
        <v/>
      </c>
      <c r="J142" t="str">
        <f>"_"&amp;_xlfn.CONCAT(Leverancespecifikation!V145:BJ145,Leverancespecifikation!BN145:BZ145)</f>
        <v>_KONKONKON</v>
      </c>
    </row>
    <row r="143" spans="1:10" x14ac:dyDescent="0.25">
      <c r="A143" t="str">
        <f>Leverancespecifikation!C146</f>
        <v>142Fugelåse</v>
      </c>
      <c r="B143" t="str">
        <f>IF(ISNUMBER(FIND("_ARK",Tabel2[[#This Row],[Kilde: 3. Leverancespecifikation
Sammenkædning af kolonnerne (Vxx:BJxx) &amp; (BNxx:BZxx)]],1)),"X","")</f>
        <v/>
      </c>
      <c r="C143" t="str">
        <f t="shared" si="13"/>
        <v/>
      </c>
      <c r="D143" t="str">
        <f t="shared" si="14"/>
        <v/>
      </c>
      <c r="E143" t="str">
        <f t="shared" si="15"/>
        <v/>
      </c>
      <c r="F143" t="str">
        <f t="shared" si="16"/>
        <v/>
      </c>
      <c r="G143" t="str">
        <f t="shared" si="17"/>
        <v/>
      </c>
      <c r="H143" t="str">
        <f t="shared" si="18"/>
        <v/>
      </c>
      <c r="J143" t="str">
        <f>"_"&amp;_xlfn.CONCAT(Leverancespecifikation!V146:BJ146,Leverancespecifikation!BN146:BZ146)</f>
        <v>_</v>
      </c>
    </row>
    <row r="144" spans="1:10" x14ac:dyDescent="0.25">
      <c r="A144" t="str">
        <f>Leverancespecifikation!C147</f>
        <v>143Fugelåse - Hovedgeometri med udsparinger og fugebredder</v>
      </c>
      <c r="B144" t="str">
        <f>IF(ISNUMBER(FIND("_ARK",Tabel2[[#This Row],[Kilde: 3. Leverancespecifikation
Sammenkædning af kolonnerne (Vxx:BJxx) &amp; (BNxx:BZxx)]],1)),"X","")</f>
        <v/>
      </c>
      <c r="C144" t="str">
        <f t="shared" si="13"/>
        <v>X</v>
      </c>
      <c r="D144" t="str">
        <f t="shared" si="14"/>
        <v/>
      </c>
      <c r="E144" t="str">
        <f t="shared" si="15"/>
        <v/>
      </c>
      <c r="F144" t="str">
        <f t="shared" si="16"/>
        <v/>
      </c>
      <c r="G144" t="str">
        <f t="shared" si="17"/>
        <v/>
      </c>
      <c r="H144" t="str">
        <f t="shared" si="18"/>
        <v/>
      </c>
      <c r="J144" t="str">
        <f>"_"&amp;_xlfn.CONCAT(Leverancespecifikation!V147:BJ147,Leverancespecifikation!BN147:BZ147)</f>
        <v>_KONKONKON</v>
      </c>
    </row>
    <row r="145" spans="1:10" x14ac:dyDescent="0.25">
      <c r="A145" t="str">
        <f>Leverancespecifikation!C148</f>
        <v xml:space="preserve">144Fugelåse - Hovedgeometri med udsparinger og fugebredder inkl. wirebokse, wireløkker og U-bøjler </v>
      </c>
      <c r="B145" t="str">
        <f>IF(ISNUMBER(FIND("_ARK",Tabel2[[#This Row],[Kilde: 3. Leverancespecifikation
Sammenkædning af kolonnerne (Vxx:BJxx) &amp; (BNxx:BZxx)]],1)),"X","")</f>
        <v/>
      </c>
      <c r="C145" t="str">
        <f t="shared" si="13"/>
        <v>X</v>
      </c>
      <c r="D145" t="str">
        <f t="shared" si="14"/>
        <v/>
      </c>
      <c r="E145" t="str">
        <f t="shared" si="15"/>
        <v/>
      </c>
      <c r="F145" t="str">
        <f t="shared" si="16"/>
        <v/>
      </c>
      <c r="G145" t="str">
        <f t="shared" si="17"/>
        <v/>
      </c>
      <c r="H145" t="str">
        <f t="shared" si="18"/>
        <v/>
      </c>
      <c r="J145" t="str">
        <f>"_"&amp;_xlfn.CONCAT(Leverancespecifikation!V148:BJ148,Leverancespecifikation!BN148:BZ148)</f>
        <v>_KONKONKON</v>
      </c>
    </row>
    <row r="146" spans="1:10" x14ac:dyDescent="0.25">
      <c r="A146" t="str">
        <f>Leverancespecifikation!C149</f>
        <v>145Understøbninger under betonelementer</v>
      </c>
      <c r="B146" t="str">
        <f>IF(ISNUMBER(FIND("_ARK",Tabel2[[#This Row],[Kilde: 3. Leverancespecifikation
Sammenkædning af kolonnerne (Vxx:BJxx) &amp; (BNxx:BZxx)]],1)),"X","")</f>
        <v/>
      </c>
      <c r="C146" t="str">
        <f t="shared" si="13"/>
        <v>X</v>
      </c>
      <c r="D146" t="str">
        <f t="shared" si="14"/>
        <v/>
      </c>
      <c r="E146" t="str">
        <f t="shared" si="15"/>
        <v/>
      </c>
      <c r="F146" t="str">
        <f t="shared" si="16"/>
        <v/>
      </c>
      <c r="G146" t="str">
        <f t="shared" si="17"/>
        <v/>
      </c>
      <c r="H146" t="str">
        <f t="shared" si="18"/>
        <v/>
      </c>
      <c r="J146" t="str">
        <f>"_"&amp;_xlfn.CONCAT(Leverancespecifikation!V149:BJ149,Leverancespecifikation!BN149:BZ149)</f>
        <v>_KONKONKON</v>
      </c>
    </row>
    <row r="147" spans="1:10" x14ac:dyDescent="0.25">
      <c r="A147" t="str">
        <f>Leverancespecifikation!C150</f>
        <v>146Kant- og dækudstøbninger</v>
      </c>
      <c r="B147" t="str">
        <f>IF(ISNUMBER(FIND("_ARK",Tabel2[[#This Row],[Kilde: 3. Leverancespecifikation
Sammenkædning af kolonnerne (Vxx:BJxx) &amp; (BNxx:BZxx)]],1)),"X","")</f>
        <v/>
      </c>
      <c r="C147" t="str">
        <f t="shared" si="13"/>
        <v>X</v>
      </c>
      <c r="D147" t="str">
        <f t="shared" si="14"/>
        <v/>
      </c>
      <c r="E147" t="str">
        <f t="shared" si="15"/>
        <v/>
      </c>
      <c r="F147" t="str">
        <f t="shared" si="16"/>
        <v/>
      </c>
      <c r="G147" t="str">
        <f t="shared" si="17"/>
        <v/>
      </c>
      <c r="H147" t="str">
        <f t="shared" si="18"/>
        <v/>
      </c>
      <c r="J147" t="str">
        <f>"_"&amp;_xlfn.CONCAT(Leverancespecifikation!V150:BJ150,Leverancespecifikation!BN150:BZ150)</f>
        <v>_KONKONKON</v>
      </c>
    </row>
    <row r="148" spans="1:10" x14ac:dyDescent="0.25">
      <c r="A148" t="str">
        <f>Leverancespecifikation!C151</f>
        <v>147Dorne til trapper, reposser og ramper</v>
      </c>
      <c r="B148" t="str">
        <f>IF(ISNUMBER(FIND("_ARK",Tabel2[[#This Row],[Kilde: 3. Leverancespecifikation
Sammenkædning af kolonnerne (Vxx:BJxx) &amp; (BNxx:BZxx)]],1)),"X","")</f>
        <v/>
      </c>
      <c r="C148" t="str">
        <f t="shared" si="13"/>
        <v>X</v>
      </c>
      <c r="D148" t="str">
        <f t="shared" si="14"/>
        <v/>
      </c>
      <c r="E148" t="str">
        <f t="shared" si="15"/>
        <v/>
      </c>
      <c r="F148" t="str">
        <f t="shared" si="16"/>
        <v/>
      </c>
      <c r="G148" t="str">
        <f t="shared" si="17"/>
        <v/>
      </c>
      <c r="H148" t="str">
        <f t="shared" si="18"/>
        <v/>
      </c>
      <c r="J148" t="str">
        <f>"_"&amp;_xlfn.CONCAT(Leverancespecifikation!V151:BJ151,Leverancespecifikation!BN151:BZ151)</f>
        <v>_KONKONKON</v>
      </c>
    </row>
    <row r="149" spans="1:10" x14ac:dyDescent="0.25">
      <c r="A149" t="str">
        <f>Leverancespecifikation!C152</f>
        <v>148Dilatationsfuger i dæk og vægge</v>
      </c>
      <c r="B149" t="str">
        <f>IF(ISNUMBER(FIND("_ARK",Tabel2[[#This Row],[Kilde: 3. Leverancespecifikation
Sammenkædning af kolonnerne (Vxx:BJxx) &amp; (BNxx:BZxx)]],1)),"X","")</f>
        <v/>
      </c>
      <c r="C149" t="str">
        <f t="shared" si="13"/>
        <v>X</v>
      </c>
      <c r="D149" t="str">
        <f t="shared" si="14"/>
        <v/>
      </c>
      <c r="E149" t="str">
        <f t="shared" si="15"/>
        <v/>
      </c>
      <c r="F149" t="str">
        <f t="shared" si="16"/>
        <v/>
      </c>
      <c r="G149" t="str">
        <f t="shared" si="17"/>
        <v/>
      </c>
      <c r="H149" t="str">
        <f t="shared" si="18"/>
        <v/>
      </c>
      <c r="J149" t="str">
        <f>"_"&amp;_xlfn.CONCAT(Leverancespecifikation!V152:BJ152,Leverancespecifikation!BN152:BZ152)</f>
        <v>_KONKONKON</v>
      </c>
    </row>
    <row r="150" spans="1:10" x14ac:dyDescent="0.25">
      <c r="A150" t="str">
        <f>Leverancespecifikation!C153</f>
        <v>149Lejer- og lejeplader</v>
      </c>
      <c r="B150" t="str">
        <f>IF(ISNUMBER(FIND("_ARK",Tabel2[[#This Row],[Kilde: 3. Leverancespecifikation
Sammenkædning af kolonnerne (Vxx:BJxx) &amp; (BNxx:BZxx)]],1)),"X","")</f>
        <v/>
      </c>
      <c r="C150" t="str">
        <f t="shared" si="13"/>
        <v>X</v>
      </c>
      <c r="D150" t="str">
        <f t="shared" si="14"/>
        <v/>
      </c>
      <c r="E150" t="str">
        <f t="shared" si="15"/>
        <v/>
      </c>
      <c r="F150" t="str">
        <f t="shared" si="16"/>
        <v/>
      </c>
      <c r="G150" t="str">
        <f t="shared" si="17"/>
        <v/>
      </c>
      <c r="H150" t="str">
        <f t="shared" si="18"/>
        <v/>
      </c>
      <c r="J150" t="str">
        <f>"_"&amp;_xlfn.CONCAT(Leverancespecifikation!V153:BJ153,Leverancespecifikation!BN153:BZ153)</f>
        <v>_KONKONKON</v>
      </c>
    </row>
    <row r="151" spans="1:10" x14ac:dyDescent="0.25">
      <c r="A151" t="str">
        <f>Leverancespecifikation!C154</f>
        <v>150Komplettering</v>
      </c>
      <c r="B151" t="str">
        <f>IF(ISNUMBER(FIND("_ARK",Tabel2[[#This Row],[Kilde: 3. Leverancespecifikation
Sammenkædning af kolonnerne (Vxx:BJxx) &amp; (BNxx:BZxx)]],1)),"X","")</f>
        <v/>
      </c>
      <c r="C151" t="str">
        <f t="shared" si="13"/>
        <v/>
      </c>
      <c r="D151" t="str">
        <f t="shared" si="14"/>
        <v/>
      </c>
      <c r="E151" t="str">
        <f t="shared" si="15"/>
        <v/>
      </c>
      <c r="F151" t="str">
        <f t="shared" si="16"/>
        <v/>
      </c>
      <c r="G151" t="str">
        <f t="shared" si="17"/>
        <v/>
      </c>
      <c r="H151" t="str">
        <f t="shared" si="18"/>
        <v/>
      </c>
      <c r="J151" t="str">
        <f>"_"&amp;_xlfn.CONCAT(Leverancespecifikation!V154:BJ154,Leverancespecifikation!BN154:BZ154)</f>
        <v>_</v>
      </c>
    </row>
    <row r="152" spans="1:10" x14ac:dyDescent="0.25">
      <c r="A152" t="str">
        <f>Leverancespecifikation!C155</f>
        <v>151Døre, vinduer og Porte</v>
      </c>
      <c r="B152" t="str">
        <f>IF(ISNUMBER(FIND("_ARK",Tabel2[[#This Row],[Kilde: 3. Leverancespecifikation
Sammenkædning af kolonnerne (Vxx:BJxx) &amp; (BNxx:BZxx)]],1)),"X","")</f>
        <v/>
      </c>
      <c r="C152" t="str">
        <f t="shared" si="13"/>
        <v/>
      </c>
      <c r="D152" t="str">
        <f t="shared" si="14"/>
        <v/>
      </c>
      <c r="E152" t="str">
        <f t="shared" si="15"/>
        <v/>
      </c>
      <c r="F152" t="str">
        <f t="shared" si="16"/>
        <v/>
      </c>
      <c r="G152" t="str">
        <f t="shared" si="17"/>
        <v/>
      </c>
      <c r="H152" t="str">
        <f t="shared" si="18"/>
        <v/>
      </c>
      <c r="J152" t="str">
        <f>"_"&amp;_xlfn.CONCAT(Leverancespecifikation!V155:BJ155,Leverancespecifikation!BN155:BZ155)</f>
        <v>_</v>
      </c>
    </row>
    <row r="153" spans="1:10" x14ac:dyDescent="0.25">
      <c r="A153" t="str">
        <f>Leverancespecifikation!C156</f>
        <v>152Vinduer</v>
      </c>
      <c r="B153" t="str">
        <f>IF(ISNUMBER(FIND("_ARK",Tabel2[[#This Row],[Kilde: 3. Leverancespecifikation
Sammenkædning af kolonnerne (Vxx:BJxx) &amp; (BNxx:BZxx)]],1)),"X","")</f>
        <v>X</v>
      </c>
      <c r="C153" t="str">
        <f t="shared" si="13"/>
        <v/>
      </c>
      <c r="D153" t="str">
        <f t="shared" si="14"/>
        <v/>
      </c>
      <c r="E153" t="str">
        <f t="shared" si="15"/>
        <v/>
      </c>
      <c r="F153" t="str">
        <f t="shared" si="16"/>
        <v/>
      </c>
      <c r="G153" t="str">
        <f t="shared" si="17"/>
        <v/>
      </c>
      <c r="H153" t="str">
        <f t="shared" si="18"/>
        <v/>
      </c>
      <c r="J153" t="str">
        <f>"_"&amp;_xlfn.CONCAT(Leverancespecifikation!V156:BJ156,Leverancespecifikation!BN156:BZ156)</f>
        <v>_ARK200ARK300ARK325ARK325</v>
      </c>
    </row>
    <row r="154" spans="1:10" x14ac:dyDescent="0.25">
      <c r="A154" t="str">
        <f>Leverancespecifikation!C157</f>
        <v>153Ovenlys, røg- og taglemme</v>
      </c>
      <c r="B154" t="str">
        <f>IF(ISNUMBER(FIND("_ARK",Tabel2[[#This Row],[Kilde: 3. Leverancespecifikation
Sammenkædning af kolonnerne (Vxx:BJxx) &amp; (BNxx:BZxx)]],1)),"X","")</f>
        <v>X</v>
      </c>
      <c r="C154" t="str">
        <f t="shared" si="13"/>
        <v/>
      </c>
      <c r="D154" t="str">
        <f t="shared" si="14"/>
        <v/>
      </c>
      <c r="E154" t="str">
        <f t="shared" si="15"/>
        <v/>
      </c>
      <c r="F154" t="str">
        <f t="shared" si="16"/>
        <v/>
      </c>
      <c r="G154" t="str">
        <f t="shared" si="17"/>
        <v/>
      </c>
      <c r="H154" t="str">
        <f t="shared" si="18"/>
        <v/>
      </c>
      <c r="J154" t="str">
        <f>"_"&amp;_xlfn.CONCAT(Leverancespecifikation!V157:BJ157,Leverancespecifikation!BN157:BZ157)</f>
        <v>_ARK300ARK325ARK325</v>
      </c>
    </row>
    <row r="155" spans="1:10" x14ac:dyDescent="0.25">
      <c r="A155" t="str">
        <f>Leverancespecifikation!C158</f>
        <v>154Døre</v>
      </c>
      <c r="B155" t="str">
        <f>IF(ISNUMBER(FIND("_ARK",Tabel2[[#This Row],[Kilde: 3. Leverancespecifikation
Sammenkædning af kolonnerne (Vxx:BJxx) &amp; (BNxx:BZxx)]],1)),"X","")</f>
        <v>X</v>
      </c>
      <c r="C155" t="str">
        <f t="shared" si="13"/>
        <v/>
      </c>
      <c r="D155" t="str">
        <f t="shared" si="14"/>
        <v/>
      </c>
      <c r="E155" t="str">
        <f t="shared" si="15"/>
        <v/>
      </c>
      <c r="F155" t="str">
        <f t="shared" si="16"/>
        <v/>
      </c>
      <c r="G155" t="str">
        <f t="shared" si="17"/>
        <v/>
      </c>
      <c r="H155" t="str">
        <f t="shared" si="18"/>
        <v/>
      </c>
      <c r="J155" t="str">
        <f>"_"&amp;_xlfn.CONCAT(Leverancespecifikation!V158:BJ158,Leverancespecifikation!BN158:BZ158)</f>
        <v>_ARK200ARK300ARK325ARK325</v>
      </c>
    </row>
    <row r="156" spans="1:10" x14ac:dyDescent="0.25">
      <c r="A156" t="str">
        <f>Leverancespecifikation!C159</f>
        <v>155Karruseldøre</v>
      </c>
      <c r="B156" t="str">
        <f>IF(ISNUMBER(FIND("_ARK",Tabel2[[#This Row],[Kilde: 3. Leverancespecifikation
Sammenkædning af kolonnerne (Vxx:BJxx) &amp; (BNxx:BZxx)]],1)),"X","")</f>
        <v>X</v>
      </c>
      <c r="C156" t="str">
        <f t="shared" si="13"/>
        <v/>
      </c>
      <c r="D156" t="str">
        <f t="shared" si="14"/>
        <v/>
      </c>
      <c r="E156" t="str">
        <f t="shared" si="15"/>
        <v/>
      </c>
      <c r="F156" t="str">
        <f t="shared" si="16"/>
        <v/>
      </c>
      <c r="G156" t="str">
        <f t="shared" si="17"/>
        <v/>
      </c>
      <c r="H156" t="str">
        <f t="shared" si="18"/>
        <v/>
      </c>
      <c r="J156" t="str">
        <f>"_"&amp;_xlfn.CONCAT(Leverancespecifikation!V159:BJ159,Leverancespecifikation!BN159:BZ159)</f>
        <v>_ARK300ARK325ARK325</v>
      </c>
    </row>
    <row r="157" spans="1:10" x14ac:dyDescent="0.25">
      <c r="A157" t="str">
        <f>Leverancespecifikation!C160</f>
        <v>156Porte</v>
      </c>
      <c r="B157" t="str">
        <f>IF(ISNUMBER(FIND("_ARK",Tabel2[[#This Row],[Kilde: 3. Leverancespecifikation
Sammenkædning af kolonnerne (Vxx:BJxx) &amp; (BNxx:BZxx)]],1)),"X","")</f>
        <v>X</v>
      </c>
      <c r="C157" t="str">
        <f t="shared" si="13"/>
        <v/>
      </c>
      <c r="D157" t="str">
        <f t="shared" si="14"/>
        <v/>
      </c>
      <c r="E157" t="str">
        <f t="shared" si="15"/>
        <v/>
      </c>
      <c r="F157" t="str">
        <f t="shared" si="16"/>
        <v/>
      </c>
      <c r="G157" t="str">
        <f t="shared" si="17"/>
        <v/>
      </c>
      <c r="H157" t="str">
        <f t="shared" si="18"/>
        <v/>
      </c>
      <c r="J157" t="str">
        <f>"_"&amp;_xlfn.CONCAT(Leverancespecifikation!V160:BJ160,Leverancespecifikation!BN160:BZ160)</f>
        <v>_ARK300ARK325ARK325</v>
      </c>
    </row>
    <row r="158" spans="1:10" x14ac:dyDescent="0.25">
      <c r="A158" t="str">
        <f>Leverancespecifikation!C161</f>
        <v>157Jalousier og gitre</v>
      </c>
      <c r="B158" t="str">
        <f>IF(ISNUMBER(FIND("_ARK",Tabel2[[#This Row],[Kilde: 3. Leverancespecifikation
Sammenkædning af kolonnerne (Vxx:BJxx) &amp; (BNxx:BZxx)]],1)),"X","")</f>
        <v>X</v>
      </c>
      <c r="C158" t="str">
        <f t="shared" si="13"/>
        <v/>
      </c>
      <c r="D158" t="str">
        <f t="shared" si="14"/>
        <v/>
      </c>
      <c r="E158" t="str">
        <f t="shared" si="15"/>
        <v/>
      </c>
      <c r="F158" t="str">
        <f t="shared" si="16"/>
        <v/>
      </c>
      <c r="G158" t="str">
        <f t="shared" si="17"/>
        <v/>
      </c>
      <c r="H158" t="str">
        <f t="shared" si="18"/>
        <v/>
      </c>
      <c r="J158" t="str">
        <f>"_"&amp;_xlfn.CONCAT(Leverancespecifikation!V161:BJ161,Leverancespecifikation!BN161:BZ161)</f>
        <v>_ARK300ARK325ARK325</v>
      </c>
    </row>
    <row r="159" spans="1:10" x14ac:dyDescent="0.25">
      <c r="A159" t="str">
        <f>Leverancespecifikation!C162</f>
        <v>158Facadekomplettering</v>
      </c>
      <c r="B159" t="str">
        <f>IF(ISNUMBER(FIND("_ARK",Tabel2[[#This Row],[Kilde: 3. Leverancespecifikation
Sammenkædning af kolonnerne (Vxx:BJxx) &amp; (BNxx:BZxx)]],1)),"X","")</f>
        <v/>
      </c>
      <c r="C159" t="str">
        <f t="shared" si="13"/>
        <v/>
      </c>
      <c r="D159" t="str">
        <f t="shared" si="14"/>
        <v/>
      </c>
      <c r="E159" t="str">
        <f t="shared" si="15"/>
        <v/>
      </c>
      <c r="F159" t="str">
        <f t="shared" si="16"/>
        <v/>
      </c>
      <c r="G159" t="str">
        <f t="shared" si="17"/>
        <v/>
      </c>
      <c r="H159" t="str">
        <f t="shared" si="18"/>
        <v/>
      </c>
      <c r="J159" t="str">
        <f>"_"&amp;_xlfn.CONCAT(Leverancespecifikation!V162:BJ162,Leverancespecifikation!BN162:BZ162)</f>
        <v>_</v>
      </c>
    </row>
    <row r="160" spans="1:10" x14ac:dyDescent="0.25">
      <c r="A160" t="str">
        <f>Leverancespecifikation!C163</f>
        <v>159Solafkærmning</v>
      </c>
      <c r="B160" t="str">
        <f>IF(ISNUMBER(FIND("_ARK",Tabel2[[#This Row],[Kilde: 3. Leverancespecifikation
Sammenkædning af kolonnerne (Vxx:BJxx) &amp; (BNxx:BZxx)]],1)),"X","")</f>
        <v>X</v>
      </c>
      <c r="C160" t="str">
        <f t="shared" si="13"/>
        <v/>
      </c>
      <c r="D160" t="str">
        <f t="shared" si="14"/>
        <v/>
      </c>
      <c r="E160" t="str">
        <f t="shared" si="15"/>
        <v/>
      </c>
      <c r="F160" t="str">
        <f t="shared" si="16"/>
        <v/>
      </c>
      <c r="G160" t="str">
        <f t="shared" si="17"/>
        <v/>
      </c>
      <c r="H160" t="str">
        <f t="shared" si="18"/>
        <v/>
      </c>
      <c r="J160" t="str">
        <f>"_"&amp;_xlfn.CONCAT(Leverancespecifikation!V163:BJ163,Leverancespecifikation!BN163:BZ163)</f>
        <v>_ARK300ARK325ARK325</v>
      </c>
    </row>
    <row r="161" spans="1:10" x14ac:dyDescent="0.25">
      <c r="A161" t="str">
        <f>Leverancespecifikation!C164</f>
        <v>160Staffage som Rammer, absorbenter, effekter.</v>
      </c>
      <c r="B161" t="str">
        <f>IF(ISNUMBER(FIND("_ARK",Tabel2[[#This Row],[Kilde: 3. Leverancespecifikation
Sammenkædning af kolonnerne (Vxx:BJxx) &amp; (BNxx:BZxx)]],1)),"X","")</f>
        <v>X</v>
      </c>
      <c r="C161" t="str">
        <f t="shared" si="13"/>
        <v/>
      </c>
      <c r="D161" t="str">
        <f t="shared" si="14"/>
        <v/>
      </c>
      <c r="E161" t="str">
        <f t="shared" si="15"/>
        <v/>
      </c>
      <c r="F161" t="str">
        <f t="shared" si="16"/>
        <v/>
      </c>
      <c r="G161" t="str">
        <f t="shared" si="17"/>
        <v/>
      </c>
      <c r="H161" t="str">
        <f t="shared" si="18"/>
        <v/>
      </c>
      <c r="J161" t="str">
        <f>"_"&amp;_xlfn.CONCAT(Leverancespecifikation!V164:BJ164,Leverancespecifikation!BN164:BZ164)</f>
        <v>_ARK300ARK300ARK300</v>
      </c>
    </row>
    <row r="162" spans="1:10" x14ac:dyDescent="0.25">
      <c r="A162" t="str">
        <f>Leverancespecifikation!C165</f>
        <v>161Tage, komplementering</v>
      </c>
      <c r="B162" t="str">
        <f>IF(ISNUMBER(FIND("_ARK",Tabel2[[#This Row],[Kilde: 3. Leverancespecifikation
Sammenkædning af kolonnerne (Vxx:BJxx) &amp; (BNxx:BZxx)]],1)),"X","")</f>
        <v/>
      </c>
      <c r="C162" t="str">
        <f t="shared" si="13"/>
        <v/>
      </c>
      <c r="D162" t="str">
        <f t="shared" si="14"/>
        <v/>
      </c>
      <c r="E162" t="str">
        <f t="shared" si="15"/>
        <v/>
      </c>
      <c r="F162" t="str">
        <f t="shared" si="16"/>
        <v/>
      </c>
      <c r="G162" t="str">
        <f t="shared" si="17"/>
        <v/>
      </c>
      <c r="H162" t="str">
        <f t="shared" si="18"/>
        <v/>
      </c>
      <c r="J162" t="str">
        <f>"_"&amp;_xlfn.CONCAT(Leverancespecifikation!V165:BJ165,Leverancespecifikation!BN165:BZ165)</f>
        <v>_</v>
      </c>
    </row>
    <row r="163" spans="1:10" x14ac:dyDescent="0.25">
      <c r="A163" t="str">
        <f>Leverancespecifikation!C166</f>
        <v>162Kviste</v>
      </c>
      <c r="B163" t="str">
        <f>IF(ISNUMBER(FIND("_ARK",Tabel2[[#This Row],[Kilde: 3. Leverancespecifikation
Sammenkædning af kolonnerne (Vxx:BJxx) &amp; (BNxx:BZxx)]],1)),"X","")</f>
        <v>X</v>
      </c>
      <c r="C163" t="str">
        <f t="shared" si="13"/>
        <v/>
      </c>
      <c r="D163" t="str">
        <f t="shared" si="14"/>
        <v/>
      </c>
      <c r="E163" t="str">
        <f t="shared" si="15"/>
        <v/>
      </c>
      <c r="F163" t="str">
        <f t="shared" si="16"/>
        <v/>
      </c>
      <c r="G163" t="str">
        <f t="shared" si="17"/>
        <v/>
      </c>
      <c r="H163" t="str">
        <f t="shared" si="18"/>
        <v/>
      </c>
      <c r="J163" t="str">
        <f>"_"&amp;_xlfn.CONCAT(Leverancespecifikation!V166:BJ166,Leverancespecifikation!BN166:BZ166)</f>
        <v>_ARK300ARK325ARK325</v>
      </c>
    </row>
    <row r="164" spans="1:10" x14ac:dyDescent="0.25">
      <c r="A164" t="str">
        <f>Leverancespecifikation!C167</f>
        <v>163Faldsikring</v>
      </c>
      <c r="B164" t="str">
        <f>IF(ISNUMBER(FIND("_ARK",Tabel2[[#This Row],[Kilde: 3. Leverancespecifikation
Sammenkædning af kolonnerne (Vxx:BJxx) &amp; (BNxx:BZxx)]],1)),"X","")</f>
        <v>X</v>
      </c>
      <c r="C164" t="str">
        <f t="shared" si="13"/>
        <v/>
      </c>
      <c r="D164" t="str">
        <f t="shared" si="14"/>
        <v/>
      </c>
      <c r="E164" t="str">
        <f t="shared" si="15"/>
        <v/>
      </c>
      <c r="F164" t="str">
        <f t="shared" si="16"/>
        <v/>
      </c>
      <c r="G164" t="str">
        <f t="shared" si="17"/>
        <v/>
      </c>
      <c r="H164" t="str">
        <f t="shared" si="18"/>
        <v/>
      </c>
      <c r="J164" t="str">
        <f>"_"&amp;_xlfn.CONCAT(Leverancespecifikation!V167:BJ167,Leverancespecifikation!BN167:BZ167)</f>
        <v>_ARK325ARK325</v>
      </c>
    </row>
    <row r="165" spans="1:10" x14ac:dyDescent="0.25">
      <c r="A165" t="str">
        <f>Leverancespecifikation!C168</f>
        <v>164Inddækninger</v>
      </c>
      <c r="B165" t="str">
        <f>IF(ISNUMBER(FIND("_ARK",Tabel2[[#This Row],[Kilde: 3. Leverancespecifikation
Sammenkædning af kolonnerne (Vxx:BJxx) &amp; (BNxx:BZxx)]],1)),"X","")</f>
        <v/>
      </c>
      <c r="C165" t="str">
        <f t="shared" si="13"/>
        <v/>
      </c>
      <c r="D165" t="str">
        <f t="shared" si="14"/>
        <v/>
      </c>
      <c r="E165" t="str">
        <f t="shared" si="15"/>
        <v/>
      </c>
      <c r="F165" t="str">
        <f t="shared" si="16"/>
        <v/>
      </c>
      <c r="G165" t="str">
        <f t="shared" si="17"/>
        <v/>
      </c>
      <c r="H165" t="str">
        <f t="shared" si="18"/>
        <v/>
      </c>
      <c r="J165" t="str">
        <f>"_"&amp;_xlfn.CONCAT(Leverancespecifikation!V168:BJ168,Leverancespecifikation!BN168:BZ168)</f>
        <v>_</v>
      </c>
    </row>
    <row r="166" spans="1:10" x14ac:dyDescent="0.25">
      <c r="A166" t="str">
        <f>Leverancespecifikation!C169</f>
        <v xml:space="preserve">165Tagrender og nedløb </v>
      </c>
      <c r="B166" t="str">
        <f>IF(ISNUMBER(FIND("_ARK",Tabel2[[#This Row],[Kilde: 3. Leverancespecifikation
Sammenkædning af kolonnerne (Vxx:BJxx) &amp; (BNxx:BZxx)]],1)),"X","")</f>
        <v>X</v>
      </c>
      <c r="C166" t="str">
        <f t="shared" si="13"/>
        <v/>
      </c>
      <c r="D166" t="str">
        <f t="shared" si="14"/>
        <v/>
      </c>
      <c r="E166" t="str">
        <f t="shared" si="15"/>
        <v/>
      </c>
      <c r="F166" t="str">
        <f t="shared" si="16"/>
        <v/>
      </c>
      <c r="G166" t="str">
        <f t="shared" si="17"/>
        <v/>
      </c>
      <c r="H166" t="str">
        <f t="shared" si="18"/>
        <v/>
      </c>
      <c r="J166" t="str">
        <f>"_"&amp;_xlfn.CONCAT(Leverancespecifikation!V169:BJ169,Leverancespecifikation!BN169:BZ169)</f>
        <v>_ARK325ARK325</v>
      </c>
    </row>
    <row r="167" spans="1:10" x14ac:dyDescent="0.25">
      <c r="A167" t="str">
        <f>Leverancespecifikation!C170</f>
        <v>166Værn, afskærmninger og riste</v>
      </c>
      <c r="B167" t="str">
        <f>IF(ISNUMBER(FIND("_ARK",Tabel2[[#This Row],[Kilde: 3. Leverancespecifikation
Sammenkædning af kolonnerne (Vxx:BJxx) &amp; (BNxx:BZxx)]],1)),"X","")</f>
        <v/>
      </c>
      <c r="C167" t="str">
        <f t="shared" si="13"/>
        <v/>
      </c>
      <c r="D167" t="str">
        <f t="shared" si="14"/>
        <v/>
      </c>
      <c r="E167" t="str">
        <f t="shared" si="15"/>
        <v/>
      </c>
      <c r="F167" t="str">
        <f t="shared" si="16"/>
        <v/>
      </c>
      <c r="G167" t="str">
        <f t="shared" si="17"/>
        <v/>
      </c>
      <c r="H167" t="str">
        <f t="shared" si="18"/>
        <v/>
      </c>
      <c r="J167" t="str">
        <f>"_"&amp;_xlfn.CONCAT(Leverancespecifikation!V170:BJ170,Leverancespecifikation!BN170:BZ170)</f>
        <v>_</v>
      </c>
    </row>
    <row r="168" spans="1:10" x14ac:dyDescent="0.25">
      <c r="A168" t="str">
        <f>Leverancespecifikation!C171</f>
        <v xml:space="preserve">167Værn og håndlister </v>
      </c>
      <c r="B168" t="str">
        <f>IF(ISNUMBER(FIND("_ARK",Tabel2[[#This Row],[Kilde: 3. Leverancespecifikation
Sammenkædning af kolonnerne (Vxx:BJxx) &amp; (BNxx:BZxx)]],1)),"X","")</f>
        <v>X</v>
      </c>
      <c r="C168" t="str">
        <f t="shared" si="13"/>
        <v/>
      </c>
      <c r="D168" t="str">
        <f t="shared" si="14"/>
        <v/>
      </c>
      <c r="E168" t="str">
        <f t="shared" si="15"/>
        <v/>
      </c>
      <c r="F168" t="str">
        <f t="shared" si="16"/>
        <v/>
      </c>
      <c r="G168" t="str">
        <f t="shared" si="17"/>
        <v/>
      </c>
      <c r="H168" t="str">
        <f t="shared" si="18"/>
        <v/>
      </c>
      <c r="J168" t="str">
        <f>"_"&amp;_xlfn.CONCAT(Leverancespecifikation!V171:BJ171,Leverancespecifikation!BN171:BZ171)</f>
        <v>_ARK300ARK325ARK325</v>
      </c>
    </row>
    <row r="169" spans="1:10" x14ac:dyDescent="0.25">
      <c r="A169" t="str">
        <f>Leverancespecifikation!C172</f>
        <v>168Lofter</v>
      </c>
      <c r="B169" t="str">
        <f>IF(ISNUMBER(FIND("_ARK",Tabel2[[#This Row],[Kilde: 3. Leverancespecifikation
Sammenkædning af kolonnerne (Vxx:BJxx) &amp; (BNxx:BZxx)]],1)),"X","")</f>
        <v/>
      </c>
      <c r="C169" t="str">
        <f t="shared" si="13"/>
        <v/>
      </c>
      <c r="D169" t="str">
        <f t="shared" si="14"/>
        <v/>
      </c>
      <c r="E169" t="str">
        <f t="shared" si="15"/>
        <v/>
      </c>
      <c r="F169" t="str">
        <f t="shared" si="16"/>
        <v/>
      </c>
      <c r="G169" t="str">
        <f t="shared" si="17"/>
        <v/>
      </c>
      <c r="H169" t="str">
        <f t="shared" si="18"/>
        <v/>
      </c>
      <c r="J169" t="str">
        <f>"_"&amp;_xlfn.CONCAT(Leverancespecifikation!V172:BJ172,Leverancespecifikation!BN172:BZ172)</f>
        <v>_</v>
      </c>
    </row>
    <row r="170" spans="1:10" x14ac:dyDescent="0.25">
      <c r="A170" t="str">
        <f>Leverancespecifikation!C173</f>
        <v>169Faste lofter</v>
      </c>
      <c r="B170" t="str">
        <f>IF(ISNUMBER(FIND("_ARK",Tabel2[[#This Row],[Kilde: 3. Leverancespecifikation
Sammenkædning af kolonnerne (Vxx:BJxx) &amp; (BNxx:BZxx)]],1)),"X","")</f>
        <v>X</v>
      </c>
      <c r="C170" t="str">
        <f t="shared" si="13"/>
        <v/>
      </c>
      <c r="D170" t="str">
        <f t="shared" si="14"/>
        <v/>
      </c>
      <c r="E170" t="str">
        <f t="shared" si="15"/>
        <v/>
      </c>
      <c r="F170" t="str">
        <f t="shared" si="16"/>
        <v/>
      </c>
      <c r="G170" t="str">
        <f t="shared" si="17"/>
        <v/>
      </c>
      <c r="H170" t="str">
        <f t="shared" si="18"/>
        <v/>
      </c>
      <c r="J170" t="str">
        <f>"_"&amp;_xlfn.CONCAT(Leverancespecifikation!V173:BJ173,Leverancespecifikation!BN173:BZ173)</f>
        <v>_ARK300ARK325ARK325</v>
      </c>
    </row>
    <row r="171" spans="1:10" x14ac:dyDescent="0.25">
      <c r="A171" t="str">
        <f>Leverancespecifikation!C174</f>
        <v>170Nedhængte lofter</v>
      </c>
      <c r="B171" t="str">
        <f>IF(ISNUMBER(FIND("_ARK",Tabel2[[#This Row],[Kilde: 3. Leverancespecifikation
Sammenkædning af kolonnerne (Vxx:BJxx) &amp; (BNxx:BZxx)]],1)),"X","")</f>
        <v>X</v>
      </c>
      <c r="C171" t="str">
        <f t="shared" si="13"/>
        <v/>
      </c>
      <c r="D171" t="str">
        <f t="shared" si="14"/>
        <v/>
      </c>
      <c r="E171" t="str">
        <f t="shared" si="15"/>
        <v/>
      </c>
      <c r="F171" t="str">
        <f t="shared" si="16"/>
        <v/>
      </c>
      <c r="G171" t="str">
        <f t="shared" si="17"/>
        <v/>
      </c>
      <c r="H171" t="str">
        <f t="shared" si="18"/>
        <v/>
      </c>
      <c r="J171" t="str">
        <f>"_"&amp;_xlfn.CONCAT(Leverancespecifikation!V174:BJ174,Leverancespecifikation!BN174:BZ174)</f>
        <v>_ARK300ARK325ARK325</v>
      </c>
    </row>
    <row r="172" spans="1:10" x14ac:dyDescent="0.25">
      <c r="A172" t="str">
        <f>Leverancespecifikation!C175</f>
        <v>171Gulve</v>
      </c>
      <c r="B172" t="str">
        <f>IF(ISNUMBER(FIND("_ARK",Tabel2[[#This Row],[Kilde: 3. Leverancespecifikation
Sammenkædning af kolonnerne (Vxx:BJxx) &amp; (BNxx:BZxx)]],1)),"X","")</f>
        <v/>
      </c>
      <c r="C172" t="str">
        <f t="shared" si="13"/>
        <v/>
      </c>
      <c r="D172" t="str">
        <f t="shared" si="14"/>
        <v/>
      </c>
      <c r="E172" t="str">
        <f t="shared" si="15"/>
        <v/>
      </c>
      <c r="F172" t="str">
        <f t="shared" si="16"/>
        <v/>
      </c>
      <c r="G172" t="str">
        <f t="shared" si="17"/>
        <v/>
      </c>
      <c r="H172" t="str">
        <f t="shared" si="18"/>
        <v/>
      </c>
      <c r="J172" t="str">
        <f>"_"&amp;_xlfn.CONCAT(Leverancespecifikation!V175:BJ175,Leverancespecifikation!BN175:BZ175)</f>
        <v>_</v>
      </c>
    </row>
    <row r="173" spans="1:10" x14ac:dyDescent="0.25">
      <c r="A173" t="str">
        <f>Leverancespecifikation!C176</f>
        <v>172Opbyggede gulve</v>
      </c>
      <c r="B173" t="str">
        <f>IF(ISNUMBER(FIND("_ARK",Tabel2[[#This Row],[Kilde: 3. Leverancespecifikation
Sammenkædning af kolonnerne (Vxx:BJxx) &amp; (BNxx:BZxx)]],1)),"X","")</f>
        <v>X</v>
      </c>
      <c r="C173" t="str">
        <f t="shared" si="13"/>
        <v/>
      </c>
      <c r="D173" t="str">
        <f t="shared" si="14"/>
        <v/>
      </c>
      <c r="E173" t="str">
        <f t="shared" si="15"/>
        <v/>
      </c>
      <c r="F173" t="str">
        <f t="shared" si="16"/>
        <v/>
      </c>
      <c r="G173" t="str">
        <f t="shared" si="17"/>
        <v/>
      </c>
      <c r="H173" t="str">
        <f t="shared" si="18"/>
        <v/>
      </c>
      <c r="J173" t="str">
        <f>"_"&amp;_xlfn.CONCAT(Leverancespecifikation!V176:BJ176,Leverancespecifikation!BN176:BZ176)</f>
        <v>_ARK300ARK325ARK325</v>
      </c>
    </row>
    <row r="174" spans="1:10" x14ac:dyDescent="0.25">
      <c r="A174" t="str">
        <f>Leverancespecifikation!C177</f>
        <v>173Svømmende gulve</v>
      </c>
      <c r="B174" t="str">
        <f>IF(ISNUMBER(FIND("_ARK",Tabel2[[#This Row],[Kilde: 3. Leverancespecifikation
Sammenkædning af kolonnerne (Vxx:BJxx) &amp; (BNxx:BZxx)]],1)),"X","")</f>
        <v>X</v>
      </c>
      <c r="C174" t="str">
        <f t="shared" si="13"/>
        <v/>
      </c>
      <c r="D174" t="str">
        <f t="shared" si="14"/>
        <v/>
      </c>
      <c r="E174" t="str">
        <f t="shared" si="15"/>
        <v/>
      </c>
      <c r="F174" t="str">
        <f t="shared" si="16"/>
        <v/>
      </c>
      <c r="G174" t="str">
        <f t="shared" si="17"/>
        <v/>
      </c>
      <c r="H174" t="str">
        <f t="shared" si="18"/>
        <v/>
      </c>
      <c r="J174" t="str">
        <f>"_"&amp;_xlfn.CONCAT(Leverancespecifikation!V177:BJ177,Leverancespecifikation!BN177:BZ177)</f>
        <v>_ARK300ARK325ARK325</v>
      </c>
    </row>
    <row r="175" spans="1:10" x14ac:dyDescent="0.25">
      <c r="A175" t="str">
        <f>Leverancespecifikation!C178</f>
        <v>174Riste, måtterammer</v>
      </c>
      <c r="B175" t="str">
        <f>IF(ISNUMBER(FIND("_ARK",Tabel2[[#This Row],[Kilde: 3. Leverancespecifikation
Sammenkædning af kolonnerne (Vxx:BJxx) &amp; (BNxx:BZxx)]],1)),"X","")</f>
        <v>X</v>
      </c>
      <c r="C175" t="str">
        <f t="shared" si="13"/>
        <v/>
      </c>
      <c r="D175" t="str">
        <f t="shared" si="14"/>
        <v/>
      </c>
      <c r="E175" t="str">
        <f t="shared" si="15"/>
        <v/>
      </c>
      <c r="F175" t="str">
        <f t="shared" si="16"/>
        <v/>
      </c>
      <c r="G175" t="str">
        <f t="shared" si="17"/>
        <v/>
      </c>
      <c r="H175" t="str">
        <f t="shared" si="18"/>
        <v/>
      </c>
      <c r="J175" t="str">
        <f>"_"&amp;_xlfn.CONCAT(Leverancespecifikation!V178:BJ178,Leverancespecifikation!BN178:BZ178)</f>
        <v>_ARK325ARK325</v>
      </c>
    </row>
    <row r="176" spans="1:10" x14ac:dyDescent="0.25">
      <c r="A176" t="str">
        <f>Leverancespecifikation!C179</f>
        <v>175Støbte- og flydende gulve</v>
      </c>
      <c r="B176" t="str">
        <f>IF(ISNUMBER(FIND("_ARK",Tabel2[[#This Row],[Kilde: 3. Leverancespecifikation
Sammenkædning af kolonnerne (Vxx:BJxx) &amp; (BNxx:BZxx)]],1)),"X","")</f>
        <v/>
      </c>
      <c r="C176" t="str">
        <f t="shared" si="13"/>
        <v/>
      </c>
      <c r="D176" t="str">
        <f t="shared" si="14"/>
        <v/>
      </c>
      <c r="E176" t="str">
        <f t="shared" si="15"/>
        <v/>
      </c>
      <c r="F176" t="str">
        <f t="shared" si="16"/>
        <v/>
      </c>
      <c r="G176" t="str">
        <f t="shared" si="17"/>
        <v/>
      </c>
      <c r="H176" t="str">
        <f t="shared" si="18"/>
        <v/>
      </c>
      <c r="J176" t="str">
        <f>"_"&amp;_xlfn.CONCAT(Leverancespecifikation!V179:BJ179,Leverancespecifikation!BN179:BZ179)</f>
        <v>_</v>
      </c>
    </row>
    <row r="177" spans="1:10" x14ac:dyDescent="0.25">
      <c r="A177" t="str">
        <f>Leverancespecifikation!C180</f>
        <v>176Systemgulve</v>
      </c>
      <c r="B177" t="str">
        <f>IF(ISNUMBER(FIND("_ARK",Tabel2[[#This Row],[Kilde: 3. Leverancespecifikation
Sammenkædning af kolonnerne (Vxx:BJxx) &amp; (BNxx:BZxx)]],1)),"X","")</f>
        <v>X</v>
      </c>
      <c r="C177" t="str">
        <f t="shared" si="13"/>
        <v/>
      </c>
      <c r="D177" t="str">
        <f t="shared" si="14"/>
        <v/>
      </c>
      <c r="E177" t="str">
        <f t="shared" si="15"/>
        <v/>
      </c>
      <c r="F177" t="str">
        <f t="shared" si="16"/>
        <v/>
      </c>
      <c r="G177" t="str">
        <f t="shared" si="17"/>
        <v/>
      </c>
      <c r="H177" t="str">
        <f t="shared" si="18"/>
        <v/>
      </c>
      <c r="J177" t="str">
        <f>"_"&amp;_xlfn.CONCAT(Leverancespecifikation!V180:BJ180,Leverancespecifikation!BN180:BZ180)</f>
        <v>_ARK300ARK325ARK325</v>
      </c>
    </row>
    <row r="178" spans="1:10" x14ac:dyDescent="0.25">
      <c r="A178" t="str">
        <f>Leverancespecifikation!C181</f>
        <v>177Overflader</v>
      </c>
      <c r="B178" t="str">
        <f>IF(ISNUMBER(FIND("_ARK",Tabel2[[#This Row],[Kilde: 3. Leverancespecifikation
Sammenkædning af kolonnerne (Vxx:BJxx) &amp; (BNxx:BZxx)]],1)),"X","")</f>
        <v/>
      </c>
      <c r="C178" t="str">
        <f t="shared" si="13"/>
        <v/>
      </c>
      <c r="D178" t="str">
        <f t="shared" si="14"/>
        <v/>
      </c>
      <c r="E178" t="str">
        <f t="shared" si="15"/>
        <v/>
      </c>
      <c r="F178" t="str">
        <f t="shared" si="16"/>
        <v/>
      </c>
      <c r="G178" t="str">
        <f t="shared" si="17"/>
        <v/>
      </c>
      <c r="H178" t="str">
        <f t="shared" si="18"/>
        <v/>
      </c>
      <c r="J178" t="str">
        <f>"_"&amp;_xlfn.CONCAT(Leverancespecifikation!V181:BJ181,Leverancespecifikation!BN181:BZ181)</f>
        <v>_</v>
      </c>
    </row>
    <row r="179" spans="1:10" x14ac:dyDescent="0.25">
      <c r="A179" t="str">
        <f>Leverancespecifikation!C182</f>
        <v>178Påmurede/påklædte overflader</v>
      </c>
      <c r="B179" t="str">
        <f>IF(ISNUMBER(FIND("_ARK",Tabel2[[#This Row],[Kilde: 3. Leverancespecifikation
Sammenkædning af kolonnerne (Vxx:BJxx) &amp; (BNxx:BZxx)]],1)),"X","")</f>
        <v>X</v>
      </c>
      <c r="C179" t="str">
        <f t="shared" si="13"/>
        <v/>
      </c>
      <c r="D179" t="str">
        <f t="shared" si="14"/>
        <v/>
      </c>
      <c r="E179" t="str">
        <f t="shared" si="15"/>
        <v/>
      </c>
      <c r="F179" t="str">
        <f t="shared" si="16"/>
        <v/>
      </c>
      <c r="G179" t="str">
        <f t="shared" si="17"/>
        <v/>
      </c>
      <c r="H179" t="str">
        <f t="shared" si="18"/>
        <v/>
      </c>
      <c r="J179" t="str">
        <f>"_"&amp;_xlfn.CONCAT(Leverancespecifikation!V182:BJ182,Leverancespecifikation!BN182:BZ182)</f>
        <v>_ARK300ARK325ARK325</v>
      </c>
    </row>
    <row r="180" spans="1:10" x14ac:dyDescent="0.25">
      <c r="A180" t="str">
        <f>Leverancespecifikation!C183</f>
        <v>179Beklædninger, monteret</v>
      </c>
      <c r="B180" t="str">
        <f>IF(ISNUMBER(FIND("_ARK",Tabel2[[#This Row],[Kilde: 3. Leverancespecifikation
Sammenkædning af kolonnerne (Vxx:BJxx) &amp; (BNxx:BZxx)]],1)),"X","")</f>
        <v>X</v>
      </c>
      <c r="C180" t="str">
        <f t="shared" si="13"/>
        <v/>
      </c>
      <c r="D180" t="str">
        <f t="shared" si="14"/>
        <v/>
      </c>
      <c r="E180" t="str">
        <f t="shared" si="15"/>
        <v/>
      </c>
      <c r="F180" t="str">
        <f t="shared" si="16"/>
        <v/>
      </c>
      <c r="G180" t="str">
        <f t="shared" si="17"/>
        <v/>
      </c>
      <c r="H180" t="str">
        <f t="shared" si="18"/>
        <v/>
      </c>
      <c r="J180" t="str">
        <f>"_"&amp;_xlfn.CONCAT(Leverancespecifikation!V183:BJ183,Leverancespecifikation!BN183:BZ183)</f>
        <v>_ARK300ARK325ARK325</v>
      </c>
    </row>
    <row r="181" spans="1:10" x14ac:dyDescent="0.25">
      <c r="A181" t="str">
        <f>Leverancespecifikation!C184</f>
        <v>180Landskab</v>
      </c>
      <c r="B181" t="str">
        <f>IF(ISNUMBER(FIND("_ARK",Tabel2[[#This Row],[Kilde: 3. Leverancespecifikation
Sammenkædning af kolonnerne (Vxx:BJxx) &amp; (BNxx:BZxx)]],1)),"X","")</f>
        <v/>
      </c>
      <c r="C181" t="str">
        <f t="shared" si="13"/>
        <v/>
      </c>
      <c r="D181" t="str">
        <f t="shared" si="14"/>
        <v/>
      </c>
      <c r="E181" t="str">
        <f t="shared" si="15"/>
        <v/>
      </c>
      <c r="F181" t="str">
        <f t="shared" si="16"/>
        <v/>
      </c>
      <c r="G181" t="str">
        <f t="shared" si="17"/>
        <v/>
      </c>
      <c r="H181" t="str">
        <f t="shared" si="18"/>
        <v/>
      </c>
      <c r="J181" t="str">
        <f>"_"&amp;_xlfn.CONCAT(Leverancespecifikation!V184:BJ184,Leverancespecifikation!BN184:BZ184)</f>
        <v>_</v>
      </c>
    </row>
    <row r="182" spans="1:10" x14ac:dyDescent="0.25">
      <c r="A182" t="str">
        <f>Leverancespecifikation!C185</f>
        <v>181Overflader i terræn</v>
      </c>
      <c r="B182" t="str">
        <f>IF(ISNUMBER(FIND("_ARK",Tabel2[[#This Row],[Kilde: 3. Leverancespecifikation
Sammenkædning af kolonnerne (Vxx:BJxx) &amp; (BNxx:BZxx)]],1)),"X","")</f>
        <v/>
      </c>
      <c r="C182" t="str">
        <f t="shared" si="13"/>
        <v/>
      </c>
      <c r="D182" t="str">
        <f t="shared" si="14"/>
        <v/>
      </c>
      <c r="E182" t="str">
        <f t="shared" si="15"/>
        <v/>
      </c>
      <c r="F182" t="str">
        <f t="shared" si="16"/>
        <v/>
      </c>
      <c r="G182" t="str">
        <f t="shared" si="17"/>
        <v/>
      </c>
      <c r="H182" t="str">
        <f t="shared" si="18"/>
        <v/>
      </c>
      <c r="J182" t="str">
        <f>"_"&amp;_xlfn.CONCAT(Leverancespecifikation!V185:BJ185,Leverancespecifikation!BN185:BZ185)</f>
        <v>_</v>
      </c>
    </row>
    <row r="183" spans="1:10" x14ac:dyDescent="0.25">
      <c r="A183" t="str">
        <f>Leverancespecifikation!C186</f>
        <v>182Generiske overflader</v>
      </c>
      <c r="B183" t="str">
        <f>IF(ISNUMBER(FIND("_ARK",Tabel2[[#This Row],[Kilde: 3. Leverancespecifikation
Sammenkædning af kolonnerne (Vxx:BJxx) &amp; (BNxx:BZxx)]],1)),"X","")</f>
        <v/>
      </c>
      <c r="C183" t="str">
        <f t="shared" si="13"/>
        <v/>
      </c>
      <c r="D183" t="str">
        <f t="shared" si="14"/>
        <v/>
      </c>
      <c r="E183" t="str">
        <f t="shared" si="15"/>
        <v/>
      </c>
      <c r="F183" t="str">
        <f t="shared" si="16"/>
        <v/>
      </c>
      <c r="G183" t="str">
        <f t="shared" si="17"/>
        <v/>
      </c>
      <c r="H183" t="str">
        <f t="shared" si="18"/>
        <v>X</v>
      </c>
      <c r="J183" t="str">
        <f>"_"&amp;_xlfn.CONCAT(Leverancespecifikation!V186:BJ186,Leverancespecifikation!BN186:BZ186)</f>
        <v>_LAN200</v>
      </c>
    </row>
    <row r="184" spans="1:10" x14ac:dyDescent="0.25">
      <c r="A184" t="str">
        <f>Leverancespecifikation!C187</f>
        <v>183Asfalt belægninger</v>
      </c>
      <c r="B184" t="str">
        <f>IF(ISNUMBER(FIND("_ARK",Tabel2[[#This Row],[Kilde: 3. Leverancespecifikation
Sammenkædning af kolonnerne (Vxx:BJxx) &amp; (BNxx:BZxx)]],1)),"X","")</f>
        <v/>
      </c>
      <c r="C184" t="str">
        <f t="shared" si="13"/>
        <v/>
      </c>
      <c r="D184" t="str">
        <f t="shared" si="14"/>
        <v/>
      </c>
      <c r="E184" t="str">
        <f t="shared" si="15"/>
        <v/>
      </c>
      <c r="F184" t="str">
        <f t="shared" si="16"/>
        <v/>
      </c>
      <c r="G184" t="str">
        <f t="shared" si="17"/>
        <v/>
      </c>
      <c r="H184" t="str">
        <f t="shared" si="18"/>
        <v>X</v>
      </c>
      <c r="J184" t="str">
        <f>"_"&amp;_xlfn.CONCAT(Leverancespecifikation!V187:BJ187,Leverancespecifikation!BN187:BZ187)</f>
        <v>_LAN300LAN300LAN325LAN325</v>
      </c>
    </row>
    <row r="185" spans="1:10" x14ac:dyDescent="0.25">
      <c r="A185" t="str">
        <f>Leverancespecifikation!C188</f>
        <v>184Betonstøbte belægninger</v>
      </c>
      <c r="B185" t="str">
        <f>IF(ISNUMBER(FIND("_ARK",Tabel2[[#This Row],[Kilde: 3. Leverancespecifikation
Sammenkædning af kolonnerne (Vxx:BJxx) &amp; (BNxx:BZxx)]],1)),"X","")</f>
        <v/>
      </c>
      <c r="C185" t="str">
        <f t="shared" si="13"/>
        <v/>
      </c>
      <c r="D185" t="str">
        <f t="shared" si="14"/>
        <v/>
      </c>
      <c r="E185" t="str">
        <f t="shared" si="15"/>
        <v/>
      </c>
      <c r="F185" t="str">
        <f t="shared" si="16"/>
        <v/>
      </c>
      <c r="G185" t="str">
        <f t="shared" si="17"/>
        <v/>
      </c>
      <c r="H185" t="str">
        <f t="shared" si="18"/>
        <v>X</v>
      </c>
      <c r="J185" t="str">
        <f>"_"&amp;_xlfn.CONCAT(Leverancespecifikation!V188:BJ188,Leverancespecifikation!BN188:BZ188)</f>
        <v>_LAN300LAN300LAN325LAN325</v>
      </c>
    </row>
    <row r="186" spans="1:10" x14ac:dyDescent="0.25">
      <c r="A186" t="str">
        <f>Leverancespecifikation!C189</f>
        <v>185Belægninger på dæk inkl opbygning</v>
      </c>
      <c r="B186" t="str">
        <f>IF(ISNUMBER(FIND("_ARK",Tabel2[[#This Row],[Kilde: 3. Leverancespecifikation
Sammenkædning af kolonnerne (Vxx:BJxx) &amp; (BNxx:BZxx)]],1)),"X","")</f>
        <v/>
      </c>
      <c r="C186" t="str">
        <f t="shared" si="13"/>
        <v/>
      </c>
      <c r="D186" t="str">
        <f t="shared" si="14"/>
        <v/>
      </c>
      <c r="E186" t="str">
        <f t="shared" si="15"/>
        <v/>
      </c>
      <c r="F186" t="str">
        <f t="shared" si="16"/>
        <v/>
      </c>
      <c r="G186" t="str">
        <f t="shared" si="17"/>
        <v/>
      </c>
      <c r="H186" t="str">
        <f t="shared" si="18"/>
        <v>X</v>
      </c>
      <c r="J186" t="str">
        <f>"_"&amp;_xlfn.CONCAT(Leverancespecifikation!V189:BJ189,Leverancespecifikation!BN189:BZ189)</f>
        <v>_LAN300LAN300LAN325LAN325</v>
      </c>
    </row>
    <row r="187" spans="1:10" x14ac:dyDescent="0.25">
      <c r="A187" t="str">
        <f>Leverancespecifikation!C190</f>
        <v>186Øvrige belægninger</v>
      </c>
      <c r="B187" t="str">
        <f>IF(ISNUMBER(FIND("_ARK",Tabel2[[#This Row],[Kilde: 3. Leverancespecifikation
Sammenkædning af kolonnerne (Vxx:BJxx) &amp; (BNxx:BZxx)]],1)),"X","")</f>
        <v/>
      </c>
      <c r="C187" t="str">
        <f t="shared" si="13"/>
        <v/>
      </c>
      <c r="D187" t="str">
        <f t="shared" si="14"/>
        <v/>
      </c>
      <c r="E187" t="str">
        <f t="shared" si="15"/>
        <v/>
      </c>
      <c r="F187" t="str">
        <f t="shared" si="16"/>
        <v/>
      </c>
      <c r="G187" t="str">
        <f t="shared" si="17"/>
        <v/>
      </c>
      <c r="H187" t="str">
        <f t="shared" si="18"/>
        <v>X</v>
      </c>
      <c r="J187" t="str">
        <f>"_"&amp;_xlfn.CONCAT(Leverancespecifikation!V190:BJ190,Leverancespecifikation!BN190:BZ190)</f>
        <v>_LAN200LAN300LAN325LAN325</v>
      </c>
    </row>
    <row r="188" spans="1:10" x14ac:dyDescent="0.25">
      <c r="A188" t="str">
        <f>Leverancespecifikation!C191</f>
        <v>187Flise -og stenbelægninger</v>
      </c>
      <c r="B188" t="str">
        <f>IF(ISNUMBER(FIND("_ARK",Tabel2[[#This Row],[Kilde: 3. Leverancespecifikation
Sammenkædning af kolonnerne (Vxx:BJxx) &amp; (BNxx:BZxx)]],1)),"X","")</f>
        <v/>
      </c>
      <c r="C188" t="str">
        <f t="shared" si="13"/>
        <v/>
      </c>
      <c r="D188" t="str">
        <f t="shared" si="14"/>
        <v/>
      </c>
      <c r="E188" t="str">
        <f t="shared" si="15"/>
        <v/>
      </c>
      <c r="F188" t="str">
        <f t="shared" si="16"/>
        <v/>
      </c>
      <c r="G188" t="str">
        <f t="shared" si="17"/>
        <v/>
      </c>
      <c r="H188" t="str">
        <f t="shared" si="18"/>
        <v>X</v>
      </c>
      <c r="J188" t="str">
        <f>"_"&amp;_xlfn.CONCAT(Leverancespecifikation!V191:BJ191,Leverancespecifikation!BN191:BZ191)</f>
        <v>_LAN300LAN300LAN325LAN325</v>
      </c>
    </row>
    <row r="189" spans="1:10" x14ac:dyDescent="0.25">
      <c r="A189" t="str">
        <f>Leverancespecifikation!C192</f>
        <v>188Skærver og grus</v>
      </c>
      <c r="B189" t="str">
        <f>IF(ISNUMBER(FIND("_ARK",Tabel2[[#This Row],[Kilde: 3. Leverancespecifikation
Sammenkædning af kolonnerne (Vxx:BJxx) &amp; (BNxx:BZxx)]],1)),"X","")</f>
        <v/>
      </c>
      <c r="C189" t="str">
        <f t="shared" si="13"/>
        <v/>
      </c>
      <c r="D189" t="str">
        <f t="shared" si="14"/>
        <v/>
      </c>
      <c r="E189" t="str">
        <f t="shared" si="15"/>
        <v/>
      </c>
      <c r="F189" t="str">
        <f t="shared" si="16"/>
        <v/>
      </c>
      <c r="G189" t="str">
        <f t="shared" si="17"/>
        <v/>
      </c>
      <c r="H189" t="str">
        <f t="shared" si="18"/>
        <v>X</v>
      </c>
      <c r="J189" t="str">
        <f>"_"&amp;_xlfn.CONCAT(Leverancespecifikation!V192:BJ192,Leverancespecifikation!BN192:BZ192)</f>
        <v>_LAN300LAN300LAN325LAN325</v>
      </c>
    </row>
    <row r="190" spans="1:10" x14ac:dyDescent="0.25">
      <c r="A190" t="str">
        <f>Leverancespecifikation!C193</f>
        <v>189Vandelementer i terræn</v>
      </c>
      <c r="B190" t="str">
        <f>IF(ISNUMBER(FIND("_ARK",Tabel2[[#This Row],[Kilde: 3. Leverancespecifikation
Sammenkædning af kolonnerne (Vxx:BJxx) &amp; (BNxx:BZxx)]],1)),"X","")</f>
        <v/>
      </c>
      <c r="C190" t="str">
        <f t="shared" si="13"/>
        <v/>
      </c>
      <c r="D190" t="str">
        <f t="shared" si="14"/>
        <v/>
      </c>
      <c r="E190" t="str">
        <f t="shared" si="15"/>
        <v/>
      </c>
      <c r="F190" t="str">
        <f t="shared" si="16"/>
        <v/>
      </c>
      <c r="G190" t="str">
        <f t="shared" si="17"/>
        <v/>
      </c>
      <c r="H190" t="str">
        <f t="shared" si="18"/>
        <v>X</v>
      </c>
      <c r="J190" t="str">
        <f>"_"&amp;_xlfn.CONCAT(Leverancespecifikation!V193:BJ193,Leverancespecifikation!BN193:BZ193)</f>
        <v>_LAN200LAN300LAN325LAN325</v>
      </c>
    </row>
    <row r="191" spans="1:10" x14ac:dyDescent="0.25">
      <c r="A191" t="str">
        <f>Leverancespecifikation!C194</f>
        <v>190Bundopbygning / bundsikring og bærelag</v>
      </c>
      <c r="B191" t="str">
        <f>IF(ISNUMBER(FIND("_ARK",Tabel2[[#This Row],[Kilde: 3. Leverancespecifikation
Sammenkædning af kolonnerne (Vxx:BJxx) &amp; (BNxx:BZxx)]],1)),"X","")</f>
        <v/>
      </c>
      <c r="C191" t="str">
        <f t="shared" si="13"/>
        <v/>
      </c>
      <c r="D191" t="str">
        <f t="shared" si="14"/>
        <v/>
      </c>
      <c r="E191" t="str">
        <f t="shared" si="15"/>
        <v/>
      </c>
      <c r="F191" t="str">
        <f t="shared" si="16"/>
        <v/>
      </c>
      <c r="G191" t="str">
        <f t="shared" si="17"/>
        <v/>
      </c>
      <c r="H191" t="str">
        <f t="shared" si="18"/>
        <v>X</v>
      </c>
      <c r="J191" t="str">
        <f>"_"&amp;_xlfn.CONCAT(Leverancespecifikation!V194:BJ194,Leverancespecifikation!BN194:BZ194)</f>
        <v>_LAN300LAN300LAN325LAN325</v>
      </c>
    </row>
    <row r="192" spans="1:10" x14ac:dyDescent="0.25">
      <c r="A192" t="str">
        <f>Leverancespecifikation!C195</f>
        <v>191Muld-,vækstlag</v>
      </c>
      <c r="B192" t="str">
        <f>IF(ISNUMBER(FIND("_ARK",Tabel2[[#This Row],[Kilde: 3. Leverancespecifikation
Sammenkædning af kolonnerne (Vxx:BJxx) &amp; (BNxx:BZxx)]],1)),"X","")</f>
        <v/>
      </c>
      <c r="C192" t="str">
        <f t="shared" si="13"/>
        <v/>
      </c>
      <c r="D192" t="str">
        <f t="shared" si="14"/>
        <v/>
      </c>
      <c r="E192" t="str">
        <f t="shared" si="15"/>
        <v/>
      </c>
      <c r="F192" t="str">
        <f t="shared" si="16"/>
        <v/>
      </c>
      <c r="G192" t="str">
        <f t="shared" si="17"/>
        <v/>
      </c>
      <c r="H192" t="str">
        <f t="shared" si="18"/>
        <v>X</v>
      </c>
      <c r="J192" t="str">
        <f>"_"&amp;_xlfn.CONCAT(Leverancespecifikation!V195:BJ195,Leverancespecifikation!BN195:BZ195)</f>
        <v>_LAN300LAN300LAN325LAN325</v>
      </c>
    </row>
    <row r="193" spans="1:10" x14ac:dyDescent="0.25">
      <c r="A193" t="str">
        <f>Leverancespecifikation!C196</f>
        <v>192Kantbegrænsninger</v>
      </c>
      <c r="B193" t="str">
        <f>IF(ISNUMBER(FIND("_ARK",Tabel2[[#This Row],[Kilde: 3. Leverancespecifikation
Sammenkædning af kolonnerne (Vxx:BJxx) &amp; (BNxx:BZxx)]],1)),"X","")</f>
        <v/>
      </c>
      <c r="C193" t="str">
        <f t="shared" si="13"/>
        <v/>
      </c>
      <c r="D193" t="str">
        <f t="shared" si="14"/>
        <v/>
      </c>
      <c r="E193" t="str">
        <f t="shared" si="15"/>
        <v/>
      </c>
      <c r="F193" t="str">
        <f t="shared" si="16"/>
        <v/>
      </c>
      <c r="G193" t="str">
        <f t="shared" si="17"/>
        <v/>
      </c>
      <c r="H193" t="str">
        <f t="shared" si="18"/>
        <v>X</v>
      </c>
      <c r="J193" t="str">
        <f>"_"&amp;_xlfn.CONCAT(Leverancespecifikation!V196:BJ196,Leverancespecifikation!BN196:BZ196)</f>
        <v>_LAN200LAN200LAN325LAN325</v>
      </c>
    </row>
    <row r="194" spans="1:10" x14ac:dyDescent="0.25">
      <c r="A194" t="str">
        <f>Leverancespecifikation!C197</f>
        <v>193Afstribninger og markeringer</v>
      </c>
      <c r="B194" t="str">
        <f>IF(ISNUMBER(FIND("_ARK",Tabel2[[#This Row],[Kilde: 3. Leverancespecifikation
Sammenkædning af kolonnerne (Vxx:BJxx) &amp; (BNxx:BZxx)]],1)),"X","")</f>
        <v/>
      </c>
      <c r="C194" t="str">
        <f t="shared" si="13"/>
        <v/>
      </c>
      <c r="D194" t="str">
        <f t="shared" si="14"/>
        <v/>
      </c>
      <c r="E194" t="str">
        <f t="shared" si="15"/>
        <v/>
      </c>
      <c r="F194" t="str">
        <f t="shared" si="16"/>
        <v/>
      </c>
      <c r="G194" t="str">
        <f t="shared" si="17"/>
        <v/>
      </c>
      <c r="H194" t="str">
        <f t="shared" si="18"/>
        <v>X</v>
      </c>
      <c r="J194" t="str">
        <f>"_"&amp;_xlfn.CONCAT(Leverancespecifikation!V197:BJ197,Leverancespecifikation!BN197:BZ197)</f>
        <v>_LAN200LAN200LAN325LAN325</v>
      </c>
    </row>
    <row r="195" spans="1:10" x14ac:dyDescent="0.25">
      <c r="A195" t="str">
        <f>Leverancespecifikation!C198</f>
        <v>194Riste/Liniedræn/Sokkelaffugter med tilslutning</v>
      </c>
      <c r="B195" t="str">
        <f>IF(ISNUMBER(FIND("_ARK",Tabel2[[#This Row],[Kilde: 3. Leverancespecifikation
Sammenkædning af kolonnerne (Vxx:BJxx) &amp; (BNxx:BZxx)]],1)),"X","")</f>
        <v/>
      </c>
      <c r="C195" t="str">
        <f t="shared" ref="C195:C258" si="19">IF(ISNUMBER(FIND("KON",J195,1)),"X","")</f>
        <v/>
      </c>
      <c r="D195" t="str">
        <f t="shared" ref="D195:D258" si="20">IF(ISNUMBER(FIND("EL",J195,1)),"X","")</f>
        <v/>
      </c>
      <c r="E195" t="str">
        <f t="shared" ref="E195:E258" si="21">IF(ISNUMBER(FIND("VVS",J195,1)),"X","")</f>
        <v/>
      </c>
      <c r="F195" t="str">
        <f t="shared" ref="F195:F258" si="22">IF(ISNUMBER(FIND("VEN",J195,1)),"X","")</f>
        <v/>
      </c>
      <c r="G195" t="str">
        <f t="shared" ref="G195:G258" si="23">IF(ISNUMBER(FIND("ENT",J195,1)),"X","")</f>
        <v/>
      </c>
      <c r="H195" t="str">
        <f t="shared" ref="H195:H258" si="24">IF(ISNUMBER(FIND("LAN",J195,1)),"X","")</f>
        <v>X</v>
      </c>
      <c r="J195" t="str">
        <f>"_"&amp;_xlfn.CONCAT(Leverancespecifikation!V198:BJ198,Leverancespecifikation!BN198:BZ198)</f>
        <v>_LAN200LAN300LAN325LAN325</v>
      </c>
    </row>
    <row r="196" spans="1:10" x14ac:dyDescent="0.25">
      <c r="A196" t="str">
        <f>Leverancespecifikation!C199</f>
        <v>195Riste/Liniedræn/Sokkelaffugter uden tilslutning</v>
      </c>
      <c r="B196" t="str">
        <f>IF(ISNUMBER(FIND("_ARK",Tabel2[[#This Row],[Kilde: 3. Leverancespecifikation
Sammenkædning af kolonnerne (Vxx:BJxx) &amp; (BNxx:BZxx)]],1)),"X","")</f>
        <v/>
      </c>
      <c r="C196" t="str">
        <f t="shared" si="19"/>
        <v/>
      </c>
      <c r="D196" t="str">
        <f t="shared" si="20"/>
        <v/>
      </c>
      <c r="E196" t="str">
        <f t="shared" si="21"/>
        <v/>
      </c>
      <c r="F196" t="str">
        <f t="shared" si="22"/>
        <v/>
      </c>
      <c r="G196" t="str">
        <f t="shared" si="23"/>
        <v/>
      </c>
      <c r="H196" t="str">
        <f t="shared" si="24"/>
        <v>X</v>
      </c>
      <c r="J196" t="str">
        <f>"_"&amp;_xlfn.CONCAT(Leverancespecifikation!V199:BJ199,Leverancespecifikation!BN199:BZ199)</f>
        <v>_LAN200LAN300LAN325LAN325</v>
      </c>
    </row>
    <row r="197" spans="1:10" x14ac:dyDescent="0.25">
      <c r="A197" t="str">
        <f>Leverancespecifikation!C200</f>
        <v>196Solitær beplantning</v>
      </c>
      <c r="B197" t="str">
        <f>IF(ISNUMBER(FIND("_ARK",Tabel2[[#This Row],[Kilde: 3. Leverancespecifikation
Sammenkædning af kolonnerne (Vxx:BJxx) &amp; (BNxx:BZxx)]],1)),"X","")</f>
        <v/>
      </c>
      <c r="C197" t="str">
        <f t="shared" si="19"/>
        <v/>
      </c>
      <c r="D197" t="str">
        <f t="shared" si="20"/>
        <v/>
      </c>
      <c r="E197" t="str">
        <f t="shared" si="21"/>
        <v/>
      </c>
      <c r="F197" t="str">
        <f t="shared" si="22"/>
        <v/>
      </c>
      <c r="G197" t="str">
        <f t="shared" si="23"/>
        <v/>
      </c>
      <c r="H197" t="str">
        <f t="shared" si="24"/>
        <v/>
      </c>
      <c r="J197" t="str">
        <f>"_"&amp;_xlfn.CONCAT(Leverancespecifikation!V200:BJ200,Leverancespecifikation!BN200:BZ200)</f>
        <v>_</v>
      </c>
    </row>
    <row r="198" spans="1:10" x14ac:dyDescent="0.25">
      <c r="A198" t="str">
        <f>Leverancespecifikation!C201</f>
        <v>197Træer</v>
      </c>
      <c r="B198" t="str">
        <f>IF(ISNUMBER(FIND("_ARK",Tabel2[[#This Row],[Kilde: 3. Leverancespecifikation
Sammenkædning af kolonnerne (Vxx:BJxx) &amp; (BNxx:BZxx)]],1)),"X","")</f>
        <v/>
      </c>
      <c r="C198" t="str">
        <f t="shared" si="19"/>
        <v/>
      </c>
      <c r="D198" t="str">
        <f t="shared" si="20"/>
        <v/>
      </c>
      <c r="E198" t="str">
        <f t="shared" si="21"/>
        <v/>
      </c>
      <c r="F198" t="str">
        <f t="shared" si="22"/>
        <v/>
      </c>
      <c r="G198" t="str">
        <f t="shared" si="23"/>
        <v/>
      </c>
      <c r="H198" t="str">
        <f t="shared" si="24"/>
        <v>X</v>
      </c>
      <c r="J198" t="str">
        <f>"_"&amp;_xlfn.CONCAT(Leverancespecifikation!V201:BJ201,Leverancespecifikation!BN201:BZ201)</f>
        <v>_LAN200LAN300LAN300LAN325LAN325</v>
      </c>
    </row>
    <row r="199" spans="1:10" x14ac:dyDescent="0.25">
      <c r="A199" t="str">
        <f>Leverancespecifikation!C202</f>
        <v>198Buske og hække</v>
      </c>
      <c r="B199" t="str">
        <f>IF(ISNUMBER(FIND("_ARK",Tabel2[[#This Row],[Kilde: 3. Leverancespecifikation
Sammenkædning af kolonnerne (Vxx:BJxx) &amp; (BNxx:BZxx)]],1)),"X","")</f>
        <v/>
      </c>
      <c r="C199" t="str">
        <f t="shared" si="19"/>
        <v/>
      </c>
      <c r="D199" t="str">
        <f t="shared" si="20"/>
        <v/>
      </c>
      <c r="E199" t="str">
        <f t="shared" si="21"/>
        <v/>
      </c>
      <c r="F199" t="str">
        <f t="shared" si="22"/>
        <v/>
      </c>
      <c r="G199" t="str">
        <f t="shared" si="23"/>
        <v/>
      </c>
      <c r="H199" t="str">
        <f t="shared" si="24"/>
        <v>X</v>
      </c>
      <c r="J199" t="str">
        <f>"_"&amp;_xlfn.CONCAT(Leverancespecifikation!V202:BJ202,Leverancespecifikation!BN202:BZ202)</f>
        <v>_LAN200LAN300LAN325LAN325</v>
      </c>
    </row>
    <row r="200" spans="1:10" x14ac:dyDescent="0.25">
      <c r="A200" t="str">
        <f>Leverancespecifikation!C203</f>
        <v>199Beplantningstypologier</v>
      </c>
      <c r="B200" t="str">
        <f>IF(ISNUMBER(FIND("_ARK",Tabel2[[#This Row],[Kilde: 3. Leverancespecifikation
Sammenkædning af kolonnerne (Vxx:BJxx) &amp; (BNxx:BZxx)]],1)),"X","")</f>
        <v/>
      </c>
      <c r="C200" t="str">
        <f t="shared" si="19"/>
        <v/>
      </c>
      <c r="D200" t="str">
        <f t="shared" si="20"/>
        <v/>
      </c>
      <c r="E200" t="str">
        <f t="shared" si="21"/>
        <v/>
      </c>
      <c r="F200" t="str">
        <f t="shared" si="22"/>
        <v/>
      </c>
      <c r="G200" t="str">
        <f t="shared" si="23"/>
        <v/>
      </c>
      <c r="H200" t="str">
        <f t="shared" si="24"/>
        <v/>
      </c>
      <c r="J200" t="str">
        <f>"_"&amp;_xlfn.CONCAT(Leverancespecifikation!V203:BJ203,Leverancespecifikation!BN203:BZ203)</f>
        <v>_</v>
      </c>
    </row>
    <row r="201" spans="1:10" x14ac:dyDescent="0.25">
      <c r="A201" t="str">
        <f>Leverancespecifikation!C204</f>
        <v>200Skovrejsning</v>
      </c>
      <c r="B201" t="str">
        <f>IF(ISNUMBER(FIND("_ARK",Tabel2[[#This Row],[Kilde: 3. Leverancespecifikation
Sammenkædning af kolonnerne (Vxx:BJxx) &amp; (BNxx:BZxx)]],1)),"X","")</f>
        <v/>
      </c>
      <c r="C201" t="str">
        <f t="shared" si="19"/>
        <v/>
      </c>
      <c r="D201" t="str">
        <f t="shared" si="20"/>
        <v/>
      </c>
      <c r="E201" t="str">
        <f t="shared" si="21"/>
        <v/>
      </c>
      <c r="F201" t="str">
        <f t="shared" si="22"/>
        <v/>
      </c>
      <c r="G201" t="str">
        <f t="shared" si="23"/>
        <v/>
      </c>
      <c r="H201" t="str">
        <f t="shared" si="24"/>
        <v>X</v>
      </c>
      <c r="J201" t="str">
        <f>"_"&amp;_xlfn.CONCAT(Leverancespecifikation!V204:BJ204,Leverancespecifikation!BN204:BZ204)</f>
        <v>_LAN300LAN300LAN325LAN325</v>
      </c>
    </row>
    <row r="202" spans="1:10" x14ac:dyDescent="0.25">
      <c r="A202" t="str">
        <f>Leverancespecifikation!C205</f>
        <v>201Bunddække og stauder</v>
      </c>
      <c r="B202" t="str">
        <f>IF(ISNUMBER(FIND("_ARK",Tabel2[[#This Row],[Kilde: 3. Leverancespecifikation
Sammenkædning af kolonnerne (Vxx:BJxx) &amp; (BNxx:BZxx)]],1)),"X","")</f>
        <v/>
      </c>
      <c r="C202" t="str">
        <f t="shared" si="19"/>
        <v/>
      </c>
      <c r="D202" t="str">
        <f t="shared" si="20"/>
        <v/>
      </c>
      <c r="E202" t="str">
        <f t="shared" si="21"/>
        <v/>
      </c>
      <c r="F202" t="str">
        <f t="shared" si="22"/>
        <v/>
      </c>
      <c r="G202" t="str">
        <f t="shared" si="23"/>
        <v/>
      </c>
      <c r="H202" t="str">
        <f t="shared" si="24"/>
        <v>X</v>
      </c>
      <c r="J202" t="str">
        <f>"_"&amp;_xlfn.CONCAT(Leverancespecifikation!V205:BJ205,Leverancespecifikation!BN205:BZ205)</f>
        <v>_LAN200LAN300LAN325LAN325</v>
      </c>
    </row>
    <row r="203" spans="1:10" x14ac:dyDescent="0.25">
      <c r="A203" t="str">
        <f>Leverancespecifikation!C206</f>
        <v>202Frøblandinger</v>
      </c>
      <c r="B203" t="str">
        <f>IF(ISNUMBER(FIND("_ARK",Tabel2[[#This Row],[Kilde: 3. Leverancespecifikation
Sammenkædning af kolonnerne (Vxx:BJxx) &amp; (BNxx:BZxx)]],1)),"X","")</f>
        <v/>
      </c>
      <c r="C203" t="str">
        <f t="shared" si="19"/>
        <v/>
      </c>
      <c r="D203" t="str">
        <f t="shared" si="20"/>
        <v/>
      </c>
      <c r="E203" t="str">
        <f t="shared" si="21"/>
        <v/>
      </c>
      <c r="F203" t="str">
        <f t="shared" si="22"/>
        <v/>
      </c>
      <c r="G203" t="str">
        <f t="shared" si="23"/>
        <v/>
      </c>
      <c r="H203" t="str">
        <f t="shared" si="24"/>
        <v>X</v>
      </c>
      <c r="J203" t="str">
        <f>"_"&amp;_xlfn.CONCAT(Leverancespecifikation!V206:BJ206,Leverancespecifikation!BN206:BZ206)</f>
        <v>_LAN200LAN300LAN325LAN325</v>
      </c>
    </row>
    <row r="204" spans="1:10" x14ac:dyDescent="0.25">
      <c r="A204" t="str">
        <f>Leverancespecifikation!C207</f>
        <v>203Ekstensive beplantningssystemer</v>
      </c>
      <c r="B204" t="str">
        <f>IF(ISNUMBER(FIND("_ARK",Tabel2[[#This Row],[Kilde: 3. Leverancespecifikation
Sammenkædning af kolonnerne (Vxx:BJxx) &amp; (BNxx:BZxx)]],1)),"X","")</f>
        <v/>
      </c>
      <c r="C204" t="str">
        <f t="shared" si="19"/>
        <v/>
      </c>
      <c r="D204" t="str">
        <f t="shared" si="20"/>
        <v/>
      </c>
      <c r="E204" t="str">
        <f t="shared" si="21"/>
        <v/>
      </c>
      <c r="F204" t="str">
        <f t="shared" si="22"/>
        <v/>
      </c>
      <c r="G204" t="str">
        <f t="shared" si="23"/>
        <v/>
      </c>
      <c r="H204" t="str">
        <f t="shared" si="24"/>
        <v>X</v>
      </c>
      <c r="J204" t="str">
        <f>"_"&amp;_xlfn.CONCAT(Leverancespecifikation!V207:BJ207,Leverancespecifikation!BN207:BZ207)</f>
        <v>_LAN200LAN300LAN325LAN325</v>
      </c>
    </row>
    <row r="205" spans="1:10" x14ac:dyDescent="0.25">
      <c r="A205" t="str">
        <f>Leverancespecifikation!C208</f>
        <v>204Intensive opbygninger på tage</v>
      </c>
      <c r="B205" t="str">
        <f>IF(ISNUMBER(FIND("_ARK",Tabel2[[#This Row],[Kilde: 3. Leverancespecifikation
Sammenkædning af kolonnerne (Vxx:BJxx) &amp; (BNxx:BZxx)]],1)),"X","")</f>
        <v/>
      </c>
      <c r="C205" t="str">
        <f t="shared" si="19"/>
        <v/>
      </c>
      <c r="D205" t="str">
        <f t="shared" si="20"/>
        <v/>
      </c>
      <c r="E205" t="str">
        <f t="shared" si="21"/>
        <v/>
      </c>
      <c r="F205" t="str">
        <f t="shared" si="22"/>
        <v/>
      </c>
      <c r="G205" t="str">
        <f t="shared" si="23"/>
        <v/>
      </c>
      <c r="H205" t="str">
        <f t="shared" si="24"/>
        <v>X</v>
      </c>
      <c r="J205" t="str">
        <f>"_"&amp;_xlfn.CONCAT(Leverancespecifikation!V208:BJ208,Leverancespecifikation!BN208:BZ208)</f>
        <v>_LAN200LAN300LAN325LAN325</v>
      </c>
    </row>
    <row r="206" spans="1:10" x14ac:dyDescent="0.25">
      <c r="A206" t="str">
        <f>Leverancespecifikation!C209</f>
        <v>205Konstruktionselementer i terræn</v>
      </c>
      <c r="B206" t="str">
        <f>IF(ISNUMBER(FIND("_ARK",Tabel2[[#This Row],[Kilde: 3. Leverancespecifikation
Sammenkædning af kolonnerne (Vxx:BJxx) &amp; (BNxx:BZxx)]],1)),"X","")</f>
        <v/>
      </c>
      <c r="C206" t="str">
        <f t="shared" si="19"/>
        <v/>
      </c>
      <c r="D206" t="str">
        <f t="shared" si="20"/>
        <v/>
      </c>
      <c r="E206" t="str">
        <f t="shared" si="21"/>
        <v/>
      </c>
      <c r="F206" t="str">
        <f t="shared" si="22"/>
        <v/>
      </c>
      <c r="G206" t="str">
        <f t="shared" si="23"/>
        <v/>
      </c>
      <c r="H206" t="str">
        <f t="shared" si="24"/>
        <v/>
      </c>
      <c r="J206" t="str">
        <f>"_"&amp;_xlfn.CONCAT(Leverancespecifikation!V209:BJ209,Leverancespecifikation!BN209:BZ209)</f>
        <v>_</v>
      </c>
    </row>
    <row r="207" spans="1:10" x14ac:dyDescent="0.25">
      <c r="A207" t="str">
        <f>Leverancespecifikation!C210</f>
        <v>206Støttemure &gt; 1meter</v>
      </c>
      <c r="B207" t="str">
        <f>IF(ISNUMBER(FIND("_ARK",Tabel2[[#This Row],[Kilde: 3. Leverancespecifikation
Sammenkædning af kolonnerne (Vxx:BJxx) &amp; (BNxx:BZxx)]],1)),"X","")</f>
        <v/>
      </c>
      <c r="C207" t="str">
        <f t="shared" si="19"/>
        <v>X</v>
      </c>
      <c r="D207" t="str">
        <f t="shared" si="20"/>
        <v/>
      </c>
      <c r="E207" t="str">
        <f t="shared" si="21"/>
        <v/>
      </c>
      <c r="F207" t="str">
        <f t="shared" si="22"/>
        <v/>
      </c>
      <c r="G207" t="str">
        <f t="shared" si="23"/>
        <v/>
      </c>
      <c r="H207" t="str">
        <f t="shared" si="24"/>
        <v>X</v>
      </c>
      <c r="J207" t="str">
        <f>"_"&amp;_xlfn.CONCAT(Leverancespecifikation!V210:BJ210,Leverancespecifikation!BN210:BZ210)</f>
        <v>_LAN300KON300KON325KON325</v>
      </c>
    </row>
    <row r="208" spans="1:10" x14ac:dyDescent="0.25">
      <c r="A208" t="str">
        <f>Leverancespecifikation!C211</f>
        <v>207Støttemure &lt; 1meter</v>
      </c>
      <c r="B208" t="str">
        <f>IF(ISNUMBER(FIND("_ARK",Tabel2[[#This Row],[Kilde: 3. Leverancespecifikation
Sammenkædning af kolonnerne (Vxx:BJxx) &amp; (BNxx:BZxx)]],1)),"X","")</f>
        <v/>
      </c>
      <c r="C208" t="str">
        <f t="shared" si="19"/>
        <v/>
      </c>
      <c r="D208" t="str">
        <f t="shared" si="20"/>
        <v/>
      </c>
      <c r="E208" t="str">
        <f t="shared" si="21"/>
        <v/>
      </c>
      <c r="F208" t="str">
        <f t="shared" si="22"/>
        <v/>
      </c>
      <c r="G208" t="str">
        <f t="shared" si="23"/>
        <v/>
      </c>
      <c r="H208" t="str">
        <f t="shared" si="24"/>
        <v>X</v>
      </c>
      <c r="J208" t="str">
        <f>"_"&amp;_xlfn.CONCAT(Leverancespecifikation!V211:BJ211,Leverancespecifikation!BN211:BZ211)</f>
        <v>_LAN300LAN300LAN325LAN325</v>
      </c>
    </row>
    <row r="209" spans="1:10" x14ac:dyDescent="0.25">
      <c r="A209" t="str">
        <f>Leverancespecifikation!C212</f>
        <v>208Opmurede elementer</v>
      </c>
      <c r="B209" t="str">
        <f>IF(ISNUMBER(FIND("_ARK",Tabel2[[#This Row],[Kilde: 3. Leverancespecifikation
Sammenkædning af kolonnerne (Vxx:BJxx) &amp; (BNxx:BZxx)]],1)),"X","")</f>
        <v/>
      </c>
      <c r="C209" t="str">
        <f t="shared" si="19"/>
        <v/>
      </c>
      <c r="D209" t="str">
        <f t="shared" si="20"/>
        <v/>
      </c>
      <c r="E209" t="str">
        <f t="shared" si="21"/>
        <v/>
      </c>
      <c r="F209" t="str">
        <f t="shared" si="22"/>
        <v/>
      </c>
      <c r="G209" t="str">
        <f t="shared" si="23"/>
        <v/>
      </c>
      <c r="H209" t="str">
        <f t="shared" si="24"/>
        <v>X</v>
      </c>
      <c r="J209" t="str">
        <f>"_"&amp;_xlfn.CONCAT(Leverancespecifikation!V212:BJ212,Leverancespecifikation!BN212:BZ212)</f>
        <v>_LAN300LAN300LAN325LAN325</v>
      </c>
    </row>
    <row r="210" spans="1:10" x14ac:dyDescent="0.25">
      <c r="A210" t="str">
        <f>Leverancespecifikation!C213</f>
        <v>209Insitustøbt elementer</v>
      </c>
      <c r="B210" t="str">
        <f>IF(ISNUMBER(FIND("_ARK",Tabel2[[#This Row],[Kilde: 3. Leverancespecifikation
Sammenkædning af kolonnerne (Vxx:BJxx) &amp; (BNxx:BZxx)]],1)),"X","")</f>
        <v/>
      </c>
      <c r="C210" t="str">
        <f t="shared" si="19"/>
        <v>X</v>
      </c>
      <c r="D210" t="str">
        <f t="shared" si="20"/>
        <v/>
      </c>
      <c r="E210" t="str">
        <f t="shared" si="21"/>
        <v/>
      </c>
      <c r="F210" t="str">
        <f t="shared" si="22"/>
        <v/>
      </c>
      <c r="G210" t="str">
        <f t="shared" si="23"/>
        <v/>
      </c>
      <c r="H210" t="str">
        <f t="shared" si="24"/>
        <v>X</v>
      </c>
      <c r="J210" t="str">
        <f>"_"&amp;_xlfn.CONCAT(Leverancespecifikation!V213:BJ213,Leverancespecifikation!BN213:BZ213)</f>
        <v>_LAN300KON300KON325KON325</v>
      </c>
    </row>
    <row r="211" spans="1:10" x14ac:dyDescent="0.25">
      <c r="A211" t="str">
        <f>Leverancespecifikation!C214</f>
        <v>210Hegn og afskærmninger</v>
      </c>
      <c r="B211" t="str">
        <f>IF(ISNUMBER(FIND("_ARK",Tabel2[[#This Row],[Kilde: 3. Leverancespecifikation
Sammenkædning af kolonnerne (Vxx:BJxx) &amp; (BNxx:BZxx)]],1)),"X","")</f>
        <v/>
      </c>
      <c r="C211" t="str">
        <f t="shared" si="19"/>
        <v/>
      </c>
      <c r="D211" t="str">
        <f t="shared" si="20"/>
        <v/>
      </c>
      <c r="E211" t="str">
        <f t="shared" si="21"/>
        <v/>
      </c>
      <c r="F211" t="str">
        <f t="shared" si="22"/>
        <v/>
      </c>
      <c r="G211" t="str">
        <f t="shared" si="23"/>
        <v/>
      </c>
      <c r="H211" t="str">
        <f t="shared" si="24"/>
        <v>X</v>
      </c>
      <c r="J211" t="str">
        <f>"_"&amp;_xlfn.CONCAT(Leverancespecifikation!V214:BJ214,Leverancespecifikation!BN214:BZ214)</f>
        <v>_LAN200LAN300LAN325LAN325</v>
      </c>
    </row>
    <row r="212" spans="1:10" x14ac:dyDescent="0.25">
      <c r="A212" t="str">
        <f>Leverancespecifikation!C215</f>
        <v>211Trapper i terræn</v>
      </c>
      <c r="B212" t="str">
        <f>IF(ISNUMBER(FIND("_ARK",Tabel2[[#This Row],[Kilde: 3. Leverancespecifikation
Sammenkædning af kolonnerne (Vxx:BJxx) &amp; (BNxx:BZxx)]],1)),"X","")</f>
        <v/>
      </c>
      <c r="C212" t="str">
        <f t="shared" si="19"/>
        <v/>
      </c>
      <c r="D212" t="str">
        <f t="shared" si="20"/>
        <v/>
      </c>
      <c r="E212" t="str">
        <f t="shared" si="21"/>
        <v/>
      </c>
      <c r="F212" t="str">
        <f t="shared" si="22"/>
        <v/>
      </c>
      <c r="G212" t="str">
        <f t="shared" si="23"/>
        <v/>
      </c>
      <c r="H212" t="str">
        <f t="shared" si="24"/>
        <v>X</v>
      </c>
      <c r="J212" t="str">
        <f>"_"&amp;_xlfn.CONCAT(Leverancespecifikation!V215:BJ215,Leverancespecifikation!BN215:BZ215)</f>
        <v>_LAN300LAN300LAN325LAN325</v>
      </c>
    </row>
    <row r="213" spans="1:10" x14ac:dyDescent="0.25">
      <c r="A213" t="str">
        <f>Leverancespecifikation!C216</f>
        <v>212Ramper i terræn</v>
      </c>
      <c r="B213" t="str">
        <f>IF(ISNUMBER(FIND("_ARK",Tabel2[[#This Row],[Kilde: 3. Leverancespecifikation
Sammenkædning af kolonnerne (Vxx:BJxx) &amp; (BNxx:BZxx)]],1)),"X","")</f>
        <v/>
      </c>
      <c r="C213" t="str">
        <f t="shared" si="19"/>
        <v/>
      </c>
      <c r="D213" t="str">
        <f t="shared" si="20"/>
        <v/>
      </c>
      <c r="E213" t="str">
        <f t="shared" si="21"/>
        <v/>
      </c>
      <c r="F213" t="str">
        <f t="shared" si="22"/>
        <v/>
      </c>
      <c r="G213" t="str">
        <f t="shared" si="23"/>
        <v/>
      </c>
      <c r="H213" t="str">
        <f t="shared" si="24"/>
        <v>X</v>
      </c>
      <c r="J213" t="str">
        <f>"_"&amp;_xlfn.CONCAT(Leverancespecifikation!V216:BJ216,Leverancespecifikation!BN216:BZ216)</f>
        <v>_LAN300LAN300LAN325LAN325</v>
      </c>
    </row>
    <row r="214" spans="1:10" x14ac:dyDescent="0.25">
      <c r="A214" t="str">
        <f>Leverancespecifikation!C217</f>
        <v>213Uisolerede bygværker i terræn</v>
      </c>
      <c r="B214" t="str">
        <f>IF(ISNUMBER(FIND("_ARK",Tabel2[[#This Row],[Kilde: 3. Leverancespecifikation
Sammenkædning af kolonnerne (Vxx:BJxx) &amp; (BNxx:BZxx)]],1)),"X","")</f>
        <v/>
      </c>
      <c r="C214" t="str">
        <f t="shared" si="19"/>
        <v/>
      </c>
      <c r="D214" t="str">
        <f t="shared" si="20"/>
        <v/>
      </c>
      <c r="E214" t="str">
        <f t="shared" si="21"/>
        <v/>
      </c>
      <c r="F214" t="str">
        <f t="shared" si="22"/>
        <v/>
      </c>
      <c r="G214" t="str">
        <f t="shared" si="23"/>
        <v/>
      </c>
      <c r="H214" t="str">
        <f t="shared" si="24"/>
        <v>X</v>
      </c>
      <c r="J214" t="str">
        <f>"_"&amp;_xlfn.CONCAT(Leverancespecifikation!V217:BJ217,Leverancespecifikation!BN217:BZ217)</f>
        <v>_LAN300LAN300LAN325LAN325</v>
      </c>
    </row>
    <row r="215" spans="1:10" x14ac:dyDescent="0.25">
      <c r="A215" t="str">
        <f>Leverancespecifikation!C218</f>
        <v>214Inventar i terræn</v>
      </c>
      <c r="B215" t="str">
        <f>IF(ISNUMBER(FIND("_ARK",Tabel2[[#This Row],[Kilde: 3. Leverancespecifikation
Sammenkædning af kolonnerne (Vxx:BJxx) &amp; (BNxx:BZxx)]],1)),"X","")</f>
        <v/>
      </c>
      <c r="C215" t="str">
        <f t="shared" si="19"/>
        <v/>
      </c>
      <c r="D215" t="str">
        <f t="shared" si="20"/>
        <v/>
      </c>
      <c r="E215" t="str">
        <f t="shared" si="21"/>
        <v/>
      </c>
      <c r="F215" t="str">
        <f t="shared" si="22"/>
        <v/>
      </c>
      <c r="G215" t="str">
        <f t="shared" si="23"/>
        <v/>
      </c>
      <c r="H215" t="str">
        <f t="shared" si="24"/>
        <v/>
      </c>
      <c r="J215" t="str">
        <f>"_"&amp;_xlfn.CONCAT(Leverancespecifikation!V218:BJ218,Leverancespecifikation!BN218:BZ218)</f>
        <v>_</v>
      </c>
    </row>
    <row r="216" spans="1:10" x14ac:dyDescent="0.25">
      <c r="A216" t="str">
        <f>Leverancespecifikation!C219</f>
        <v>215Installationer i terræn</v>
      </c>
      <c r="B216" t="str">
        <f>IF(ISNUMBER(FIND("_ARK",Tabel2[[#This Row],[Kilde: 3. Leverancespecifikation
Sammenkædning af kolonnerne (Vxx:BJxx) &amp; (BNxx:BZxx)]],1)),"X","")</f>
        <v/>
      </c>
      <c r="C216" t="str">
        <f t="shared" si="19"/>
        <v/>
      </c>
      <c r="D216" t="str">
        <f t="shared" si="20"/>
        <v/>
      </c>
      <c r="E216" t="str">
        <f t="shared" si="21"/>
        <v/>
      </c>
      <c r="F216" t="str">
        <f t="shared" si="22"/>
        <v/>
      </c>
      <c r="G216" t="str">
        <f t="shared" si="23"/>
        <v/>
      </c>
      <c r="H216" t="str">
        <f t="shared" si="24"/>
        <v>X</v>
      </c>
      <c r="J216" t="str">
        <f>"_"&amp;_xlfn.CONCAT(Leverancespecifikation!V219:BJ219,Leverancespecifikation!BN219:BZ219)</f>
        <v>_LAN300LAN300LAN325LAN325</v>
      </c>
    </row>
    <row r="217" spans="1:10" x14ac:dyDescent="0.25">
      <c r="A217" t="str">
        <f>Leverancespecifikation!C220</f>
        <v>216Fast inventar</v>
      </c>
      <c r="B217" t="str">
        <f>IF(ISNUMBER(FIND("_ARK",Tabel2[[#This Row],[Kilde: 3. Leverancespecifikation
Sammenkædning af kolonnerne (Vxx:BJxx) &amp; (BNxx:BZxx)]],1)),"X","")</f>
        <v/>
      </c>
      <c r="C217" t="str">
        <f t="shared" si="19"/>
        <v/>
      </c>
      <c r="D217" t="str">
        <f t="shared" si="20"/>
        <v/>
      </c>
      <c r="E217" t="str">
        <f t="shared" si="21"/>
        <v/>
      </c>
      <c r="F217" t="str">
        <f t="shared" si="22"/>
        <v/>
      </c>
      <c r="G217" t="str">
        <f t="shared" si="23"/>
        <v/>
      </c>
      <c r="H217" t="str">
        <f t="shared" si="24"/>
        <v>X</v>
      </c>
      <c r="J217" t="str">
        <f>"_"&amp;_xlfn.CONCAT(Leverancespecifikation!V220:BJ220,Leverancespecifikation!BN220:BZ220)</f>
        <v>_LAN300LAN300LAN325LAN325</v>
      </c>
    </row>
    <row r="218" spans="1:10" x14ac:dyDescent="0.25">
      <c r="A218" t="str">
        <f>Leverancespecifikation!C221</f>
        <v>217Løst inventar</v>
      </c>
      <c r="B218" t="str">
        <f>IF(ISNUMBER(FIND("_ARK",Tabel2[[#This Row],[Kilde: 3. Leverancespecifikation
Sammenkædning af kolonnerne (Vxx:BJxx) &amp; (BNxx:BZxx)]],1)),"X","")</f>
        <v/>
      </c>
      <c r="C218" t="str">
        <f t="shared" si="19"/>
        <v/>
      </c>
      <c r="D218" t="str">
        <f t="shared" si="20"/>
        <v/>
      </c>
      <c r="E218" t="str">
        <f t="shared" si="21"/>
        <v/>
      </c>
      <c r="F218" t="str">
        <f t="shared" si="22"/>
        <v/>
      </c>
      <c r="G218" t="str">
        <f t="shared" si="23"/>
        <v/>
      </c>
      <c r="H218" t="str">
        <f t="shared" si="24"/>
        <v>X</v>
      </c>
      <c r="J218" t="str">
        <f>"_"&amp;_xlfn.CONCAT(Leverancespecifikation!V221:BJ221,Leverancespecifikation!BN221:BZ221)</f>
        <v>_LAN300LAN300LAN325LAN325</v>
      </c>
    </row>
    <row r="219" spans="1:10" x14ac:dyDescent="0.25">
      <c r="A219" t="str">
        <f>Leverancespecifikation!C222</f>
        <v>218Belysning i terræn</v>
      </c>
      <c r="B219" t="str">
        <f>IF(ISNUMBER(FIND("_ARK",Tabel2[[#This Row],[Kilde: 3. Leverancespecifikation
Sammenkædning af kolonnerne (Vxx:BJxx) &amp; (BNxx:BZxx)]],1)),"X","")</f>
        <v/>
      </c>
      <c r="C219" t="str">
        <f t="shared" si="19"/>
        <v/>
      </c>
      <c r="D219" t="str">
        <f t="shared" si="20"/>
        <v/>
      </c>
      <c r="E219" t="str">
        <f t="shared" si="21"/>
        <v/>
      </c>
      <c r="F219" t="str">
        <f t="shared" si="22"/>
        <v/>
      </c>
      <c r="G219" t="str">
        <f t="shared" si="23"/>
        <v/>
      </c>
      <c r="H219" t="str">
        <f t="shared" si="24"/>
        <v>X</v>
      </c>
      <c r="J219" t="str">
        <f>"_"&amp;_xlfn.CONCAT(Leverancespecifikation!V222:BJ222,Leverancespecifikation!BN222:BZ222)</f>
        <v>_LAN200LAN300LAN325LAN325</v>
      </c>
    </row>
    <row r="220" spans="1:10" x14ac:dyDescent="0.25">
      <c r="A220" t="str">
        <f>Leverancespecifikation!C223</f>
        <v>219Håndlister/værn i terræn</v>
      </c>
      <c r="B220" t="str">
        <f>IF(ISNUMBER(FIND("_ARK",Tabel2[[#This Row],[Kilde: 3. Leverancespecifikation
Sammenkædning af kolonnerne (Vxx:BJxx) &amp; (BNxx:BZxx)]],1)),"X","")</f>
        <v/>
      </c>
      <c r="C220" t="str">
        <f t="shared" si="19"/>
        <v/>
      </c>
      <c r="D220" t="str">
        <f t="shared" si="20"/>
        <v/>
      </c>
      <c r="E220" t="str">
        <f t="shared" si="21"/>
        <v/>
      </c>
      <c r="F220" t="str">
        <f t="shared" si="22"/>
        <v/>
      </c>
      <c r="G220" t="str">
        <f t="shared" si="23"/>
        <v/>
      </c>
      <c r="H220" t="str">
        <f t="shared" si="24"/>
        <v>X</v>
      </c>
      <c r="J220" t="str">
        <f>"_"&amp;_xlfn.CONCAT(Leverancespecifikation!V223:BJ223,Leverancespecifikation!BN223:BZ223)</f>
        <v>_LAN200LAN300LAN325LAN325</v>
      </c>
    </row>
    <row r="221" spans="1:10" x14ac:dyDescent="0.25">
      <c r="A221" t="str">
        <f>Leverancespecifikation!C224</f>
        <v>220El</v>
      </c>
      <c r="B221" t="str">
        <f>IF(ISNUMBER(FIND("_ARK",Tabel2[[#This Row],[Kilde: 3. Leverancespecifikation
Sammenkædning af kolonnerne (Vxx:BJxx) &amp; (BNxx:BZxx)]],1)),"X","")</f>
        <v/>
      </c>
      <c r="C221" t="str">
        <f t="shared" si="19"/>
        <v/>
      </c>
      <c r="D221" t="str">
        <f t="shared" si="20"/>
        <v/>
      </c>
      <c r="E221" t="str">
        <f t="shared" si="21"/>
        <v/>
      </c>
      <c r="F221" t="str">
        <f t="shared" si="22"/>
        <v/>
      </c>
      <c r="G221" t="str">
        <f t="shared" si="23"/>
        <v/>
      </c>
      <c r="H221" t="str">
        <f t="shared" si="24"/>
        <v/>
      </c>
      <c r="J221" t="str">
        <f>"_"&amp;_xlfn.CONCAT(Leverancespecifikation!V224:BJ224,Leverancespecifikation!BN224:BZ224)</f>
        <v>_</v>
      </c>
    </row>
    <row r="222" spans="1:10" x14ac:dyDescent="0.25">
      <c r="A222" t="str">
        <f>Leverancespecifikation!C225</f>
        <v>221Analytiske rum og systemer</v>
      </c>
      <c r="B222" t="str">
        <f>IF(ISNUMBER(FIND("_ARK",Tabel2[[#This Row],[Kilde: 3. Leverancespecifikation
Sammenkædning af kolonnerne (Vxx:BJxx) &amp; (BNxx:BZxx)]],1)),"X","")</f>
        <v/>
      </c>
      <c r="C222" t="str">
        <f t="shared" si="19"/>
        <v/>
      </c>
      <c r="D222" t="str">
        <f t="shared" si="20"/>
        <v/>
      </c>
      <c r="E222" t="str">
        <f t="shared" si="21"/>
        <v/>
      </c>
      <c r="F222" t="str">
        <f t="shared" si="22"/>
        <v/>
      </c>
      <c r="G222" t="str">
        <f t="shared" si="23"/>
        <v/>
      </c>
      <c r="H222" t="str">
        <f t="shared" si="24"/>
        <v/>
      </c>
      <c r="J222" t="str">
        <f>"_"&amp;_xlfn.CONCAT(Leverancespecifikation!V225:BJ225,Leverancespecifikation!BN225:BZ225)</f>
        <v>_</v>
      </c>
    </row>
    <row r="223" spans="1:10" x14ac:dyDescent="0.25">
      <c r="A223" t="str">
        <f>Leverancespecifikation!C226</f>
        <v>222Spaces -  EL-Installationer</v>
      </c>
      <c r="B223" t="str">
        <f>IF(ISNUMBER(FIND("_ARK",Tabel2[[#This Row],[Kilde: 3. Leverancespecifikation
Sammenkædning af kolonnerne (Vxx:BJxx) &amp; (BNxx:BZxx)]],1)),"X","")</f>
        <v/>
      </c>
      <c r="C223" t="str">
        <f t="shared" si="19"/>
        <v/>
      </c>
      <c r="D223" t="str">
        <f t="shared" si="20"/>
        <v/>
      </c>
      <c r="E223" t="str">
        <f t="shared" si="21"/>
        <v/>
      </c>
      <c r="F223" t="str">
        <f t="shared" si="22"/>
        <v/>
      </c>
      <c r="G223" t="str">
        <f t="shared" si="23"/>
        <v/>
      </c>
      <c r="H223" t="str">
        <f t="shared" si="24"/>
        <v/>
      </c>
      <c r="J223" t="str">
        <f>"_"&amp;_xlfn.CONCAT(Leverancespecifikation!V226:BJ226,Leverancespecifikation!BN226:BZ226)</f>
        <v>_</v>
      </c>
    </row>
    <row r="224" spans="1:10" x14ac:dyDescent="0.25">
      <c r="A224" t="str">
        <f>Leverancespecifikation!C227</f>
        <v>223Systemer - EL-Installationer</v>
      </c>
      <c r="B224" t="str">
        <f>IF(ISNUMBER(FIND("_ARK",Tabel2[[#This Row],[Kilde: 3. Leverancespecifikation
Sammenkædning af kolonnerne (Vxx:BJxx) &amp; (BNxx:BZxx)]],1)),"X","")</f>
        <v/>
      </c>
      <c r="C224" t="str">
        <f t="shared" si="19"/>
        <v/>
      </c>
      <c r="D224" t="str">
        <f t="shared" si="20"/>
        <v/>
      </c>
      <c r="E224" t="str">
        <f t="shared" si="21"/>
        <v/>
      </c>
      <c r="F224" t="str">
        <f t="shared" si="22"/>
        <v/>
      </c>
      <c r="G224" t="str">
        <f t="shared" si="23"/>
        <v/>
      </c>
      <c r="H224" t="str">
        <f t="shared" si="24"/>
        <v/>
      </c>
      <c r="J224" t="str">
        <f>"_"&amp;_xlfn.CONCAT(Leverancespecifikation!V227:BJ227,Leverancespecifikation!BN227:BZ227)</f>
        <v>_</v>
      </c>
    </row>
    <row r="225" spans="1:10" x14ac:dyDescent="0.25">
      <c r="A225" t="str">
        <f>Leverancespecifikation!C228</f>
        <v>224Føringsveje</v>
      </c>
      <c r="B225" t="str">
        <f>IF(ISNUMBER(FIND("_ARK",Tabel2[[#This Row],[Kilde: 3. Leverancespecifikation
Sammenkædning af kolonnerne (Vxx:BJxx) &amp; (BNxx:BZxx)]],1)),"X","")</f>
        <v/>
      </c>
      <c r="C225" t="str">
        <f t="shared" si="19"/>
        <v/>
      </c>
      <c r="D225" t="str">
        <f t="shared" si="20"/>
        <v/>
      </c>
      <c r="E225" t="str">
        <f t="shared" si="21"/>
        <v/>
      </c>
      <c r="F225" t="str">
        <f t="shared" si="22"/>
        <v/>
      </c>
      <c r="G225" t="str">
        <f t="shared" si="23"/>
        <v/>
      </c>
      <c r="H225" t="str">
        <f t="shared" si="24"/>
        <v/>
      </c>
      <c r="J225" t="str">
        <f>"_"&amp;_xlfn.CONCAT(Leverancespecifikation!V228:BJ228,Leverancespecifikation!BN228:BZ228)</f>
        <v>_</v>
      </c>
    </row>
    <row r="226" spans="1:10" x14ac:dyDescent="0.25">
      <c r="A226" t="str">
        <f>Leverancespecifikation!C229</f>
        <v>225Bakker/stiger/Kanaler/Kabler/Trækrør</v>
      </c>
      <c r="B226" t="str">
        <f>IF(ISNUMBER(FIND("_ARK",Tabel2[[#This Row],[Kilde: 3. Leverancespecifikation
Sammenkædning af kolonnerne (Vxx:BJxx) &amp; (BNxx:BZxx)]],1)),"X","")</f>
        <v/>
      </c>
      <c r="C226" t="str">
        <f t="shared" si="19"/>
        <v/>
      </c>
      <c r="D226" t="str">
        <f t="shared" si="20"/>
        <v/>
      </c>
      <c r="E226" t="str">
        <f t="shared" si="21"/>
        <v/>
      </c>
      <c r="F226" t="str">
        <f t="shared" si="22"/>
        <v/>
      </c>
      <c r="G226" t="str">
        <f t="shared" si="23"/>
        <v/>
      </c>
      <c r="H226" t="str">
        <f t="shared" si="24"/>
        <v/>
      </c>
      <c r="J226" t="str">
        <f>"_"&amp;_xlfn.CONCAT(Leverancespecifikation!V229:BJ229,Leverancespecifikation!BN229:BZ229)</f>
        <v>_</v>
      </c>
    </row>
    <row r="227" spans="1:10" x14ac:dyDescent="0.25">
      <c r="A227" t="str">
        <f>Leverancespecifikation!C230</f>
        <v>226Teknikrum/Teknikområder</v>
      </c>
      <c r="B227" t="str">
        <f>IF(ISNUMBER(FIND("_ARK",Tabel2[[#This Row],[Kilde: 3. Leverancespecifikation
Sammenkædning af kolonnerne (Vxx:BJxx) &amp; (BNxx:BZxx)]],1)),"X","")</f>
        <v/>
      </c>
      <c r="C227" t="str">
        <f t="shared" si="19"/>
        <v/>
      </c>
      <c r="D227" t="str">
        <f t="shared" si="20"/>
        <v>X</v>
      </c>
      <c r="E227" t="str">
        <f t="shared" si="21"/>
        <v/>
      </c>
      <c r="F227" t="str">
        <f t="shared" si="22"/>
        <v/>
      </c>
      <c r="G227" t="str">
        <f t="shared" si="23"/>
        <v/>
      </c>
      <c r="H227" t="str">
        <f t="shared" si="24"/>
        <v/>
      </c>
      <c r="J227" t="str">
        <f>"_"&amp;_xlfn.CONCAT(Leverancespecifikation!V230:BJ230,Leverancespecifikation!BN230:BZ230)</f>
        <v>_EL200EL300EL325EL325</v>
      </c>
    </row>
    <row r="228" spans="1:10" x14ac:dyDescent="0.25">
      <c r="A228" t="str">
        <f>Leverancespecifikation!C231</f>
        <v>227Skakte (lodrette hovedføringsveje)</v>
      </c>
      <c r="B228" t="str">
        <f>IF(ISNUMBER(FIND("_ARK",Tabel2[[#This Row],[Kilde: 3. Leverancespecifikation
Sammenkædning af kolonnerne (Vxx:BJxx) &amp; (BNxx:BZxx)]],1)),"X","")</f>
        <v/>
      </c>
      <c r="C228" t="str">
        <f t="shared" si="19"/>
        <v/>
      </c>
      <c r="D228" t="str">
        <f t="shared" si="20"/>
        <v>X</v>
      </c>
      <c r="E228" t="str">
        <f t="shared" si="21"/>
        <v/>
      </c>
      <c r="F228" t="str">
        <f t="shared" si="22"/>
        <v/>
      </c>
      <c r="G228" t="str">
        <f t="shared" si="23"/>
        <v/>
      </c>
      <c r="H228" t="str">
        <f t="shared" si="24"/>
        <v/>
      </c>
      <c r="J228" t="str">
        <f>"_"&amp;_xlfn.CONCAT(Leverancespecifikation!V231:BJ231,Leverancespecifikation!BN231:BZ231)</f>
        <v>_EL300EL325EL325</v>
      </c>
    </row>
    <row r="229" spans="1:10" x14ac:dyDescent="0.25">
      <c r="A229" t="str">
        <f>Leverancespecifikation!C232</f>
        <v>228Vandrette hoved- og fordelingsføringsveje</v>
      </c>
      <c r="B229" t="str">
        <f>IF(ISNUMBER(FIND("_ARK",Tabel2[[#This Row],[Kilde: 3. Leverancespecifikation
Sammenkædning af kolonnerne (Vxx:BJxx) &amp; (BNxx:BZxx)]],1)),"X","")</f>
        <v/>
      </c>
      <c r="C229" t="str">
        <f t="shared" si="19"/>
        <v/>
      </c>
      <c r="D229" t="str">
        <f t="shared" si="20"/>
        <v>X</v>
      </c>
      <c r="E229" t="str">
        <f t="shared" si="21"/>
        <v/>
      </c>
      <c r="F229" t="str">
        <f t="shared" si="22"/>
        <v/>
      </c>
      <c r="G229" t="str">
        <f t="shared" si="23"/>
        <v/>
      </c>
      <c r="H229" t="str">
        <f t="shared" si="24"/>
        <v/>
      </c>
      <c r="J229" t="str">
        <f>"_"&amp;_xlfn.CONCAT(Leverancespecifikation!V232:BJ232,Leverancespecifikation!BN232:BZ232)</f>
        <v>_EL300EL325EL325</v>
      </c>
    </row>
    <row r="230" spans="1:10" x14ac:dyDescent="0.25">
      <c r="A230" t="str">
        <f>Leverancespecifikation!C233</f>
        <v>229Føring til Komponenter og tilslutninger i rum</v>
      </c>
      <c r="B230" t="str">
        <f>IF(ISNUMBER(FIND("_ARK",Tabel2[[#This Row],[Kilde: 3. Leverancespecifikation
Sammenkædning af kolonnerne (Vxx:BJxx) &amp; (BNxx:BZxx)]],1)),"X","")</f>
        <v/>
      </c>
      <c r="C230" t="str">
        <f t="shared" si="19"/>
        <v/>
      </c>
      <c r="D230" t="str">
        <f t="shared" si="20"/>
        <v>X</v>
      </c>
      <c r="E230" t="str">
        <f t="shared" si="21"/>
        <v/>
      </c>
      <c r="F230" t="str">
        <f t="shared" si="22"/>
        <v/>
      </c>
      <c r="G230" t="str">
        <f t="shared" si="23"/>
        <v/>
      </c>
      <c r="H230" t="str">
        <f t="shared" si="24"/>
        <v/>
      </c>
      <c r="J230" t="str">
        <f>"_"&amp;_xlfn.CONCAT(Leverancespecifikation!V233:BJ233,Leverancespecifikation!BN233:BZ233)</f>
        <v>_EL300EL325EL325</v>
      </c>
    </row>
    <row r="231" spans="1:10" x14ac:dyDescent="0.25">
      <c r="A231" t="str">
        <f>Leverancespecifikation!C234</f>
        <v>230Kabelrør/trækrør &lt; 50 mm</v>
      </c>
      <c r="B231" t="str">
        <f>IF(ISNUMBER(FIND("_ARK",Tabel2[[#This Row],[Kilde: 3. Leverancespecifikation
Sammenkædning af kolonnerne (Vxx:BJxx) &amp; (BNxx:BZxx)]],1)),"X","")</f>
        <v/>
      </c>
      <c r="C231" t="str">
        <f t="shared" si="19"/>
        <v/>
      </c>
      <c r="D231" t="str">
        <f t="shared" si="20"/>
        <v/>
      </c>
      <c r="E231" t="str">
        <f t="shared" si="21"/>
        <v/>
      </c>
      <c r="F231" t="str">
        <f t="shared" si="22"/>
        <v/>
      </c>
      <c r="G231" t="str">
        <f t="shared" si="23"/>
        <v/>
      </c>
      <c r="H231" t="str">
        <f t="shared" si="24"/>
        <v/>
      </c>
      <c r="J231" t="str">
        <f>"_"&amp;_xlfn.CONCAT(Leverancespecifikation!V234:BJ234,Leverancespecifikation!BN234:BZ234)</f>
        <v>_</v>
      </c>
    </row>
    <row r="232" spans="1:10" x14ac:dyDescent="0.25">
      <c r="A232" t="str">
        <f>Leverancespecifikation!C235</f>
        <v>231Kabelrør/trækrør ≥ 50 mm</v>
      </c>
      <c r="B232" t="str">
        <f>IF(ISNUMBER(FIND("_ARK",Tabel2[[#This Row],[Kilde: 3. Leverancespecifikation
Sammenkædning af kolonnerne (Vxx:BJxx) &amp; (BNxx:BZxx)]],1)),"X","")</f>
        <v/>
      </c>
      <c r="C232" t="str">
        <f t="shared" si="19"/>
        <v/>
      </c>
      <c r="D232" t="str">
        <f t="shared" si="20"/>
        <v>X</v>
      </c>
      <c r="E232" t="str">
        <f t="shared" si="21"/>
        <v/>
      </c>
      <c r="F232" t="str">
        <f t="shared" si="22"/>
        <v/>
      </c>
      <c r="G232" t="str">
        <f t="shared" si="23"/>
        <v/>
      </c>
      <c r="H232" t="str">
        <f t="shared" si="24"/>
        <v/>
      </c>
      <c r="J232" t="str">
        <f>"_"&amp;_xlfn.CONCAT(Leverancespecifikation!V235:BJ235,Leverancespecifikation!BN235:BZ235)</f>
        <v>_EL300EL325EL325</v>
      </c>
    </row>
    <row r="233" spans="1:10" x14ac:dyDescent="0.25">
      <c r="A233" t="str">
        <f>Leverancespecifikation!C236</f>
        <v>232Bæringer</v>
      </c>
      <c r="B233" t="str">
        <f>IF(ISNUMBER(FIND("_ARK",Tabel2[[#This Row],[Kilde: 3. Leverancespecifikation
Sammenkædning af kolonnerne (Vxx:BJxx) &amp; (BNxx:BZxx)]],1)),"X","")</f>
        <v/>
      </c>
      <c r="C233" t="str">
        <f t="shared" si="19"/>
        <v/>
      </c>
      <c r="D233" t="str">
        <f t="shared" si="20"/>
        <v/>
      </c>
      <c r="E233" t="str">
        <f t="shared" si="21"/>
        <v/>
      </c>
      <c r="F233" t="str">
        <f t="shared" si="22"/>
        <v/>
      </c>
      <c r="G233" t="str">
        <f t="shared" si="23"/>
        <v/>
      </c>
      <c r="H233" t="str">
        <f t="shared" si="24"/>
        <v/>
      </c>
      <c r="J233" t="str">
        <f>"_"&amp;_xlfn.CONCAT(Leverancespecifikation!V236:BJ236,Leverancespecifikation!BN236:BZ236)</f>
        <v>_</v>
      </c>
    </row>
    <row r="234" spans="1:10" x14ac:dyDescent="0.25">
      <c r="A234" t="str">
        <f>Leverancespecifikation!C237</f>
        <v>233Konsoller</v>
      </c>
      <c r="B234" t="str">
        <f>IF(ISNUMBER(FIND("_ARK",Tabel2[[#This Row],[Kilde: 3. Leverancespecifikation
Sammenkædning af kolonnerne (Vxx:BJxx) &amp; (BNxx:BZxx)]],1)),"X","")</f>
        <v/>
      </c>
      <c r="C234" t="str">
        <f t="shared" si="19"/>
        <v/>
      </c>
      <c r="D234" t="str">
        <f t="shared" si="20"/>
        <v/>
      </c>
      <c r="E234" t="str">
        <f t="shared" si="21"/>
        <v/>
      </c>
      <c r="F234" t="str">
        <f t="shared" si="22"/>
        <v/>
      </c>
      <c r="G234" t="str">
        <f t="shared" si="23"/>
        <v/>
      </c>
      <c r="H234" t="str">
        <f t="shared" si="24"/>
        <v/>
      </c>
      <c r="J234" t="str">
        <f>"_"&amp;_xlfn.CONCAT(Leverancespecifikation!V237:BJ237,Leverancespecifikation!BN237:BZ237)</f>
        <v>_</v>
      </c>
    </row>
    <row r="235" spans="1:10" x14ac:dyDescent="0.25">
      <c r="A235" t="str">
        <f>Leverancespecifikation!C238</f>
        <v>234Stativer</v>
      </c>
      <c r="B235" t="str">
        <f>IF(ISNUMBER(FIND("_ARK",Tabel2[[#This Row],[Kilde: 3. Leverancespecifikation
Sammenkædning af kolonnerne (Vxx:BJxx) &amp; (BNxx:BZxx)]],1)),"X","")</f>
        <v/>
      </c>
      <c r="C235" t="str">
        <f t="shared" si="19"/>
        <v/>
      </c>
      <c r="D235" t="str">
        <f t="shared" si="20"/>
        <v/>
      </c>
      <c r="E235" t="str">
        <f t="shared" si="21"/>
        <v/>
      </c>
      <c r="F235" t="str">
        <f t="shared" si="22"/>
        <v/>
      </c>
      <c r="G235" t="str">
        <f t="shared" si="23"/>
        <v/>
      </c>
      <c r="H235" t="str">
        <f t="shared" si="24"/>
        <v/>
      </c>
      <c r="J235" t="str">
        <f>"_"&amp;_xlfn.CONCAT(Leverancespecifikation!V238:BJ238,Leverancespecifikation!BN238:BZ238)</f>
        <v>_</v>
      </c>
    </row>
    <row r="236" spans="1:10" x14ac:dyDescent="0.25">
      <c r="A236" t="str">
        <f>Leverancespecifikation!C239</f>
        <v>235Hul- og recesobjekter</v>
      </c>
      <c r="B236" t="str">
        <f>IF(ISNUMBER(FIND("_ARK",Tabel2[[#This Row],[Kilde: 3. Leverancespecifikation
Sammenkædning af kolonnerne (Vxx:BJxx) &amp; (BNxx:BZxx)]],1)),"X","")</f>
        <v/>
      </c>
      <c r="C236" t="str">
        <f t="shared" si="19"/>
        <v/>
      </c>
      <c r="D236" t="str">
        <f t="shared" si="20"/>
        <v/>
      </c>
      <c r="E236" t="str">
        <f t="shared" si="21"/>
        <v/>
      </c>
      <c r="F236" t="str">
        <f t="shared" si="22"/>
        <v/>
      </c>
      <c r="G236" t="str">
        <f t="shared" si="23"/>
        <v/>
      </c>
      <c r="H236" t="str">
        <f t="shared" si="24"/>
        <v/>
      </c>
      <c r="J236" t="str">
        <f>"_"&amp;_xlfn.CONCAT(Leverancespecifikation!V239:BJ239,Leverancespecifikation!BN239:BZ239)</f>
        <v>_</v>
      </c>
    </row>
    <row r="237" spans="1:10" x14ac:dyDescent="0.25">
      <c r="A237" t="str">
        <f>Leverancespecifikation!C240</f>
        <v>236Hullukninger</v>
      </c>
      <c r="B237" t="str">
        <f>IF(ISNUMBER(FIND("_ARK",Tabel2[[#This Row],[Kilde: 3. Leverancespecifikation
Sammenkædning af kolonnerne (Vxx:BJxx) &amp; (BNxx:BZxx)]],1)),"X","")</f>
        <v/>
      </c>
      <c r="C237" t="str">
        <f t="shared" si="19"/>
        <v/>
      </c>
      <c r="D237" t="str">
        <f t="shared" si="20"/>
        <v/>
      </c>
      <c r="E237" t="str">
        <f t="shared" si="21"/>
        <v/>
      </c>
      <c r="F237" t="str">
        <f t="shared" si="22"/>
        <v/>
      </c>
      <c r="G237" t="str">
        <f t="shared" si="23"/>
        <v/>
      </c>
      <c r="H237" t="str">
        <f t="shared" si="24"/>
        <v/>
      </c>
      <c r="J237" t="str">
        <f>"_"&amp;_xlfn.CONCAT(Leverancespecifikation!V240:BJ240,Leverancespecifikation!BN240:BZ240)</f>
        <v>_</v>
      </c>
    </row>
    <row r="238" spans="1:10" x14ac:dyDescent="0.25">
      <c r="A238" t="str">
        <f>Leverancespecifikation!C241</f>
        <v>237Kabling</v>
      </c>
      <c r="B238" t="str">
        <f>IF(ISNUMBER(FIND("_ARK",Tabel2[[#This Row],[Kilde: 3. Leverancespecifikation
Sammenkædning af kolonnerne (Vxx:BJxx) &amp; (BNxx:BZxx)]],1)),"X","")</f>
        <v/>
      </c>
      <c r="C238" t="str">
        <f t="shared" si="19"/>
        <v/>
      </c>
      <c r="D238" t="str">
        <f t="shared" si="20"/>
        <v/>
      </c>
      <c r="E238" t="str">
        <f t="shared" si="21"/>
        <v/>
      </c>
      <c r="F238" t="str">
        <f t="shared" si="22"/>
        <v/>
      </c>
      <c r="G238" t="str">
        <f t="shared" si="23"/>
        <v/>
      </c>
      <c r="H238" t="str">
        <f t="shared" si="24"/>
        <v/>
      </c>
      <c r="J238" t="str">
        <f>"_"&amp;_xlfn.CONCAT(Leverancespecifikation!V241:BJ241,Leverancespecifikation!BN241:BZ241)</f>
        <v>_</v>
      </c>
    </row>
    <row r="239" spans="1:10" x14ac:dyDescent="0.25">
      <c r="A239" t="str">
        <f>Leverancespecifikation!C242</f>
        <v>238Ledninger i terræn</v>
      </c>
      <c r="B239" t="str">
        <f>IF(ISNUMBER(FIND("_ARK",Tabel2[[#This Row],[Kilde: 3. Leverancespecifikation
Sammenkædning af kolonnerne (Vxx:BJxx) &amp; (BNxx:BZxx)]],1)),"X","")</f>
        <v/>
      </c>
      <c r="C239" t="str">
        <f t="shared" si="19"/>
        <v/>
      </c>
      <c r="D239" t="str">
        <f t="shared" si="20"/>
        <v/>
      </c>
      <c r="E239" t="str">
        <f t="shared" si="21"/>
        <v/>
      </c>
      <c r="F239" t="str">
        <f t="shared" si="22"/>
        <v/>
      </c>
      <c r="G239" t="str">
        <f t="shared" si="23"/>
        <v/>
      </c>
      <c r="H239" t="str">
        <f t="shared" si="24"/>
        <v/>
      </c>
      <c r="J239" t="str">
        <f>"_"&amp;_xlfn.CONCAT(Leverancespecifikation!V242:BJ242,Leverancespecifikation!BN242:BZ242)</f>
        <v>_</v>
      </c>
    </row>
    <row r="240" spans="1:10" x14ac:dyDescent="0.25">
      <c r="A240" t="str">
        <f>Leverancespecifikation!C243</f>
        <v>239Luftledninger for højspændingsanlæg</v>
      </c>
      <c r="B240" t="str">
        <f>IF(ISNUMBER(FIND("_ARK",Tabel2[[#This Row],[Kilde: 3. Leverancespecifikation
Sammenkædning af kolonnerne (Vxx:BJxx) &amp; (BNxx:BZxx)]],1)),"X","")</f>
        <v/>
      </c>
      <c r="C240" t="str">
        <f t="shared" si="19"/>
        <v/>
      </c>
      <c r="D240" t="str">
        <f t="shared" si="20"/>
        <v/>
      </c>
      <c r="E240" t="str">
        <f t="shared" si="21"/>
        <v/>
      </c>
      <c r="F240" t="str">
        <f t="shared" si="22"/>
        <v/>
      </c>
      <c r="G240" t="str">
        <f t="shared" si="23"/>
        <v/>
      </c>
      <c r="H240" t="str">
        <f t="shared" si="24"/>
        <v/>
      </c>
      <c r="J240" t="str">
        <f>"_"&amp;_xlfn.CONCAT(Leverancespecifikation!V243:BJ243,Leverancespecifikation!BN243:BZ243)</f>
        <v>_</v>
      </c>
    </row>
    <row r="241" spans="1:10" x14ac:dyDescent="0.25">
      <c r="A241" t="str">
        <f>Leverancespecifikation!C244</f>
        <v>240Ledninger i jord for højspændingsanlæg</v>
      </c>
      <c r="B241" t="str">
        <f>IF(ISNUMBER(FIND("_ARK",Tabel2[[#This Row],[Kilde: 3. Leverancespecifikation
Sammenkædning af kolonnerne (Vxx:BJxx) &amp; (BNxx:BZxx)]],1)),"X","")</f>
        <v/>
      </c>
      <c r="C241" t="str">
        <f t="shared" si="19"/>
        <v/>
      </c>
      <c r="D241" t="str">
        <f t="shared" si="20"/>
        <v/>
      </c>
      <c r="E241" t="str">
        <f t="shared" si="21"/>
        <v/>
      </c>
      <c r="F241" t="str">
        <f t="shared" si="22"/>
        <v/>
      </c>
      <c r="G241" t="str">
        <f t="shared" si="23"/>
        <v/>
      </c>
      <c r="H241" t="str">
        <f t="shared" si="24"/>
        <v/>
      </c>
      <c r="J241" t="str">
        <f>"_"&amp;_xlfn.CONCAT(Leverancespecifikation!V244:BJ244,Leverancespecifikation!BN244:BZ244)</f>
        <v>_</v>
      </c>
    </row>
    <row r="242" spans="1:10" x14ac:dyDescent="0.25">
      <c r="A242" t="str">
        <f>Leverancespecifikation!C245</f>
        <v>241Luftledninger for lavspændingsanlæg</v>
      </c>
      <c r="B242" t="str">
        <f>IF(ISNUMBER(FIND("_ARK",Tabel2[[#This Row],[Kilde: 3. Leverancespecifikation
Sammenkædning af kolonnerne (Vxx:BJxx) &amp; (BNxx:BZxx)]],1)),"X","")</f>
        <v/>
      </c>
      <c r="C242" t="str">
        <f t="shared" si="19"/>
        <v/>
      </c>
      <c r="D242" t="str">
        <f t="shared" si="20"/>
        <v/>
      </c>
      <c r="E242" t="str">
        <f t="shared" si="21"/>
        <v/>
      </c>
      <c r="F242" t="str">
        <f t="shared" si="22"/>
        <v/>
      </c>
      <c r="G242" t="str">
        <f t="shared" si="23"/>
        <v/>
      </c>
      <c r="H242" t="str">
        <f t="shared" si="24"/>
        <v/>
      </c>
      <c r="J242" t="str">
        <f>"_"&amp;_xlfn.CONCAT(Leverancespecifikation!V245:BJ245,Leverancespecifikation!BN245:BZ245)</f>
        <v>_</v>
      </c>
    </row>
    <row r="243" spans="1:10" x14ac:dyDescent="0.25">
      <c r="A243" t="str">
        <f>Leverancespecifikation!C246</f>
        <v>242Ledninger i jord for lavspændingsanlæg</v>
      </c>
      <c r="B243" t="str">
        <f>IF(ISNUMBER(FIND("_ARK",Tabel2[[#This Row],[Kilde: 3. Leverancespecifikation
Sammenkædning af kolonnerne (Vxx:BJxx) &amp; (BNxx:BZxx)]],1)),"X","")</f>
        <v/>
      </c>
      <c r="C243" t="str">
        <f t="shared" si="19"/>
        <v/>
      </c>
      <c r="D243" t="str">
        <f t="shared" si="20"/>
        <v/>
      </c>
      <c r="E243" t="str">
        <f t="shared" si="21"/>
        <v/>
      </c>
      <c r="F243" t="str">
        <f t="shared" si="22"/>
        <v/>
      </c>
      <c r="G243" t="str">
        <f t="shared" si="23"/>
        <v/>
      </c>
      <c r="H243" t="str">
        <f t="shared" si="24"/>
        <v/>
      </c>
      <c r="J243" t="str">
        <f>"_"&amp;_xlfn.CONCAT(Leverancespecifikation!V246:BJ246,Leverancespecifikation!BN246:BZ246)</f>
        <v>_</v>
      </c>
    </row>
    <row r="244" spans="1:10" x14ac:dyDescent="0.25">
      <c r="A244" t="str">
        <f>Leverancespecifikation!C247</f>
        <v>243Ledninger for elektronik- og svagstrømsanlæg</v>
      </c>
      <c r="B244" t="str">
        <f>IF(ISNUMBER(FIND("_ARK",Tabel2[[#This Row],[Kilde: 3. Leverancespecifikation
Sammenkædning af kolonnerne (Vxx:BJxx) &amp; (BNxx:BZxx)]],1)),"X","")</f>
        <v/>
      </c>
      <c r="C244" t="str">
        <f t="shared" si="19"/>
        <v/>
      </c>
      <c r="D244" t="str">
        <f t="shared" si="20"/>
        <v/>
      </c>
      <c r="E244" t="str">
        <f t="shared" si="21"/>
        <v/>
      </c>
      <c r="F244" t="str">
        <f t="shared" si="22"/>
        <v/>
      </c>
      <c r="G244" t="str">
        <f t="shared" si="23"/>
        <v/>
      </c>
      <c r="H244" t="str">
        <f t="shared" si="24"/>
        <v/>
      </c>
      <c r="J244" t="str">
        <f>"_"&amp;_xlfn.CONCAT(Leverancespecifikation!V247:BJ247,Leverancespecifikation!BN247:BZ247)</f>
        <v>_</v>
      </c>
    </row>
    <row r="245" spans="1:10" x14ac:dyDescent="0.25">
      <c r="A245" t="str">
        <f>Leverancespecifikation!C248</f>
        <v>244Kommunikation</v>
      </c>
      <c r="B245" t="str">
        <f>IF(ISNUMBER(FIND("_ARK",Tabel2[[#This Row],[Kilde: 3. Leverancespecifikation
Sammenkædning af kolonnerne (Vxx:BJxx) &amp; (BNxx:BZxx)]],1)),"X","")</f>
        <v/>
      </c>
      <c r="C245" t="str">
        <f t="shared" si="19"/>
        <v/>
      </c>
      <c r="D245" t="str">
        <f t="shared" si="20"/>
        <v/>
      </c>
      <c r="E245" t="str">
        <f t="shared" si="21"/>
        <v/>
      </c>
      <c r="F245" t="str">
        <f t="shared" si="22"/>
        <v/>
      </c>
      <c r="G245" t="str">
        <f t="shared" si="23"/>
        <v/>
      </c>
      <c r="H245" t="str">
        <f t="shared" si="24"/>
        <v/>
      </c>
      <c r="J245" t="str">
        <f>"_"&amp;_xlfn.CONCAT(Leverancespecifikation!V248:BJ248,Leverancespecifikation!BN248:BZ248)</f>
        <v>_</v>
      </c>
    </row>
    <row r="246" spans="1:10" x14ac:dyDescent="0.25">
      <c r="A246" t="str">
        <f>Leverancespecifikation!C249</f>
        <v>245Information</v>
      </c>
      <c r="B246" t="str">
        <f>IF(ISNUMBER(FIND("_ARK",Tabel2[[#This Row],[Kilde: 3. Leverancespecifikation
Sammenkædning af kolonnerne (Vxx:BJxx) &amp; (BNxx:BZxx)]],1)),"X","")</f>
        <v/>
      </c>
      <c r="C246" t="str">
        <f t="shared" si="19"/>
        <v/>
      </c>
      <c r="D246" t="str">
        <f t="shared" si="20"/>
        <v/>
      </c>
      <c r="E246" t="str">
        <f t="shared" si="21"/>
        <v/>
      </c>
      <c r="F246" t="str">
        <f t="shared" si="22"/>
        <v/>
      </c>
      <c r="G246" t="str">
        <f t="shared" si="23"/>
        <v/>
      </c>
      <c r="H246" t="str">
        <f t="shared" si="24"/>
        <v/>
      </c>
      <c r="J246" t="str">
        <f>"_"&amp;_xlfn.CONCAT(Leverancespecifikation!V249:BJ249,Leverancespecifikation!BN249:BZ249)</f>
        <v>_</v>
      </c>
    </row>
    <row r="247" spans="1:10" x14ac:dyDescent="0.25">
      <c r="A247" t="str">
        <f>Leverancespecifikation!C250</f>
        <v>246Audio, video og antenner</v>
      </c>
      <c r="B247" t="str">
        <f>IF(ISNUMBER(FIND("_ARK",Tabel2[[#This Row],[Kilde: 3. Leverancespecifikation
Sammenkædning af kolonnerne (Vxx:BJxx) &amp; (BNxx:BZxx)]],1)),"X","")</f>
        <v/>
      </c>
      <c r="C247" t="str">
        <f t="shared" si="19"/>
        <v/>
      </c>
      <c r="D247" t="str">
        <f t="shared" si="20"/>
        <v/>
      </c>
      <c r="E247" t="str">
        <f t="shared" si="21"/>
        <v/>
      </c>
      <c r="F247" t="str">
        <f t="shared" si="22"/>
        <v/>
      </c>
      <c r="G247" t="str">
        <f t="shared" si="23"/>
        <v/>
      </c>
      <c r="H247" t="str">
        <f t="shared" si="24"/>
        <v/>
      </c>
      <c r="J247" t="str">
        <f>"_"&amp;_xlfn.CONCAT(Leverancespecifikation!V250:BJ250,Leverancespecifikation!BN250:BZ250)</f>
        <v>_</v>
      </c>
    </row>
    <row r="248" spans="1:10" x14ac:dyDescent="0.25">
      <c r="A248" t="str">
        <f>Leverancespecifikation!C251</f>
        <v>247IT-infrastrukturer</v>
      </c>
      <c r="B248" t="str">
        <f>IF(ISNUMBER(FIND("_ARK",Tabel2[[#This Row],[Kilde: 3. Leverancespecifikation
Sammenkædning af kolonnerne (Vxx:BJxx) &amp; (BNxx:BZxx)]],1)),"X","")</f>
        <v/>
      </c>
      <c r="C248" t="str">
        <f t="shared" si="19"/>
        <v/>
      </c>
      <c r="D248" t="str">
        <f t="shared" si="20"/>
        <v/>
      </c>
      <c r="E248" t="str">
        <f t="shared" si="21"/>
        <v/>
      </c>
      <c r="F248" t="str">
        <f t="shared" si="22"/>
        <v/>
      </c>
      <c r="G248" t="str">
        <f t="shared" si="23"/>
        <v/>
      </c>
      <c r="H248" t="str">
        <f t="shared" si="24"/>
        <v/>
      </c>
      <c r="J248" t="str">
        <f>"_"&amp;_xlfn.CONCAT(Leverancespecifikation!V251:BJ251,Leverancespecifikation!BN251:BZ251)</f>
        <v>_</v>
      </c>
    </row>
    <row r="249" spans="1:10" x14ac:dyDescent="0.25">
      <c r="A249" t="str">
        <f>Leverancespecifikation!C252</f>
        <v>248Adgangssikringer (AIA/ADK/ITV)</v>
      </c>
      <c r="B249" t="str">
        <f>IF(ISNUMBER(FIND("_ARK",Tabel2[[#This Row],[Kilde: 3. Leverancespecifikation
Sammenkædning af kolonnerne (Vxx:BJxx) &amp; (BNxx:BZxx)]],1)),"X","")</f>
        <v/>
      </c>
      <c r="C249" t="str">
        <f t="shared" si="19"/>
        <v/>
      </c>
      <c r="D249" t="str">
        <f t="shared" si="20"/>
        <v/>
      </c>
      <c r="E249" t="str">
        <f t="shared" si="21"/>
        <v/>
      </c>
      <c r="F249" t="str">
        <f t="shared" si="22"/>
        <v/>
      </c>
      <c r="G249" t="str">
        <f t="shared" si="23"/>
        <v/>
      </c>
      <c r="H249" t="str">
        <f t="shared" si="24"/>
        <v/>
      </c>
      <c r="J249" t="str">
        <f>"_"&amp;_xlfn.CONCAT(Leverancespecifikation!V252:BJ252,Leverancespecifikation!BN252:BZ252)</f>
        <v>_</v>
      </c>
    </row>
    <row r="250" spans="1:10" x14ac:dyDescent="0.25">
      <c r="A250" t="str">
        <f>Leverancespecifikation!C253</f>
        <v>249Sikringsanlæg (ABA/AGA/ABDL/ARS/AVS/ABV)</v>
      </c>
      <c r="B250" t="str">
        <f>IF(ISNUMBER(FIND("_ARK",Tabel2[[#This Row],[Kilde: 3. Leverancespecifikation
Sammenkædning af kolonnerne (Vxx:BJxx) &amp; (BNxx:BZxx)]],1)),"X","")</f>
        <v/>
      </c>
      <c r="C250" t="str">
        <f t="shared" si="19"/>
        <v/>
      </c>
      <c r="D250" t="str">
        <f t="shared" si="20"/>
        <v/>
      </c>
      <c r="E250" t="str">
        <f t="shared" si="21"/>
        <v/>
      </c>
      <c r="F250" t="str">
        <f t="shared" si="22"/>
        <v/>
      </c>
      <c r="G250" t="str">
        <f t="shared" si="23"/>
        <v/>
      </c>
      <c r="H250" t="str">
        <f t="shared" si="24"/>
        <v/>
      </c>
      <c r="J250" t="str">
        <f>"_"&amp;_xlfn.CONCAT(Leverancespecifikation!V253:BJ253,Leverancespecifikation!BN253:BZ253)</f>
        <v>_</v>
      </c>
    </row>
    <row r="251" spans="1:10" x14ac:dyDescent="0.25">
      <c r="A251" t="str">
        <f>Leverancespecifikation!C254</f>
        <v>250Personsikringer (VAR)</v>
      </c>
      <c r="B251" t="str">
        <f>IF(ISNUMBER(FIND("_ARK",Tabel2[[#This Row],[Kilde: 3. Leverancespecifikation
Sammenkædning af kolonnerne (Vxx:BJxx) &amp; (BNxx:BZxx)]],1)),"X","")</f>
        <v/>
      </c>
      <c r="C251" t="str">
        <f t="shared" si="19"/>
        <v/>
      </c>
      <c r="D251" t="str">
        <f t="shared" si="20"/>
        <v/>
      </c>
      <c r="E251" t="str">
        <f t="shared" si="21"/>
        <v/>
      </c>
      <c r="F251" t="str">
        <f t="shared" si="22"/>
        <v/>
      </c>
      <c r="G251" t="str">
        <f t="shared" si="23"/>
        <v/>
      </c>
      <c r="H251" t="str">
        <f t="shared" si="24"/>
        <v/>
      </c>
      <c r="J251" t="str">
        <f>"_"&amp;_xlfn.CONCAT(Leverancespecifikation!V254:BJ254,Leverancespecifikation!BN254:BZ254)</f>
        <v>_</v>
      </c>
    </row>
    <row r="252" spans="1:10" x14ac:dyDescent="0.25">
      <c r="A252" t="str">
        <f>Leverancespecifikation!C255</f>
        <v>251Bygningsautomation (BMS/CTS/IBI)</v>
      </c>
      <c r="B252" t="str">
        <f>IF(ISNUMBER(FIND("_ARK",Tabel2[[#This Row],[Kilde: 3. Leverancespecifikation
Sammenkædning af kolonnerne (Vxx:BJxx) &amp; (BNxx:BZxx)]],1)),"X","")</f>
        <v/>
      </c>
      <c r="C252" t="str">
        <f t="shared" si="19"/>
        <v/>
      </c>
      <c r="D252" t="str">
        <f t="shared" si="20"/>
        <v/>
      </c>
      <c r="E252" t="str">
        <f t="shared" si="21"/>
        <v/>
      </c>
      <c r="F252" t="str">
        <f t="shared" si="22"/>
        <v/>
      </c>
      <c r="G252" t="str">
        <f t="shared" si="23"/>
        <v/>
      </c>
      <c r="H252" t="str">
        <f t="shared" si="24"/>
        <v/>
      </c>
      <c r="J252" t="str">
        <f>"_"&amp;_xlfn.CONCAT(Leverancespecifikation!V255:BJ255,Leverancespecifikation!BN255:BZ255)</f>
        <v>_</v>
      </c>
    </row>
    <row r="253" spans="1:10" x14ac:dyDescent="0.25">
      <c r="A253" t="str">
        <f>Leverancespecifikation!C256</f>
        <v>252Overspændingsbeskyttelse</v>
      </c>
      <c r="B253" t="str">
        <f>IF(ISNUMBER(FIND("_ARK",Tabel2[[#This Row],[Kilde: 3. Leverancespecifikation
Sammenkædning af kolonnerne (Vxx:BJxx) &amp; (BNxx:BZxx)]],1)),"X","")</f>
        <v/>
      </c>
      <c r="C253" t="str">
        <f t="shared" si="19"/>
        <v/>
      </c>
      <c r="D253" t="str">
        <f t="shared" si="20"/>
        <v/>
      </c>
      <c r="E253" t="str">
        <f t="shared" si="21"/>
        <v/>
      </c>
      <c r="F253" t="str">
        <f t="shared" si="22"/>
        <v/>
      </c>
      <c r="G253" t="str">
        <f t="shared" si="23"/>
        <v/>
      </c>
      <c r="H253" t="str">
        <f t="shared" si="24"/>
        <v/>
      </c>
      <c r="J253" t="str">
        <f>"_"&amp;_xlfn.CONCAT(Leverancespecifikation!V256:BJ256,Leverancespecifikation!BN256:BZ256)</f>
        <v>_</v>
      </c>
    </row>
    <row r="254" spans="1:10" x14ac:dyDescent="0.25">
      <c r="A254" t="str">
        <f>Leverancespecifikation!C257</f>
        <v>253Lynbeskyttelser</v>
      </c>
      <c r="B254" t="str">
        <f>IF(ISNUMBER(FIND("_ARK",Tabel2[[#This Row],[Kilde: 3. Leverancespecifikation
Sammenkædning af kolonnerne (Vxx:BJxx) &amp; (BNxx:BZxx)]],1)),"X","")</f>
        <v/>
      </c>
      <c r="C254" t="str">
        <f t="shared" si="19"/>
        <v/>
      </c>
      <c r="D254" t="str">
        <f t="shared" si="20"/>
        <v/>
      </c>
      <c r="E254" t="str">
        <f t="shared" si="21"/>
        <v/>
      </c>
      <c r="F254" t="str">
        <f t="shared" si="22"/>
        <v/>
      </c>
      <c r="G254" t="str">
        <f t="shared" si="23"/>
        <v/>
      </c>
      <c r="H254" t="str">
        <f t="shared" si="24"/>
        <v/>
      </c>
      <c r="J254" t="str">
        <f>"_"&amp;_xlfn.CONCAT(Leverancespecifikation!V257:BJ257,Leverancespecifikation!BN257:BZ257)</f>
        <v>_</v>
      </c>
    </row>
    <row r="255" spans="1:10" x14ac:dyDescent="0.25">
      <c r="A255" t="str">
        <f>Leverancespecifikation!C258</f>
        <v>254Udligningsforbindelser</v>
      </c>
      <c r="B255" t="str">
        <f>IF(ISNUMBER(FIND("_ARK",Tabel2[[#This Row],[Kilde: 3. Leverancespecifikation
Sammenkædning af kolonnerne (Vxx:BJxx) &amp; (BNxx:BZxx)]],1)),"X","")</f>
        <v/>
      </c>
      <c r="C255" t="str">
        <f t="shared" si="19"/>
        <v/>
      </c>
      <c r="D255" t="str">
        <f t="shared" si="20"/>
        <v/>
      </c>
      <c r="E255" t="str">
        <f t="shared" si="21"/>
        <v/>
      </c>
      <c r="F255" t="str">
        <f t="shared" si="22"/>
        <v/>
      </c>
      <c r="G255" t="str">
        <f t="shared" si="23"/>
        <v/>
      </c>
      <c r="H255" t="str">
        <f t="shared" si="24"/>
        <v/>
      </c>
      <c r="J255" t="str">
        <f>"_"&amp;_xlfn.CONCAT(Leverancespecifikation!V258:BJ258,Leverancespecifikation!BN258:BZ258)</f>
        <v>_</v>
      </c>
    </row>
    <row r="256" spans="1:10" x14ac:dyDescent="0.25">
      <c r="A256" t="str">
        <f>Leverancespecifikation!C259</f>
        <v>255Hovedudligningsforbindelser</v>
      </c>
      <c r="B256" t="str">
        <f>IF(ISNUMBER(FIND("_ARK",Tabel2[[#This Row],[Kilde: 3. Leverancespecifikation
Sammenkædning af kolonnerne (Vxx:BJxx) &amp; (BNxx:BZxx)]],1)),"X","")</f>
        <v/>
      </c>
      <c r="C256" t="str">
        <f t="shared" si="19"/>
        <v/>
      </c>
      <c r="D256" t="str">
        <f t="shared" si="20"/>
        <v/>
      </c>
      <c r="E256" t="str">
        <f t="shared" si="21"/>
        <v/>
      </c>
      <c r="F256" t="str">
        <f t="shared" si="22"/>
        <v/>
      </c>
      <c r="G256" t="str">
        <f t="shared" si="23"/>
        <v/>
      </c>
      <c r="H256" t="str">
        <f t="shared" si="24"/>
        <v/>
      </c>
      <c r="J256" t="str">
        <f>"_"&amp;_xlfn.CONCAT(Leverancespecifikation!V259:BJ259,Leverancespecifikation!BN259:BZ259)</f>
        <v>_</v>
      </c>
    </row>
    <row r="257" spans="1:10" x14ac:dyDescent="0.25">
      <c r="A257" t="str">
        <f>Leverancespecifikation!C260</f>
        <v>256Lokal udligningsforbindelse uden jordforbindelser</v>
      </c>
      <c r="B257" t="str">
        <f>IF(ISNUMBER(FIND("_ARK",Tabel2[[#This Row],[Kilde: 3. Leverancespecifikation
Sammenkædning af kolonnerne (Vxx:BJxx) &amp; (BNxx:BZxx)]],1)),"X","")</f>
        <v/>
      </c>
      <c r="C257" t="str">
        <f t="shared" si="19"/>
        <v/>
      </c>
      <c r="D257" t="str">
        <f t="shared" si="20"/>
        <v/>
      </c>
      <c r="E257" t="str">
        <f t="shared" si="21"/>
        <v/>
      </c>
      <c r="F257" t="str">
        <f t="shared" si="22"/>
        <v/>
      </c>
      <c r="G257" t="str">
        <f t="shared" si="23"/>
        <v/>
      </c>
      <c r="H257" t="str">
        <f t="shared" si="24"/>
        <v/>
      </c>
      <c r="J257" t="str">
        <f>"_"&amp;_xlfn.CONCAT(Leverancespecifikation!V260:BJ260,Leverancespecifikation!BN260:BZ260)</f>
        <v>_</v>
      </c>
    </row>
    <row r="258" spans="1:10" x14ac:dyDescent="0.25">
      <c r="A258" t="str">
        <f>Leverancespecifikation!C261</f>
        <v>257Supplerende udligningsforbindelser</v>
      </c>
      <c r="B258" t="str">
        <f>IF(ISNUMBER(FIND("_ARK",Tabel2[[#This Row],[Kilde: 3. Leverancespecifikation
Sammenkædning af kolonnerne (Vxx:BJxx) &amp; (BNxx:BZxx)]],1)),"X","")</f>
        <v/>
      </c>
      <c r="C258" t="str">
        <f t="shared" si="19"/>
        <v/>
      </c>
      <c r="D258" t="str">
        <f t="shared" si="20"/>
        <v/>
      </c>
      <c r="E258" t="str">
        <f t="shared" si="21"/>
        <v/>
      </c>
      <c r="F258" t="str">
        <f t="shared" si="22"/>
        <v/>
      </c>
      <c r="G258" t="str">
        <f t="shared" si="23"/>
        <v/>
      </c>
      <c r="H258" t="str">
        <f t="shared" si="24"/>
        <v/>
      </c>
      <c r="J258" t="str">
        <f>"_"&amp;_xlfn.CONCAT(Leverancespecifikation!V261:BJ261,Leverancespecifikation!BN261:BZ261)</f>
        <v>_</v>
      </c>
    </row>
    <row r="259" spans="1:10" x14ac:dyDescent="0.25">
      <c r="A259" t="str">
        <f>Leverancespecifikation!C262</f>
        <v>258Fundamentsjording</v>
      </c>
      <c r="B259" t="str">
        <f>IF(ISNUMBER(FIND("_ARK",Tabel2[[#This Row],[Kilde: 3. Leverancespecifikation
Sammenkædning af kolonnerne (Vxx:BJxx) &amp; (BNxx:BZxx)]],1)),"X","")</f>
        <v/>
      </c>
      <c r="C259" t="str">
        <f t="shared" ref="C259:C322" si="25">IF(ISNUMBER(FIND("KON",J259,1)),"X","")</f>
        <v/>
      </c>
      <c r="D259" t="str">
        <f t="shared" ref="D259:D322" si="26">IF(ISNUMBER(FIND("EL",J259,1)),"X","")</f>
        <v/>
      </c>
      <c r="E259" t="str">
        <f t="shared" ref="E259:E322" si="27">IF(ISNUMBER(FIND("VVS",J259,1)),"X","")</f>
        <v/>
      </c>
      <c r="F259" t="str">
        <f t="shared" ref="F259:F322" si="28">IF(ISNUMBER(FIND("VEN",J259,1)),"X","")</f>
        <v/>
      </c>
      <c r="G259" t="str">
        <f t="shared" ref="G259:G322" si="29">IF(ISNUMBER(FIND("ENT",J259,1)),"X","")</f>
        <v/>
      </c>
      <c r="H259" t="str">
        <f t="shared" ref="H259:H322" si="30">IF(ISNUMBER(FIND("LAN",J259,1)),"X","")</f>
        <v/>
      </c>
      <c r="J259" t="str">
        <f>"_"&amp;_xlfn.CONCAT(Leverancespecifikation!V262:BJ262,Leverancespecifikation!BN262:BZ262)</f>
        <v>_</v>
      </c>
    </row>
    <row r="260" spans="1:10" x14ac:dyDescent="0.25">
      <c r="A260" t="str">
        <f>Leverancespecifikation!C263</f>
        <v>259Eltracing</v>
      </c>
      <c r="B260" t="str">
        <f>IF(ISNUMBER(FIND("_ARK",Tabel2[[#This Row],[Kilde: 3. Leverancespecifikation
Sammenkædning af kolonnerne (Vxx:BJxx) &amp; (BNxx:BZxx)]],1)),"X","")</f>
        <v/>
      </c>
      <c r="C260" t="str">
        <f t="shared" si="25"/>
        <v/>
      </c>
      <c r="D260" t="str">
        <f t="shared" si="26"/>
        <v/>
      </c>
      <c r="E260" t="str">
        <f t="shared" si="27"/>
        <v/>
      </c>
      <c r="F260" t="str">
        <f t="shared" si="28"/>
        <v/>
      </c>
      <c r="G260" t="str">
        <f t="shared" si="29"/>
        <v/>
      </c>
      <c r="H260" t="str">
        <f t="shared" si="30"/>
        <v/>
      </c>
      <c r="J260" t="str">
        <f>"_"&amp;_xlfn.CONCAT(Leverancespecifikation!V263:BJ263,Leverancespecifikation!BN263:BZ263)</f>
        <v>_</v>
      </c>
    </row>
    <row r="261" spans="1:10" x14ac:dyDescent="0.25">
      <c r="A261" t="str">
        <f>Leverancespecifikation!C264</f>
        <v>260Central- og tavle Anlæg</v>
      </c>
      <c r="B261" t="str">
        <f>IF(ISNUMBER(FIND("_ARK",Tabel2[[#This Row],[Kilde: 3. Leverancespecifikation
Sammenkædning af kolonnerne (Vxx:BJxx) &amp; (BNxx:BZxx)]],1)),"X","")</f>
        <v/>
      </c>
      <c r="C261" t="str">
        <f t="shared" si="25"/>
        <v/>
      </c>
      <c r="D261" t="str">
        <f t="shared" si="26"/>
        <v/>
      </c>
      <c r="E261" t="str">
        <f t="shared" si="27"/>
        <v/>
      </c>
      <c r="F261" t="str">
        <f t="shared" si="28"/>
        <v/>
      </c>
      <c r="G261" t="str">
        <f t="shared" si="29"/>
        <v/>
      </c>
      <c r="H261" t="str">
        <f t="shared" si="30"/>
        <v/>
      </c>
      <c r="J261" t="str">
        <f>"_"&amp;_xlfn.CONCAT(Leverancespecifikation!V264:BJ264,Leverancespecifikation!BN264:BZ264)</f>
        <v>_</v>
      </c>
    </row>
    <row r="262" spans="1:10" x14ac:dyDescent="0.25">
      <c r="A262" t="str">
        <f>Leverancespecifikation!C265</f>
        <v>261Forsyninger - ekstern</v>
      </c>
      <c r="B262" t="str">
        <f>IF(ISNUMBER(FIND("_ARK",Tabel2[[#This Row],[Kilde: 3. Leverancespecifikation
Sammenkædning af kolonnerne (Vxx:BJxx) &amp; (BNxx:BZxx)]],1)),"X","")</f>
        <v/>
      </c>
      <c r="C262" t="str">
        <f t="shared" si="25"/>
        <v/>
      </c>
      <c r="D262" t="str">
        <f t="shared" si="26"/>
        <v/>
      </c>
      <c r="E262" t="str">
        <f t="shared" si="27"/>
        <v/>
      </c>
      <c r="F262" t="str">
        <f t="shared" si="28"/>
        <v/>
      </c>
      <c r="G262" t="str">
        <f t="shared" si="29"/>
        <v/>
      </c>
      <c r="H262" t="str">
        <f t="shared" si="30"/>
        <v/>
      </c>
      <c r="J262" t="str">
        <f>"_"&amp;_xlfn.CONCAT(Leverancespecifikation!V265:BJ265,Leverancespecifikation!BN265:BZ265)</f>
        <v>_</v>
      </c>
    </row>
    <row r="263" spans="1:10" x14ac:dyDescent="0.25">
      <c r="A263" t="str">
        <f>Leverancespecifikation!C266</f>
        <v>262Stikledninger / Kanalskinner</v>
      </c>
      <c r="B263" t="str">
        <f>IF(ISNUMBER(FIND("_ARK",Tabel2[[#This Row],[Kilde: 3. Leverancespecifikation
Sammenkædning af kolonnerne (Vxx:BJxx) &amp; (BNxx:BZxx)]],1)),"X","")</f>
        <v/>
      </c>
      <c r="C263" t="str">
        <f t="shared" si="25"/>
        <v/>
      </c>
      <c r="D263" t="str">
        <f t="shared" si="26"/>
        <v>X</v>
      </c>
      <c r="E263" t="str">
        <f t="shared" si="27"/>
        <v/>
      </c>
      <c r="F263" t="str">
        <f t="shared" si="28"/>
        <v/>
      </c>
      <c r="G263" t="str">
        <f t="shared" si="29"/>
        <v/>
      </c>
      <c r="H263" t="str">
        <f t="shared" si="30"/>
        <v/>
      </c>
      <c r="J263" t="str">
        <f>"_"&amp;_xlfn.CONCAT(Leverancespecifikation!V266:BJ266,Leverancespecifikation!BN266:BZ266)</f>
        <v>_EL200EL300EL325EL325</v>
      </c>
    </row>
    <row r="264" spans="1:10" x14ac:dyDescent="0.25">
      <c r="A264" t="str">
        <f>Leverancespecifikation!C267</f>
        <v>263Transformeranlæg</v>
      </c>
      <c r="B264" t="str">
        <f>IF(ISNUMBER(FIND("_ARK",Tabel2[[#This Row],[Kilde: 3. Leverancespecifikation
Sammenkædning af kolonnerne (Vxx:BJxx) &amp; (BNxx:BZxx)]],1)),"X","")</f>
        <v/>
      </c>
      <c r="C264" t="str">
        <f t="shared" si="25"/>
        <v/>
      </c>
      <c r="D264" t="str">
        <f t="shared" si="26"/>
        <v>X</v>
      </c>
      <c r="E264" t="str">
        <f t="shared" si="27"/>
        <v/>
      </c>
      <c r="F264" t="str">
        <f t="shared" si="28"/>
        <v/>
      </c>
      <c r="G264" t="str">
        <f t="shared" si="29"/>
        <v/>
      </c>
      <c r="H264" t="str">
        <f t="shared" si="30"/>
        <v/>
      </c>
      <c r="J264" t="str">
        <f>"_"&amp;_xlfn.CONCAT(Leverancespecifikation!V267:BJ267,Leverancespecifikation!BN267:BZ267)</f>
        <v>_EL200EL300EL325EL325</v>
      </c>
    </row>
    <row r="265" spans="1:10" x14ac:dyDescent="0.25">
      <c r="A265" t="str">
        <f>Leverancespecifikation!C268</f>
        <v>264Stationstavler</v>
      </c>
      <c r="B265" t="str">
        <f>IF(ISNUMBER(FIND("_ARK",Tabel2[[#This Row],[Kilde: 3. Leverancespecifikation
Sammenkædning af kolonnerne (Vxx:BJxx) &amp; (BNxx:BZxx)]],1)),"X","")</f>
        <v/>
      </c>
      <c r="C265" t="str">
        <f t="shared" si="25"/>
        <v/>
      </c>
      <c r="D265" t="str">
        <f t="shared" si="26"/>
        <v>X</v>
      </c>
      <c r="E265" t="str">
        <f t="shared" si="27"/>
        <v/>
      </c>
      <c r="F265" t="str">
        <f t="shared" si="28"/>
        <v/>
      </c>
      <c r="G265" t="str">
        <f t="shared" si="29"/>
        <v/>
      </c>
      <c r="H265" t="str">
        <f t="shared" si="30"/>
        <v/>
      </c>
      <c r="J265" t="str">
        <f>"_"&amp;_xlfn.CONCAT(Leverancespecifikation!V268:BJ268,Leverancespecifikation!BN268:BZ268)</f>
        <v>_EL200EL300EL325EL325</v>
      </c>
    </row>
    <row r="266" spans="1:10" x14ac:dyDescent="0.25">
      <c r="A266" t="str">
        <f>Leverancespecifikation!C269</f>
        <v>265Nød- og reserveforsyningsanlæg/UPS</v>
      </c>
      <c r="B266" t="str">
        <f>IF(ISNUMBER(FIND("_ARK",Tabel2[[#This Row],[Kilde: 3. Leverancespecifikation
Sammenkædning af kolonnerne (Vxx:BJxx) &amp; (BNxx:BZxx)]],1)),"X","")</f>
        <v/>
      </c>
      <c r="C266" t="str">
        <f t="shared" si="25"/>
        <v/>
      </c>
      <c r="D266" t="str">
        <f t="shared" si="26"/>
        <v>X</v>
      </c>
      <c r="E266" t="str">
        <f t="shared" si="27"/>
        <v/>
      </c>
      <c r="F266" t="str">
        <f t="shared" si="28"/>
        <v/>
      </c>
      <c r="G266" t="str">
        <f t="shared" si="29"/>
        <v/>
      </c>
      <c r="H266" t="str">
        <f t="shared" si="30"/>
        <v/>
      </c>
      <c r="J266" t="str">
        <f>"_"&amp;_xlfn.CONCAT(Leverancespecifikation!V269:BJ269,Leverancespecifikation!BN269:BZ269)</f>
        <v>_EL200EL300EL325EL325</v>
      </c>
    </row>
    <row r="267" spans="1:10" x14ac:dyDescent="0.25">
      <c r="A267" t="str">
        <f>Leverancespecifikation!C270</f>
        <v>266Fasekompenseringsanlæg</v>
      </c>
      <c r="B267" t="str">
        <f>IF(ISNUMBER(FIND("_ARK",Tabel2[[#This Row],[Kilde: 3. Leverancespecifikation
Sammenkædning af kolonnerne (Vxx:BJxx) &amp; (BNxx:BZxx)]],1)),"X","")</f>
        <v/>
      </c>
      <c r="C267" t="str">
        <f t="shared" si="25"/>
        <v/>
      </c>
      <c r="D267" t="str">
        <f t="shared" si="26"/>
        <v>X</v>
      </c>
      <c r="E267" t="str">
        <f t="shared" si="27"/>
        <v/>
      </c>
      <c r="F267" t="str">
        <f t="shared" si="28"/>
        <v/>
      </c>
      <c r="G267" t="str">
        <f t="shared" si="29"/>
        <v/>
      </c>
      <c r="H267" t="str">
        <f t="shared" si="30"/>
        <v/>
      </c>
      <c r="J267" t="str">
        <f>"_"&amp;_xlfn.CONCAT(Leverancespecifikation!V270:BJ270,Leverancespecifikation!BN270:BZ270)</f>
        <v>_EL200EL300EL325EL325</v>
      </c>
    </row>
    <row r="268" spans="1:10" x14ac:dyDescent="0.25">
      <c r="A268" t="str">
        <f>Leverancespecifikation!C271</f>
        <v>267Frekvensomformeranlæg</v>
      </c>
      <c r="B268" t="str">
        <f>IF(ISNUMBER(FIND("_ARK",Tabel2[[#This Row],[Kilde: 3. Leverancespecifikation
Sammenkædning af kolonnerne (Vxx:BJxx) &amp; (BNxx:BZxx)]],1)),"X","")</f>
        <v/>
      </c>
      <c r="C268" t="str">
        <f t="shared" si="25"/>
        <v/>
      </c>
      <c r="D268" t="str">
        <f t="shared" si="26"/>
        <v>X</v>
      </c>
      <c r="E268" t="str">
        <f t="shared" si="27"/>
        <v/>
      </c>
      <c r="F268" t="str">
        <f t="shared" si="28"/>
        <v/>
      </c>
      <c r="G268" t="str">
        <f t="shared" si="29"/>
        <v/>
      </c>
      <c r="H268" t="str">
        <f t="shared" si="30"/>
        <v/>
      </c>
      <c r="J268" t="str">
        <f>"_"&amp;_xlfn.CONCAT(Leverancespecifikation!V271:BJ271,Leverancespecifikation!BN271:BZ271)</f>
        <v>_EL200EL300EL325EL325</v>
      </c>
    </row>
    <row r="269" spans="1:10" x14ac:dyDescent="0.25">
      <c r="A269" t="str">
        <f>Leverancespecifikation!C272</f>
        <v>268Fordeling</v>
      </c>
      <c r="B269" t="str">
        <f>IF(ISNUMBER(FIND("_ARK",Tabel2[[#This Row],[Kilde: 3. Leverancespecifikation
Sammenkædning af kolonnerne (Vxx:BJxx) &amp; (BNxx:BZxx)]],1)),"X","")</f>
        <v/>
      </c>
      <c r="C269" t="str">
        <f t="shared" si="25"/>
        <v/>
      </c>
      <c r="D269" t="str">
        <f t="shared" si="26"/>
        <v/>
      </c>
      <c r="E269" t="str">
        <f t="shared" si="27"/>
        <v/>
      </c>
      <c r="F269" t="str">
        <f t="shared" si="28"/>
        <v/>
      </c>
      <c r="G269" t="str">
        <f t="shared" si="29"/>
        <v/>
      </c>
      <c r="H269" t="str">
        <f t="shared" si="30"/>
        <v/>
      </c>
      <c r="J269" t="str">
        <f>"_"&amp;_xlfn.CONCAT(Leverancespecifikation!V272:BJ272,Leverancespecifikation!BN272:BZ272)</f>
        <v>_</v>
      </c>
    </row>
    <row r="270" spans="1:10" x14ac:dyDescent="0.25">
      <c r="A270" t="str">
        <f>Leverancespecifikation!C273</f>
        <v>269Hovedledninger / Kanalskinner</v>
      </c>
      <c r="B270" t="str">
        <f>IF(ISNUMBER(FIND("_ARK",Tabel2[[#This Row],[Kilde: 3. Leverancespecifikation
Sammenkædning af kolonnerne (Vxx:BJxx) &amp; (BNxx:BZxx)]],1)),"X","")</f>
        <v/>
      </c>
      <c r="C270" t="str">
        <f t="shared" si="25"/>
        <v/>
      </c>
      <c r="D270" t="str">
        <f t="shared" si="26"/>
        <v>X</v>
      </c>
      <c r="E270" t="str">
        <f t="shared" si="27"/>
        <v/>
      </c>
      <c r="F270" t="str">
        <f t="shared" si="28"/>
        <v/>
      </c>
      <c r="G270" t="str">
        <f t="shared" si="29"/>
        <v/>
      </c>
      <c r="H270" t="str">
        <f t="shared" si="30"/>
        <v/>
      </c>
      <c r="J270" t="str">
        <f>"_"&amp;_xlfn.CONCAT(Leverancespecifikation!V273:BJ273,Leverancespecifikation!BN273:BZ273)</f>
        <v>_EL200EL300EL325EL325</v>
      </c>
    </row>
    <row r="271" spans="1:10" x14ac:dyDescent="0.25">
      <c r="A271" t="str">
        <f>Leverancespecifikation!C274</f>
        <v>270Hovedtavler</v>
      </c>
      <c r="B271" t="str">
        <f>IF(ISNUMBER(FIND("_ARK",Tabel2[[#This Row],[Kilde: 3. Leverancespecifikation
Sammenkædning af kolonnerne (Vxx:BJxx) &amp; (BNxx:BZxx)]],1)),"X","")</f>
        <v/>
      </c>
      <c r="C271" t="str">
        <f t="shared" si="25"/>
        <v/>
      </c>
      <c r="D271" t="str">
        <f t="shared" si="26"/>
        <v>X</v>
      </c>
      <c r="E271" t="str">
        <f t="shared" si="27"/>
        <v/>
      </c>
      <c r="F271" t="str">
        <f t="shared" si="28"/>
        <v/>
      </c>
      <c r="G271" t="str">
        <f t="shared" si="29"/>
        <v/>
      </c>
      <c r="H271" t="str">
        <f t="shared" si="30"/>
        <v/>
      </c>
      <c r="J271" t="str">
        <f>"_"&amp;_xlfn.CONCAT(Leverancespecifikation!V274:BJ274,Leverancespecifikation!BN274:BZ274)</f>
        <v>_EL200EL300EL325EL325</v>
      </c>
    </row>
    <row r="272" spans="1:10" x14ac:dyDescent="0.25">
      <c r="A272" t="str">
        <f>Leverancespecifikation!C275</f>
        <v>271Fordelingstavler</v>
      </c>
      <c r="B272" t="str">
        <f>IF(ISNUMBER(FIND("_ARK",Tabel2[[#This Row],[Kilde: 3. Leverancespecifikation
Sammenkædning af kolonnerne (Vxx:BJxx) &amp; (BNxx:BZxx)]],1)),"X","")</f>
        <v/>
      </c>
      <c r="C272" t="str">
        <f t="shared" si="25"/>
        <v/>
      </c>
      <c r="D272" t="str">
        <f t="shared" si="26"/>
        <v>X</v>
      </c>
      <c r="E272" t="str">
        <f t="shared" si="27"/>
        <v/>
      </c>
      <c r="F272" t="str">
        <f t="shared" si="28"/>
        <v/>
      </c>
      <c r="G272" t="str">
        <f t="shared" si="29"/>
        <v/>
      </c>
      <c r="H272" t="str">
        <f t="shared" si="30"/>
        <v/>
      </c>
      <c r="J272" t="str">
        <f>"_"&amp;_xlfn.CONCAT(Leverancespecifikation!V275:BJ275,Leverancespecifikation!BN275:BZ275)</f>
        <v>_EL200EL300EL325EL325</v>
      </c>
    </row>
    <row r="273" spans="1:10" x14ac:dyDescent="0.25">
      <c r="A273" t="str">
        <f>Leverancespecifikation!C276</f>
        <v>272Undertavler</v>
      </c>
      <c r="B273" t="str">
        <f>IF(ISNUMBER(FIND("_ARK",Tabel2[[#This Row],[Kilde: 3. Leverancespecifikation
Sammenkædning af kolonnerne (Vxx:BJxx) &amp; (BNxx:BZxx)]],1)),"X","")</f>
        <v/>
      </c>
      <c r="C273" t="str">
        <f t="shared" si="25"/>
        <v/>
      </c>
      <c r="D273" t="str">
        <f t="shared" si="26"/>
        <v>X</v>
      </c>
      <c r="E273" t="str">
        <f t="shared" si="27"/>
        <v/>
      </c>
      <c r="F273" t="str">
        <f t="shared" si="28"/>
        <v/>
      </c>
      <c r="G273" t="str">
        <f t="shared" si="29"/>
        <v/>
      </c>
      <c r="H273" t="str">
        <f t="shared" si="30"/>
        <v/>
      </c>
      <c r="J273" t="str">
        <f>"_"&amp;_xlfn.CONCAT(Leverancespecifikation!V276:BJ276,Leverancespecifikation!BN276:BZ276)</f>
        <v>_EL300EL325EL325</v>
      </c>
    </row>
    <row r="274" spans="1:10" x14ac:dyDescent="0.25">
      <c r="A274" t="str">
        <f>Leverancespecifikation!C277</f>
        <v>273Gruppetavler</v>
      </c>
      <c r="B274" t="str">
        <f>IF(ISNUMBER(FIND("_ARK",Tabel2[[#This Row],[Kilde: 3. Leverancespecifikation
Sammenkædning af kolonnerne (Vxx:BJxx) &amp; (BNxx:BZxx)]],1)),"X","")</f>
        <v/>
      </c>
      <c r="C274" t="str">
        <f t="shared" si="25"/>
        <v/>
      </c>
      <c r="D274" t="str">
        <f t="shared" si="26"/>
        <v>X</v>
      </c>
      <c r="E274" t="str">
        <f t="shared" si="27"/>
        <v/>
      </c>
      <c r="F274" t="str">
        <f t="shared" si="28"/>
        <v/>
      </c>
      <c r="G274" t="str">
        <f t="shared" si="29"/>
        <v/>
      </c>
      <c r="H274" t="str">
        <f t="shared" si="30"/>
        <v/>
      </c>
      <c r="J274" t="str">
        <f>"_"&amp;_xlfn.CONCAT(Leverancespecifikation!V277:BJ277,Leverancespecifikation!BN277:BZ277)</f>
        <v>_EL300EL325EL325</v>
      </c>
    </row>
    <row r="275" spans="1:10" x14ac:dyDescent="0.25">
      <c r="A275" t="str">
        <f>Leverancespecifikation!C278</f>
        <v>274Målertavler</v>
      </c>
      <c r="B275" t="str">
        <f>IF(ISNUMBER(FIND("_ARK",Tabel2[[#This Row],[Kilde: 3. Leverancespecifikation
Sammenkædning af kolonnerne (Vxx:BJxx) &amp; (BNxx:BZxx)]],1)),"X","")</f>
        <v/>
      </c>
      <c r="C275" t="str">
        <f t="shared" si="25"/>
        <v/>
      </c>
      <c r="D275" t="str">
        <f t="shared" si="26"/>
        <v>X</v>
      </c>
      <c r="E275" t="str">
        <f t="shared" si="27"/>
        <v/>
      </c>
      <c r="F275" t="str">
        <f t="shared" si="28"/>
        <v/>
      </c>
      <c r="G275" t="str">
        <f t="shared" si="29"/>
        <v/>
      </c>
      <c r="H275" t="str">
        <f t="shared" si="30"/>
        <v/>
      </c>
      <c r="J275" t="str">
        <f>"_"&amp;_xlfn.CONCAT(Leverancespecifikation!V278:BJ278,Leverancespecifikation!BN278:BZ278)</f>
        <v>_EL300EL325EL325</v>
      </c>
    </row>
    <row r="276" spans="1:10" x14ac:dyDescent="0.25">
      <c r="A276" t="str">
        <f>Leverancespecifikation!C279</f>
        <v>275IT-tavler</v>
      </c>
      <c r="B276" t="str">
        <f>IF(ISNUMBER(FIND("_ARK",Tabel2[[#This Row],[Kilde: 3. Leverancespecifikation
Sammenkædning af kolonnerne (Vxx:BJxx) &amp; (BNxx:BZxx)]],1)),"X","")</f>
        <v/>
      </c>
      <c r="C276" t="str">
        <f t="shared" si="25"/>
        <v/>
      </c>
      <c r="D276" t="str">
        <f t="shared" si="26"/>
        <v>X</v>
      </c>
      <c r="E276" t="str">
        <f t="shared" si="27"/>
        <v/>
      </c>
      <c r="F276" t="str">
        <f t="shared" si="28"/>
        <v/>
      </c>
      <c r="G276" t="str">
        <f t="shared" si="29"/>
        <v/>
      </c>
      <c r="H276" t="str">
        <f t="shared" si="30"/>
        <v/>
      </c>
      <c r="J276" t="str">
        <f>"_"&amp;_xlfn.CONCAT(Leverancespecifikation!V279:BJ279,Leverancespecifikation!BN279:BZ279)</f>
        <v>_EL200EL300EL325EL325</v>
      </c>
    </row>
    <row r="277" spans="1:10" x14ac:dyDescent="0.25">
      <c r="A277" t="str">
        <f>Leverancespecifikation!C280</f>
        <v>276Afgangstavler</v>
      </c>
      <c r="B277" t="str">
        <f>IF(ISNUMBER(FIND("_ARK",Tabel2[[#This Row],[Kilde: 3. Leverancespecifikation
Sammenkædning af kolonnerne (Vxx:BJxx) &amp; (BNxx:BZxx)]],1)),"X","")</f>
        <v/>
      </c>
      <c r="C277" t="str">
        <f t="shared" si="25"/>
        <v/>
      </c>
      <c r="D277" t="str">
        <f t="shared" si="26"/>
        <v>X</v>
      </c>
      <c r="E277" t="str">
        <f t="shared" si="27"/>
        <v/>
      </c>
      <c r="F277" t="str">
        <f t="shared" si="28"/>
        <v/>
      </c>
      <c r="G277" t="str">
        <f t="shared" si="29"/>
        <v/>
      </c>
      <c r="H277" t="str">
        <f t="shared" si="30"/>
        <v/>
      </c>
      <c r="J277" t="str">
        <f>"_"&amp;_xlfn.CONCAT(Leverancespecifikation!V280:BJ280,Leverancespecifikation!BN280:BZ280)</f>
        <v>_EL200EL300EL325EL325</v>
      </c>
    </row>
    <row r="278" spans="1:10" x14ac:dyDescent="0.25">
      <c r="A278" t="str">
        <f>Leverancespecifikation!C281</f>
        <v>277Øvrige tavler</v>
      </c>
      <c r="B278" t="str">
        <f>IF(ISNUMBER(FIND("_ARK",Tabel2[[#This Row],[Kilde: 3. Leverancespecifikation
Sammenkædning af kolonnerne (Vxx:BJxx) &amp; (BNxx:BZxx)]],1)),"X","")</f>
        <v/>
      </c>
      <c r="C278" t="str">
        <f t="shared" si="25"/>
        <v/>
      </c>
      <c r="D278" t="str">
        <f t="shared" si="26"/>
        <v>X</v>
      </c>
      <c r="E278" t="str">
        <f t="shared" si="27"/>
        <v/>
      </c>
      <c r="F278" t="str">
        <f t="shared" si="28"/>
        <v/>
      </c>
      <c r="G278" t="str">
        <f t="shared" si="29"/>
        <v/>
      </c>
      <c r="H278" t="str">
        <f t="shared" si="30"/>
        <v/>
      </c>
      <c r="J278" t="str">
        <f>"_"&amp;_xlfn.CONCAT(Leverancespecifikation!V281:BJ281,Leverancespecifikation!BN281:BZ281)</f>
        <v>_EL200EL300EL325EL325</v>
      </c>
    </row>
    <row r="279" spans="1:10" x14ac:dyDescent="0.25">
      <c r="A279" t="str">
        <f>Leverancespecifikation!C282</f>
        <v>278Vedvarende energi</v>
      </c>
      <c r="B279" t="str">
        <f>IF(ISNUMBER(FIND("_ARK",Tabel2[[#This Row],[Kilde: 3. Leverancespecifikation
Sammenkædning af kolonnerne (Vxx:BJxx) &amp; (BNxx:BZxx)]],1)),"X","")</f>
        <v/>
      </c>
      <c r="C279" t="str">
        <f t="shared" si="25"/>
        <v/>
      </c>
      <c r="D279" t="str">
        <f t="shared" si="26"/>
        <v/>
      </c>
      <c r="E279" t="str">
        <f t="shared" si="27"/>
        <v/>
      </c>
      <c r="F279" t="str">
        <f t="shared" si="28"/>
        <v/>
      </c>
      <c r="G279" t="str">
        <f t="shared" si="29"/>
        <v/>
      </c>
      <c r="H279" t="str">
        <f t="shared" si="30"/>
        <v/>
      </c>
      <c r="J279" t="str">
        <f>"_"&amp;_xlfn.CONCAT(Leverancespecifikation!V282:BJ282,Leverancespecifikation!BN282:BZ282)</f>
        <v>_</v>
      </c>
    </row>
    <row r="280" spans="1:10" x14ac:dyDescent="0.25">
      <c r="A280" t="str">
        <f>Leverancespecifikation!C283</f>
        <v>279Solceller</v>
      </c>
      <c r="B280" t="str">
        <f>IF(ISNUMBER(FIND("_ARK",Tabel2[[#This Row],[Kilde: 3. Leverancespecifikation
Sammenkædning af kolonnerne (Vxx:BJxx) &amp; (BNxx:BZxx)]],1)),"X","")</f>
        <v/>
      </c>
      <c r="C280" t="str">
        <f t="shared" si="25"/>
        <v/>
      </c>
      <c r="D280" t="str">
        <f t="shared" si="26"/>
        <v>X</v>
      </c>
      <c r="E280" t="str">
        <f t="shared" si="27"/>
        <v/>
      </c>
      <c r="F280" t="str">
        <f t="shared" si="28"/>
        <v/>
      </c>
      <c r="G280" t="str">
        <f t="shared" si="29"/>
        <v/>
      </c>
      <c r="H280" t="str">
        <f t="shared" si="30"/>
        <v/>
      </c>
      <c r="J280" t="str">
        <f>"_"&amp;_xlfn.CONCAT(Leverancespecifikation!V283:BJ283,Leverancespecifikation!BN283:BZ283)</f>
        <v>_EL325EL325</v>
      </c>
    </row>
    <row r="281" spans="1:10" x14ac:dyDescent="0.25">
      <c r="A281" t="str">
        <f>Leverancespecifikation!C284</f>
        <v>280Invertere</v>
      </c>
      <c r="B281" t="str">
        <f>IF(ISNUMBER(FIND("_ARK",Tabel2[[#This Row],[Kilde: 3. Leverancespecifikation
Sammenkædning af kolonnerne (Vxx:BJxx) &amp; (BNxx:BZxx)]],1)),"X","")</f>
        <v/>
      </c>
      <c r="C281" t="str">
        <f t="shared" si="25"/>
        <v/>
      </c>
      <c r="D281" t="str">
        <f t="shared" si="26"/>
        <v>X</v>
      </c>
      <c r="E281" t="str">
        <f t="shared" si="27"/>
        <v/>
      </c>
      <c r="F281" t="str">
        <f t="shared" si="28"/>
        <v/>
      </c>
      <c r="G281" t="str">
        <f t="shared" si="29"/>
        <v/>
      </c>
      <c r="H281" t="str">
        <f t="shared" si="30"/>
        <v/>
      </c>
      <c r="J281" t="str">
        <f>"_"&amp;_xlfn.CONCAT(Leverancespecifikation!V284:BJ284,Leverancespecifikation!BN284:BZ284)</f>
        <v>_EL325EL325</v>
      </c>
    </row>
    <row r="282" spans="1:10" x14ac:dyDescent="0.25">
      <c r="A282" t="str">
        <f>Leverancespecifikation!C285</f>
        <v>281IT-infrastrukturer</v>
      </c>
      <c r="B282" t="str">
        <f>IF(ISNUMBER(FIND("_ARK",Tabel2[[#This Row],[Kilde: 3. Leverancespecifikation
Sammenkædning af kolonnerne (Vxx:BJxx) &amp; (BNxx:BZxx)]],1)),"X","")</f>
        <v/>
      </c>
      <c r="C282" t="str">
        <f t="shared" si="25"/>
        <v/>
      </c>
      <c r="D282" t="str">
        <f t="shared" si="26"/>
        <v/>
      </c>
      <c r="E282" t="str">
        <f t="shared" si="27"/>
        <v/>
      </c>
      <c r="F282" t="str">
        <f t="shared" si="28"/>
        <v/>
      </c>
      <c r="G282" t="str">
        <f t="shared" si="29"/>
        <v/>
      </c>
      <c r="H282" t="str">
        <f t="shared" si="30"/>
        <v/>
      </c>
      <c r="J282" t="str">
        <f>"_"&amp;_xlfn.CONCAT(Leverancespecifikation!V285:BJ285,Leverancespecifikation!BN285:BZ285)</f>
        <v>_</v>
      </c>
    </row>
    <row r="283" spans="1:10" x14ac:dyDescent="0.25">
      <c r="A283" t="str">
        <f>Leverancespecifikation!C286</f>
        <v>282X-felter</v>
      </c>
      <c r="B283" t="str">
        <f>IF(ISNUMBER(FIND("_ARK",Tabel2[[#This Row],[Kilde: 3. Leverancespecifikation
Sammenkædning af kolonnerne (Vxx:BJxx) &amp; (BNxx:BZxx)]],1)),"X","")</f>
        <v/>
      </c>
      <c r="C283" t="str">
        <f t="shared" si="25"/>
        <v/>
      </c>
      <c r="D283" t="str">
        <f t="shared" si="26"/>
        <v>X</v>
      </c>
      <c r="E283" t="str">
        <f t="shared" si="27"/>
        <v/>
      </c>
      <c r="F283" t="str">
        <f t="shared" si="28"/>
        <v/>
      </c>
      <c r="G283" t="str">
        <f t="shared" si="29"/>
        <v/>
      </c>
      <c r="H283" t="str">
        <f t="shared" si="30"/>
        <v/>
      </c>
      <c r="J283" t="str">
        <f>"_"&amp;_xlfn.CONCAT(Leverancespecifikation!V286:BJ286,Leverancespecifikation!BN286:BZ286)</f>
        <v>_EL200EL300EL325EL325</v>
      </c>
    </row>
    <row r="284" spans="1:10" x14ac:dyDescent="0.25">
      <c r="A284" t="str">
        <f>Leverancespecifikation!C287</f>
        <v>283Managementsystemer</v>
      </c>
      <c r="B284" t="str">
        <f>IF(ISNUMBER(FIND("_ARK",Tabel2[[#This Row],[Kilde: 3. Leverancespecifikation
Sammenkædning af kolonnerne (Vxx:BJxx) &amp; (BNxx:BZxx)]],1)),"X","")</f>
        <v/>
      </c>
      <c r="C284" t="str">
        <f t="shared" si="25"/>
        <v/>
      </c>
      <c r="D284" t="str">
        <f t="shared" si="26"/>
        <v/>
      </c>
      <c r="E284" t="str">
        <f t="shared" si="27"/>
        <v/>
      </c>
      <c r="F284" t="str">
        <f t="shared" si="28"/>
        <v/>
      </c>
      <c r="G284" t="str">
        <f t="shared" si="29"/>
        <v/>
      </c>
      <c r="H284" t="str">
        <f t="shared" si="30"/>
        <v/>
      </c>
      <c r="J284" t="str">
        <f>"_"&amp;_xlfn.CONCAT(Leverancespecifikation!V287:BJ287,Leverancespecifikation!BN287:BZ287)</f>
        <v>_</v>
      </c>
    </row>
    <row r="285" spans="1:10" x14ac:dyDescent="0.25">
      <c r="A285" t="str">
        <f>Leverancespecifikation!C288</f>
        <v>284BMS-Anlæg</v>
      </c>
      <c r="B285" t="str">
        <f>IF(ISNUMBER(FIND("_ARK",Tabel2[[#This Row],[Kilde: 3. Leverancespecifikation
Sammenkædning af kolonnerne (Vxx:BJxx) &amp; (BNxx:BZxx)]],1)),"X","")</f>
        <v/>
      </c>
      <c r="C285" t="str">
        <f t="shared" si="25"/>
        <v/>
      </c>
      <c r="D285" t="str">
        <f t="shared" si="26"/>
        <v>X</v>
      </c>
      <c r="E285" t="str">
        <f t="shared" si="27"/>
        <v/>
      </c>
      <c r="F285" t="str">
        <f t="shared" si="28"/>
        <v/>
      </c>
      <c r="G285" t="str">
        <f t="shared" si="29"/>
        <v/>
      </c>
      <c r="H285" t="str">
        <f t="shared" si="30"/>
        <v/>
      </c>
      <c r="J285" t="str">
        <f>"_"&amp;_xlfn.CONCAT(Leverancespecifikation!V288:BJ288,Leverancespecifikation!BN288:BZ288)</f>
        <v>_EL300EL325EL325</v>
      </c>
    </row>
    <row r="286" spans="1:10" x14ac:dyDescent="0.25">
      <c r="A286" t="str">
        <f>Leverancespecifikation!C289</f>
        <v>285Central tilstandsstyring</v>
      </c>
      <c r="B286" t="str">
        <f>IF(ISNUMBER(FIND("_ARK",Tabel2[[#This Row],[Kilde: 3. Leverancespecifikation
Sammenkædning af kolonnerne (Vxx:BJxx) &amp; (BNxx:BZxx)]],1)),"X","")</f>
        <v/>
      </c>
      <c r="C286" t="str">
        <f t="shared" si="25"/>
        <v/>
      </c>
      <c r="D286" t="str">
        <f t="shared" si="26"/>
        <v/>
      </c>
      <c r="E286" t="str">
        <f t="shared" si="27"/>
        <v/>
      </c>
      <c r="F286" t="str">
        <f t="shared" si="28"/>
        <v/>
      </c>
      <c r="G286" t="str">
        <f t="shared" si="29"/>
        <v/>
      </c>
      <c r="H286" t="str">
        <f t="shared" si="30"/>
        <v/>
      </c>
      <c r="J286" t="str">
        <f>"_"&amp;_xlfn.CONCAT(Leverancespecifikation!V289:BJ289,Leverancespecifikation!BN289:BZ289)</f>
        <v>_</v>
      </c>
    </row>
    <row r="287" spans="1:10" x14ac:dyDescent="0.25">
      <c r="A287" t="str">
        <f>Leverancespecifikation!C290</f>
        <v>286CTS-anlæg</v>
      </c>
      <c r="B287" t="str">
        <f>IF(ISNUMBER(FIND("_ARK",Tabel2[[#This Row],[Kilde: 3. Leverancespecifikation
Sammenkædning af kolonnerne (Vxx:BJxx) &amp; (BNxx:BZxx)]],1)),"X","")</f>
        <v/>
      </c>
      <c r="C287" t="str">
        <f t="shared" si="25"/>
        <v/>
      </c>
      <c r="D287" t="str">
        <f t="shared" si="26"/>
        <v>X</v>
      </c>
      <c r="E287" t="str">
        <f t="shared" si="27"/>
        <v/>
      </c>
      <c r="F287" t="str">
        <f t="shared" si="28"/>
        <v/>
      </c>
      <c r="G287" t="str">
        <f t="shared" si="29"/>
        <v/>
      </c>
      <c r="H287" t="str">
        <f t="shared" si="30"/>
        <v/>
      </c>
      <c r="J287" t="str">
        <f>"_"&amp;_xlfn.CONCAT(Leverancespecifikation!V290:BJ290,Leverancespecifikation!BN290:BZ290)</f>
        <v>_EL300EL325EL325</v>
      </c>
    </row>
    <row r="288" spans="1:10" x14ac:dyDescent="0.25">
      <c r="A288" t="str">
        <f>Leverancespecifikation!C291</f>
        <v>287IBI-anlæg med central styring</v>
      </c>
      <c r="B288" t="str">
        <f>IF(ISNUMBER(FIND("_ARK",Tabel2[[#This Row],[Kilde: 3. Leverancespecifikation
Sammenkædning af kolonnerne (Vxx:BJxx) &amp; (BNxx:BZxx)]],1)),"X","")</f>
        <v/>
      </c>
      <c r="C288" t="str">
        <f t="shared" si="25"/>
        <v/>
      </c>
      <c r="D288" t="str">
        <f t="shared" si="26"/>
        <v>X</v>
      </c>
      <c r="E288" t="str">
        <f t="shared" si="27"/>
        <v/>
      </c>
      <c r="F288" t="str">
        <f t="shared" si="28"/>
        <v/>
      </c>
      <c r="G288" t="str">
        <f t="shared" si="29"/>
        <v/>
      </c>
      <c r="H288" t="str">
        <f t="shared" si="30"/>
        <v/>
      </c>
      <c r="J288" t="str">
        <f>"_"&amp;_xlfn.CONCAT(Leverancespecifikation!V291:BJ291,Leverancespecifikation!BN291:BZ291)</f>
        <v>_EL300EL325EL325</v>
      </c>
    </row>
    <row r="289" spans="1:10" x14ac:dyDescent="0.25">
      <c r="A289" t="str">
        <f>Leverancespecifikation!C292</f>
        <v>288Decentral tilstandsstyring</v>
      </c>
      <c r="B289" t="str">
        <f>IF(ISNUMBER(FIND("_ARK",Tabel2[[#This Row],[Kilde: 3. Leverancespecifikation
Sammenkædning af kolonnerne (Vxx:BJxx) &amp; (BNxx:BZxx)]],1)),"X","")</f>
        <v/>
      </c>
      <c r="C289" t="str">
        <f t="shared" si="25"/>
        <v/>
      </c>
      <c r="D289" t="str">
        <f t="shared" si="26"/>
        <v/>
      </c>
      <c r="E289" t="str">
        <f t="shared" si="27"/>
        <v/>
      </c>
      <c r="F289" t="str">
        <f t="shared" si="28"/>
        <v/>
      </c>
      <c r="G289" t="str">
        <f t="shared" si="29"/>
        <v/>
      </c>
      <c r="H289" t="str">
        <f t="shared" si="30"/>
        <v/>
      </c>
      <c r="J289" t="str">
        <f>"_"&amp;_xlfn.CONCAT(Leverancespecifikation!V292:BJ292,Leverancespecifikation!BN292:BZ292)</f>
        <v>_</v>
      </c>
    </row>
    <row r="290" spans="1:10" x14ac:dyDescent="0.25">
      <c r="A290" t="str">
        <f>Leverancespecifikation!C293</f>
        <v>289IBI-anlæg med distribueret styring</v>
      </c>
      <c r="B290" t="str">
        <f>IF(ISNUMBER(FIND("_ARK",Tabel2[[#This Row],[Kilde: 3. Leverancespecifikation
Sammenkædning af kolonnerne (Vxx:BJxx) &amp; (BNxx:BZxx)]],1)),"X","")</f>
        <v/>
      </c>
      <c r="C290" t="str">
        <f t="shared" si="25"/>
        <v/>
      </c>
      <c r="D290" t="str">
        <f t="shared" si="26"/>
        <v>X</v>
      </c>
      <c r="E290" t="str">
        <f t="shared" si="27"/>
        <v/>
      </c>
      <c r="F290" t="str">
        <f t="shared" si="28"/>
        <v/>
      </c>
      <c r="G290" t="str">
        <f t="shared" si="29"/>
        <v/>
      </c>
      <c r="H290" t="str">
        <f t="shared" si="30"/>
        <v/>
      </c>
      <c r="J290" t="str">
        <f>"_"&amp;_xlfn.CONCAT(Leverancespecifikation!V293:BJ293,Leverancespecifikation!BN293:BZ293)</f>
        <v>_EL325EL325</v>
      </c>
    </row>
    <row r="291" spans="1:10" x14ac:dyDescent="0.25">
      <c r="A291" t="str">
        <f>Leverancespecifikation!C294</f>
        <v>290Komponenter/armaturer</v>
      </c>
      <c r="B291" t="str">
        <f>IF(ISNUMBER(FIND("_ARK",Tabel2[[#This Row],[Kilde: 3. Leverancespecifikation
Sammenkædning af kolonnerne (Vxx:BJxx) &amp; (BNxx:BZxx)]],1)),"X","")</f>
        <v/>
      </c>
      <c r="C291" t="str">
        <f t="shared" si="25"/>
        <v/>
      </c>
      <c r="D291" t="str">
        <f t="shared" si="26"/>
        <v/>
      </c>
      <c r="E291" t="str">
        <f t="shared" si="27"/>
        <v/>
      </c>
      <c r="F291" t="str">
        <f t="shared" si="28"/>
        <v/>
      </c>
      <c r="G291" t="str">
        <f t="shared" si="29"/>
        <v/>
      </c>
      <c r="H291" t="str">
        <f t="shared" si="30"/>
        <v/>
      </c>
      <c r="J291" t="str">
        <f>"_"&amp;_xlfn.CONCAT(Leverancespecifikation!V294:BJ294,Leverancespecifikation!BN294:BZ294)</f>
        <v>_</v>
      </c>
    </row>
    <row r="292" spans="1:10" x14ac:dyDescent="0.25">
      <c r="A292" t="str">
        <f>Leverancespecifikation!C295</f>
        <v>291Installationer for apparater og maskiner</v>
      </c>
      <c r="B292" t="str">
        <f>IF(ISNUMBER(FIND("_ARK",Tabel2[[#This Row],[Kilde: 3. Leverancespecifikation
Sammenkædning af kolonnerne (Vxx:BJxx) &amp; (BNxx:BZxx)]],1)),"X","")</f>
        <v/>
      </c>
      <c r="C292" t="str">
        <f t="shared" si="25"/>
        <v/>
      </c>
      <c r="D292" t="str">
        <f t="shared" si="26"/>
        <v>X</v>
      </c>
      <c r="E292" t="str">
        <f t="shared" si="27"/>
        <v/>
      </c>
      <c r="F292" t="str">
        <f t="shared" si="28"/>
        <v/>
      </c>
      <c r="G292" t="str">
        <f t="shared" si="29"/>
        <v/>
      </c>
      <c r="H292" t="str">
        <f t="shared" si="30"/>
        <v/>
      </c>
      <c r="J292" t="str">
        <f>"_"&amp;_xlfn.CONCAT(Leverancespecifikation!V295:BJ295,Leverancespecifikation!BN295:BZ295)</f>
        <v>_EL325EL325</v>
      </c>
    </row>
    <row r="293" spans="1:10" x14ac:dyDescent="0.25">
      <c r="A293" t="str">
        <f>Leverancespecifikation!C296</f>
        <v>292Installationer for termiske anlæg</v>
      </c>
      <c r="B293" t="str">
        <f>IF(ISNUMBER(FIND("_ARK",Tabel2[[#This Row],[Kilde: 3. Leverancespecifikation
Sammenkædning af kolonnerne (Vxx:BJxx) &amp; (BNxx:BZxx)]],1)),"X","")</f>
        <v/>
      </c>
      <c r="C293" t="str">
        <f t="shared" si="25"/>
        <v/>
      </c>
      <c r="D293" t="str">
        <f t="shared" si="26"/>
        <v>X</v>
      </c>
      <c r="E293" t="str">
        <f t="shared" si="27"/>
        <v/>
      </c>
      <c r="F293" t="str">
        <f t="shared" si="28"/>
        <v/>
      </c>
      <c r="G293" t="str">
        <f t="shared" si="29"/>
        <v/>
      </c>
      <c r="H293" t="str">
        <f t="shared" si="30"/>
        <v/>
      </c>
      <c r="J293" t="str">
        <f>"_"&amp;_xlfn.CONCAT(Leverancespecifikation!V296:BJ296,Leverancespecifikation!BN296:BZ296)</f>
        <v>_EL325EL325</v>
      </c>
    </row>
    <row r="294" spans="1:10" x14ac:dyDescent="0.25">
      <c r="A294" t="str">
        <f>Leverancespecifikation!C297</f>
        <v>293Installationer for belysning</v>
      </c>
      <c r="B294" t="str">
        <f>IF(ISNUMBER(FIND("_ARK",Tabel2[[#This Row],[Kilde: 3. Leverancespecifikation
Sammenkædning af kolonnerne (Vxx:BJxx) &amp; (BNxx:BZxx)]],1)),"X","")</f>
        <v/>
      </c>
      <c r="C294" t="str">
        <f t="shared" si="25"/>
        <v/>
      </c>
      <c r="D294" t="str">
        <f t="shared" si="26"/>
        <v/>
      </c>
      <c r="E294" t="str">
        <f t="shared" si="27"/>
        <v/>
      </c>
      <c r="F294" t="str">
        <f t="shared" si="28"/>
        <v/>
      </c>
      <c r="G294" t="str">
        <f t="shared" si="29"/>
        <v/>
      </c>
      <c r="H294" t="str">
        <f t="shared" si="30"/>
        <v/>
      </c>
      <c r="J294" t="str">
        <f>"_"&amp;_xlfn.CONCAT(Leverancespecifikation!V297:BJ297,Leverancespecifikation!BN297:BZ297)</f>
        <v>_</v>
      </c>
    </row>
    <row r="295" spans="1:10" x14ac:dyDescent="0.25">
      <c r="A295" t="str">
        <f>Leverancespecifikation!C298</f>
        <v xml:space="preserve">294Anlæg for almen belysning </v>
      </c>
      <c r="B295" t="str">
        <f>IF(ISNUMBER(FIND("_ARK",Tabel2[[#This Row],[Kilde: 3. Leverancespecifikation
Sammenkædning af kolonnerne (Vxx:BJxx) &amp; (BNxx:BZxx)]],1)),"X","")</f>
        <v/>
      </c>
      <c r="C295" t="str">
        <f t="shared" si="25"/>
        <v/>
      </c>
      <c r="D295" t="str">
        <f t="shared" si="26"/>
        <v>X</v>
      </c>
      <c r="E295" t="str">
        <f t="shared" si="27"/>
        <v/>
      </c>
      <c r="F295" t="str">
        <f t="shared" si="28"/>
        <v/>
      </c>
      <c r="G295" t="str">
        <f t="shared" si="29"/>
        <v/>
      </c>
      <c r="H295" t="str">
        <f t="shared" si="30"/>
        <v/>
      </c>
      <c r="J295" t="str">
        <f>"_"&amp;_xlfn.CONCAT(Leverancespecifikation!V298:BJ298,Leverancespecifikation!BN298:BZ298)</f>
        <v>_EL300EL325EL325</v>
      </c>
    </row>
    <row r="296" spans="1:10" x14ac:dyDescent="0.25">
      <c r="A296" t="str">
        <f>Leverancespecifikation!C299</f>
        <v>295Anlæg for lavvoltsbelysning</v>
      </c>
      <c r="B296" t="str">
        <f>IF(ISNUMBER(FIND("_ARK",Tabel2[[#This Row],[Kilde: 3. Leverancespecifikation
Sammenkædning af kolonnerne (Vxx:BJxx) &amp; (BNxx:BZxx)]],1)),"X","")</f>
        <v/>
      </c>
      <c r="C296" t="str">
        <f t="shared" si="25"/>
        <v/>
      </c>
      <c r="D296" t="str">
        <f t="shared" si="26"/>
        <v>X</v>
      </c>
      <c r="E296" t="str">
        <f t="shared" si="27"/>
        <v/>
      </c>
      <c r="F296" t="str">
        <f t="shared" si="28"/>
        <v/>
      </c>
      <c r="G296" t="str">
        <f t="shared" si="29"/>
        <v/>
      </c>
      <c r="H296" t="str">
        <f t="shared" si="30"/>
        <v/>
      </c>
      <c r="J296" t="str">
        <f>"_"&amp;_xlfn.CONCAT(Leverancespecifikation!V299:BJ299,Leverancespecifikation!BN299:BZ299)</f>
        <v>_EL325EL325</v>
      </c>
    </row>
    <row r="297" spans="1:10" x14ac:dyDescent="0.25">
      <c r="A297" t="str">
        <f>Leverancespecifikation!C300</f>
        <v xml:space="preserve">296Anlæg for sikkerhedsbelysning </v>
      </c>
      <c r="B297" t="str">
        <f>IF(ISNUMBER(FIND("_ARK",Tabel2[[#This Row],[Kilde: 3. Leverancespecifikation
Sammenkædning af kolonnerne (Vxx:BJxx) &amp; (BNxx:BZxx)]],1)),"X","")</f>
        <v/>
      </c>
      <c r="C297" t="str">
        <f t="shared" si="25"/>
        <v/>
      </c>
      <c r="D297" t="str">
        <f t="shared" si="26"/>
        <v>X</v>
      </c>
      <c r="E297" t="str">
        <f t="shared" si="27"/>
        <v/>
      </c>
      <c r="F297" t="str">
        <f t="shared" si="28"/>
        <v/>
      </c>
      <c r="G297" t="str">
        <f t="shared" si="29"/>
        <v/>
      </c>
      <c r="H297" t="str">
        <f t="shared" si="30"/>
        <v/>
      </c>
      <c r="J297" t="str">
        <f>"_"&amp;_xlfn.CONCAT(Leverancespecifikation!V300:BJ300,Leverancespecifikation!BN300:BZ300)</f>
        <v>_EL325EL325</v>
      </c>
    </row>
    <row r="298" spans="1:10" x14ac:dyDescent="0.25">
      <c r="A298" t="str">
        <f>Leverancespecifikation!C301</f>
        <v xml:space="preserve">297Anlæg for særbelysning </v>
      </c>
      <c r="B298" t="str">
        <f>IF(ISNUMBER(FIND("_ARK",Tabel2[[#This Row],[Kilde: 3. Leverancespecifikation
Sammenkædning af kolonnerne (Vxx:BJxx) &amp; (BNxx:BZxx)]],1)),"X","")</f>
        <v/>
      </c>
      <c r="C298" t="str">
        <f t="shared" si="25"/>
        <v/>
      </c>
      <c r="D298" t="str">
        <f t="shared" si="26"/>
        <v>X</v>
      </c>
      <c r="E298" t="str">
        <f t="shared" si="27"/>
        <v/>
      </c>
      <c r="F298" t="str">
        <f t="shared" si="28"/>
        <v/>
      </c>
      <c r="G298" t="str">
        <f t="shared" si="29"/>
        <v/>
      </c>
      <c r="H298" t="str">
        <f t="shared" si="30"/>
        <v/>
      </c>
      <c r="J298" t="str">
        <f>"_"&amp;_xlfn.CONCAT(Leverancespecifikation!V301:BJ301,Leverancespecifikation!BN301:BZ301)</f>
        <v>_EL325EL325</v>
      </c>
    </row>
    <row r="299" spans="1:10" x14ac:dyDescent="0.25">
      <c r="A299" t="str">
        <f>Leverancespecifikation!C302</f>
        <v>298Lysstyringsanlæg</v>
      </c>
      <c r="B299" t="str">
        <f>IF(ISNUMBER(FIND("_ARK",Tabel2[[#This Row],[Kilde: 3. Leverancespecifikation
Sammenkædning af kolonnerne (Vxx:BJxx) &amp; (BNxx:BZxx)]],1)),"X","")</f>
        <v/>
      </c>
      <c r="C299" t="str">
        <f t="shared" si="25"/>
        <v/>
      </c>
      <c r="D299" t="str">
        <f t="shared" si="26"/>
        <v>X</v>
      </c>
      <c r="E299" t="str">
        <f t="shared" si="27"/>
        <v/>
      </c>
      <c r="F299" t="str">
        <f t="shared" si="28"/>
        <v/>
      </c>
      <c r="G299" t="str">
        <f t="shared" si="29"/>
        <v/>
      </c>
      <c r="H299" t="str">
        <f t="shared" si="30"/>
        <v/>
      </c>
      <c r="J299" t="str">
        <f>"_"&amp;_xlfn.CONCAT(Leverancespecifikation!V302:BJ302,Leverancespecifikation!BN302:BZ302)</f>
        <v>_EL325EL325</v>
      </c>
    </row>
    <row r="300" spans="1:10" x14ac:dyDescent="0.25">
      <c r="A300" t="str">
        <f>Leverancespecifikation!C303</f>
        <v>299Belysningsarmaturer</v>
      </c>
      <c r="B300" t="str">
        <f>IF(ISNUMBER(FIND("_ARK",Tabel2[[#This Row],[Kilde: 3. Leverancespecifikation
Sammenkædning af kolonnerne (Vxx:BJxx) &amp; (BNxx:BZxx)]],1)),"X","")</f>
        <v/>
      </c>
      <c r="C300" t="str">
        <f t="shared" si="25"/>
        <v/>
      </c>
      <c r="D300" t="str">
        <f t="shared" si="26"/>
        <v/>
      </c>
      <c r="E300" t="str">
        <f t="shared" si="27"/>
        <v/>
      </c>
      <c r="F300" t="str">
        <f t="shared" si="28"/>
        <v/>
      </c>
      <c r="G300" t="str">
        <f t="shared" si="29"/>
        <v/>
      </c>
      <c r="H300" t="str">
        <f t="shared" si="30"/>
        <v/>
      </c>
      <c r="J300" t="str">
        <f>"_"&amp;_xlfn.CONCAT(Leverancespecifikation!V303:BJ303,Leverancespecifikation!BN303:BZ303)</f>
        <v>_</v>
      </c>
    </row>
    <row r="301" spans="1:10" x14ac:dyDescent="0.25">
      <c r="A301" t="str">
        <f>Leverancespecifikation!C304</f>
        <v xml:space="preserve">300Armatur – Almen belysning </v>
      </c>
      <c r="B301" t="str">
        <f>IF(ISNUMBER(FIND("_ARK",Tabel2[[#This Row],[Kilde: 3. Leverancespecifikation
Sammenkædning af kolonnerne (Vxx:BJxx) &amp; (BNxx:BZxx)]],1)),"X","")</f>
        <v/>
      </c>
      <c r="C301" t="str">
        <f t="shared" si="25"/>
        <v/>
      </c>
      <c r="D301" t="str">
        <f t="shared" si="26"/>
        <v>X</v>
      </c>
      <c r="E301" t="str">
        <f t="shared" si="27"/>
        <v/>
      </c>
      <c r="F301" t="str">
        <f t="shared" si="28"/>
        <v/>
      </c>
      <c r="G301" t="str">
        <f t="shared" si="29"/>
        <v/>
      </c>
      <c r="H301" t="str">
        <f t="shared" si="30"/>
        <v/>
      </c>
      <c r="J301" t="str">
        <f>"_"&amp;_xlfn.CONCAT(Leverancespecifikation!V304:BJ304,Leverancespecifikation!BN304:BZ304)</f>
        <v>_EL300EL325EL325</v>
      </c>
    </row>
    <row r="302" spans="1:10" x14ac:dyDescent="0.25">
      <c r="A302" t="str">
        <f>Leverancespecifikation!C305</f>
        <v xml:space="preserve">301Armatur – Sikkerhedsbelysning </v>
      </c>
      <c r="B302" t="str">
        <f>IF(ISNUMBER(FIND("_ARK",Tabel2[[#This Row],[Kilde: 3. Leverancespecifikation
Sammenkædning af kolonnerne (Vxx:BJxx) &amp; (BNxx:BZxx)]],1)),"X","")</f>
        <v/>
      </c>
      <c r="C302" t="str">
        <f t="shared" si="25"/>
        <v/>
      </c>
      <c r="D302" t="str">
        <f t="shared" si="26"/>
        <v>X</v>
      </c>
      <c r="E302" t="str">
        <f t="shared" si="27"/>
        <v/>
      </c>
      <c r="F302" t="str">
        <f t="shared" si="28"/>
        <v/>
      </c>
      <c r="G302" t="str">
        <f t="shared" si="29"/>
        <v/>
      </c>
      <c r="H302" t="str">
        <f t="shared" si="30"/>
        <v/>
      </c>
      <c r="J302" t="str">
        <f>"_"&amp;_xlfn.CONCAT(Leverancespecifikation!V305:BJ305,Leverancespecifikation!BN305:BZ305)</f>
        <v>_EL325EL325</v>
      </c>
    </row>
    <row r="303" spans="1:10" x14ac:dyDescent="0.25">
      <c r="A303" t="str">
        <f>Leverancespecifikation!C306</f>
        <v>302Armatur – Special belysning</v>
      </c>
      <c r="B303" t="str">
        <f>IF(ISNUMBER(FIND("_ARK",Tabel2[[#This Row],[Kilde: 3. Leverancespecifikation
Sammenkædning af kolonnerne (Vxx:BJxx) &amp; (BNxx:BZxx)]],1)),"X","")</f>
        <v/>
      </c>
      <c r="C303" t="str">
        <f t="shared" si="25"/>
        <v/>
      </c>
      <c r="D303" t="str">
        <f t="shared" si="26"/>
        <v>X</v>
      </c>
      <c r="E303" t="str">
        <f t="shared" si="27"/>
        <v/>
      </c>
      <c r="F303" t="str">
        <f t="shared" si="28"/>
        <v/>
      </c>
      <c r="G303" t="str">
        <f t="shared" si="29"/>
        <v/>
      </c>
      <c r="H303" t="str">
        <f t="shared" si="30"/>
        <v/>
      </c>
      <c r="J303" t="str">
        <f>"_"&amp;_xlfn.CONCAT(Leverancespecifikation!V306:BJ306,Leverancespecifikation!BN306:BZ306)</f>
        <v>_EL325EL325</v>
      </c>
    </row>
    <row r="304" spans="1:10" x14ac:dyDescent="0.25">
      <c r="A304" t="str">
        <f>Leverancespecifikation!C307</f>
        <v>303Monteringsmateriel for kraftinstallationer</v>
      </c>
      <c r="B304" t="str">
        <f>IF(ISNUMBER(FIND("_ARK",Tabel2[[#This Row],[Kilde: 3. Leverancespecifikation
Sammenkædning af kolonnerne (Vxx:BJxx) &amp; (BNxx:BZxx)]],1)),"X","")</f>
        <v/>
      </c>
      <c r="C304" t="str">
        <f t="shared" si="25"/>
        <v/>
      </c>
      <c r="D304" t="str">
        <f t="shared" si="26"/>
        <v/>
      </c>
      <c r="E304" t="str">
        <f t="shared" si="27"/>
        <v/>
      </c>
      <c r="F304" t="str">
        <f t="shared" si="28"/>
        <v/>
      </c>
      <c r="G304" t="str">
        <f t="shared" si="29"/>
        <v/>
      </c>
      <c r="H304" t="str">
        <f t="shared" si="30"/>
        <v/>
      </c>
      <c r="J304" t="str">
        <f>"_"&amp;_xlfn.CONCAT(Leverancespecifikation!V307:BJ307,Leverancespecifikation!BN307:BZ307)</f>
        <v>_</v>
      </c>
    </row>
    <row r="305" spans="1:10" x14ac:dyDescent="0.25">
      <c r="A305" t="str">
        <f>Leverancespecifikation!C308</f>
        <v>304Stikkontakter</v>
      </c>
      <c r="B305" t="str">
        <f>IF(ISNUMBER(FIND("_ARK",Tabel2[[#This Row],[Kilde: 3. Leverancespecifikation
Sammenkædning af kolonnerne (Vxx:BJxx) &amp; (BNxx:BZxx)]],1)),"X","")</f>
        <v/>
      </c>
      <c r="C305" t="str">
        <f t="shared" si="25"/>
        <v/>
      </c>
      <c r="D305" t="str">
        <f t="shared" si="26"/>
        <v>X</v>
      </c>
      <c r="E305" t="str">
        <f t="shared" si="27"/>
        <v/>
      </c>
      <c r="F305" t="str">
        <f t="shared" si="28"/>
        <v/>
      </c>
      <c r="G305" t="str">
        <f t="shared" si="29"/>
        <v/>
      </c>
      <c r="H305" t="str">
        <f t="shared" si="30"/>
        <v/>
      </c>
      <c r="J305" t="str">
        <f>"_"&amp;_xlfn.CONCAT(Leverancespecifikation!V308:BJ308,Leverancespecifikation!BN308:BZ308)</f>
        <v>_EL300EL325EL325</v>
      </c>
    </row>
    <row r="306" spans="1:10" x14ac:dyDescent="0.25">
      <c r="A306" t="str">
        <f>Leverancespecifikation!C309</f>
        <v>305Arbejdsstationer/Gulvbokse</v>
      </c>
      <c r="B306" t="str">
        <f>IF(ISNUMBER(FIND("_ARK",Tabel2[[#This Row],[Kilde: 3. Leverancespecifikation
Sammenkædning af kolonnerne (Vxx:BJxx) &amp; (BNxx:BZxx)]],1)),"X","")</f>
        <v/>
      </c>
      <c r="C306" t="str">
        <f t="shared" si="25"/>
        <v/>
      </c>
      <c r="D306" t="str">
        <f t="shared" si="26"/>
        <v>X</v>
      </c>
      <c r="E306" t="str">
        <f t="shared" si="27"/>
        <v/>
      </c>
      <c r="F306" t="str">
        <f t="shared" si="28"/>
        <v/>
      </c>
      <c r="G306" t="str">
        <f t="shared" si="29"/>
        <v/>
      </c>
      <c r="H306" t="str">
        <f t="shared" si="30"/>
        <v/>
      </c>
      <c r="J306" t="str">
        <f>"_"&amp;_xlfn.CONCAT(Leverancespecifikation!V309:BJ309,Leverancespecifikation!BN309:BZ309)</f>
        <v>_EL300EL325EL325</v>
      </c>
    </row>
    <row r="307" spans="1:10" x14ac:dyDescent="0.25">
      <c r="A307" t="str">
        <f>Leverancespecifikation!C310</f>
        <v>306Udtag</v>
      </c>
      <c r="B307" t="str">
        <f>IF(ISNUMBER(FIND("_ARK",Tabel2[[#This Row],[Kilde: 3. Leverancespecifikation
Sammenkædning af kolonnerne (Vxx:BJxx) &amp; (BNxx:BZxx)]],1)),"X","")</f>
        <v/>
      </c>
      <c r="C307" t="str">
        <f t="shared" si="25"/>
        <v/>
      </c>
      <c r="D307" t="str">
        <f t="shared" si="26"/>
        <v>X</v>
      </c>
      <c r="E307" t="str">
        <f t="shared" si="27"/>
        <v/>
      </c>
      <c r="F307" t="str">
        <f t="shared" si="28"/>
        <v/>
      </c>
      <c r="G307" t="str">
        <f t="shared" si="29"/>
        <v/>
      </c>
      <c r="H307" t="str">
        <f t="shared" si="30"/>
        <v/>
      </c>
      <c r="J307" t="str">
        <f>"_"&amp;_xlfn.CONCAT(Leverancespecifikation!V310:BJ310,Leverancespecifikation!BN310:BZ310)</f>
        <v>_EL300EL325EL325</v>
      </c>
    </row>
    <row r="308" spans="1:10" x14ac:dyDescent="0.25">
      <c r="A308" t="str">
        <f>Leverancespecifikation!C311</f>
        <v>307Forsyning til brugsgenstande</v>
      </c>
      <c r="B308" t="str">
        <f>IF(ISNUMBER(FIND("_ARK",Tabel2[[#This Row],[Kilde: 3. Leverancespecifikation
Sammenkædning af kolonnerne (Vxx:BJxx) &amp; (BNxx:BZxx)]],1)),"X","")</f>
        <v/>
      </c>
      <c r="C308" t="str">
        <f t="shared" si="25"/>
        <v/>
      </c>
      <c r="D308" t="str">
        <f t="shared" si="26"/>
        <v>X</v>
      </c>
      <c r="E308" t="str">
        <f t="shared" si="27"/>
        <v/>
      </c>
      <c r="F308" t="str">
        <f t="shared" si="28"/>
        <v/>
      </c>
      <c r="G308" t="str">
        <f t="shared" si="29"/>
        <v/>
      </c>
      <c r="H308" t="str">
        <f t="shared" si="30"/>
        <v/>
      </c>
      <c r="J308" t="str">
        <f>"_"&amp;_xlfn.CONCAT(Leverancespecifikation!V311:BJ311,Leverancespecifikation!BN311:BZ311)</f>
        <v>_EL300EL325EL325</v>
      </c>
    </row>
    <row r="309" spans="1:10" x14ac:dyDescent="0.25">
      <c r="A309" t="str">
        <f>Leverancespecifikation!C312</f>
        <v>308Sengestuepaneler/Betjeningspaneler</v>
      </c>
      <c r="B309" t="str">
        <f>IF(ISNUMBER(FIND("_ARK",Tabel2[[#This Row],[Kilde: 3. Leverancespecifikation
Sammenkædning af kolonnerne (Vxx:BJxx) &amp; (BNxx:BZxx)]],1)),"X","")</f>
        <v/>
      </c>
      <c r="C309" t="str">
        <f t="shared" si="25"/>
        <v/>
      </c>
      <c r="D309" t="str">
        <f t="shared" si="26"/>
        <v>X</v>
      </c>
      <c r="E309" t="str">
        <f t="shared" si="27"/>
        <v/>
      </c>
      <c r="F309" t="str">
        <f t="shared" si="28"/>
        <v/>
      </c>
      <c r="G309" t="str">
        <f t="shared" si="29"/>
        <v/>
      </c>
      <c r="H309" t="str">
        <f t="shared" si="30"/>
        <v/>
      </c>
      <c r="J309" t="str">
        <f>"_"&amp;_xlfn.CONCAT(Leverancespecifikation!V312:BJ312,Leverancespecifikation!BN312:BZ312)</f>
        <v>_EL300EL325EL325</v>
      </c>
    </row>
    <row r="310" spans="1:10" x14ac:dyDescent="0.25">
      <c r="A310" t="str">
        <f>Leverancespecifikation!C313</f>
        <v xml:space="preserve">309Monteringsmateriel for Vedvarende energi </v>
      </c>
      <c r="B310" t="str">
        <f>IF(ISNUMBER(FIND("_ARK",Tabel2[[#This Row],[Kilde: 3. Leverancespecifikation
Sammenkædning af kolonnerne (Vxx:BJxx) &amp; (BNxx:BZxx)]],1)),"X","")</f>
        <v/>
      </c>
      <c r="C310" t="str">
        <f t="shared" si="25"/>
        <v/>
      </c>
      <c r="D310" t="str">
        <f t="shared" si="26"/>
        <v/>
      </c>
      <c r="E310" t="str">
        <f t="shared" si="27"/>
        <v/>
      </c>
      <c r="F310" t="str">
        <f t="shared" si="28"/>
        <v/>
      </c>
      <c r="G310" t="str">
        <f t="shared" si="29"/>
        <v/>
      </c>
      <c r="H310" t="str">
        <f t="shared" si="30"/>
        <v/>
      </c>
      <c r="J310" t="str">
        <f>"_"&amp;_xlfn.CONCAT(Leverancespecifikation!V313:BJ313,Leverancespecifikation!BN313:BZ313)</f>
        <v>_</v>
      </c>
    </row>
    <row r="311" spans="1:10" x14ac:dyDescent="0.25">
      <c r="A311" t="str">
        <f>Leverancespecifikation!C314</f>
        <v>310Forsyning til Solcelleanlæg</v>
      </c>
      <c r="B311" t="str">
        <f>IF(ISNUMBER(FIND("_ARK",Tabel2[[#This Row],[Kilde: 3. Leverancespecifikation
Sammenkædning af kolonnerne (Vxx:BJxx) &amp; (BNxx:BZxx)]],1)),"X","")</f>
        <v/>
      </c>
      <c r="C311" t="str">
        <f t="shared" si="25"/>
        <v/>
      </c>
      <c r="D311" t="str">
        <f t="shared" si="26"/>
        <v>X</v>
      </c>
      <c r="E311" t="str">
        <f t="shared" si="27"/>
        <v/>
      </c>
      <c r="F311" t="str">
        <f t="shared" si="28"/>
        <v/>
      </c>
      <c r="G311" t="str">
        <f t="shared" si="29"/>
        <v>X</v>
      </c>
      <c r="H311" t="str">
        <f t="shared" si="30"/>
        <v/>
      </c>
      <c r="J311" t="str">
        <f>"_"&amp;_xlfn.CONCAT(Leverancespecifikation!V314:BJ314,Leverancespecifikation!BN314:BZ314)</f>
        <v>_EL300EL300ENT325</v>
      </c>
    </row>
    <row r="312" spans="1:10" x14ac:dyDescent="0.25">
      <c r="A312" t="str">
        <f>Leverancespecifikation!C315</f>
        <v>311Monteringsmateriel for Kommunikationsanlæg</v>
      </c>
      <c r="B312" t="str">
        <f>IF(ISNUMBER(FIND("_ARK",Tabel2[[#This Row],[Kilde: 3. Leverancespecifikation
Sammenkædning af kolonnerne (Vxx:BJxx) &amp; (BNxx:BZxx)]],1)),"X","")</f>
        <v/>
      </c>
      <c r="C312" t="str">
        <f t="shared" si="25"/>
        <v/>
      </c>
      <c r="D312" t="str">
        <f t="shared" si="26"/>
        <v/>
      </c>
      <c r="E312" t="str">
        <f t="shared" si="27"/>
        <v/>
      </c>
      <c r="F312" t="str">
        <f t="shared" si="28"/>
        <v/>
      </c>
      <c r="G312" t="str">
        <f t="shared" si="29"/>
        <v/>
      </c>
      <c r="H312" t="str">
        <f t="shared" si="30"/>
        <v/>
      </c>
      <c r="J312" t="str">
        <f>"_"&amp;_xlfn.CONCAT(Leverancespecifikation!V315:BJ315,Leverancespecifikation!BN315:BZ315)</f>
        <v>_</v>
      </c>
    </row>
    <row r="313" spans="1:10" x14ac:dyDescent="0.25">
      <c r="A313" t="str">
        <f>Leverancespecifikation!C316</f>
        <v>312Telefonanlæg</v>
      </c>
      <c r="B313" t="str">
        <f>IF(ISNUMBER(FIND("_ARK",Tabel2[[#This Row],[Kilde: 3. Leverancespecifikation
Sammenkædning af kolonnerne (Vxx:BJxx) &amp; (BNxx:BZxx)]],1)),"X","")</f>
        <v/>
      </c>
      <c r="C313" t="str">
        <f t="shared" si="25"/>
        <v/>
      </c>
      <c r="D313" t="str">
        <f t="shared" si="26"/>
        <v>X</v>
      </c>
      <c r="E313" t="str">
        <f t="shared" si="27"/>
        <v/>
      </c>
      <c r="F313" t="str">
        <f t="shared" si="28"/>
        <v/>
      </c>
      <c r="G313" t="str">
        <f t="shared" si="29"/>
        <v>X</v>
      </c>
      <c r="H313" t="str">
        <f t="shared" si="30"/>
        <v/>
      </c>
      <c r="J313" t="str">
        <f>"_"&amp;_xlfn.CONCAT(Leverancespecifikation!V316:BJ316,Leverancespecifikation!BN316:BZ316)</f>
        <v>_EL300EL300ENT325</v>
      </c>
    </row>
    <row r="314" spans="1:10" x14ac:dyDescent="0.25">
      <c r="A314" t="str">
        <f>Leverancespecifikation!C317</f>
        <v>313Radioanlæg</v>
      </c>
      <c r="B314" t="str">
        <f>IF(ISNUMBER(FIND("_ARK",Tabel2[[#This Row],[Kilde: 3. Leverancespecifikation
Sammenkædning af kolonnerne (Vxx:BJxx) &amp; (BNxx:BZxx)]],1)),"X","")</f>
        <v/>
      </c>
      <c r="C314" t="str">
        <f t="shared" si="25"/>
        <v/>
      </c>
      <c r="D314" t="str">
        <f t="shared" si="26"/>
        <v>X</v>
      </c>
      <c r="E314" t="str">
        <f t="shared" si="27"/>
        <v/>
      </c>
      <c r="F314" t="str">
        <f t="shared" si="28"/>
        <v/>
      </c>
      <c r="G314" t="str">
        <f t="shared" si="29"/>
        <v>X</v>
      </c>
      <c r="H314" t="str">
        <f t="shared" si="30"/>
        <v/>
      </c>
      <c r="J314" t="str">
        <f>"_"&amp;_xlfn.CONCAT(Leverancespecifikation!V317:BJ317,Leverancespecifikation!BN317:BZ317)</f>
        <v>_EL300EL300ENT325</v>
      </c>
    </row>
    <row r="315" spans="1:10" x14ac:dyDescent="0.25">
      <c r="A315" t="str">
        <f>Leverancespecifikation!C318</f>
        <v>314Dør- og porttelefoner</v>
      </c>
      <c r="B315" t="str">
        <f>IF(ISNUMBER(FIND("_ARK",Tabel2[[#This Row],[Kilde: 3. Leverancespecifikation
Sammenkædning af kolonnerne (Vxx:BJxx) &amp; (BNxx:BZxx)]],1)),"X","")</f>
        <v/>
      </c>
      <c r="C315" t="str">
        <f t="shared" si="25"/>
        <v/>
      </c>
      <c r="D315" t="str">
        <f t="shared" si="26"/>
        <v>X</v>
      </c>
      <c r="E315" t="str">
        <f t="shared" si="27"/>
        <v/>
      </c>
      <c r="F315" t="str">
        <f t="shared" si="28"/>
        <v/>
      </c>
      <c r="G315" t="str">
        <f t="shared" si="29"/>
        <v>X</v>
      </c>
      <c r="H315" t="str">
        <f t="shared" si="30"/>
        <v/>
      </c>
      <c r="J315" t="str">
        <f>"_"&amp;_xlfn.CONCAT(Leverancespecifikation!V318:BJ318,Leverancespecifikation!BN318:BZ318)</f>
        <v>_EL300EL300ENT325</v>
      </c>
    </row>
    <row r="316" spans="1:10" x14ac:dyDescent="0.25">
      <c r="A316" t="str">
        <f>Leverancespecifikation!C319</f>
        <v>315Monteringsmateriel for Informationsanlæg</v>
      </c>
      <c r="B316" t="str">
        <f>IF(ISNUMBER(FIND("_ARK",Tabel2[[#This Row],[Kilde: 3. Leverancespecifikation
Sammenkædning af kolonnerne (Vxx:BJxx) &amp; (BNxx:BZxx)]],1)),"X","")</f>
        <v/>
      </c>
      <c r="C316" t="str">
        <f t="shared" si="25"/>
        <v/>
      </c>
      <c r="D316" t="str">
        <f t="shared" si="26"/>
        <v/>
      </c>
      <c r="E316" t="str">
        <f t="shared" si="27"/>
        <v/>
      </c>
      <c r="F316" t="str">
        <f t="shared" si="28"/>
        <v/>
      </c>
      <c r="G316" t="str">
        <f t="shared" si="29"/>
        <v/>
      </c>
      <c r="H316" t="str">
        <f t="shared" si="30"/>
        <v/>
      </c>
      <c r="J316" t="str">
        <f>"_"&amp;_xlfn.CONCAT(Leverancespecifikation!V319:BJ319,Leverancespecifikation!BN319:BZ319)</f>
        <v>_</v>
      </c>
    </row>
    <row r="317" spans="1:10" x14ac:dyDescent="0.25">
      <c r="A317" t="str">
        <f>Leverancespecifikation!C320</f>
        <v>316Optagetanlæg</v>
      </c>
      <c r="B317" t="str">
        <f>IF(ISNUMBER(FIND("_ARK",Tabel2[[#This Row],[Kilde: 3. Leverancespecifikation
Sammenkædning af kolonnerne (Vxx:BJxx) &amp; (BNxx:BZxx)]],1)),"X","")</f>
        <v/>
      </c>
      <c r="C317" t="str">
        <f t="shared" si="25"/>
        <v/>
      </c>
      <c r="D317" t="str">
        <f t="shared" si="26"/>
        <v>X</v>
      </c>
      <c r="E317" t="str">
        <f t="shared" si="27"/>
        <v/>
      </c>
      <c r="F317" t="str">
        <f t="shared" si="28"/>
        <v/>
      </c>
      <c r="G317" t="str">
        <f t="shared" si="29"/>
        <v>X</v>
      </c>
      <c r="H317" t="str">
        <f t="shared" si="30"/>
        <v/>
      </c>
      <c r="J317" t="str">
        <f>"_"&amp;_xlfn.CONCAT(Leverancespecifikation!V320:BJ320,Leverancespecifikation!BN320:BZ320)</f>
        <v>_EL300EL300ENT325</v>
      </c>
    </row>
    <row r="318" spans="1:10" x14ac:dyDescent="0.25">
      <c r="A318" t="str">
        <f>Leverancespecifikation!C321</f>
        <v>317Ringeanlæg</v>
      </c>
      <c r="B318" t="str">
        <f>IF(ISNUMBER(FIND("_ARK",Tabel2[[#This Row],[Kilde: 3. Leverancespecifikation
Sammenkædning af kolonnerne (Vxx:BJxx) &amp; (BNxx:BZxx)]],1)),"X","")</f>
        <v/>
      </c>
      <c r="C318" t="str">
        <f t="shared" si="25"/>
        <v/>
      </c>
      <c r="D318" t="str">
        <f t="shared" si="26"/>
        <v>X</v>
      </c>
      <c r="E318" t="str">
        <f t="shared" si="27"/>
        <v/>
      </c>
      <c r="F318" t="str">
        <f t="shared" si="28"/>
        <v/>
      </c>
      <c r="G318" t="str">
        <f t="shared" si="29"/>
        <v>X</v>
      </c>
      <c r="H318" t="str">
        <f t="shared" si="30"/>
        <v/>
      </c>
      <c r="J318" t="str">
        <f>"_"&amp;_xlfn.CONCAT(Leverancespecifikation!V321:BJ321,Leverancespecifikation!BN321:BZ321)</f>
        <v>_EL300EL300ENT325</v>
      </c>
    </row>
    <row r="319" spans="1:10" x14ac:dyDescent="0.25">
      <c r="A319" t="str">
        <f>Leverancespecifikation!C322</f>
        <v>318Ur-anlæg</v>
      </c>
      <c r="B319" t="str">
        <f>IF(ISNUMBER(FIND("_ARK",Tabel2[[#This Row],[Kilde: 3. Leverancespecifikation
Sammenkædning af kolonnerne (Vxx:BJxx) &amp; (BNxx:BZxx)]],1)),"X","")</f>
        <v/>
      </c>
      <c r="C319" t="str">
        <f t="shared" si="25"/>
        <v/>
      </c>
      <c r="D319" t="str">
        <f t="shared" si="26"/>
        <v>X</v>
      </c>
      <c r="E319" t="str">
        <f t="shared" si="27"/>
        <v/>
      </c>
      <c r="F319" t="str">
        <f t="shared" si="28"/>
        <v/>
      </c>
      <c r="G319" t="str">
        <f t="shared" si="29"/>
        <v>X</v>
      </c>
      <c r="H319" t="str">
        <f t="shared" si="30"/>
        <v/>
      </c>
      <c r="J319" t="str">
        <f>"_"&amp;_xlfn.CONCAT(Leverancespecifikation!V322:BJ322,Leverancespecifikation!BN322:BZ322)</f>
        <v>_EL300EL300ENT325</v>
      </c>
    </row>
    <row r="320" spans="1:10" x14ac:dyDescent="0.25">
      <c r="A320" t="str">
        <f>Leverancespecifikation!C323</f>
        <v>319Monteringsmateriel for Audio, video og antenneanlæg</v>
      </c>
      <c r="B320" t="str">
        <f>IF(ISNUMBER(FIND("_ARK",Tabel2[[#This Row],[Kilde: 3. Leverancespecifikation
Sammenkædning af kolonnerne (Vxx:BJxx) &amp; (BNxx:BZxx)]],1)),"X","")</f>
        <v/>
      </c>
      <c r="C320" t="str">
        <f t="shared" si="25"/>
        <v/>
      </c>
      <c r="D320" t="str">
        <f t="shared" si="26"/>
        <v/>
      </c>
      <c r="E320" t="str">
        <f t="shared" si="27"/>
        <v/>
      </c>
      <c r="F320" t="str">
        <f t="shared" si="28"/>
        <v/>
      </c>
      <c r="G320" t="str">
        <f t="shared" si="29"/>
        <v/>
      </c>
      <c r="H320" t="str">
        <f t="shared" si="30"/>
        <v/>
      </c>
      <c r="J320" t="str">
        <f>"_"&amp;_xlfn.CONCAT(Leverancespecifikation!V323:BJ323,Leverancespecifikation!BN323:BZ323)</f>
        <v>_</v>
      </c>
    </row>
    <row r="321" spans="1:10" x14ac:dyDescent="0.25">
      <c r="A321" t="str">
        <f>Leverancespecifikation!C324</f>
        <v>320Højttaleranlæg</v>
      </c>
      <c r="B321" t="str">
        <f>IF(ISNUMBER(FIND("_ARK",Tabel2[[#This Row],[Kilde: 3. Leverancespecifikation
Sammenkædning af kolonnerne (Vxx:BJxx) &amp; (BNxx:BZxx)]],1)),"X","")</f>
        <v/>
      </c>
      <c r="C321" t="str">
        <f t="shared" si="25"/>
        <v/>
      </c>
      <c r="D321" t="str">
        <f t="shared" si="26"/>
        <v>X</v>
      </c>
      <c r="E321" t="str">
        <f t="shared" si="27"/>
        <v/>
      </c>
      <c r="F321" t="str">
        <f t="shared" si="28"/>
        <v/>
      </c>
      <c r="G321" t="str">
        <f t="shared" si="29"/>
        <v>X</v>
      </c>
      <c r="H321" t="str">
        <f t="shared" si="30"/>
        <v/>
      </c>
      <c r="J321" t="str">
        <f>"_"&amp;_xlfn.CONCAT(Leverancespecifikation!V324:BJ324,Leverancespecifikation!BN324:BZ324)</f>
        <v>_EL300EL300ENT325</v>
      </c>
    </row>
    <row r="322" spans="1:10" x14ac:dyDescent="0.25">
      <c r="A322" t="str">
        <f>Leverancespecifikation!C325</f>
        <v>321Mikrofonanlæg</v>
      </c>
      <c r="B322" t="str">
        <f>IF(ISNUMBER(FIND("_ARK",Tabel2[[#This Row],[Kilde: 3. Leverancespecifikation
Sammenkædning af kolonnerne (Vxx:BJxx) &amp; (BNxx:BZxx)]],1)),"X","")</f>
        <v/>
      </c>
      <c r="C322" t="str">
        <f t="shared" si="25"/>
        <v/>
      </c>
      <c r="D322" t="str">
        <f t="shared" si="26"/>
        <v>X</v>
      </c>
      <c r="E322" t="str">
        <f t="shared" si="27"/>
        <v/>
      </c>
      <c r="F322" t="str">
        <f t="shared" si="28"/>
        <v/>
      </c>
      <c r="G322" t="str">
        <f t="shared" si="29"/>
        <v>X</v>
      </c>
      <c r="H322" t="str">
        <f t="shared" si="30"/>
        <v/>
      </c>
      <c r="J322" t="str">
        <f>"_"&amp;_xlfn.CONCAT(Leverancespecifikation!V325:BJ325,Leverancespecifikation!BN325:BZ325)</f>
        <v>_EL300EL300ENT325</v>
      </c>
    </row>
    <row r="323" spans="1:10" x14ac:dyDescent="0.25">
      <c r="A323" t="str">
        <f>Leverancespecifikation!C326</f>
        <v>322Teleslyngeanlæg</v>
      </c>
      <c r="B323" t="str">
        <f>IF(ISNUMBER(FIND("_ARK",Tabel2[[#This Row],[Kilde: 3. Leverancespecifikation
Sammenkædning af kolonnerne (Vxx:BJxx) &amp; (BNxx:BZxx)]],1)),"X","")</f>
        <v/>
      </c>
      <c r="C323" t="str">
        <f t="shared" ref="C323:C386" si="31">IF(ISNUMBER(FIND("KON",J323,1)),"X","")</f>
        <v/>
      </c>
      <c r="D323" t="str">
        <f t="shared" ref="D323:D386" si="32">IF(ISNUMBER(FIND("EL",J323,1)),"X","")</f>
        <v>X</v>
      </c>
      <c r="E323" t="str">
        <f t="shared" ref="E323:E386" si="33">IF(ISNUMBER(FIND("VVS",J323,1)),"X","")</f>
        <v/>
      </c>
      <c r="F323" t="str">
        <f t="shared" ref="F323:F386" si="34">IF(ISNUMBER(FIND("VEN",J323,1)),"X","")</f>
        <v/>
      </c>
      <c r="G323" t="str">
        <f t="shared" ref="G323:G386" si="35">IF(ISNUMBER(FIND("ENT",J323,1)),"X","")</f>
        <v>X</v>
      </c>
      <c r="H323" t="str">
        <f t="shared" ref="H323:H386" si="36">IF(ISNUMBER(FIND("LAN",J323,1)),"X","")</f>
        <v/>
      </c>
      <c r="J323" t="str">
        <f>"_"&amp;_xlfn.CONCAT(Leverancespecifikation!V326:BJ326,Leverancespecifikation!BN326:BZ326)</f>
        <v>_EL300EL300ENT325</v>
      </c>
    </row>
    <row r="324" spans="1:10" x14ac:dyDescent="0.25">
      <c r="A324" t="str">
        <f>Leverancespecifikation!C327</f>
        <v>323Videoanlæg</v>
      </c>
      <c r="B324" t="str">
        <f>IF(ISNUMBER(FIND("_ARK",Tabel2[[#This Row],[Kilde: 3. Leverancespecifikation
Sammenkædning af kolonnerne (Vxx:BJxx) &amp; (BNxx:BZxx)]],1)),"X","")</f>
        <v/>
      </c>
      <c r="C324" t="str">
        <f t="shared" si="31"/>
        <v/>
      </c>
      <c r="D324" t="str">
        <f t="shared" si="32"/>
        <v>X</v>
      </c>
      <c r="E324" t="str">
        <f t="shared" si="33"/>
        <v/>
      </c>
      <c r="F324" t="str">
        <f t="shared" si="34"/>
        <v/>
      </c>
      <c r="G324" t="str">
        <f t="shared" si="35"/>
        <v>X</v>
      </c>
      <c r="H324" t="str">
        <f t="shared" si="36"/>
        <v/>
      </c>
      <c r="J324" t="str">
        <f>"_"&amp;_xlfn.CONCAT(Leverancespecifikation!V327:BJ327,Leverancespecifikation!BN327:BZ327)</f>
        <v>_EL300EL300ENT325</v>
      </c>
    </row>
    <row r="325" spans="1:10" x14ac:dyDescent="0.25">
      <c r="A325" t="str">
        <f>Leverancespecifikation!C328</f>
        <v>324Antenneanlæg</v>
      </c>
      <c r="B325" t="str">
        <f>IF(ISNUMBER(FIND("_ARK",Tabel2[[#This Row],[Kilde: 3. Leverancespecifikation
Sammenkædning af kolonnerne (Vxx:BJxx) &amp; (BNxx:BZxx)]],1)),"X","")</f>
        <v/>
      </c>
      <c r="C325" t="str">
        <f t="shared" si="31"/>
        <v/>
      </c>
      <c r="D325" t="str">
        <f t="shared" si="32"/>
        <v>X</v>
      </c>
      <c r="E325" t="str">
        <f t="shared" si="33"/>
        <v/>
      </c>
      <c r="F325" t="str">
        <f t="shared" si="34"/>
        <v/>
      </c>
      <c r="G325" t="str">
        <f t="shared" si="35"/>
        <v>X</v>
      </c>
      <c r="H325" t="str">
        <f t="shared" si="36"/>
        <v/>
      </c>
      <c r="J325" t="str">
        <f>"_"&amp;_xlfn.CONCAT(Leverancespecifikation!V328:BJ328,Leverancespecifikation!BN328:BZ328)</f>
        <v>_EL300EL300ENT325</v>
      </c>
    </row>
    <row r="326" spans="1:10" x14ac:dyDescent="0.25">
      <c r="A326" t="str">
        <f>Leverancespecifikation!C329</f>
        <v>325AV-anlæg</v>
      </c>
      <c r="B326" t="str">
        <f>IF(ISNUMBER(FIND("_ARK",Tabel2[[#This Row],[Kilde: 3. Leverancespecifikation
Sammenkædning af kolonnerne (Vxx:BJxx) &amp; (BNxx:BZxx)]],1)),"X","")</f>
        <v/>
      </c>
      <c r="C326" t="str">
        <f t="shared" si="31"/>
        <v/>
      </c>
      <c r="D326" t="str">
        <f t="shared" si="32"/>
        <v>X</v>
      </c>
      <c r="E326" t="str">
        <f t="shared" si="33"/>
        <v/>
      </c>
      <c r="F326" t="str">
        <f t="shared" si="34"/>
        <v/>
      </c>
      <c r="G326" t="str">
        <f t="shared" si="35"/>
        <v>X</v>
      </c>
      <c r="H326" t="str">
        <f t="shared" si="36"/>
        <v/>
      </c>
      <c r="J326" t="str">
        <f>"_"&amp;_xlfn.CONCAT(Leverancespecifikation!V329:BJ329,Leverancespecifikation!BN329:BZ329)</f>
        <v>_EL300EL300ENT325</v>
      </c>
    </row>
    <row r="327" spans="1:10" x14ac:dyDescent="0.25">
      <c r="A327" t="str">
        <f>Leverancespecifikation!C330</f>
        <v>326Monteringsmateriel IT-infrastrukturanlæg</v>
      </c>
      <c r="B327" t="str">
        <f>IF(ISNUMBER(FIND("_ARK",Tabel2[[#This Row],[Kilde: 3. Leverancespecifikation
Sammenkædning af kolonnerne (Vxx:BJxx) &amp; (BNxx:BZxx)]],1)),"X","")</f>
        <v/>
      </c>
      <c r="C327" t="str">
        <f t="shared" si="31"/>
        <v/>
      </c>
      <c r="D327" t="str">
        <f t="shared" si="32"/>
        <v/>
      </c>
      <c r="E327" t="str">
        <f t="shared" si="33"/>
        <v/>
      </c>
      <c r="F327" t="str">
        <f t="shared" si="34"/>
        <v/>
      </c>
      <c r="G327" t="str">
        <f t="shared" si="35"/>
        <v/>
      </c>
      <c r="H327" t="str">
        <f t="shared" si="36"/>
        <v/>
      </c>
      <c r="J327" t="str">
        <f>"_"&amp;_xlfn.CONCAT(Leverancespecifikation!V330:BJ330,Leverancespecifikation!BN330:BZ330)</f>
        <v>_</v>
      </c>
    </row>
    <row r="328" spans="1:10" x14ac:dyDescent="0.25">
      <c r="A328" t="str">
        <f>Leverancespecifikation!C331</f>
        <v>327IT – antenneanlæg (PDS-Udtag)</v>
      </c>
      <c r="B328" t="str">
        <f>IF(ISNUMBER(FIND("_ARK",Tabel2[[#This Row],[Kilde: 3. Leverancespecifikation
Sammenkædning af kolonnerne (Vxx:BJxx) &amp; (BNxx:BZxx)]],1)),"X","")</f>
        <v/>
      </c>
      <c r="C328" t="str">
        <f t="shared" si="31"/>
        <v/>
      </c>
      <c r="D328" t="str">
        <f t="shared" si="32"/>
        <v>X</v>
      </c>
      <c r="E328" t="str">
        <f t="shared" si="33"/>
        <v/>
      </c>
      <c r="F328" t="str">
        <f t="shared" si="34"/>
        <v/>
      </c>
      <c r="G328" t="str">
        <f t="shared" si="35"/>
        <v>X</v>
      </c>
      <c r="H328" t="str">
        <f t="shared" si="36"/>
        <v/>
      </c>
      <c r="J328" t="str">
        <f>"_"&amp;_xlfn.CONCAT(Leverancespecifikation!V331:BJ331,Leverancespecifikation!BN331:BZ331)</f>
        <v>_EL300EL300ENT325</v>
      </c>
    </row>
    <row r="329" spans="1:10" x14ac:dyDescent="0.25">
      <c r="A329" t="str">
        <f>Leverancespecifikation!C332</f>
        <v>328Positioneringssystem (Accesspoint)</v>
      </c>
      <c r="B329" t="str">
        <f>IF(ISNUMBER(FIND("_ARK",Tabel2[[#This Row],[Kilde: 3. Leverancespecifikation
Sammenkædning af kolonnerne (Vxx:BJxx) &amp; (BNxx:BZxx)]],1)),"X","")</f>
        <v/>
      </c>
      <c r="C329" t="str">
        <f t="shared" si="31"/>
        <v/>
      </c>
      <c r="D329" t="str">
        <f t="shared" si="32"/>
        <v>X</v>
      </c>
      <c r="E329" t="str">
        <f t="shared" si="33"/>
        <v/>
      </c>
      <c r="F329" t="str">
        <f t="shared" si="34"/>
        <v/>
      </c>
      <c r="G329" t="str">
        <f t="shared" si="35"/>
        <v>X</v>
      </c>
      <c r="H329" t="str">
        <f t="shared" si="36"/>
        <v/>
      </c>
      <c r="J329" t="str">
        <f>"_"&amp;_xlfn.CONCAT(Leverancespecifikation!V332:BJ332,Leverancespecifikation!BN332:BZ332)</f>
        <v>_EL300EL300ENT325</v>
      </c>
    </row>
    <row r="330" spans="1:10" x14ac:dyDescent="0.25">
      <c r="A330" t="str">
        <f>Leverancespecifikation!C333</f>
        <v>329Monteringsmateriel for Adgangssikringsanlæg</v>
      </c>
      <c r="B330" t="str">
        <f>IF(ISNUMBER(FIND("_ARK",Tabel2[[#This Row],[Kilde: 3. Leverancespecifikation
Sammenkædning af kolonnerne (Vxx:BJxx) &amp; (BNxx:BZxx)]],1)),"X","")</f>
        <v/>
      </c>
      <c r="C330" t="str">
        <f t="shared" si="31"/>
        <v/>
      </c>
      <c r="D330" t="str">
        <f t="shared" si="32"/>
        <v/>
      </c>
      <c r="E330" t="str">
        <f t="shared" si="33"/>
        <v/>
      </c>
      <c r="F330" t="str">
        <f t="shared" si="34"/>
        <v/>
      </c>
      <c r="G330" t="str">
        <f t="shared" si="35"/>
        <v/>
      </c>
      <c r="H330" t="str">
        <f t="shared" si="36"/>
        <v/>
      </c>
      <c r="J330" t="str">
        <f>"_"&amp;_xlfn.CONCAT(Leverancespecifikation!V333:BJ333,Leverancespecifikation!BN333:BZ333)</f>
        <v>_</v>
      </c>
    </row>
    <row r="331" spans="1:10" x14ac:dyDescent="0.25">
      <c r="A331" t="str">
        <f>Leverancespecifikation!C334</f>
        <v>330Automatisk indbrudsalarmanlæg (AIA-anlæg)</v>
      </c>
      <c r="B331" t="str">
        <f>IF(ISNUMBER(FIND("_ARK",Tabel2[[#This Row],[Kilde: 3. Leverancespecifikation
Sammenkædning af kolonnerne (Vxx:BJxx) &amp; (BNxx:BZxx)]],1)),"X","")</f>
        <v/>
      </c>
      <c r="C331" t="str">
        <f t="shared" si="31"/>
        <v/>
      </c>
      <c r="D331" t="str">
        <f t="shared" si="32"/>
        <v>X</v>
      </c>
      <c r="E331" t="str">
        <f t="shared" si="33"/>
        <v/>
      </c>
      <c r="F331" t="str">
        <f t="shared" si="34"/>
        <v/>
      </c>
      <c r="G331" t="str">
        <f t="shared" si="35"/>
        <v>X</v>
      </c>
      <c r="H331" t="str">
        <f t="shared" si="36"/>
        <v/>
      </c>
      <c r="J331" t="str">
        <f>"_"&amp;_xlfn.CONCAT(Leverancespecifikation!V334:BJ334,Leverancespecifikation!BN334:BZ334)</f>
        <v>_EL300EL300ENT325</v>
      </c>
    </row>
    <row r="332" spans="1:10" x14ac:dyDescent="0.25">
      <c r="A332" t="str">
        <f>Leverancespecifikation!C335</f>
        <v>331Automatisk adgangsdørkontrolanlæg (ADK-anlæg)</v>
      </c>
      <c r="B332" t="str">
        <f>IF(ISNUMBER(FIND("_ARK",Tabel2[[#This Row],[Kilde: 3. Leverancespecifikation
Sammenkædning af kolonnerne (Vxx:BJxx) &amp; (BNxx:BZxx)]],1)),"X","")</f>
        <v/>
      </c>
      <c r="C332" t="str">
        <f t="shared" si="31"/>
        <v/>
      </c>
      <c r="D332" t="str">
        <f t="shared" si="32"/>
        <v>X</v>
      </c>
      <c r="E332" t="str">
        <f t="shared" si="33"/>
        <v/>
      </c>
      <c r="F332" t="str">
        <f t="shared" si="34"/>
        <v/>
      </c>
      <c r="G332" t="str">
        <f t="shared" si="35"/>
        <v>X</v>
      </c>
      <c r="H332" t="str">
        <f t="shared" si="36"/>
        <v/>
      </c>
      <c r="J332" t="str">
        <f>"_"&amp;_xlfn.CONCAT(Leverancespecifikation!V335:BJ335,Leverancespecifikation!BN335:BZ335)</f>
        <v>_EL300EL300ENT325</v>
      </c>
    </row>
    <row r="333" spans="1:10" x14ac:dyDescent="0.25">
      <c r="A333" t="str">
        <f>Leverancespecifikation!C336</f>
        <v>332Internt TV-overvågningsanlæg (ITV-anlæg)</v>
      </c>
      <c r="B333" t="str">
        <f>IF(ISNUMBER(FIND("_ARK",Tabel2[[#This Row],[Kilde: 3. Leverancespecifikation
Sammenkædning af kolonnerne (Vxx:BJxx) &amp; (BNxx:BZxx)]],1)),"X","")</f>
        <v/>
      </c>
      <c r="C333" t="str">
        <f t="shared" si="31"/>
        <v/>
      </c>
      <c r="D333" t="str">
        <f t="shared" si="32"/>
        <v>X</v>
      </c>
      <c r="E333" t="str">
        <f t="shared" si="33"/>
        <v/>
      </c>
      <c r="F333" t="str">
        <f t="shared" si="34"/>
        <v/>
      </c>
      <c r="G333" t="str">
        <f t="shared" si="35"/>
        <v>X</v>
      </c>
      <c r="H333" t="str">
        <f t="shared" si="36"/>
        <v/>
      </c>
      <c r="J333" t="str">
        <f>"_"&amp;_xlfn.CONCAT(Leverancespecifikation!V336:BJ336,Leverancespecifikation!BN336:BZ336)</f>
        <v>_EL300EL300ENT325</v>
      </c>
    </row>
    <row r="334" spans="1:10" x14ac:dyDescent="0.25">
      <c r="A334" t="str">
        <f>Leverancespecifikation!C337</f>
        <v>333Monteringsmateriel for Sikringsanlæg</v>
      </c>
      <c r="B334" t="str">
        <f>IF(ISNUMBER(FIND("_ARK",Tabel2[[#This Row],[Kilde: 3. Leverancespecifikation
Sammenkædning af kolonnerne (Vxx:BJxx) &amp; (BNxx:BZxx)]],1)),"X","")</f>
        <v/>
      </c>
      <c r="C334" t="str">
        <f t="shared" si="31"/>
        <v/>
      </c>
      <c r="D334" t="str">
        <f t="shared" si="32"/>
        <v/>
      </c>
      <c r="E334" t="str">
        <f t="shared" si="33"/>
        <v/>
      </c>
      <c r="F334" t="str">
        <f t="shared" si="34"/>
        <v/>
      </c>
      <c r="G334" t="str">
        <f t="shared" si="35"/>
        <v/>
      </c>
      <c r="H334" t="str">
        <f t="shared" si="36"/>
        <v/>
      </c>
      <c r="J334" t="str">
        <f>"_"&amp;_xlfn.CONCAT(Leverancespecifikation!V337:BJ337,Leverancespecifikation!BN337:BZ337)</f>
        <v>_</v>
      </c>
    </row>
    <row r="335" spans="1:10" x14ac:dyDescent="0.25">
      <c r="A335" t="str">
        <f>Leverancespecifikation!C338</f>
        <v>334Automatisk brandalarmanlæg (ABA-anlæg)</v>
      </c>
      <c r="B335" t="str">
        <f>IF(ISNUMBER(FIND("_ARK",Tabel2[[#This Row],[Kilde: 3. Leverancespecifikation
Sammenkædning af kolonnerne (Vxx:BJxx) &amp; (BNxx:BZxx)]],1)),"X","")</f>
        <v/>
      </c>
      <c r="C335" t="str">
        <f t="shared" si="31"/>
        <v/>
      </c>
      <c r="D335" t="str">
        <f t="shared" si="32"/>
        <v/>
      </c>
      <c r="E335" t="str">
        <f t="shared" si="33"/>
        <v/>
      </c>
      <c r="F335" t="str">
        <f t="shared" si="34"/>
        <v/>
      </c>
      <c r="G335" t="str">
        <f t="shared" si="35"/>
        <v/>
      </c>
      <c r="H335" t="str">
        <f t="shared" si="36"/>
        <v/>
      </c>
      <c r="J335" t="str">
        <f>"_"&amp;_xlfn.CONCAT(Leverancespecifikation!V338:BJ338,Leverancespecifikation!BN338:BZ338)</f>
        <v>_</v>
      </c>
    </row>
    <row r="336" spans="1:10" x14ac:dyDescent="0.25">
      <c r="A336" t="str">
        <f>Leverancespecifikation!C339</f>
        <v>335Automatisk branddørlukningsanlæg (ABDL-anlæg)</v>
      </c>
      <c r="B336" t="str">
        <f>IF(ISNUMBER(FIND("_ARK",Tabel2[[#This Row],[Kilde: 3. Leverancespecifikation
Sammenkædning af kolonnerne (Vxx:BJxx) &amp; (BNxx:BZxx)]],1)),"X","")</f>
        <v/>
      </c>
      <c r="C336" t="str">
        <f t="shared" si="31"/>
        <v/>
      </c>
      <c r="D336" t="str">
        <f t="shared" si="32"/>
        <v/>
      </c>
      <c r="E336" t="str">
        <f t="shared" si="33"/>
        <v/>
      </c>
      <c r="F336" t="str">
        <f t="shared" si="34"/>
        <v/>
      </c>
      <c r="G336" t="str">
        <f t="shared" si="35"/>
        <v/>
      </c>
      <c r="H336" t="str">
        <f t="shared" si="36"/>
        <v/>
      </c>
      <c r="J336" t="str">
        <f>"_"&amp;_xlfn.CONCAT(Leverancespecifikation!V339:BJ339,Leverancespecifikation!BN339:BZ339)</f>
        <v>_</v>
      </c>
    </row>
    <row r="337" spans="1:10" x14ac:dyDescent="0.25">
      <c r="A337" t="str">
        <f>Leverancespecifikation!C340</f>
        <v>336Automatisk gasalarmsanlæg (AGA-anlæg)</v>
      </c>
      <c r="B337" t="str">
        <f>IF(ISNUMBER(FIND("_ARK",Tabel2[[#This Row],[Kilde: 3. Leverancespecifikation
Sammenkædning af kolonnerne (Vxx:BJxx) &amp; (BNxx:BZxx)]],1)),"X","")</f>
        <v/>
      </c>
      <c r="C337" t="str">
        <f t="shared" si="31"/>
        <v/>
      </c>
      <c r="D337" t="str">
        <f t="shared" si="32"/>
        <v/>
      </c>
      <c r="E337" t="str">
        <f t="shared" si="33"/>
        <v/>
      </c>
      <c r="F337" t="str">
        <f t="shared" si="34"/>
        <v/>
      </c>
      <c r="G337" t="str">
        <f t="shared" si="35"/>
        <v/>
      </c>
      <c r="H337" t="str">
        <f t="shared" si="36"/>
        <v/>
      </c>
      <c r="J337" t="str">
        <f>"_"&amp;_xlfn.CONCAT(Leverancespecifikation!V340:BJ340,Leverancespecifikation!BN340:BZ340)</f>
        <v>_</v>
      </c>
    </row>
    <row r="338" spans="1:10" x14ac:dyDescent="0.25">
      <c r="A338" t="str">
        <f>Leverancespecifikation!C341</f>
        <v>337Automatisk rumslukningsanlæg (ARS-anlæg)</v>
      </c>
      <c r="B338" t="str">
        <f>IF(ISNUMBER(FIND("_ARK",Tabel2[[#This Row],[Kilde: 3. Leverancespecifikation
Sammenkædning af kolonnerne (Vxx:BJxx) &amp; (BNxx:BZxx)]],1)),"X","")</f>
        <v/>
      </c>
      <c r="C338" t="str">
        <f t="shared" si="31"/>
        <v/>
      </c>
      <c r="D338" t="str">
        <f t="shared" si="32"/>
        <v/>
      </c>
      <c r="E338" t="str">
        <f t="shared" si="33"/>
        <v/>
      </c>
      <c r="F338" t="str">
        <f t="shared" si="34"/>
        <v/>
      </c>
      <c r="G338" t="str">
        <f t="shared" si="35"/>
        <v/>
      </c>
      <c r="H338" t="str">
        <f t="shared" si="36"/>
        <v/>
      </c>
      <c r="J338" t="str">
        <f>"_"&amp;_xlfn.CONCAT(Leverancespecifikation!V341:BJ341,Leverancespecifikation!BN341:BZ341)</f>
        <v>_</v>
      </c>
    </row>
    <row r="339" spans="1:10" x14ac:dyDescent="0.25">
      <c r="A339" t="str">
        <f>Leverancespecifikation!C342</f>
        <v>338Automatisk vandslukningsanlæg (AVS-anlæg)</v>
      </c>
      <c r="B339" t="str">
        <f>IF(ISNUMBER(FIND("_ARK",Tabel2[[#This Row],[Kilde: 3. Leverancespecifikation
Sammenkædning af kolonnerne (Vxx:BJxx) &amp; (BNxx:BZxx)]],1)),"X","")</f>
        <v/>
      </c>
      <c r="C339" t="str">
        <f t="shared" si="31"/>
        <v/>
      </c>
      <c r="D339" t="str">
        <f t="shared" si="32"/>
        <v/>
      </c>
      <c r="E339" t="str">
        <f t="shared" si="33"/>
        <v/>
      </c>
      <c r="F339" t="str">
        <f t="shared" si="34"/>
        <v/>
      </c>
      <c r="G339" t="str">
        <f t="shared" si="35"/>
        <v/>
      </c>
      <c r="H339" t="str">
        <f t="shared" si="36"/>
        <v/>
      </c>
      <c r="J339" t="str">
        <f>"_"&amp;_xlfn.CONCAT(Leverancespecifikation!V342:BJ342,Leverancespecifikation!BN342:BZ342)</f>
        <v>_</v>
      </c>
    </row>
    <row r="340" spans="1:10" x14ac:dyDescent="0.25">
      <c r="A340" t="str">
        <f>Leverancespecifikation!C343</f>
        <v>339Automatisk brandventilationsanlæg (ABV-anlæg)</v>
      </c>
      <c r="B340" t="str">
        <f>IF(ISNUMBER(FIND("_ARK",Tabel2[[#This Row],[Kilde: 3. Leverancespecifikation
Sammenkædning af kolonnerne (Vxx:BJxx) &amp; (BNxx:BZxx)]],1)),"X","")</f>
        <v/>
      </c>
      <c r="C340" t="str">
        <f t="shared" si="31"/>
        <v/>
      </c>
      <c r="D340" t="str">
        <f t="shared" si="32"/>
        <v/>
      </c>
      <c r="E340" t="str">
        <f t="shared" si="33"/>
        <v/>
      </c>
      <c r="F340" t="str">
        <f t="shared" si="34"/>
        <v/>
      </c>
      <c r="G340" t="str">
        <f t="shared" si="35"/>
        <v/>
      </c>
      <c r="H340" t="str">
        <f t="shared" si="36"/>
        <v/>
      </c>
      <c r="J340" t="str">
        <f>"_"&amp;_xlfn.CONCAT(Leverancespecifikation!V343:BJ343,Leverancespecifikation!BN343:BZ343)</f>
        <v>_</v>
      </c>
    </row>
    <row r="341" spans="1:10" x14ac:dyDescent="0.25">
      <c r="A341" t="str">
        <f>Leverancespecifikation!C344</f>
        <v>340Monteringsmateriel for Personsikringsanlæg</v>
      </c>
      <c r="B341" t="str">
        <f>IF(ISNUMBER(FIND("_ARK",Tabel2[[#This Row],[Kilde: 3. Leverancespecifikation
Sammenkædning af kolonnerne (Vxx:BJxx) &amp; (BNxx:BZxx)]],1)),"X","")</f>
        <v/>
      </c>
      <c r="C341" t="str">
        <f t="shared" si="31"/>
        <v/>
      </c>
      <c r="D341" t="str">
        <f t="shared" si="32"/>
        <v/>
      </c>
      <c r="E341" t="str">
        <f t="shared" si="33"/>
        <v/>
      </c>
      <c r="F341" t="str">
        <f t="shared" si="34"/>
        <v/>
      </c>
      <c r="G341" t="str">
        <f t="shared" si="35"/>
        <v/>
      </c>
      <c r="H341" t="str">
        <f t="shared" si="36"/>
        <v/>
      </c>
      <c r="J341" t="str">
        <f>"_"&amp;_xlfn.CONCAT(Leverancespecifikation!V344:BJ344,Leverancespecifikation!BN344:BZ344)</f>
        <v>_</v>
      </c>
    </row>
    <row r="342" spans="1:10" x14ac:dyDescent="0.25">
      <c r="A342" t="str">
        <f>Leverancespecifikation!C345</f>
        <v>341Varslingsanlæg (VAR-anlæg)</v>
      </c>
      <c r="B342" t="str">
        <f>IF(ISNUMBER(FIND("_ARK",Tabel2[[#This Row],[Kilde: 3. Leverancespecifikation
Sammenkædning af kolonnerne (Vxx:BJxx) &amp; (BNxx:BZxx)]],1)),"X","")</f>
        <v/>
      </c>
      <c r="C342" t="str">
        <f t="shared" si="31"/>
        <v/>
      </c>
      <c r="D342" t="str">
        <f t="shared" si="32"/>
        <v/>
      </c>
      <c r="E342" t="str">
        <f t="shared" si="33"/>
        <v/>
      </c>
      <c r="F342" t="str">
        <f t="shared" si="34"/>
        <v/>
      </c>
      <c r="G342" t="str">
        <f t="shared" si="35"/>
        <v/>
      </c>
      <c r="H342" t="str">
        <f t="shared" si="36"/>
        <v/>
      </c>
      <c r="J342" t="str">
        <f>"_"&amp;_xlfn.CONCAT(Leverancespecifikation!V345:BJ345,Leverancespecifikation!BN345:BZ345)</f>
        <v>_</v>
      </c>
    </row>
    <row r="343" spans="1:10" x14ac:dyDescent="0.25">
      <c r="A343" t="str">
        <f>Leverancespecifikation!C346</f>
        <v>342Nødkaldeanlæg</v>
      </c>
      <c r="B343" t="str">
        <f>IF(ISNUMBER(FIND("_ARK",Tabel2[[#This Row],[Kilde: 3. Leverancespecifikation
Sammenkædning af kolonnerne (Vxx:BJxx) &amp; (BNxx:BZxx)]],1)),"X","")</f>
        <v/>
      </c>
      <c r="C343" t="str">
        <f t="shared" si="31"/>
        <v/>
      </c>
      <c r="D343" t="str">
        <f t="shared" si="32"/>
        <v/>
      </c>
      <c r="E343" t="str">
        <f t="shared" si="33"/>
        <v/>
      </c>
      <c r="F343" t="str">
        <f t="shared" si="34"/>
        <v/>
      </c>
      <c r="G343" t="str">
        <f t="shared" si="35"/>
        <v/>
      </c>
      <c r="H343" t="str">
        <f t="shared" si="36"/>
        <v/>
      </c>
      <c r="J343" t="str">
        <f>"_"&amp;_xlfn.CONCAT(Leverancespecifikation!V346:BJ346,Leverancespecifikation!BN346:BZ346)</f>
        <v>_</v>
      </c>
    </row>
    <row r="344" spans="1:10" x14ac:dyDescent="0.25">
      <c r="A344" t="str">
        <f>Leverancespecifikation!C347</f>
        <v>343Alarmanlæg i køle- og fryserum</v>
      </c>
      <c r="B344" t="str">
        <f>IF(ISNUMBER(FIND("_ARK",Tabel2[[#This Row],[Kilde: 3. Leverancespecifikation
Sammenkædning af kolonnerne (Vxx:BJxx) &amp; (BNxx:BZxx)]],1)),"X","")</f>
        <v/>
      </c>
      <c r="C344" t="str">
        <f t="shared" si="31"/>
        <v/>
      </c>
      <c r="D344" t="str">
        <f t="shared" si="32"/>
        <v/>
      </c>
      <c r="E344" t="str">
        <f t="shared" si="33"/>
        <v/>
      </c>
      <c r="F344" t="str">
        <f t="shared" si="34"/>
        <v/>
      </c>
      <c r="G344" t="str">
        <f t="shared" si="35"/>
        <v/>
      </c>
      <c r="H344" t="str">
        <f t="shared" si="36"/>
        <v/>
      </c>
      <c r="J344" t="str">
        <f>"_"&amp;_xlfn.CONCAT(Leverancespecifikation!V347:BJ347,Leverancespecifikation!BN347:BZ347)</f>
        <v>_</v>
      </c>
    </row>
    <row r="345" spans="1:10" x14ac:dyDescent="0.25">
      <c r="A345" t="str">
        <f>Leverancespecifikation!C348</f>
        <v>344Detektoranlæg for personsikring</v>
      </c>
      <c r="B345" t="str">
        <f>IF(ISNUMBER(FIND("_ARK",Tabel2[[#This Row],[Kilde: 3. Leverancespecifikation
Sammenkædning af kolonnerne (Vxx:BJxx) &amp; (BNxx:BZxx)]],1)),"X","")</f>
        <v/>
      </c>
      <c r="C345" t="str">
        <f t="shared" si="31"/>
        <v/>
      </c>
      <c r="D345" t="str">
        <f t="shared" si="32"/>
        <v/>
      </c>
      <c r="E345" t="str">
        <f t="shared" si="33"/>
        <v/>
      </c>
      <c r="F345" t="str">
        <f t="shared" si="34"/>
        <v/>
      </c>
      <c r="G345" t="str">
        <f t="shared" si="35"/>
        <v/>
      </c>
      <c r="H345" t="str">
        <f t="shared" si="36"/>
        <v/>
      </c>
      <c r="J345" t="str">
        <f>"_"&amp;_xlfn.CONCAT(Leverancespecifikation!V348:BJ348,Leverancespecifikation!BN348:BZ348)</f>
        <v>_</v>
      </c>
    </row>
    <row r="346" spans="1:10" x14ac:dyDescent="0.25">
      <c r="A346" t="str">
        <f>Leverancespecifikation!C349</f>
        <v>345Overfaldsalarm</v>
      </c>
      <c r="B346" t="str">
        <f>IF(ISNUMBER(FIND("_ARK",Tabel2[[#This Row],[Kilde: 3. Leverancespecifikation
Sammenkædning af kolonnerne (Vxx:BJxx) &amp; (BNxx:BZxx)]],1)),"X","")</f>
        <v/>
      </c>
      <c r="C346" t="str">
        <f t="shared" si="31"/>
        <v/>
      </c>
      <c r="D346" t="str">
        <f t="shared" si="32"/>
        <v/>
      </c>
      <c r="E346" t="str">
        <f t="shared" si="33"/>
        <v/>
      </c>
      <c r="F346" t="str">
        <f t="shared" si="34"/>
        <v/>
      </c>
      <c r="G346" t="str">
        <f t="shared" si="35"/>
        <v/>
      </c>
      <c r="H346" t="str">
        <f t="shared" si="36"/>
        <v/>
      </c>
      <c r="J346" t="str">
        <f>"_"&amp;_xlfn.CONCAT(Leverancespecifikation!V349:BJ349,Leverancespecifikation!BN349:BZ349)</f>
        <v>_</v>
      </c>
    </row>
    <row r="347" spans="1:10" x14ac:dyDescent="0.25">
      <c r="A347" t="str">
        <f>Leverancespecifikation!C350</f>
        <v>346Patientkaldeanlæg</v>
      </c>
      <c r="B347" t="str">
        <f>IF(ISNUMBER(FIND("_ARK",Tabel2[[#This Row],[Kilde: 3. Leverancespecifikation
Sammenkædning af kolonnerne (Vxx:BJxx) &amp; (BNxx:BZxx)]],1)),"X","")</f>
        <v/>
      </c>
      <c r="C347" t="str">
        <f t="shared" si="31"/>
        <v/>
      </c>
      <c r="D347" t="str">
        <f t="shared" si="32"/>
        <v/>
      </c>
      <c r="E347" t="str">
        <f t="shared" si="33"/>
        <v/>
      </c>
      <c r="F347" t="str">
        <f t="shared" si="34"/>
        <v/>
      </c>
      <c r="G347" t="str">
        <f t="shared" si="35"/>
        <v/>
      </c>
      <c r="H347" t="str">
        <f t="shared" si="36"/>
        <v/>
      </c>
      <c r="J347" t="str">
        <f>"_"&amp;_xlfn.CONCAT(Leverancespecifikation!V350:BJ350,Leverancespecifikation!BN350:BZ350)</f>
        <v>_</v>
      </c>
    </row>
    <row r="348" spans="1:10" x14ac:dyDescent="0.25">
      <c r="A348" t="str">
        <f>Leverancespecifikation!C351</f>
        <v>347Monteringsmateriel for Automatikkomponenter</v>
      </c>
      <c r="B348" t="str">
        <f>IF(ISNUMBER(FIND("_ARK",Tabel2[[#This Row],[Kilde: 3. Leverancespecifikation
Sammenkædning af kolonnerne (Vxx:BJxx) &amp; (BNxx:BZxx)]],1)),"X","")</f>
        <v/>
      </c>
      <c r="C348" t="str">
        <f t="shared" si="31"/>
        <v/>
      </c>
      <c r="D348" t="str">
        <f t="shared" si="32"/>
        <v/>
      </c>
      <c r="E348" t="str">
        <f t="shared" si="33"/>
        <v/>
      </c>
      <c r="F348" t="str">
        <f t="shared" si="34"/>
        <v/>
      </c>
      <c r="G348" t="str">
        <f t="shared" si="35"/>
        <v/>
      </c>
      <c r="H348" t="str">
        <f t="shared" si="36"/>
        <v/>
      </c>
      <c r="J348" t="str">
        <f>"_"&amp;_xlfn.CONCAT(Leverancespecifikation!V351:BJ351,Leverancespecifikation!BN351:BZ351)</f>
        <v>_</v>
      </c>
    </row>
    <row r="349" spans="1:10" x14ac:dyDescent="0.25">
      <c r="A349" t="str">
        <f>Leverancespecifikation!C352</f>
        <v>348Luft/Gas transmitter, switche mv.</v>
      </c>
      <c r="B349" t="str">
        <f>IF(ISNUMBER(FIND("_ARK",Tabel2[[#This Row],[Kilde: 3. Leverancespecifikation
Sammenkædning af kolonnerne (Vxx:BJxx) &amp; (BNxx:BZxx)]],1)),"X","")</f>
        <v/>
      </c>
      <c r="C349" t="str">
        <f t="shared" si="31"/>
        <v/>
      </c>
      <c r="D349" t="str">
        <f t="shared" si="32"/>
        <v/>
      </c>
      <c r="E349" t="str">
        <f t="shared" si="33"/>
        <v/>
      </c>
      <c r="F349" t="str">
        <f t="shared" si="34"/>
        <v/>
      </c>
      <c r="G349" t="str">
        <f t="shared" si="35"/>
        <v/>
      </c>
      <c r="H349" t="str">
        <f t="shared" si="36"/>
        <v/>
      </c>
      <c r="J349" t="str">
        <f>"_"&amp;_xlfn.CONCAT(Leverancespecifikation!V352:BJ352,Leverancespecifikation!BN352:BZ352)</f>
        <v>_</v>
      </c>
    </row>
    <row r="350" spans="1:10" x14ac:dyDescent="0.25">
      <c r="A350" t="str">
        <f>Leverancespecifikation!C353</f>
        <v>349Væske transmitter, switche mv.</v>
      </c>
      <c r="B350" t="str">
        <f>IF(ISNUMBER(FIND("_ARK",Tabel2[[#This Row],[Kilde: 3. Leverancespecifikation
Sammenkædning af kolonnerne (Vxx:BJxx) &amp; (BNxx:BZxx)]],1)),"X","")</f>
        <v/>
      </c>
      <c r="C350" t="str">
        <f t="shared" si="31"/>
        <v/>
      </c>
      <c r="D350" t="str">
        <f t="shared" si="32"/>
        <v/>
      </c>
      <c r="E350" t="str">
        <f t="shared" si="33"/>
        <v/>
      </c>
      <c r="F350" t="str">
        <f t="shared" si="34"/>
        <v/>
      </c>
      <c r="G350" t="str">
        <f t="shared" si="35"/>
        <v/>
      </c>
      <c r="H350" t="str">
        <f t="shared" si="36"/>
        <v/>
      </c>
      <c r="J350" t="str">
        <f>"_"&amp;_xlfn.CONCAT(Leverancespecifikation!V353:BJ353,Leverancespecifikation!BN353:BZ353)</f>
        <v>_</v>
      </c>
    </row>
    <row r="351" spans="1:10" x14ac:dyDescent="0.25">
      <c r="A351" t="str">
        <f>Leverancespecifikation!C354</f>
        <v>350Temperatur transmitter, switche mv.</v>
      </c>
      <c r="B351" t="str">
        <f>IF(ISNUMBER(FIND("_ARK",Tabel2[[#This Row],[Kilde: 3. Leverancespecifikation
Sammenkædning af kolonnerne (Vxx:BJxx) &amp; (BNxx:BZxx)]],1)),"X","")</f>
        <v/>
      </c>
      <c r="C351" t="str">
        <f t="shared" si="31"/>
        <v/>
      </c>
      <c r="D351" t="str">
        <f t="shared" si="32"/>
        <v/>
      </c>
      <c r="E351" t="str">
        <f t="shared" si="33"/>
        <v/>
      </c>
      <c r="F351" t="str">
        <f t="shared" si="34"/>
        <v/>
      </c>
      <c r="G351" t="str">
        <f t="shared" si="35"/>
        <v/>
      </c>
      <c r="H351" t="str">
        <f t="shared" si="36"/>
        <v/>
      </c>
      <c r="J351" t="str">
        <f>"_"&amp;_xlfn.CONCAT(Leverancespecifikation!V354:BJ354,Leverancespecifikation!BN354:BZ354)</f>
        <v>_</v>
      </c>
    </row>
    <row r="352" spans="1:10" x14ac:dyDescent="0.25">
      <c r="A352" t="str">
        <f>Leverancespecifikation!C355</f>
        <v>351Lys/bevægelse transmitter, switche mv.</v>
      </c>
      <c r="B352" t="str">
        <f>IF(ISNUMBER(FIND("_ARK",Tabel2[[#This Row],[Kilde: 3. Leverancespecifikation
Sammenkædning af kolonnerne (Vxx:BJxx) &amp; (BNxx:BZxx)]],1)),"X","")</f>
        <v/>
      </c>
      <c r="C352" t="str">
        <f t="shared" si="31"/>
        <v/>
      </c>
      <c r="D352" t="str">
        <f t="shared" si="32"/>
        <v/>
      </c>
      <c r="E352" t="str">
        <f t="shared" si="33"/>
        <v/>
      </c>
      <c r="F352" t="str">
        <f t="shared" si="34"/>
        <v/>
      </c>
      <c r="G352" t="str">
        <f t="shared" si="35"/>
        <v/>
      </c>
      <c r="H352" t="str">
        <f t="shared" si="36"/>
        <v/>
      </c>
      <c r="J352" t="str">
        <f>"_"&amp;_xlfn.CONCAT(Leverancespecifikation!V355:BJ355,Leverancespecifikation!BN355:BZ355)</f>
        <v>_</v>
      </c>
    </row>
    <row r="353" spans="1:10" x14ac:dyDescent="0.25">
      <c r="A353" t="str">
        <f>Leverancespecifikation!C356</f>
        <v>352Brand transmitter, switche mv.</v>
      </c>
      <c r="B353" t="str">
        <f>IF(ISNUMBER(FIND("_ARK",Tabel2[[#This Row],[Kilde: 3. Leverancespecifikation
Sammenkædning af kolonnerne (Vxx:BJxx) &amp; (BNxx:BZxx)]],1)),"X","")</f>
        <v/>
      </c>
      <c r="C353" t="str">
        <f t="shared" si="31"/>
        <v/>
      </c>
      <c r="D353" t="str">
        <f t="shared" si="32"/>
        <v/>
      </c>
      <c r="E353" t="str">
        <f t="shared" si="33"/>
        <v/>
      </c>
      <c r="F353" t="str">
        <f t="shared" si="34"/>
        <v/>
      </c>
      <c r="G353" t="str">
        <f t="shared" si="35"/>
        <v/>
      </c>
      <c r="H353" t="str">
        <f t="shared" si="36"/>
        <v/>
      </c>
      <c r="J353" t="str">
        <f>"_"&amp;_xlfn.CONCAT(Leverancespecifikation!V356:BJ356,Leverancespecifikation!BN356:BZ356)</f>
        <v>_</v>
      </c>
    </row>
    <row r="354" spans="1:10" x14ac:dyDescent="0.25">
      <c r="A354" t="str">
        <f>Leverancespecifikation!C357</f>
        <v>353Person-, materiale- og servicetransport</v>
      </c>
      <c r="B354" t="str">
        <f>IF(ISNUMBER(FIND("_ARK",Tabel2[[#This Row],[Kilde: 3. Leverancespecifikation
Sammenkædning af kolonnerne (Vxx:BJxx) &amp; (BNxx:BZxx)]],1)),"X","")</f>
        <v/>
      </c>
      <c r="C354" t="str">
        <f t="shared" si="31"/>
        <v/>
      </c>
      <c r="D354" t="str">
        <f t="shared" si="32"/>
        <v/>
      </c>
      <c r="E354" t="str">
        <f t="shared" si="33"/>
        <v/>
      </c>
      <c r="F354" t="str">
        <f t="shared" si="34"/>
        <v/>
      </c>
      <c r="G354" t="str">
        <f t="shared" si="35"/>
        <v/>
      </c>
      <c r="H354" t="str">
        <f t="shared" si="36"/>
        <v/>
      </c>
      <c r="J354" t="str">
        <f>"_"&amp;_xlfn.CONCAT(Leverancespecifikation!V357:BJ357,Leverancespecifikation!BN357:BZ357)</f>
        <v>_</v>
      </c>
    </row>
    <row r="355" spans="1:10" x14ac:dyDescent="0.25">
      <c r="A355" t="str">
        <f>Leverancespecifikation!C358</f>
        <v>354Forsyning til Persontransport</v>
      </c>
      <c r="B355" t="str">
        <f>IF(ISNUMBER(FIND("_ARK",Tabel2[[#This Row],[Kilde: 3. Leverancespecifikation
Sammenkædning af kolonnerne (Vxx:BJxx) &amp; (BNxx:BZxx)]],1)),"X","")</f>
        <v/>
      </c>
      <c r="C355" t="str">
        <f t="shared" si="31"/>
        <v/>
      </c>
      <c r="D355" t="str">
        <f t="shared" si="32"/>
        <v/>
      </c>
      <c r="E355" t="str">
        <f t="shared" si="33"/>
        <v/>
      </c>
      <c r="F355" t="str">
        <f t="shared" si="34"/>
        <v/>
      </c>
      <c r="G355" t="str">
        <f t="shared" si="35"/>
        <v/>
      </c>
      <c r="H355" t="str">
        <f t="shared" si="36"/>
        <v/>
      </c>
      <c r="J355" t="str">
        <f>"_"&amp;_xlfn.CONCAT(Leverancespecifikation!V358:BJ358,Leverancespecifikation!BN358:BZ358)</f>
        <v>_</v>
      </c>
    </row>
    <row r="356" spans="1:10" x14ac:dyDescent="0.25">
      <c r="A356" t="str">
        <f>Leverancespecifikation!C359</f>
        <v>355Forsyning til elevatorer</v>
      </c>
      <c r="B356" t="str">
        <f>IF(ISNUMBER(FIND("_ARK",Tabel2[[#This Row],[Kilde: 3. Leverancespecifikation
Sammenkædning af kolonnerne (Vxx:BJxx) &amp; (BNxx:BZxx)]],1)),"X","")</f>
        <v/>
      </c>
      <c r="C356" t="str">
        <f t="shared" si="31"/>
        <v/>
      </c>
      <c r="D356" t="str">
        <f t="shared" si="32"/>
        <v/>
      </c>
      <c r="E356" t="str">
        <f t="shared" si="33"/>
        <v/>
      </c>
      <c r="F356" t="str">
        <f t="shared" si="34"/>
        <v/>
      </c>
      <c r="G356" t="str">
        <f t="shared" si="35"/>
        <v/>
      </c>
      <c r="H356" t="str">
        <f t="shared" si="36"/>
        <v/>
      </c>
      <c r="J356" t="str">
        <f>"_"&amp;_xlfn.CONCAT(Leverancespecifikation!V359:BJ359,Leverancespecifikation!BN359:BZ359)</f>
        <v>_</v>
      </c>
    </row>
    <row r="357" spans="1:10" x14ac:dyDescent="0.25">
      <c r="A357" t="str">
        <f>Leverancespecifikation!C360</f>
        <v>356Forsyning til lifte</v>
      </c>
      <c r="B357" t="str">
        <f>IF(ISNUMBER(FIND("_ARK",Tabel2[[#This Row],[Kilde: 3. Leverancespecifikation
Sammenkædning af kolonnerne (Vxx:BJxx) &amp; (BNxx:BZxx)]],1)),"X","")</f>
        <v/>
      </c>
      <c r="C357" t="str">
        <f t="shared" si="31"/>
        <v/>
      </c>
      <c r="D357" t="str">
        <f t="shared" si="32"/>
        <v/>
      </c>
      <c r="E357" t="str">
        <f t="shared" si="33"/>
        <v/>
      </c>
      <c r="F357" t="str">
        <f t="shared" si="34"/>
        <v/>
      </c>
      <c r="G357" t="str">
        <f t="shared" si="35"/>
        <v/>
      </c>
      <c r="H357" t="str">
        <f t="shared" si="36"/>
        <v/>
      </c>
      <c r="J357" t="str">
        <f>"_"&amp;_xlfn.CONCAT(Leverancespecifikation!V360:BJ360,Leverancespecifikation!BN360:BZ360)</f>
        <v>_</v>
      </c>
    </row>
    <row r="358" spans="1:10" x14ac:dyDescent="0.25">
      <c r="A358" t="str">
        <f>Leverancespecifikation!C361</f>
        <v>357Forsyning til rullende trapper</v>
      </c>
      <c r="B358" t="str">
        <f>IF(ISNUMBER(FIND("_ARK",Tabel2[[#This Row],[Kilde: 3. Leverancespecifikation
Sammenkædning af kolonnerne (Vxx:BJxx) &amp; (BNxx:BZxx)]],1)),"X","")</f>
        <v/>
      </c>
      <c r="C358" t="str">
        <f t="shared" si="31"/>
        <v/>
      </c>
      <c r="D358" t="str">
        <f t="shared" si="32"/>
        <v/>
      </c>
      <c r="E358" t="str">
        <f t="shared" si="33"/>
        <v/>
      </c>
      <c r="F358" t="str">
        <f t="shared" si="34"/>
        <v/>
      </c>
      <c r="G358" t="str">
        <f t="shared" si="35"/>
        <v/>
      </c>
      <c r="H358" t="str">
        <f t="shared" si="36"/>
        <v/>
      </c>
      <c r="J358" t="str">
        <f>"_"&amp;_xlfn.CONCAT(Leverancespecifikation!V361:BJ361,Leverancespecifikation!BN361:BZ361)</f>
        <v>_</v>
      </c>
    </row>
    <row r="359" spans="1:10" x14ac:dyDescent="0.25">
      <c r="A359" t="str">
        <f>Leverancespecifikation!C362</f>
        <v>358Forsyning til rullende fortove</v>
      </c>
      <c r="B359" t="str">
        <f>IF(ISNUMBER(FIND("_ARK",Tabel2[[#This Row],[Kilde: 3. Leverancespecifikation
Sammenkædning af kolonnerne (Vxx:BJxx) &amp; (BNxx:BZxx)]],1)),"X","")</f>
        <v/>
      </c>
      <c r="C359" t="str">
        <f t="shared" si="31"/>
        <v/>
      </c>
      <c r="D359" t="str">
        <f t="shared" si="32"/>
        <v/>
      </c>
      <c r="E359" t="str">
        <f t="shared" si="33"/>
        <v/>
      </c>
      <c r="F359" t="str">
        <f t="shared" si="34"/>
        <v/>
      </c>
      <c r="G359" t="str">
        <f t="shared" si="35"/>
        <v/>
      </c>
      <c r="H359" t="str">
        <f t="shared" si="36"/>
        <v/>
      </c>
      <c r="J359" t="str">
        <f>"_"&amp;_xlfn.CONCAT(Leverancespecifikation!V362:BJ362,Leverancespecifikation!BN362:BZ362)</f>
        <v>_</v>
      </c>
    </row>
    <row r="360" spans="1:10" x14ac:dyDescent="0.25">
      <c r="A360" t="str">
        <f>Leverancespecifikation!C363</f>
        <v>359Forsyning til Gods- og materialetransport</v>
      </c>
      <c r="B360" t="str">
        <f>IF(ISNUMBER(FIND("_ARK",Tabel2[[#This Row],[Kilde: 3. Leverancespecifikation
Sammenkædning af kolonnerne (Vxx:BJxx) &amp; (BNxx:BZxx)]],1)),"X","")</f>
        <v/>
      </c>
      <c r="C360" t="str">
        <f t="shared" si="31"/>
        <v/>
      </c>
      <c r="D360" t="str">
        <f t="shared" si="32"/>
        <v/>
      </c>
      <c r="E360" t="str">
        <f t="shared" si="33"/>
        <v/>
      </c>
      <c r="F360" t="str">
        <f t="shared" si="34"/>
        <v/>
      </c>
      <c r="G360" t="str">
        <f t="shared" si="35"/>
        <v/>
      </c>
      <c r="H360" t="str">
        <f t="shared" si="36"/>
        <v/>
      </c>
      <c r="J360" t="str">
        <f>"_"&amp;_xlfn.CONCAT(Leverancespecifikation!V363:BJ363,Leverancespecifikation!BN363:BZ363)</f>
        <v>_</v>
      </c>
    </row>
    <row r="361" spans="1:10" x14ac:dyDescent="0.25">
      <c r="A361" t="str">
        <f>Leverancespecifikation!C364</f>
        <v>360Forsyning til elevatorer</v>
      </c>
      <c r="B361" t="str">
        <f>IF(ISNUMBER(FIND("_ARK",Tabel2[[#This Row],[Kilde: 3. Leverancespecifikation
Sammenkædning af kolonnerne (Vxx:BJxx) &amp; (BNxx:BZxx)]],1)),"X","")</f>
        <v/>
      </c>
      <c r="C361" t="str">
        <f t="shared" si="31"/>
        <v/>
      </c>
      <c r="D361" t="str">
        <f t="shared" si="32"/>
        <v/>
      </c>
      <c r="E361" t="str">
        <f t="shared" si="33"/>
        <v/>
      </c>
      <c r="F361" t="str">
        <f t="shared" si="34"/>
        <v/>
      </c>
      <c r="G361" t="str">
        <f t="shared" si="35"/>
        <v/>
      </c>
      <c r="H361" t="str">
        <f t="shared" si="36"/>
        <v/>
      </c>
      <c r="J361" t="str">
        <f>"_"&amp;_xlfn.CONCAT(Leverancespecifikation!V364:BJ364,Leverancespecifikation!BN364:BZ364)</f>
        <v>_</v>
      </c>
    </row>
    <row r="362" spans="1:10" x14ac:dyDescent="0.25">
      <c r="A362" t="str">
        <f>Leverancespecifikation!C365</f>
        <v>361Forsyning til lifte og sakseborde</v>
      </c>
      <c r="B362" t="str">
        <f>IF(ISNUMBER(FIND("_ARK",Tabel2[[#This Row],[Kilde: 3. Leverancespecifikation
Sammenkædning af kolonnerne (Vxx:BJxx) &amp; (BNxx:BZxx)]],1)),"X","")</f>
        <v/>
      </c>
      <c r="C362" t="str">
        <f t="shared" si="31"/>
        <v/>
      </c>
      <c r="D362" t="str">
        <f t="shared" si="32"/>
        <v/>
      </c>
      <c r="E362" t="str">
        <f t="shared" si="33"/>
        <v/>
      </c>
      <c r="F362" t="str">
        <f t="shared" si="34"/>
        <v/>
      </c>
      <c r="G362" t="str">
        <f t="shared" si="35"/>
        <v/>
      </c>
      <c r="H362" t="str">
        <f t="shared" si="36"/>
        <v/>
      </c>
      <c r="J362" t="str">
        <f>"_"&amp;_xlfn.CONCAT(Leverancespecifikation!V365:BJ365,Leverancespecifikation!BN365:BZ365)</f>
        <v>_</v>
      </c>
    </row>
    <row r="363" spans="1:10" x14ac:dyDescent="0.25">
      <c r="A363" t="str">
        <f>Leverancespecifikation!C366</f>
        <v>362Forsyning til transportbånd</v>
      </c>
      <c r="B363" t="str">
        <f>IF(ISNUMBER(FIND("_ARK",Tabel2[[#This Row],[Kilde: 3. Leverancespecifikation
Sammenkædning af kolonnerne (Vxx:BJxx) &amp; (BNxx:BZxx)]],1)),"X","")</f>
        <v/>
      </c>
      <c r="C363" t="str">
        <f t="shared" si="31"/>
        <v/>
      </c>
      <c r="D363" t="str">
        <f t="shared" si="32"/>
        <v/>
      </c>
      <c r="E363" t="str">
        <f t="shared" si="33"/>
        <v/>
      </c>
      <c r="F363" t="str">
        <f t="shared" si="34"/>
        <v/>
      </c>
      <c r="G363" t="str">
        <f t="shared" si="35"/>
        <v/>
      </c>
      <c r="H363" t="str">
        <f t="shared" si="36"/>
        <v/>
      </c>
      <c r="J363" t="str">
        <f>"_"&amp;_xlfn.CONCAT(Leverancespecifikation!V366:BJ366,Leverancespecifikation!BN366:BZ366)</f>
        <v>_</v>
      </c>
    </row>
    <row r="364" spans="1:10" x14ac:dyDescent="0.25">
      <c r="A364" t="str">
        <f>Leverancespecifikation!C367</f>
        <v>363Forsyning til kraner og taljer</v>
      </c>
      <c r="B364" t="str">
        <f>IF(ISNUMBER(FIND("_ARK",Tabel2[[#This Row],[Kilde: 3. Leverancespecifikation
Sammenkædning af kolonnerne (Vxx:BJxx) &amp; (BNxx:BZxx)]],1)),"X","")</f>
        <v/>
      </c>
      <c r="C364" t="str">
        <f t="shared" si="31"/>
        <v/>
      </c>
      <c r="D364" t="str">
        <f t="shared" si="32"/>
        <v/>
      </c>
      <c r="E364" t="str">
        <f t="shared" si="33"/>
        <v/>
      </c>
      <c r="F364" t="str">
        <f t="shared" si="34"/>
        <v/>
      </c>
      <c r="G364" t="str">
        <f t="shared" si="35"/>
        <v/>
      </c>
      <c r="H364" t="str">
        <f t="shared" si="36"/>
        <v/>
      </c>
      <c r="J364" t="str">
        <f>"_"&amp;_xlfn.CONCAT(Leverancespecifikation!V367:BJ367,Leverancespecifikation!BN367:BZ367)</f>
        <v>_</v>
      </c>
    </row>
    <row r="365" spans="1:10" x14ac:dyDescent="0.25">
      <c r="A365" t="str">
        <f>Leverancespecifikation!C368</f>
        <v>364Forsyning til servicetransport</v>
      </c>
      <c r="B365" t="str">
        <f>IF(ISNUMBER(FIND("_ARK",Tabel2[[#This Row],[Kilde: 3. Leverancespecifikation
Sammenkædning af kolonnerne (Vxx:BJxx) &amp; (BNxx:BZxx)]],1)),"X","")</f>
        <v/>
      </c>
      <c r="C365" t="str">
        <f t="shared" si="31"/>
        <v/>
      </c>
      <c r="D365" t="str">
        <f t="shared" si="32"/>
        <v/>
      </c>
      <c r="E365" t="str">
        <f t="shared" si="33"/>
        <v/>
      </c>
      <c r="F365" t="str">
        <f t="shared" si="34"/>
        <v/>
      </c>
      <c r="G365" t="str">
        <f t="shared" si="35"/>
        <v/>
      </c>
      <c r="H365" t="str">
        <f t="shared" si="36"/>
        <v/>
      </c>
      <c r="J365" t="str">
        <f>"_"&amp;_xlfn.CONCAT(Leverancespecifikation!V368:BJ368,Leverancespecifikation!BN368:BZ368)</f>
        <v>_</v>
      </c>
    </row>
    <row r="366" spans="1:10" x14ac:dyDescent="0.25">
      <c r="A366" t="str">
        <f>Leverancespecifikation!C369</f>
        <v>365Forsyning til servicesystemer</v>
      </c>
      <c r="B366" t="str">
        <f>IF(ISNUMBER(FIND("_ARK",Tabel2[[#This Row],[Kilde: 3. Leverancespecifikation
Sammenkædning af kolonnerne (Vxx:BJxx) &amp; (BNxx:BZxx)]],1)),"X","")</f>
        <v/>
      </c>
      <c r="C366" t="str">
        <f t="shared" si="31"/>
        <v/>
      </c>
      <c r="D366" t="str">
        <f t="shared" si="32"/>
        <v/>
      </c>
      <c r="E366" t="str">
        <f t="shared" si="33"/>
        <v/>
      </c>
      <c r="F366" t="str">
        <f t="shared" si="34"/>
        <v/>
      </c>
      <c r="G366" t="str">
        <f t="shared" si="35"/>
        <v/>
      </c>
      <c r="H366" t="str">
        <f t="shared" si="36"/>
        <v/>
      </c>
      <c r="J366" t="str">
        <f>"_"&amp;_xlfn.CONCAT(Leverancespecifikation!V369:BJ369,Leverancespecifikation!BN369:BZ369)</f>
        <v>_</v>
      </c>
    </row>
    <row r="367" spans="1:10" x14ac:dyDescent="0.25">
      <c r="A367" t="str">
        <f>Leverancespecifikation!C370</f>
        <v>366Inventar, Teknisk-, IT- og AV-udstyr</v>
      </c>
      <c r="B367" t="str">
        <f>IF(ISNUMBER(FIND("_ARK",Tabel2[[#This Row],[Kilde: 3. Leverancespecifikation
Sammenkædning af kolonnerne (Vxx:BJxx) &amp; (BNxx:BZxx)]],1)),"X","")</f>
        <v/>
      </c>
      <c r="C367" t="str">
        <f t="shared" si="31"/>
        <v/>
      </c>
      <c r="D367" t="str">
        <f t="shared" si="32"/>
        <v/>
      </c>
      <c r="E367" t="str">
        <f t="shared" si="33"/>
        <v/>
      </c>
      <c r="F367" t="str">
        <f t="shared" si="34"/>
        <v/>
      </c>
      <c r="G367" t="str">
        <f t="shared" si="35"/>
        <v/>
      </c>
      <c r="H367" t="str">
        <f t="shared" si="36"/>
        <v/>
      </c>
      <c r="J367" t="str">
        <f>"_"&amp;_xlfn.CONCAT(Leverancespecifikation!V370:BJ370,Leverancespecifikation!BN370:BZ370)</f>
        <v>_</v>
      </c>
    </row>
    <row r="368" spans="1:10" x14ac:dyDescent="0.25">
      <c r="A368" t="str">
        <f>Leverancespecifikation!C371</f>
        <v>367AV-udstyr</v>
      </c>
      <c r="B368" t="str">
        <f>IF(ISNUMBER(FIND("_ARK",Tabel2[[#This Row],[Kilde: 3. Leverancespecifikation
Sammenkædning af kolonnerne (Vxx:BJxx) &amp; (BNxx:BZxx)]],1)),"X","")</f>
        <v/>
      </c>
      <c r="C368" t="str">
        <f t="shared" si="31"/>
        <v/>
      </c>
      <c r="D368" t="str">
        <f t="shared" si="32"/>
        <v/>
      </c>
      <c r="E368" t="str">
        <f t="shared" si="33"/>
        <v/>
      </c>
      <c r="F368" t="str">
        <f t="shared" si="34"/>
        <v/>
      </c>
      <c r="G368" t="str">
        <f t="shared" si="35"/>
        <v/>
      </c>
      <c r="H368" t="str">
        <f t="shared" si="36"/>
        <v/>
      </c>
      <c r="J368" t="str">
        <f>"_"&amp;_xlfn.CONCAT(Leverancespecifikation!V371:BJ371,Leverancespecifikation!BN371:BZ371)</f>
        <v>_</v>
      </c>
    </row>
    <row r="369" spans="1:10" x14ac:dyDescent="0.25">
      <c r="A369" t="str">
        <f>Leverancespecifikation!C372</f>
        <v>368IT-udstyr</v>
      </c>
      <c r="B369" t="str">
        <f>IF(ISNUMBER(FIND("_ARK",Tabel2[[#This Row],[Kilde: 3. Leverancespecifikation
Sammenkædning af kolonnerne (Vxx:BJxx) &amp; (BNxx:BZxx)]],1)),"X","")</f>
        <v/>
      </c>
      <c r="C369" t="str">
        <f t="shared" si="31"/>
        <v/>
      </c>
      <c r="D369" t="str">
        <f t="shared" si="32"/>
        <v/>
      </c>
      <c r="E369" t="str">
        <f t="shared" si="33"/>
        <v/>
      </c>
      <c r="F369" t="str">
        <f t="shared" si="34"/>
        <v/>
      </c>
      <c r="G369" t="str">
        <f t="shared" si="35"/>
        <v/>
      </c>
      <c r="H369" t="str">
        <f t="shared" si="36"/>
        <v/>
      </c>
      <c r="J369" t="str">
        <f>"_"&amp;_xlfn.CONCAT(Leverancespecifikation!V372:BJ372,Leverancespecifikation!BN372:BZ372)</f>
        <v>_</v>
      </c>
    </row>
    <row r="370" spans="1:10" x14ac:dyDescent="0.25">
      <c r="A370" t="str">
        <f>Leverancespecifikation!C373</f>
        <v>369Løs belysning</v>
      </c>
      <c r="B370" t="str">
        <f>IF(ISNUMBER(FIND("_ARK",Tabel2[[#This Row],[Kilde: 3. Leverancespecifikation
Sammenkædning af kolonnerne (Vxx:BJxx) &amp; (BNxx:BZxx)]],1)),"X","")</f>
        <v/>
      </c>
      <c r="C370" t="str">
        <f t="shared" si="31"/>
        <v/>
      </c>
      <c r="D370" t="str">
        <f t="shared" si="32"/>
        <v/>
      </c>
      <c r="E370" t="str">
        <f t="shared" si="33"/>
        <v/>
      </c>
      <c r="F370" t="str">
        <f t="shared" si="34"/>
        <v/>
      </c>
      <c r="G370" t="str">
        <f t="shared" si="35"/>
        <v/>
      </c>
      <c r="H370" t="str">
        <f t="shared" si="36"/>
        <v/>
      </c>
      <c r="J370" t="str">
        <f>"_"&amp;_xlfn.CONCAT(Leverancespecifikation!V373:BJ373,Leverancespecifikation!BN373:BZ373)</f>
        <v>_</v>
      </c>
    </row>
    <row r="371" spans="1:10" x14ac:dyDescent="0.25">
      <c r="A371" t="str">
        <f>Leverancespecifikation!C374</f>
        <v>370Automater</v>
      </c>
      <c r="B371" t="str">
        <f>IF(ISNUMBER(FIND("_ARK",Tabel2[[#This Row],[Kilde: 3. Leverancespecifikation
Sammenkædning af kolonnerne (Vxx:BJxx) &amp; (BNxx:BZxx)]],1)),"X","")</f>
        <v/>
      </c>
      <c r="C371" t="str">
        <f t="shared" si="31"/>
        <v/>
      </c>
      <c r="D371" t="str">
        <f t="shared" si="32"/>
        <v/>
      </c>
      <c r="E371" t="str">
        <f t="shared" si="33"/>
        <v/>
      </c>
      <c r="F371" t="str">
        <f t="shared" si="34"/>
        <v/>
      </c>
      <c r="G371" t="str">
        <f t="shared" si="35"/>
        <v/>
      </c>
      <c r="H371" t="str">
        <f t="shared" si="36"/>
        <v/>
      </c>
      <c r="J371" t="str">
        <f>"_"&amp;_xlfn.CONCAT(Leverancespecifikation!V374:BJ374,Leverancespecifikation!BN374:BZ374)</f>
        <v>_</v>
      </c>
    </row>
    <row r="372" spans="1:10" x14ac:dyDescent="0.25">
      <c r="A372" t="str">
        <f>Leverancespecifikation!C375</f>
        <v>371Brandslukningsudstyr</v>
      </c>
      <c r="B372" t="str">
        <f>IF(ISNUMBER(FIND("_ARK",Tabel2[[#This Row],[Kilde: 3. Leverancespecifikation
Sammenkædning af kolonnerne (Vxx:BJxx) &amp; (BNxx:BZxx)]],1)),"X","")</f>
        <v/>
      </c>
      <c r="C372" t="str">
        <f t="shared" si="31"/>
        <v/>
      </c>
      <c r="D372" t="str">
        <f t="shared" si="32"/>
        <v/>
      </c>
      <c r="E372" t="str">
        <f t="shared" si="33"/>
        <v/>
      </c>
      <c r="F372" t="str">
        <f t="shared" si="34"/>
        <v/>
      </c>
      <c r="G372" t="str">
        <f t="shared" si="35"/>
        <v/>
      </c>
      <c r="H372" t="str">
        <f t="shared" si="36"/>
        <v/>
      </c>
      <c r="J372" t="str">
        <f>"_"&amp;_xlfn.CONCAT(Leverancespecifikation!V375:BJ375,Leverancespecifikation!BN375:BZ375)</f>
        <v>_</v>
      </c>
    </row>
    <row r="373" spans="1:10" x14ac:dyDescent="0.25">
      <c r="A373" t="str">
        <f>Leverancespecifikation!C376</f>
        <v>372Elevatorer og Lifte</v>
      </c>
      <c r="B373" t="str">
        <f>IF(ISNUMBER(FIND("_ARK",Tabel2[[#This Row],[Kilde: 3. Leverancespecifikation
Sammenkædning af kolonnerne (Vxx:BJxx) &amp; (BNxx:BZxx)]],1)),"X","")</f>
        <v/>
      </c>
      <c r="C373" t="str">
        <f t="shared" si="31"/>
        <v/>
      </c>
      <c r="D373" t="str">
        <f t="shared" si="32"/>
        <v/>
      </c>
      <c r="E373" t="str">
        <f t="shared" si="33"/>
        <v/>
      </c>
      <c r="F373" t="str">
        <f t="shared" si="34"/>
        <v/>
      </c>
      <c r="G373" t="str">
        <f t="shared" si="35"/>
        <v/>
      </c>
      <c r="H373" t="str">
        <f t="shared" si="36"/>
        <v/>
      </c>
      <c r="J373" t="str">
        <f>"_"&amp;_xlfn.CONCAT(Leverancespecifikation!V376:BJ376,Leverancespecifikation!BN376:BZ376)</f>
        <v>_</v>
      </c>
    </row>
    <row r="374" spans="1:10" x14ac:dyDescent="0.25">
      <c r="A374" t="str">
        <f>Leverancespecifikation!C377</f>
        <v>373Hårde hvidevarer</v>
      </c>
      <c r="B374" t="str">
        <f>IF(ISNUMBER(FIND("_ARK",Tabel2[[#This Row],[Kilde: 3. Leverancespecifikation
Sammenkædning af kolonnerne (Vxx:BJxx) &amp; (BNxx:BZxx)]],1)),"X","")</f>
        <v/>
      </c>
      <c r="C374" t="str">
        <f t="shared" si="31"/>
        <v/>
      </c>
      <c r="D374" t="str">
        <f t="shared" si="32"/>
        <v/>
      </c>
      <c r="E374" t="str">
        <f t="shared" si="33"/>
        <v/>
      </c>
      <c r="F374" t="str">
        <f t="shared" si="34"/>
        <v/>
      </c>
      <c r="G374" t="str">
        <f t="shared" si="35"/>
        <v/>
      </c>
      <c r="H374" t="str">
        <f t="shared" si="36"/>
        <v/>
      </c>
      <c r="J374" t="str">
        <f>"_"&amp;_xlfn.CONCAT(Leverancespecifikation!V377:BJ377,Leverancespecifikation!BN377:BZ377)</f>
        <v>_</v>
      </c>
    </row>
    <row r="375" spans="1:10" x14ac:dyDescent="0.25">
      <c r="A375" t="str">
        <f>Leverancespecifikation!C378</f>
        <v>374Ovne, kogeplader, køleskabe, frysere, opvaskemaskiner</v>
      </c>
      <c r="B375" t="str">
        <f>IF(ISNUMBER(FIND("_ARK",Tabel2[[#This Row],[Kilde: 3. Leverancespecifikation
Sammenkædning af kolonnerne (Vxx:BJxx) &amp; (BNxx:BZxx)]],1)),"X","")</f>
        <v/>
      </c>
      <c r="C375" t="str">
        <f t="shared" si="31"/>
        <v/>
      </c>
      <c r="D375" t="str">
        <f t="shared" si="32"/>
        <v/>
      </c>
      <c r="E375" t="str">
        <f t="shared" si="33"/>
        <v/>
      </c>
      <c r="F375" t="str">
        <f t="shared" si="34"/>
        <v/>
      </c>
      <c r="G375" t="str">
        <f t="shared" si="35"/>
        <v/>
      </c>
      <c r="H375" t="str">
        <f t="shared" si="36"/>
        <v/>
      </c>
      <c r="J375" t="str">
        <f>"_"&amp;_xlfn.CONCAT(Leverancespecifikation!V378:BJ378,Leverancespecifikation!BN378:BZ378)</f>
        <v>_</v>
      </c>
    </row>
    <row r="376" spans="1:10" x14ac:dyDescent="0.25">
      <c r="A376" t="str">
        <f>Leverancespecifikation!C379</f>
        <v>375Vaskemaskiner og tørretublmere</v>
      </c>
      <c r="B376" t="str">
        <f>IF(ISNUMBER(FIND("_ARK",Tabel2[[#This Row],[Kilde: 3. Leverancespecifikation
Sammenkædning af kolonnerne (Vxx:BJxx) &amp; (BNxx:BZxx)]],1)),"X","")</f>
        <v/>
      </c>
      <c r="C376" t="str">
        <f t="shared" si="31"/>
        <v/>
      </c>
      <c r="D376" t="str">
        <f t="shared" si="32"/>
        <v/>
      </c>
      <c r="E376" t="str">
        <f t="shared" si="33"/>
        <v/>
      </c>
      <c r="F376" t="str">
        <f t="shared" si="34"/>
        <v/>
      </c>
      <c r="G376" t="str">
        <f t="shared" si="35"/>
        <v/>
      </c>
      <c r="H376" t="str">
        <f t="shared" si="36"/>
        <v/>
      </c>
      <c r="J376" t="str">
        <f>"_"&amp;_xlfn.CONCAT(Leverancespecifikation!V379:BJ379,Leverancespecifikation!BN379:BZ379)</f>
        <v>_</v>
      </c>
    </row>
    <row r="377" spans="1:10" x14ac:dyDescent="0.25">
      <c r="A377" t="str">
        <f>Leverancespecifikation!C380</f>
        <v>376Vaskeri og betalingsautomater</v>
      </c>
      <c r="B377" t="str">
        <f>IF(ISNUMBER(FIND("_ARK",Tabel2[[#This Row],[Kilde: 3. Leverancespecifikation
Sammenkædning af kolonnerne (Vxx:BJxx) &amp; (BNxx:BZxx)]],1)),"X","")</f>
        <v/>
      </c>
      <c r="C377" t="str">
        <f t="shared" si="31"/>
        <v/>
      </c>
      <c r="D377" t="str">
        <f t="shared" si="32"/>
        <v/>
      </c>
      <c r="E377" t="str">
        <f t="shared" si="33"/>
        <v/>
      </c>
      <c r="F377" t="str">
        <f t="shared" si="34"/>
        <v/>
      </c>
      <c r="G377" t="str">
        <f t="shared" si="35"/>
        <v/>
      </c>
      <c r="H377" t="str">
        <f t="shared" si="36"/>
        <v/>
      </c>
      <c r="J377" t="str">
        <f>"_"&amp;_xlfn.CONCAT(Leverancespecifikation!V380:BJ380,Leverancespecifikation!BN380:BZ380)</f>
        <v>_</v>
      </c>
    </row>
    <row r="378" spans="1:10" x14ac:dyDescent="0.25">
      <c r="A378" t="str">
        <f>Leverancespecifikation!C381</f>
        <v>377Storkøkken</v>
      </c>
      <c r="B378" t="str">
        <f>IF(ISNUMBER(FIND("_ARK",Tabel2[[#This Row],[Kilde: 3. Leverancespecifikation
Sammenkædning af kolonnerne (Vxx:BJxx) &amp; (BNxx:BZxx)]],1)),"X","")</f>
        <v/>
      </c>
      <c r="C378" t="str">
        <f t="shared" si="31"/>
        <v/>
      </c>
      <c r="D378" t="str">
        <f t="shared" si="32"/>
        <v/>
      </c>
      <c r="E378" t="str">
        <f t="shared" si="33"/>
        <v/>
      </c>
      <c r="F378" t="str">
        <f t="shared" si="34"/>
        <v/>
      </c>
      <c r="G378" t="str">
        <f t="shared" si="35"/>
        <v/>
      </c>
      <c r="H378" t="str">
        <f t="shared" si="36"/>
        <v/>
      </c>
      <c r="J378" t="str">
        <f>"_"&amp;_xlfn.CONCAT(Leverancespecifikation!V381:BJ381,Leverancespecifikation!BN381:BZ381)</f>
        <v>_</v>
      </c>
    </row>
    <row r="379" spans="1:10" x14ac:dyDescent="0.25">
      <c r="A379" t="str">
        <f>Leverancespecifikation!C382</f>
        <v>378VVS</v>
      </c>
      <c r="B379" t="str">
        <f>IF(ISNUMBER(FIND("_ARK",Tabel2[[#This Row],[Kilde: 3. Leverancespecifikation
Sammenkædning af kolonnerne (Vxx:BJxx) &amp; (BNxx:BZxx)]],1)),"X","")</f>
        <v/>
      </c>
      <c r="C379" t="str">
        <f t="shared" si="31"/>
        <v/>
      </c>
      <c r="D379" t="str">
        <f t="shared" si="32"/>
        <v/>
      </c>
      <c r="E379" t="str">
        <f t="shared" si="33"/>
        <v/>
      </c>
      <c r="F379" t="str">
        <f t="shared" si="34"/>
        <v/>
      </c>
      <c r="G379" t="str">
        <f t="shared" si="35"/>
        <v/>
      </c>
      <c r="H379" t="str">
        <f t="shared" si="36"/>
        <v/>
      </c>
      <c r="J379" t="str">
        <f>"_"&amp;_xlfn.CONCAT(Leverancespecifikation!V382:BJ382,Leverancespecifikation!BN382:BZ382)</f>
        <v>_</v>
      </c>
    </row>
    <row r="380" spans="1:10" x14ac:dyDescent="0.25">
      <c r="A380" t="str">
        <f>Leverancespecifikation!C383</f>
        <v>379Analytiske rum og systemer</v>
      </c>
      <c r="B380" t="str">
        <f>IF(ISNUMBER(FIND("_ARK",Tabel2[[#This Row],[Kilde: 3. Leverancespecifikation
Sammenkædning af kolonnerne (Vxx:BJxx) &amp; (BNxx:BZxx)]],1)),"X","")</f>
        <v/>
      </c>
      <c r="C380" t="str">
        <f t="shared" si="31"/>
        <v/>
      </c>
      <c r="D380" t="str">
        <f t="shared" si="32"/>
        <v/>
      </c>
      <c r="E380" t="str">
        <f t="shared" si="33"/>
        <v/>
      </c>
      <c r="F380" t="str">
        <f t="shared" si="34"/>
        <v/>
      </c>
      <c r="G380" t="str">
        <f t="shared" si="35"/>
        <v/>
      </c>
      <c r="H380" t="str">
        <f t="shared" si="36"/>
        <v/>
      </c>
      <c r="J380" t="str">
        <f>"_"&amp;_xlfn.CONCAT(Leverancespecifikation!V383:BJ383,Leverancespecifikation!BN383:BZ383)</f>
        <v>_</v>
      </c>
    </row>
    <row r="381" spans="1:10" x14ac:dyDescent="0.25">
      <c r="A381" t="str">
        <f>Leverancespecifikation!C384</f>
        <v>380Spaces - Afløb og Sanitet</v>
      </c>
      <c r="B381" t="str">
        <f>IF(ISNUMBER(FIND("_ARK",Tabel2[[#This Row],[Kilde: 3. Leverancespecifikation
Sammenkædning af kolonnerne (Vxx:BJxx) &amp; (BNxx:BZxx)]],1)),"X","")</f>
        <v/>
      </c>
      <c r="C381" t="str">
        <f t="shared" si="31"/>
        <v/>
      </c>
      <c r="D381" t="str">
        <f t="shared" si="32"/>
        <v/>
      </c>
      <c r="E381" t="str">
        <f t="shared" si="33"/>
        <v/>
      </c>
      <c r="F381" t="str">
        <f t="shared" si="34"/>
        <v/>
      </c>
      <c r="G381" t="str">
        <f t="shared" si="35"/>
        <v/>
      </c>
      <c r="H381" t="str">
        <f t="shared" si="36"/>
        <v/>
      </c>
      <c r="J381" t="str">
        <f>"_"&amp;_xlfn.CONCAT(Leverancespecifikation!V384:BJ384,Leverancespecifikation!BN384:BZ384)</f>
        <v>_</v>
      </c>
    </row>
    <row r="382" spans="1:10" x14ac:dyDescent="0.25">
      <c r="A382" t="str">
        <f>Leverancespecifikation!C385</f>
        <v>381Spaces - Vand</v>
      </c>
      <c r="B382" t="str">
        <f>IF(ISNUMBER(FIND("_ARK",Tabel2[[#This Row],[Kilde: 3. Leverancespecifikation
Sammenkædning af kolonnerne (Vxx:BJxx) &amp; (BNxx:BZxx)]],1)),"X","")</f>
        <v/>
      </c>
      <c r="C382" t="str">
        <f t="shared" si="31"/>
        <v/>
      </c>
      <c r="D382" t="str">
        <f t="shared" si="32"/>
        <v/>
      </c>
      <c r="E382" t="str">
        <f t="shared" si="33"/>
        <v/>
      </c>
      <c r="F382" t="str">
        <f t="shared" si="34"/>
        <v/>
      </c>
      <c r="G382" t="str">
        <f t="shared" si="35"/>
        <v/>
      </c>
      <c r="H382" t="str">
        <f t="shared" si="36"/>
        <v/>
      </c>
      <c r="J382" t="str">
        <f>"_"&amp;_xlfn.CONCAT(Leverancespecifikation!V385:BJ385,Leverancespecifikation!BN385:BZ385)</f>
        <v>_</v>
      </c>
    </row>
    <row r="383" spans="1:10" x14ac:dyDescent="0.25">
      <c r="A383" t="str">
        <f>Leverancespecifikation!C386</f>
        <v>382Spaces - Luftarter</v>
      </c>
      <c r="B383" t="str">
        <f>IF(ISNUMBER(FIND("_ARK",Tabel2[[#This Row],[Kilde: 3. Leverancespecifikation
Sammenkædning af kolonnerne (Vxx:BJxx) &amp; (BNxx:BZxx)]],1)),"X","")</f>
        <v/>
      </c>
      <c r="C383" t="str">
        <f t="shared" si="31"/>
        <v/>
      </c>
      <c r="D383" t="str">
        <f t="shared" si="32"/>
        <v/>
      </c>
      <c r="E383" t="str">
        <f t="shared" si="33"/>
        <v/>
      </c>
      <c r="F383" t="str">
        <f t="shared" si="34"/>
        <v/>
      </c>
      <c r="G383" t="str">
        <f t="shared" si="35"/>
        <v/>
      </c>
      <c r="H383" t="str">
        <f t="shared" si="36"/>
        <v/>
      </c>
      <c r="J383" t="str">
        <f>"_"&amp;_xlfn.CONCAT(Leverancespecifikation!V386:BJ386,Leverancespecifikation!BN386:BZ386)</f>
        <v>_</v>
      </c>
    </row>
    <row r="384" spans="1:10" x14ac:dyDescent="0.25">
      <c r="A384" t="str">
        <f>Leverancespecifikation!C387</f>
        <v>383Spaces - Køling</v>
      </c>
      <c r="B384" t="str">
        <f>IF(ISNUMBER(FIND("_ARK",Tabel2[[#This Row],[Kilde: 3. Leverancespecifikation
Sammenkædning af kolonnerne (Vxx:BJxx) &amp; (BNxx:BZxx)]],1)),"X","")</f>
        <v/>
      </c>
      <c r="C384" t="str">
        <f t="shared" si="31"/>
        <v/>
      </c>
      <c r="D384" t="str">
        <f t="shared" si="32"/>
        <v/>
      </c>
      <c r="E384" t="str">
        <f t="shared" si="33"/>
        <v/>
      </c>
      <c r="F384" t="str">
        <f t="shared" si="34"/>
        <v/>
      </c>
      <c r="G384" t="str">
        <f t="shared" si="35"/>
        <v/>
      </c>
      <c r="H384" t="str">
        <f t="shared" si="36"/>
        <v/>
      </c>
      <c r="J384" t="str">
        <f>"_"&amp;_xlfn.CONCAT(Leverancespecifikation!V387:BJ387,Leverancespecifikation!BN387:BZ387)</f>
        <v>_</v>
      </c>
    </row>
    <row r="385" spans="1:10" x14ac:dyDescent="0.25">
      <c r="A385" t="str">
        <f>Leverancespecifikation!C388</f>
        <v>384Spaces - Varme</v>
      </c>
      <c r="B385" t="str">
        <f>IF(ISNUMBER(FIND("_ARK",Tabel2[[#This Row],[Kilde: 3. Leverancespecifikation
Sammenkædning af kolonnerne (Vxx:BJxx) &amp; (BNxx:BZxx)]],1)),"X","")</f>
        <v/>
      </c>
      <c r="C385" t="str">
        <f t="shared" si="31"/>
        <v/>
      </c>
      <c r="D385" t="str">
        <f t="shared" si="32"/>
        <v/>
      </c>
      <c r="E385" t="str">
        <f t="shared" si="33"/>
        <v/>
      </c>
      <c r="F385" t="str">
        <f t="shared" si="34"/>
        <v/>
      </c>
      <c r="G385" t="str">
        <f t="shared" si="35"/>
        <v/>
      </c>
      <c r="H385" t="str">
        <f t="shared" si="36"/>
        <v/>
      </c>
      <c r="J385" t="str">
        <f>"_"&amp;_xlfn.CONCAT(Leverancespecifikation!V388:BJ388,Leverancespecifikation!BN388:BZ388)</f>
        <v>_</v>
      </c>
    </row>
    <row r="386" spans="1:10" x14ac:dyDescent="0.25">
      <c r="A386" t="str">
        <f>Leverancespecifikation!C389</f>
        <v>385Spaces - Ventilation</v>
      </c>
      <c r="B386" t="str">
        <f>IF(ISNUMBER(FIND("_ARK",Tabel2[[#This Row],[Kilde: 3. Leverancespecifikation
Sammenkædning af kolonnerne (Vxx:BJxx) &amp; (BNxx:BZxx)]],1)),"X","")</f>
        <v/>
      </c>
      <c r="C386" t="str">
        <f t="shared" si="31"/>
        <v/>
      </c>
      <c r="D386" t="str">
        <f t="shared" si="32"/>
        <v/>
      </c>
      <c r="E386" t="str">
        <f t="shared" si="33"/>
        <v/>
      </c>
      <c r="F386" t="str">
        <f t="shared" si="34"/>
        <v/>
      </c>
      <c r="G386" t="str">
        <f t="shared" si="35"/>
        <v/>
      </c>
      <c r="H386" t="str">
        <f t="shared" si="36"/>
        <v/>
      </c>
      <c r="J386" t="str">
        <f>"_"&amp;_xlfn.CONCAT(Leverancespecifikation!V389:BJ389,Leverancespecifikation!BN389:BZ389)</f>
        <v>_</v>
      </c>
    </row>
    <row r="387" spans="1:10" x14ac:dyDescent="0.25">
      <c r="A387" t="str">
        <f>Leverancespecifikation!C390</f>
        <v>386Spaces - Sprinkling</v>
      </c>
      <c r="B387" t="str">
        <f>IF(ISNUMBER(FIND("_ARK",Tabel2[[#This Row],[Kilde: 3. Leverancespecifikation
Sammenkædning af kolonnerne (Vxx:BJxx) &amp; (BNxx:BZxx)]],1)),"X","")</f>
        <v/>
      </c>
      <c r="C387" t="str">
        <f t="shared" ref="C387:C450" si="37">IF(ISNUMBER(FIND("KON",J387,1)),"X","")</f>
        <v/>
      </c>
      <c r="D387" t="str">
        <f t="shared" ref="D387:D450" si="38">IF(ISNUMBER(FIND("EL",J387,1)),"X","")</f>
        <v/>
      </c>
      <c r="E387" t="str">
        <f t="shared" ref="E387:E450" si="39">IF(ISNUMBER(FIND("VVS",J387,1)),"X","")</f>
        <v/>
      </c>
      <c r="F387" t="str">
        <f t="shared" ref="F387:F450" si="40">IF(ISNUMBER(FIND("VEN",J387,1)),"X","")</f>
        <v/>
      </c>
      <c r="G387" t="str">
        <f t="shared" ref="G387:G450" si="41">IF(ISNUMBER(FIND("ENT",J387,1)),"X","")</f>
        <v/>
      </c>
      <c r="H387" t="str">
        <f t="shared" ref="H387:H450" si="42">IF(ISNUMBER(FIND("LAN",J387,1)),"X","")</f>
        <v/>
      </c>
      <c r="J387" t="str">
        <f>"_"&amp;_xlfn.CONCAT(Leverancespecifikation!V390:BJ390,Leverancespecifikation!BN390:BZ390)</f>
        <v>_</v>
      </c>
    </row>
    <row r="388" spans="1:10" x14ac:dyDescent="0.25">
      <c r="A388" t="str">
        <f>Leverancespecifikation!C391</f>
        <v>387Systemer - Afløb og Sanitet</v>
      </c>
      <c r="B388" t="str">
        <f>IF(ISNUMBER(FIND("_ARK",Tabel2[[#This Row],[Kilde: 3. Leverancespecifikation
Sammenkædning af kolonnerne (Vxx:BJxx) &amp; (BNxx:BZxx)]],1)),"X","")</f>
        <v/>
      </c>
      <c r="C388" t="str">
        <f t="shared" si="37"/>
        <v/>
      </c>
      <c r="D388" t="str">
        <f t="shared" si="38"/>
        <v/>
      </c>
      <c r="E388" t="str">
        <f t="shared" si="39"/>
        <v/>
      </c>
      <c r="F388" t="str">
        <f t="shared" si="40"/>
        <v/>
      </c>
      <c r="G388" t="str">
        <f t="shared" si="41"/>
        <v/>
      </c>
      <c r="H388" t="str">
        <f t="shared" si="42"/>
        <v/>
      </c>
      <c r="J388" t="str">
        <f>"_"&amp;_xlfn.CONCAT(Leverancespecifikation!V391:BJ391,Leverancespecifikation!BN391:BZ391)</f>
        <v>_</v>
      </c>
    </row>
    <row r="389" spans="1:10" x14ac:dyDescent="0.25">
      <c r="A389" t="str">
        <f>Leverancespecifikation!C392</f>
        <v>388Systemer - Vand</v>
      </c>
      <c r="B389" t="str">
        <f>IF(ISNUMBER(FIND("_ARK",Tabel2[[#This Row],[Kilde: 3. Leverancespecifikation
Sammenkædning af kolonnerne (Vxx:BJxx) &amp; (BNxx:BZxx)]],1)),"X","")</f>
        <v/>
      </c>
      <c r="C389" t="str">
        <f t="shared" si="37"/>
        <v/>
      </c>
      <c r="D389" t="str">
        <f t="shared" si="38"/>
        <v/>
      </c>
      <c r="E389" t="str">
        <f t="shared" si="39"/>
        <v/>
      </c>
      <c r="F389" t="str">
        <f t="shared" si="40"/>
        <v/>
      </c>
      <c r="G389" t="str">
        <f t="shared" si="41"/>
        <v/>
      </c>
      <c r="H389" t="str">
        <f t="shared" si="42"/>
        <v/>
      </c>
      <c r="J389" t="str">
        <f>"_"&amp;_xlfn.CONCAT(Leverancespecifikation!V392:BJ392,Leverancespecifikation!BN392:BZ392)</f>
        <v>_</v>
      </c>
    </row>
    <row r="390" spans="1:10" x14ac:dyDescent="0.25">
      <c r="A390" t="str">
        <f>Leverancespecifikation!C393</f>
        <v>389Systemer - Luftarter</v>
      </c>
      <c r="B390" t="str">
        <f>IF(ISNUMBER(FIND("_ARK",Tabel2[[#This Row],[Kilde: 3. Leverancespecifikation
Sammenkædning af kolonnerne (Vxx:BJxx) &amp; (BNxx:BZxx)]],1)),"X","")</f>
        <v/>
      </c>
      <c r="C390" t="str">
        <f t="shared" si="37"/>
        <v/>
      </c>
      <c r="D390" t="str">
        <f t="shared" si="38"/>
        <v/>
      </c>
      <c r="E390" t="str">
        <f t="shared" si="39"/>
        <v/>
      </c>
      <c r="F390" t="str">
        <f t="shared" si="40"/>
        <v/>
      </c>
      <c r="G390" t="str">
        <f t="shared" si="41"/>
        <v/>
      </c>
      <c r="H390" t="str">
        <f t="shared" si="42"/>
        <v/>
      </c>
      <c r="J390" t="str">
        <f>"_"&amp;_xlfn.CONCAT(Leverancespecifikation!V393:BJ393,Leverancespecifikation!BN393:BZ393)</f>
        <v>_</v>
      </c>
    </row>
    <row r="391" spans="1:10" x14ac:dyDescent="0.25">
      <c r="A391" t="str">
        <f>Leverancespecifikation!C394</f>
        <v>390Systemer - Køling</v>
      </c>
      <c r="B391" t="str">
        <f>IF(ISNUMBER(FIND("_ARK",Tabel2[[#This Row],[Kilde: 3. Leverancespecifikation
Sammenkædning af kolonnerne (Vxx:BJxx) &amp; (BNxx:BZxx)]],1)),"X","")</f>
        <v/>
      </c>
      <c r="C391" t="str">
        <f t="shared" si="37"/>
        <v/>
      </c>
      <c r="D391" t="str">
        <f t="shared" si="38"/>
        <v/>
      </c>
      <c r="E391" t="str">
        <f t="shared" si="39"/>
        <v/>
      </c>
      <c r="F391" t="str">
        <f t="shared" si="40"/>
        <v/>
      </c>
      <c r="G391" t="str">
        <f t="shared" si="41"/>
        <v/>
      </c>
      <c r="H391" t="str">
        <f t="shared" si="42"/>
        <v/>
      </c>
      <c r="J391" t="str">
        <f>"_"&amp;_xlfn.CONCAT(Leverancespecifikation!V394:BJ394,Leverancespecifikation!BN394:BZ394)</f>
        <v>_</v>
      </c>
    </row>
    <row r="392" spans="1:10" x14ac:dyDescent="0.25">
      <c r="A392" t="str">
        <f>Leverancespecifikation!C395</f>
        <v>391Systemer - Varme</v>
      </c>
      <c r="B392" t="str">
        <f>IF(ISNUMBER(FIND("_ARK",Tabel2[[#This Row],[Kilde: 3. Leverancespecifikation
Sammenkædning af kolonnerne (Vxx:BJxx) &amp; (BNxx:BZxx)]],1)),"X","")</f>
        <v/>
      </c>
      <c r="C392" t="str">
        <f t="shared" si="37"/>
        <v/>
      </c>
      <c r="D392" t="str">
        <f t="shared" si="38"/>
        <v/>
      </c>
      <c r="E392" t="str">
        <f t="shared" si="39"/>
        <v/>
      </c>
      <c r="F392" t="str">
        <f t="shared" si="40"/>
        <v/>
      </c>
      <c r="G392" t="str">
        <f t="shared" si="41"/>
        <v/>
      </c>
      <c r="H392" t="str">
        <f t="shared" si="42"/>
        <v/>
      </c>
      <c r="J392" t="str">
        <f>"_"&amp;_xlfn.CONCAT(Leverancespecifikation!V395:BJ395,Leverancespecifikation!BN395:BZ395)</f>
        <v>_</v>
      </c>
    </row>
    <row r="393" spans="1:10" x14ac:dyDescent="0.25">
      <c r="A393" t="str">
        <f>Leverancespecifikation!C396</f>
        <v>392Systemer - Ventilation</v>
      </c>
      <c r="B393" t="str">
        <f>IF(ISNUMBER(FIND("_ARK",Tabel2[[#This Row],[Kilde: 3. Leverancespecifikation
Sammenkædning af kolonnerne (Vxx:BJxx) &amp; (BNxx:BZxx)]],1)),"X","")</f>
        <v/>
      </c>
      <c r="C393" t="str">
        <f t="shared" si="37"/>
        <v/>
      </c>
      <c r="D393" t="str">
        <f t="shared" si="38"/>
        <v/>
      </c>
      <c r="E393" t="str">
        <f t="shared" si="39"/>
        <v/>
      </c>
      <c r="F393" t="str">
        <f t="shared" si="40"/>
        <v/>
      </c>
      <c r="G393" t="str">
        <f t="shared" si="41"/>
        <v/>
      </c>
      <c r="H393" t="str">
        <f t="shared" si="42"/>
        <v/>
      </c>
      <c r="J393" t="str">
        <f>"_"&amp;_xlfn.CONCAT(Leverancespecifikation!V396:BJ396,Leverancespecifikation!BN396:BZ396)</f>
        <v>_</v>
      </c>
    </row>
    <row r="394" spans="1:10" x14ac:dyDescent="0.25">
      <c r="A394" t="str">
        <f>Leverancespecifikation!C397</f>
        <v>393Systemer - Sprinkling</v>
      </c>
      <c r="B394" t="str">
        <f>IF(ISNUMBER(FIND("_ARK",Tabel2[[#This Row],[Kilde: 3. Leverancespecifikation
Sammenkædning af kolonnerne (Vxx:BJxx) &amp; (BNxx:BZxx)]],1)),"X","")</f>
        <v/>
      </c>
      <c r="C394" t="str">
        <f t="shared" si="37"/>
        <v/>
      </c>
      <c r="D394" t="str">
        <f t="shared" si="38"/>
        <v/>
      </c>
      <c r="E394" t="str">
        <f t="shared" si="39"/>
        <v/>
      </c>
      <c r="F394" t="str">
        <f t="shared" si="40"/>
        <v/>
      </c>
      <c r="G394" t="str">
        <f t="shared" si="41"/>
        <v/>
      </c>
      <c r="H394" t="str">
        <f t="shared" si="42"/>
        <v/>
      </c>
      <c r="J394" t="str">
        <f>"_"&amp;_xlfn.CONCAT(Leverancespecifikation!V397:BJ397,Leverancespecifikation!BN397:BZ397)</f>
        <v>_</v>
      </c>
    </row>
    <row r="395" spans="1:10" x14ac:dyDescent="0.25">
      <c r="A395" t="str">
        <f>Leverancespecifikation!C398</f>
        <v>394Føringsveje</v>
      </c>
      <c r="B395" t="str">
        <f>IF(ISNUMBER(FIND("_ARK",Tabel2[[#This Row],[Kilde: 3. Leverancespecifikation
Sammenkædning af kolonnerne (Vxx:BJxx) &amp; (BNxx:BZxx)]],1)),"X","")</f>
        <v/>
      </c>
      <c r="C395" t="str">
        <f t="shared" si="37"/>
        <v/>
      </c>
      <c r="D395" t="str">
        <f t="shared" si="38"/>
        <v/>
      </c>
      <c r="E395" t="str">
        <f t="shared" si="39"/>
        <v/>
      </c>
      <c r="F395" t="str">
        <f t="shared" si="40"/>
        <v/>
      </c>
      <c r="G395" t="str">
        <f t="shared" si="41"/>
        <v/>
      </c>
      <c r="H395" t="str">
        <f t="shared" si="42"/>
        <v/>
      </c>
      <c r="J395" t="str">
        <f>"_"&amp;_xlfn.CONCAT(Leverancespecifikation!V398:BJ398,Leverancespecifikation!BN398:BZ398)</f>
        <v>_</v>
      </c>
    </row>
    <row r="396" spans="1:10" x14ac:dyDescent="0.25">
      <c r="A396" t="str">
        <f>Leverancespecifikation!C399</f>
        <v xml:space="preserve">395Kloak/LAR systemer udenfor fundament </v>
      </c>
      <c r="B396" t="str">
        <f>IF(ISNUMBER(FIND("_ARK",Tabel2[[#This Row],[Kilde: 3. Leverancespecifikation
Sammenkædning af kolonnerne (Vxx:BJxx) &amp; (BNxx:BZxx)]],1)),"X","")</f>
        <v/>
      </c>
      <c r="C396" t="str">
        <f t="shared" si="37"/>
        <v/>
      </c>
      <c r="D396" t="str">
        <f t="shared" si="38"/>
        <v/>
      </c>
      <c r="E396" t="str">
        <f t="shared" si="39"/>
        <v/>
      </c>
      <c r="F396" t="str">
        <f t="shared" si="40"/>
        <v/>
      </c>
      <c r="G396" t="str">
        <f t="shared" si="41"/>
        <v/>
      </c>
      <c r="H396" t="str">
        <f t="shared" si="42"/>
        <v/>
      </c>
      <c r="J396" t="str">
        <f>"_"&amp;_xlfn.CONCAT(Leverancespecifikation!V399:BJ399,Leverancespecifikation!BN399:BZ399)</f>
        <v>_</v>
      </c>
    </row>
    <row r="397" spans="1:10" x14ac:dyDescent="0.25">
      <c r="A397" t="str">
        <f>Leverancespecifikation!C400</f>
        <v>396Hoved- og fordelingsføringsveje</v>
      </c>
      <c r="B397" t="str">
        <f>IF(ISNUMBER(FIND("_ARK",Tabel2[[#This Row],[Kilde: 3. Leverancespecifikation
Sammenkædning af kolonnerne (Vxx:BJxx) &amp; (BNxx:BZxx)]],1)),"X","")</f>
        <v/>
      </c>
      <c r="C397" t="str">
        <f t="shared" si="37"/>
        <v/>
      </c>
      <c r="D397" t="str">
        <f t="shared" si="38"/>
        <v/>
      </c>
      <c r="E397" t="str">
        <f t="shared" si="39"/>
        <v/>
      </c>
      <c r="F397" t="str">
        <f t="shared" si="40"/>
        <v/>
      </c>
      <c r="G397" t="str">
        <f t="shared" si="41"/>
        <v/>
      </c>
      <c r="H397" t="str">
        <f t="shared" si="42"/>
        <v/>
      </c>
      <c r="J397" t="str">
        <f>"_"&amp;_xlfn.CONCAT(Leverancespecifikation!V400:BJ400,Leverancespecifikation!BN400:BZ400)</f>
        <v>_</v>
      </c>
    </row>
    <row r="398" spans="1:10" x14ac:dyDescent="0.25">
      <c r="A398" t="str">
        <f>Leverancespecifikation!C401</f>
        <v>397Kloak/LAR systemer under bygning (Fra terrændæk og ned)</v>
      </c>
      <c r="B398" t="str">
        <f>IF(ISNUMBER(FIND("_ARK",Tabel2[[#This Row],[Kilde: 3. Leverancespecifikation
Sammenkædning af kolonnerne (Vxx:BJxx) &amp; (BNxx:BZxx)]],1)),"X","")</f>
        <v/>
      </c>
      <c r="C398" t="str">
        <f t="shared" si="37"/>
        <v/>
      </c>
      <c r="D398" t="str">
        <f t="shared" si="38"/>
        <v/>
      </c>
      <c r="E398" t="str">
        <f t="shared" si="39"/>
        <v/>
      </c>
      <c r="F398" t="str">
        <f t="shared" si="40"/>
        <v/>
      </c>
      <c r="G398" t="str">
        <f t="shared" si="41"/>
        <v/>
      </c>
      <c r="H398" t="str">
        <f t="shared" si="42"/>
        <v/>
      </c>
      <c r="J398" t="str">
        <f>"_"&amp;_xlfn.CONCAT(Leverancespecifikation!V401:BJ401,Leverancespecifikation!BN401:BZ401)</f>
        <v>_</v>
      </c>
    </row>
    <row r="399" spans="1:10" x14ac:dyDescent="0.25">
      <c r="A399" t="str">
        <f>Leverancespecifikation!C402</f>
        <v>398Hoved- og fordelingsføringsveje</v>
      </c>
      <c r="B399" t="str">
        <f>IF(ISNUMBER(FIND("_ARK",Tabel2[[#This Row],[Kilde: 3. Leverancespecifikation
Sammenkædning af kolonnerne (Vxx:BJxx) &amp; (BNxx:BZxx)]],1)),"X","")</f>
        <v/>
      </c>
      <c r="C399" t="str">
        <f t="shared" si="37"/>
        <v/>
      </c>
      <c r="D399" t="str">
        <f t="shared" si="38"/>
        <v/>
      </c>
      <c r="E399" t="str">
        <f t="shared" si="39"/>
        <v>X</v>
      </c>
      <c r="F399" t="str">
        <f t="shared" si="40"/>
        <v/>
      </c>
      <c r="G399" t="str">
        <f t="shared" si="41"/>
        <v/>
      </c>
      <c r="H399" t="str">
        <f t="shared" si="42"/>
        <v/>
      </c>
      <c r="J399" t="str">
        <f>"_"&amp;_xlfn.CONCAT(Leverancespecifikation!V402:BJ402,Leverancespecifikation!BN402:BZ402)</f>
        <v>_VVS200VVS300VVS325VVS325</v>
      </c>
    </row>
    <row r="400" spans="1:10" x14ac:dyDescent="0.25">
      <c r="A400" t="str">
        <f>Leverancespecifikation!C403</f>
        <v>399Føring til komponenter og tilslutninger</v>
      </c>
      <c r="B400" t="str">
        <f>IF(ISNUMBER(FIND("_ARK",Tabel2[[#This Row],[Kilde: 3. Leverancespecifikation
Sammenkædning af kolonnerne (Vxx:BJxx) &amp; (BNxx:BZxx)]],1)),"X","")</f>
        <v/>
      </c>
      <c r="C400" t="str">
        <f t="shared" si="37"/>
        <v/>
      </c>
      <c r="D400" t="str">
        <f t="shared" si="38"/>
        <v/>
      </c>
      <c r="E400" t="str">
        <f t="shared" si="39"/>
        <v>X</v>
      </c>
      <c r="F400" t="str">
        <f t="shared" si="40"/>
        <v/>
      </c>
      <c r="G400" t="str">
        <f t="shared" si="41"/>
        <v/>
      </c>
      <c r="H400" t="str">
        <f t="shared" si="42"/>
        <v/>
      </c>
      <c r="J400" t="str">
        <f>"_"&amp;_xlfn.CONCAT(Leverancespecifikation!V403:BJ403,Leverancespecifikation!BN403:BZ403)</f>
        <v>_VVS200VVS300VVS325VVS325</v>
      </c>
    </row>
    <row r="401" spans="1:10" x14ac:dyDescent="0.25">
      <c r="A401" t="str">
        <f>Leverancespecifikation!C404</f>
        <v>400Afløb /Tagvand (i bygning)</v>
      </c>
      <c r="B401" t="str">
        <f>IF(ISNUMBER(FIND("_ARK",Tabel2[[#This Row],[Kilde: 3. Leverancespecifikation
Sammenkædning af kolonnerne (Vxx:BJxx) &amp; (BNxx:BZxx)]],1)),"X","")</f>
        <v/>
      </c>
      <c r="C401" t="str">
        <f t="shared" si="37"/>
        <v/>
      </c>
      <c r="D401" t="str">
        <f t="shared" si="38"/>
        <v/>
      </c>
      <c r="E401" t="str">
        <f t="shared" si="39"/>
        <v/>
      </c>
      <c r="F401" t="str">
        <f t="shared" si="40"/>
        <v/>
      </c>
      <c r="G401" t="str">
        <f t="shared" si="41"/>
        <v/>
      </c>
      <c r="H401" t="str">
        <f t="shared" si="42"/>
        <v/>
      </c>
      <c r="J401" t="str">
        <f>"_"&amp;_xlfn.CONCAT(Leverancespecifikation!V404:BJ404,Leverancespecifikation!BN404:BZ404)</f>
        <v>_</v>
      </c>
    </row>
    <row r="402" spans="1:10" x14ac:dyDescent="0.25">
      <c r="A402" t="str">
        <f>Leverancespecifikation!C405</f>
        <v>401Teknikrum/Teknikområder</v>
      </c>
      <c r="B402" t="str">
        <f>IF(ISNUMBER(FIND("_ARK",Tabel2[[#This Row],[Kilde: 3. Leverancespecifikation
Sammenkædning af kolonnerne (Vxx:BJxx) &amp; (BNxx:BZxx)]],1)),"X","")</f>
        <v/>
      </c>
      <c r="C402" t="str">
        <f t="shared" si="37"/>
        <v/>
      </c>
      <c r="D402" t="str">
        <f t="shared" si="38"/>
        <v/>
      </c>
      <c r="E402" t="str">
        <f t="shared" si="39"/>
        <v>X</v>
      </c>
      <c r="F402" t="str">
        <f t="shared" si="40"/>
        <v/>
      </c>
      <c r="G402" t="str">
        <f t="shared" si="41"/>
        <v/>
      </c>
      <c r="H402" t="str">
        <f t="shared" si="42"/>
        <v/>
      </c>
      <c r="J402" t="str">
        <f>"_"&amp;_xlfn.CONCAT(Leverancespecifikation!V405:BJ405,Leverancespecifikation!BN405:BZ405)</f>
        <v>_VVS200VVS300VVS325VVS325</v>
      </c>
    </row>
    <row r="403" spans="1:10" x14ac:dyDescent="0.25">
      <c r="A403" t="str">
        <f>Leverancespecifikation!C406</f>
        <v>402Skakte (lodrette hovedføringsveje)</v>
      </c>
      <c r="B403" t="str">
        <f>IF(ISNUMBER(FIND("_ARK",Tabel2[[#This Row],[Kilde: 3. Leverancespecifikation
Sammenkædning af kolonnerne (Vxx:BJxx) &amp; (BNxx:BZxx)]],1)),"X","")</f>
        <v/>
      </c>
      <c r="C403" t="str">
        <f t="shared" si="37"/>
        <v/>
      </c>
      <c r="D403" t="str">
        <f t="shared" si="38"/>
        <v/>
      </c>
      <c r="E403" t="str">
        <f t="shared" si="39"/>
        <v>X</v>
      </c>
      <c r="F403" t="str">
        <f t="shared" si="40"/>
        <v/>
      </c>
      <c r="G403" t="str">
        <f t="shared" si="41"/>
        <v/>
      </c>
      <c r="H403" t="str">
        <f t="shared" si="42"/>
        <v/>
      </c>
      <c r="J403" t="str">
        <f>"_"&amp;_xlfn.CONCAT(Leverancespecifikation!V406:BJ406,Leverancespecifikation!BN406:BZ406)</f>
        <v>_VVS200VVS300VVS325VVS325</v>
      </c>
    </row>
    <row r="404" spans="1:10" x14ac:dyDescent="0.25">
      <c r="A404" t="str">
        <f>Leverancespecifikation!C407</f>
        <v>403Vandrette hoved- og fordelingsføringsveje</v>
      </c>
      <c r="B404" t="str">
        <f>IF(ISNUMBER(FIND("_ARK",Tabel2[[#This Row],[Kilde: 3. Leverancespecifikation
Sammenkædning af kolonnerne (Vxx:BJxx) &amp; (BNxx:BZxx)]],1)),"X","")</f>
        <v/>
      </c>
      <c r="C404" t="str">
        <f t="shared" si="37"/>
        <v/>
      </c>
      <c r="D404" t="str">
        <f t="shared" si="38"/>
        <v/>
      </c>
      <c r="E404" t="str">
        <f t="shared" si="39"/>
        <v>X</v>
      </c>
      <c r="F404" t="str">
        <f t="shared" si="40"/>
        <v/>
      </c>
      <c r="G404" t="str">
        <f t="shared" si="41"/>
        <v/>
      </c>
      <c r="H404" t="str">
        <f t="shared" si="42"/>
        <v/>
      </c>
      <c r="J404" t="str">
        <f>"_"&amp;_xlfn.CONCAT(Leverancespecifikation!V407:BJ407,Leverancespecifikation!BN407:BZ407)</f>
        <v>_VVS200VVS300VVS325VVS325</v>
      </c>
    </row>
    <row r="405" spans="1:10" x14ac:dyDescent="0.25">
      <c r="A405" t="str">
        <f>Leverancespecifikation!C408</f>
        <v>404Føring til komponenter og tilslutninger i rum</v>
      </c>
      <c r="B405" t="str">
        <f>IF(ISNUMBER(FIND("_ARK",Tabel2[[#This Row],[Kilde: 3. Leverancespecifikation
Sammenkædning af kolonnerne (Vxx:BJxx) &amp; (BNxx:BZxx)]],1)),"X","")</f>
        <v/>
      </c>
      <c r="C405" t="str">
        <f t="shared" si="37"/>
        <v/>
      </c>
      <c r="D405" t="str">
        <f t="shared" si="38"/>
        <v/>
      </c>
      <c r="E405" t="str">
        <f t="shared" si="39"/>
        <v/>
      </c>
      <c r="F405" t="str">
        <f t="shared" si="40"/>
        <v/>
      </c>
      <c r="G405" t="str">
        <f t="shared" si="41"/>
        <v/>
      </c>
      <c r="H405" t="str">
        <f t="shared" si="42"/>
        <v/>
      </c>
      <c r="J405" t="str">
        <f>"_"&amp;_xlfn.CONCAT(Leverancespecifikation!V408:BJ408,Leverancespecifikation!BN408:BZ408)</f>
        <v>_</v>
      </c>
    </row>
    <row r="406" spans="1:10" x14ac:dyDescent="0.25">
      <c r="A406" t="str">
        <f>Leverancespecifikation!C409</f>
        <v>405Koblingsledninger (Pexrør) i gulv</v>
      </c>
      <c r="B406" t="str">
        <f>IF(ISNUMBER(FIND("_ARK",Tabel2[[#This Row],[Kilde: 3. Leverancespecifikation
Sammenkædning af kolonnerne (Vxx:BJxx) &amp; (BNxx:BZxx)]],1)),"X","")</f>
        <v/>
      </c>
      <c r="C406" t="str">
        <f t="shared" si="37"/>
        <v/>
      </c>
      <c r="D406" t="str">
        <f t="shared" si="38"/>
        <v/>
      </c>
      <c r="E406" t="str">
        <f t="shared" si="39"/>
        <v/>
      </c>
      <c r="F406" t="str">
        <f t="shared" si="40"/>
        <v/>
      </c>
      <c r="G406" t="str">
        <f t="shared" si="41"/>
        <v/>
      </c>
      <c r="H406" t="str">
        <f t="shared" si="42"/>
        <v/>
      </c>
      <c r="J406" t="str">
        <f>"_"&amp;_xlfn.CONCAT(Leverancespecifikation!V409:BJ409,Leverancespecifikation!BN409:BZ409)</f>
        <v>_</v>
      </c>
    </row>
    <row r="407" spans="1:10" x14ac:dyDescent="0.25">
      <c r="A407" t="str">
        <f>Leverancespecifikation!C410</f>
        <v>406Koblingsledninger (Pexrør) i vægge</v>
      </c>
      <c r="B407" t="str">
        <f>IF(ISNUMBER(FIND("_ARK",Tabel2[[#This Row],[Kilde: 3. Leverancespecifikation
Sammenkædning af kolonnerne (Vxx:BJxx) &amp; (BNxx:BZxx)]],1)),"X","")</f>
        <v/>
      </c>
      <c r="C407" t="str">
        <f t="shared" si="37"/>
        <v/>
      </c>
      <c r="D407" t="str">
        <f t="shared" si="38"/>
        <v/>
      </c>
      <c r="E407" t="str">
        <f t="shared" si="39"/>
        <v/>
      </c>
      <c r="F407" t="str">
        <f t="shared" si="40"/>
        <v/>
      </c>
      <c r="G407" t="str">
        <f t="shared" si="41"/>
        <v/>
      </c>
      <c r="H407" t="str">
        <f t="shared" si="42"/>
        <v/>
      </c>
      <c r="J407" t="str">
        <f>"_"&amp;_xlfn.CONCAT(Leverancespecifikation!V410:BJ410,Leverancespecifikation!BN410:BZ410)</f>
        <v>_</v>
      </c>
    </row>
    <row r="408" spans="1:10" x14ac:dyDescent="0.25">
      <c r="A408" t="str">
        <f>Leverancespecifikation!C411</f>
        <v>407Teknisk isolering</v>
      </c>
      <c r="B408" t="str">
        <f>IF(ISNUMBER(FIND("_ARK",Tabel2[[#This Row],[Kilde: 3. Leverancespecifikation
Sammenkædning af kolonnerne (Vxx:BJxx) &amp; (BNxx:BZxx)]],1)),"X","")</f>
        <v/>
      </c>
      <c r="C408" t="str">
        <f t="shared" si="37"/>
        <v/>
      </c>
      <c r="D408" t="str">
        <f t="shared" si="38"/>
        <v/>
      </c>
      <c r="E408" t="str">
        <f t="shared" si="39"/>
        <v>X</v>
      </c>
      <c r="F408" t="str">
        <f t="shared" si="40"/>
        <v/>
      </c>
      <c r="G408" t="str">
        <f t="shared" si="41"/>
        <v/>
      </c>
      <c r="H408" t="str">
        <f t="shared" si="42"/>
        <v/>
      </c>
      <c r="J408" t="str">
        <f>"_"&amp;_xlfn.CONCAT(Leverancespecifikation!V411:BJ411,Leverancespecifikation!BN411:BZ411)</f>
        <v>_VVS200VVS300VVS325VVS325</v>
      </c>
    </row>
    <row r="409" spans="1:10" x14ac:dyDescent="0.25">
      <c r="A409" t="str">
        <f>Leverancespecifikation!C412</f>
        <v>408Bæringer</v>
      </c>
      <c r="B409" t="str">
        <f>IF(ISNUMBER(FIND("_ARK",Tabel2[[#This Row],[Kilde: 3. Leverancespecifikation
Sammenkædning af kolonnerne (Vxx:BJxx) &amp; (BNxx:BZxx)]],1)),"X","")</f>
        <v/>
      </c>
      <c r="C409" t="str">
        <f t="shared" si="37"/>
        <v/>
      </c>
      <c r="D409" t="str">
        <f t="shared" si="38"/>
        <v/>
      </c>
      <c r="E409" t="str">
        <f t="shared" si="39"/>
        <v/>
      </c>
      <c r="F409" t="str">
        <f t="shared" si="40"/>
        <v/>
      </c>
      <c r="G409" t="str">
        <f t="shared" si="41"/>
        <v/>
      </c>
      <c r="H409" t="str">
        <f t="shared" si="42"/>
        <v/>
      </c>
      <c r="J409" t="str">
        <f>"_"&amp;_xlfn.CONCAT(Leverancespecifikation!V412:BJ412,Leverancespecifikation!BN412:BZ412)</f>
        <v>_</v>
      </c>
    </row>
    <row r="410" spans="1:10" x14ac:dyDescent="0.25">
      <c r="A410" t="str">
        <f>Leverancespecifikation!C413</f>
        <v>409Konsoller</v>
      </c>
      <c r="B410" t="str">
        <f>IF(ISNUMBER(FIND("_ARK",Tabel2[[#This Row],[Kilde: 3. Leverancespecifikation
Sammenkædning af kolonnerne (Vxx:BJxx) &amp; (BNxx:BZxx)]],1)),"X","")</f>
        <v/>
      </c>
      <c r="C410" t="str">
        <f t="shared" si="37"/>
        <v/>
      </c>
      <c r="D410" t="str">
        <f t="shared" si="38"/>
        <v/>
      </c>
      <c r="E410" t="str">
        <f t="shared" si="39"/>
        <v/>
      </c>
      <c r="F410" t="str">
        <f t="shared" si="40"/>
        <v/>
      </c>
      <c r="G410" t="str">
        <f t="shared" si="41"/>
        <v/>
      </c>
      <c r="H410" t="str">
        <f t="shared" si="42"/>
        <v/>
      </c>
      <c r="J410" t="str">
        <f>"_"&amp;_xlfn.CONCAT(Leverancespecifikation!V413:BJ413,Leverancespecifikation!BN413:BZ413)</f>
        <v>_</v>
      </c>
    </row>
    <row r="411" spans="1:10" x14ac:dyDescent="0.25">
      <c r="A411" t="str">
        <f>Leverancespecifikation!C414</f>
        <v>410Stativer</v>
      </c>
      <c r="B411" t="str">
        <f>IF(ISNUMBER(FIND("_ARK",Tabel2[[#This Row],[Kilde: 3. Leverancespecifikation
Sammenkædning af kolonnerne (Vxx:BJxx) &amp; (BNxx:BZxx)]],1)),"X","")</f>
        <v/>
      </c>
      <c r="C411" t="str">
        <f t="shared" si="37"/>
        <v/>
      </c>
      <c r="D411" t="str">
        <f t="shared" si="38"/>
        <v/>
      </c>
      <c r="E411" t="str">
        <f t="shared" si="39"/>
        <v/>
      </c>
      <c r="F411" t="str">
        <f t="shared" si="40"/>
        <v/>
      </c>
      <c r="G411" t="str">
        <f t="shared" si="41"/>
        <v/>
      </c>
      <c r="H411" t="str">
        <f t="shared" si="42"/>
        <v/>
      </c>
      <c r="J411" t="str">
        <f>"_"&amp;_xlfn.CONCAT(Leverancespecifikation!V414:BJ414,Leverancespecifikation!BN414:BZ414)</f>
        <v>_</v>
      </c>
    </row>
    <row r="412" spans="1:10" x14ac:dyDescent="0.25">
      <c r="A412" t="str">
        <f>Leverancespecifikation!C415</f>
        <v>411Hul- og recesobjekter</v>
      </c>
      <c r="B412" t="str">
        <f>IF(ISNUMBER(FIND("_ARK",Tabel2[[#This Row],[Kilde: 3. Leverancespecifikation
Sammenkædning af kolonnerne (Vxx:BJxx) &amp; (BNxx:BZxx)]],1)),"X","")</f>
        <v/>
      </c>
      <c r="C412" t="str">
        <f t="shared" si="37"/>
        <v/>
      </c>
      <c r="D412" t="str">
        <f t="shared" si="38"/>
        <v/>
      </c>
      <c r="E412" t="str">
        <f t="shared" si="39"/>
        <v/>
      </c>
      <c r="F412" t="str">
        <f t="shared" si="40"/>
        <v/>
      </c>
      <c r="G412" t="str">
        <f t="shared" si="41"/>
        <v/>
      </c>
      <c r="H412" t="str">
        <f t="shared" si="42"/>
        <v/>
      </c>
      <c r="J412" t="str">
        <f>"_"&amp;_xlfn.CONCAT(Leverancespecifikation!V415:BJ415,Leverancespecifikation!BN415:BZ415)</f>
        <v>_</v>
      </c>
    </row>
    <row r="413" spans="1:10" x14ac:dyDescent="0.25">
      <c r="A413" t="str">
        <f>Leverancespecifikation!C416</f>
        <v>412Hullukninger</v>
      </c>
      <c r="B413" t="str">
        <f>IF(ISNUMBER(FIND("_ARK",Tabel2[[#This Row],[Kilde: 3. Leverancespecifikation
Sammenkædning af kolonnerne (Vxx:BJxx) &amp; (BNxx:BZxx)]],1)),"X","")</f>
        <v/>
      </c>
      <c r="C413" t="str">
        <f t="shared" si="37"/>
        <v/>
      </c>
      <c r="D413" t="str">
        <f t="shared" si="38"/>
        <v/>
      </c>
      <c r="E413" t="str">
        <f t="shared" si="39"/>
        <v/>
      </c>
      <c r="F413" t="str">
        <f t="shared" si="40"/>
        <v/>
      </c>
      <c r="G413" t="str">
        <f t="shared" si="41"/>
        <v/>
      </c>
      <c r="H413" t="str">
        <f t="shared" si="42"/>
        <v/>
      </c>
      <c r="J413" t="str">
        <f>"_"&amp;_xlfn.CONCAT(Leverancespecifikation!V416:BJ416,Leverancespecifikation!BN416:BZ416)</f>
        <v>_</v>
      </c>
    </row>
    <row r="414" spans="1:10" x14ac:dyDescent="0.25">
      <c r="A414" t="str">
        <f>Leverancespecifikation!C417</f>
        <v>413Vand</v>
      </c>
      <c r="B414" t="str">
        <f>IF(ISNUMBER(FIND("_ARK",Tabel2[[#This Row],[Kilde: 3. Leverancespecifikation
Sammenkædning af kolonnerne (Vxx:BJxx) &amp; (BNxx:BZxx)]],1)),"X","")</f>
        <v/>
      </c>
      <c r="C414" t="str">
        <f t="shared" si="37"/>
        <v/>
      </c>
      <c r="D414" t="str">
        <f t="shared" si="38"/>
        <v/>
      </c>
      <c r="E414" t="str">
        <f t="shared" si="39"/>
        <v/>
      </c>
      <c r="F414" t="str">
        <f t="shared" si="40"/>
        <v/>
      </c>
      <c r="G414" t="str">
        <f t="shared" si="41"/>
        <v/>
      </c>
      <c r="H414" t="str">
        <f t="shared" si="42"/>
        <v/>
      </c>
      <c r="J414" t="str">
        <f>"_"&amp;_xlfn.CONCAT(Leverancespecifikation!V417:BJ417,Leverancespecifikation!BN417:BZ417)</f>
        <v>_</v>
      </c>
    </row>
    <row r="415" spans="1:10" x14ac:dyDescent="0.25">
      <c r="A415" t="str">
        <f>Leverancespecifikation!C418</f>
        <v>414Teknikrum/Teknikområder</v>
      </c>
      <c r="B415" t="str">
        <f>IF(ISNUMBER(FIND("_ARK",Tabel2[[#This Row],[Kilde: 3. Leverancespecifikation
Sammenkædning af kolonnerne (Vxx:BJxx) &amp; (BNxx:BZxx)]],1)),"X","")</f>
        <v/>
      </c>
      <c r="C415" t="str">
        <f t="shared" si="37"/>
        <v/>
      </c>
      <c r="D415" t="str">
        <f t="shared" si="38"/>
        <v/>
      </c>
      <c r="E415" t="str">
        <f t="shared" si="39"/>
        <v>X</v>
      </c>
      <c r="F415" t="str">
        <f t="shared" si="40"/>
        <v/>
      </c>
      <c r="G415" t="str">
        <f t="shared" si="41"/>
        <v/>
      </c>
      <c r="H415" t="str">
        <f t="shared" si="42"/>
        <v/>
      </c>
      <c r="J415" t="str">
        <f>"_"&amp;_xlfn.CONCAT(Leverancespecifikation!V418:BJ418,Leverancespecifikation!BN418:BZ418)</f>
        <v>_VVS200VVS300VVS325VVS325</v>
      </c>
    </row>
    <row r="416" spans="1:10" x14ac:dyDescent="0.25">
      <c r="A416" t="str">
        <f>Leverancespecifikation!C419</f>
        <v>415Skakte (lodrette hovedføringsveje)</v>
      </c>
      <c r="B416" t="str">
        <f>IF(ISNUMBER(FIND("_ARK",Tabel2[[#This Row],[Kilde: 3. Leverancespecifikation
Sammenkædning af kolonnerne (Vxx:BJxx) &amp; (BNxx:BZxx)]],1)),"X","")</f>
        <v/>
      </c>
      <c r="C416" t="str">
        <f t="shared" si="37"/>
        <v/>
      </c>
      <c r="D416" t="str">
        <f t="shared" si="38"/>
        <v/>
      </c>
      <c r="E416" t="str">
        <f t="shared" si="39"/>
        <v>X</v>
      </c>
      <c r="F416" t="str">
        <f t="shared" si="40"/>
        <v/>
      </c>
      <c r="G416" t="str">
        <f t="shared" si="41"/>
        <v/>
      </c>
      <c r="H416" t="str">
        <f t="shared" si="42"/>
        <v/>
      </c>
      <c r="J416" t="str">
        <f>"_"&amp;_xlfn.CONCAT(Leverancespecifikation!V419:BJ419,Leverancespecifikation!BN419:BZ419)</f>
        <v>_VVS200VVS300VVS325VVS325</v>
      </c>
    </row>
    <row r="417" spans="1:10" x14ac:dyDescent="0.25">
      <c r="A417" t="str">
        <f>Leverancespecifikation!C420</f>
        <v>416Vandrette hoved- og fordelingsføringsveje</v>
      </c>
      <c r="B417" t="str">
        <f>IF(ISNUMBER(FIND("_ARK",Tabel2[[#This Row],[Kilde: 3. Leverancespecifikation
Sammenkædning af kolonnerne (Vxx:BJxx) &amp; (BNxx:BZxx)]],1)),"X","")</f>
        <v/>
      </c>
      <c r="C417" t="str">
        <f t="shared" si="37"/>
        <v/>
      </c>
      <c r="D417" t="str">
        <f t="shared" si="38"/>
        <v/>
      </c>
      <c r="E417" t="str">
        <f t="shared" si="39"/>
        <v>X</v>
      </c>
      <c r="F417" t="str">
        <f t="shared" si="40"/>
        <v/>
      </c>
      <c r="G417" t="str">
        <f t="shared" si="41"/>
        <v/>
      </c>
      <c r="H417" t="str">
        <f t="shared" si="42"/>
        <v/>
      </c>
      <c r="J417" t="str">
        <f>"_"&amp;_xlfn.CONCAT(Leverancespecifikation!V420:BJ420,Leverancespecifikation!BN420:BZ420)</f>
        <v>_VVS200VVS300VVS325VVS325</v>
      </c>
    </row>
    <row r="418" spans="1:10" x14ac:dyDescent="0.25">
      <c r="A418" t="str">
        <f>Leverancespecifikation!C421</f>
        <v>417Føring til Komponenter og tilslutninger i rum</v>
      </c>
      <c r="B418" t="str">
        <f>IF(ISNUMBER(FIND("_ARK",Tabel2[[#This Row],[Kilde: 3. Leverancespecifikation
Sammenkædning af kolonnerne (Vxx:BJxx) &amp; (BNxx:BZxx)]],1)),"X","")</f>
        <v/>
      </c>
      <c r="C418" t="str">
        <f t="shared" si="37"/>
        <v/>
      </c>
      <c r="D418" t="str">
        <f t="shared" si="38"/>
        <v/>
      </c>
      <c r="E418" t="str">
        <f t="shared" si="39"/>
        <v/>
      </c>
      <c r="F418" t="str">
        <f t="shared" si="40"/>
        <v/>
      </c>
      <c r="G418" t="str">
        <f t="shared" si="41"/>
        <v/>
      </c>
      <c r="H418" t="str">
        <f t="shared" si="42"/>
        <v/>
      </c>
      <c r="J418" t="str">
        <f>"_"&amp;_xlfn.CONCAT(Leverancespecifikation!V421:BJ421,Leverancespecifikation!BN421:BZ421)</f>
        <v>_</v>
      </c>
    </row>
    <row r="419" spans="1:10" x14ac:dyDescent="0.25">
      <c r="A419" t="str">
        <f>Leverancespecifikation!C422</f>
        <v>418Koblingsledninger (Pexrør) i gulv</v>
      </c>
      <c r="B419" t="str">
        <f>IF(ISNUMBER(FIND("_ARK",Tabel2[[#This Row],[Kilde: 3. Leverancespecifikation
Sammenkædning af kolonnerne (Vxx:BJxx) &amp; (BNxx:BZxx)]],1)),"X","")</f>
        <v/>
      </c>
      <c r="C419" t="str">
        <f t="shared" si="37"/>
        <v/>
      </c>
      <c r="D419" t="str">
        <f t="shared" si="38"/>
        <v/>
      </c>
      <c r="E419" t="str">
        <f t="shared" si="39"/>
        <v/>
      </c>
      <c r="F419" t="str">
        <f t="shared" si="40"/>
        <v/>
      </c>
      <c r="G419" t="str">
        <f t="shared" si="41"/>
        <v/>
      </c>
      <c r="H419" t="str">
        <f t="shared" si="42"/>
        <v/>
      </c>
      <c r="J419" t="str">
        <f>"_"&amp;_xlfn.CONCAT(Leverancespecifikation!V422:BJ422,Leverancespecifikation!BN422:BZ422)</f>
        <v>_</v>
      </c>
    </row>
    <row r="420" spans="1:10" x14ac:dyDescent="0.25">
      <c r="A420" t="str">
        <f>Leverancespecifikation!C423</f>
        <v>419Koblingsledninger (Pexrør) i vægge</v>
      </c>
      <c r="B420" t="str">
        <f>IF(ISNUMBER(FIND("_ARK",Tabel2[[#This Row],[Kilde: 3. Leverancespecifikation
Sammenkædning af kolonnerne (Vxx:BJxx) &amp; (BNxx:BZxx)]],1)),"X","")</f>
        <v/>
      </c>
      <c r="C420" t="str">
        <f t="shared" si="37"/>
        <v/>
      </c>
      <c r="D420" t="str">
        <f t="shared" si="38"/>
        <v/>
      </c>
      <c r="E420" t="str">
        <f t="shared" si="39"/>
        <v/>
      </c>
      <c r="F420" t="str">
        <f t="shared" si="40"/>
        <v/>
      </c>
      <c r="G420" t="str">
        <f t="shared" si="41"/>
        <v/>
      </c>
      <c r="H420" t="str">
        <f t="shared" si="42"/>
        <v/>
      </c>
      <c r="J420" t="str">
        <f>"_"&amp;_xlfn.CONCAT(Leverancespecifikation!V423:BJ423,Leverancespecifikation!BN423:BZ423)</f>
        <v>_</v>
      </c>
    </row>
    <row r="421" spans="1:10" x14ac:dyDescent="0.25">
      <c r="A421" t="str">
        <f>Leverancespecifikation!C424</f>
        <v>420Teknisk isolering</v>
      </c>
      <c r="B421" t="str">
        <f>IF(ISNUMBER(FIND("_ARK",Tabel2[[#This Row],[Kilde: 3. Leverancespecifikation
Sammenkædning af kolonnerne (Vxx:BJxx) &amp; (BNxx:BZxx)]],1)),"X","")</f>
        <v/>
      </c>
      <c r="C421" t="str">
        <f t="shared" si="37"/>
        <v/>
      </c>
      <c r="D421" t="str">
        <f t="shared" si="38"/>
        <v/>
      </c>
      <c r="E421" t="str">
        <f t="shared" si="39"/>
        <v>X</v>
      </c>
      <c r="F421" t="str">
        <f t="shared" si="40"/>
        <v/>
      </c>
      <c r="G421" t="str">
        <f t="shared" si="41"/>
        <v/>
      </c>
      <c r="H421" t="str">
        <f t="shared" si="42"/>
        <v/>
      </c>
      <c r="J421" t="str">
        <f>"_"&amp;_xlfn.CONCAT(Leverancespecifikation!V424:BJ424,Leverancespecifikation!BN424:BZ424)</f>
        <v>_VVS200VVS300VVS325VVS325</v>
      </c>
    </row>
    <row r="422" spans="1:10" x14ac:dyDescent="0.25">
      <c r="A422" t="str">
        <f>Leverancespecifikation!C425</f>
        <v>421Bæringer</v>
      </c>
      <c r="B422" t="str">
        <f>IF(ISNUMBER(FIND("_ARK",Tabel2[[#This Row],[Kilde: 3. Leverancespecifikation
Sammenkædning af kolonnerne (Vxx:BJxx) &amp; (BNxx:BZxx)]],1)),"X","")</f>
        <v/>
      </c>
      <c r="C422" t="str">
        <f t="shared" si="37"/>
        <v/>
      </c>
      <c r="D422" t="str">
        <f t="shared" si="38"/>
        <v/>
      </c>
      <c r="E422" t="str">
        <f t="shared" si="39"/>
        <v/>
      </c>
      <c r="F422" t="str">
        <f t="shared" si="40"/>
        <v/>
      </c>
      <c r="G422" t="str">
        <f t="shared" si="41"/>
        <v/>
      </c>
      <c r="H422" t="str">
        <f t="shared" si="42"/>
        <v/>
      </c>
      <c r="J422" t="str">
        <f>"_"&amp;_xlfn.CONCAT(Leverancespecifikation!V425:BJ425,Leverancespecifikation!BN425:BZ425)</f>
        <v>_</v>
      </c>
    </row>
    <row r="423" spans="1:10" x14ac:dyDescent="0.25">
      <c r="A423" t="str">
        <f>Leverancespecifikation!C426</f>
        <v>422Konsoller</v>
      </c>
      <c r="B423" t="str">
        <f>IF(ISNUMBER(FIND("_ARK",Tabel2[[#This Row],[Kilde: 3. Leverancespecifikation
Sammenkædning af kolonnerne (Vxx:BJxx) &amp; (BNxx:BZxx)]],1)),"X","")</f>
        <v/>
      </c>
      <c r="C423" t="str">
        <f t="shared" si="37"/>
        <v/>
      </c>
      <c r="D423" t="str">
        <f t="shared" si="38"/>
        <v/>
      </c>
      <c r="E423" t="str">
        <f t="shared" si="39"/>
        <v/>
      </c>
      <c r="F423" t="str">
        <f t="shared" si="40"/>
        <v/>
      </c>
      <c r="G423" t="str">
        <f t="shared" si="41"/>
        <v/>
      </c>
      <c r="H423" t="str">
        <f t="shared" si="42"/>
        <v/>
      </c>
      <c r="J423" t="str">
        <f>"_"&amp;_xlfn.CONCAT(Leverancespecifikation!V426:BJ426,Leverancespecifikation!BN426:BZ426)</f>
        <v>_</v>
      </c>
    </row>
    <row r="424" spans="1:10" x14ac:dyDescent="0.25">
      <c r="A424" t="str">
        <f>Leverancespecifikation!C427</f>
        <v>423Stativer</v>
      </c>
      <c r="B424" t="str">
        <f>IF(ISNUMBER(FIND("_ARK",Tabel2[[#This Row],[Kilde: 3. Leverancespecifikation
Sammenkædning af kolonnerne (Vxx:BJxx) &amp; (BNxx:BZxx)]],1)),"X","")</f>
        <v/>
      </c>
      <c r="C424" t="str">
        <f t="shared" si="37"/>
        <v/>
      </c>
      <c r="D424" t="str">
        <f t="shared" si="38"/>
        <v/>
      </c>
      <c r="E424" t="str">
        <f t="shared" si="39"/>
        <v/>
      </c>
      <c r="F424" t="str">
        <f t="shared" si="40"/>
        <v/>
      </c>
      <c r="G424" t="str">
        <f t="shared" si="41"/>
        <v/>
      </c>
      <c r="H424" t="str">
        <f t="shared" si="42"/>
        <v/>
      </c>
      <c r="J424" t="str">
        <f>"_"&amp;_xlfn.CONCAT(Leverancespecifikation!V427:BJ427,Leverancespecifikation!BN427:BZ427)</f>
        <v>_</v>
      </c>
    </row>
    <row r="425" spans="1:10" x14ac:dyDescent="0.25">
      <c r="A425" t="str">
        <f>Leverancespecifikation!C428</f>
        <v>424Hul- og recesobjekter</v>
      </c>
      <c r="B425" t="str">
        <f>IF(ISNUMBER(FIND("_ARK",Tabel2[[#This Row],[Kilde: 3. Leverancespecifikation
Sammenkædning af kolonnerne (Vxx:BJxx) &amp; (BNxx:BZxx)]],1)),"X","")</f>
        <v/>
      </c>
      <c r="C425" t="str">
        <f t="shared" si="37"/>
        <v/>
      </c>
      <c r="D425" t="str">
        <f t="shared" si="38"/>
        <v/>
      </c>
      <c r="E425" t="str">
        <f t="shared" si="39"/>
        <v/>
      </c>
      <c r="F425" t="str">
        <f t="shared" si="40"/>
        <v/>
      </c>
      <c r="G425" t="str">
        <f t="shared" si="41"/>
        <v/>
      </c>
      <c r="H425" t="str">
        <f t="shared" si="42"/>
        <v/>
      </c>
      <c r="J425" t="str">
        <f>"_"&amp;_xlfn.CONCAT(Leverancespecifikation!V428:BJ428,Leverancespecifikation!BN428:BZ428)</f>
        <v>_</v>
      </c>
    </row>
    <row r="426" spans="1:10" x14ac:dyDescent="0.25">
      <c r="A426" t="str">
        <f>Leverancespecifikation!C429</f>
        <v>425Hullukninger</v>
      </c>
      <c r="B426" t="str">
        <f>IF(ISNUMBER(FIND("_ARK",Tabel2[[#This Row],[Kilde: 3. Leverancespecifikation
Sammenkædning af kolonnerne (Vxx:BJxx) &amp; (BNxx:BZxx)]],1)),"X","")</f>
        <v/>
      </c>
      <c r="C426" t="str">
        <f t="shared" si="37"/>
        <v/>
      </c>
      <c r="D426" t="str">
        <f t="shared" si="38"/>
        <v/>
      </c>
      <c r="E426" t="str">
        <f t="shared" si="39"/>
        <v/>
      </c>
      <c r="F426" t="str">
        <f t="shared" si="40"/>
        <v/>
      </c>
      <c r="G426" t="str">
        <f t="shared" si="41"/>
        <v/>
      </c>
      <c r="H426" t="str">
        <f t="shared" si="42"/>
        <v/>
      </c>
      <c r="J426" t="str">
        <f>"_"&amp;_xlfn.CONCAT(Leverancespecifikation!V429:BJ429,Leverancespecifikation!BN429:BZ429)</f>
        <v>_</v>
      </c>
    </row>
    <row r="427" spans="1:10" x14ac:dyDescent="0.25">
      <c r="A427" t="str">
        <f>Leverancespecifikation!C430</f>
        <v>426Luftarter</v>
      </c>
      <c r="B427" t="str">
        <f>IF(ISNUMBER(FIND("_ARK",Tabel2[[#This Row],[Kilde: 3. Leverancespecifikation
Sammenkædning af kolonnerne (Vxx:BJxx) &amp; (BNxx:BZxx)]],1)),"X","")</f>
        <v/>
      </c>
      <c r="C427" t="str">
        <f t="shared" si="37"/>
        <v/>
      </c>
      <c r="D427" t="str">
        <f t="shared" si="38"/>
        <v/>
      </c>
      <c r="E427" t="str">
        <f t="shared" si="39"/>
        <v/>
      </c>
      <c r="F427" t="str">
        <f t="shared" si="40"/>
        <v/>
      </c>
      <c r="G427" t="str">
        <f t="shared" si="41"/>
        <v/>
      </c>
      <c r="H427" t="str">
        <f t="shared" si="42"/>
        <v/>
      </c>
      <c r="J427" t="str">
        <f>"_"&amp;_xlfn.CONCAT(Leverancespecifikation!V430:BJ430,Leverancespecifikation!BN430:BZ430)</f>
        <v>_</v>
      </c>
    </row>
    <row r="428" spans="1:10" x14ac:dyDescent="0.25">
      <c r="A428" t="str">
        <f>Leverancespecifikation!C431</f>
        <v>427Teknikrum/Teknikområder</v>
      </c>
      <c r="B428" t="str">
        <f>IF(ISNUMBER(FIND("_ARK",Tabel2[[#This Row],[Kilde: 3. Leverancespecifikation
Sammenkædning af kolonnerne (Vxx:BJxx) &amp; (BNxx:BZxx)]],1)),"X","")</f>
        <v/>
      </c>
      <c r="C428" t="str">
        <f t="shared" si="37"/>
        <v/>
      </c>
      <c r="D428" t="str">
        <f t="shared" si="38"/>
        <v/>
      </c>
      <c r="E428" t="str">
        <f t="shared" si="39"/>
        <v>X</v>
      </c>
      <c r="F428" t="str">
        <f t="shared" si="40"/>
        <v/>
      </c>
      <c r="G428" t="str">
        <f t="shared" si="41"/>
        <v/>
      </c>
      <c r="H428" t="str">
        <f t="shared" si="42"/>
        <v/>
      </c>
      <c r="J428" t="str">
        <f>"_"&amp;_xlfn.CONCAT(Leverancespecifikation!V431:BJ431,Leverancespecifikation!BN431:BZ431)</f>
        <v>_VVS200VVS300VVS325VVS325</v>
      </c>
    </row>
    <row r="429" spans="1:10" x14ac:dyDescent="0.25">
      <c r="A429" t="str">
        <f>Leverancespecifikation!C432</f>
        <v>428Skakte (lodrette hovedføringsveje)</v>
      </c>
      <c r="B429" t="str">
        <f>IF(ISNUMBER(FIND("_ARK",Tabel2[[#This Row],[Kilde: 3. Leverancespecifikation
Sammenkædning af kolonnerne (Vxx:BJxx) &amp; (BNxx:BZxx)]],1)),"X","")</f>
        <v/>
      </c>
      <c r="C429" t="str">
        <f t="shared" si="37"/>
        <v/>
      </c>
      <c r="D429" t="str">
        <f t="shared" si="38"/>
        <v/>
      </c>
      <c r="E429" t="str">
        <f t="shared" si="39"/>
        <v>X</v>
      </c>
      <c r="F429" t="str">
        <f t="shared" si="40"/>
        <v/>
      </c>
      <c r="G429" t="str">
        <f t="shared" si="41"/>
        <v/>
      </c>
      <c r="H429" t="str">
        <f t="shared" si="42"/>
        <v/>
      </c>
      <c r="J429" t="str">
        <f>"_"&amp;_xlfn.CONCAT(Leverancespecifikation!V432:BJ432,Leverancespecifikation!BN432:BZ432)</f>
        <v>_VVS200VVS300VVS325VVS325</v>
      </c>
    </row>
    <row r="430" spans="1:10" x14ac:dyDescent="0.25">
      <c r="A430" t="str">
        <f>Leverancespecifikation!C433</f>
        <v>429Vandrette hoved- og fordelingsføringsveje</v>
      </c>
      <c r="B430" t="str">
        <f>IF(ISNUMBER(FIND("_ARK",Tabel2[[#This Row],[Kilde: 3. Leverancespecifikation
Sammenkædning af kolonnerne (Vxx:BJxx) &amp; (BNxx:BZxx)]],1)),"X","")</f>
        <v/>
      </c>
      <c r="C430" t="str">
        <f t="shared" si="37"/>
        <v/>
      </c>
      <c r="D430" t="str">
        <f t="shared" si="38"/>
        <v/>
      </c>
      <c r="E430" t="str">
        <f t="shared" si="39"/>
        <v>X</v>
      </c>
      <c r="F430" t="str">
        <f t="shared" si="40"/>
        <v/>
      </c>
      <c r="G430" t="str">
        <f t="shared" si="41"/>
        <v/>
      </c>
      <c r="H430" t="str">
        <f t="shared" si="42"/>
        <v/>
      </c>
      <c r="J430" t="str">
        <f>"_"&amp;_xlfn.CONCAT(Leverancespecifikation!V433:BJ433,Leverancespecifikation!BN433:BZ433)</f>
        <v>_VVS200VVS300VVS325VVS325</v>
      </c>
    </row>
    <row r="431" spans="1:10" x14ac:dyDescent="0.25">
      <c r="A431" t="str">
        <f>Leverancespecifikation!C434</f>
        <v>430føring til Komponenter og tilslutninger i rum</v>
      </c>
      <c r="B431" t="str">
        <f>IF(ISNUMBER(FIND("_ARK",Tabel2[[#This Row],[Kilde: 3. Leverancespecifikation
Sammenkædning af kolonnerne (Vxx:BJxx) &amp; (BNxx:BZxx)]],1)),"X","")</f>
        <v/>
      </c>
      <c r="C431" t="str">
        <f t="shared" si="37"/>
        <v/>
      </c>
      <c r="D431" t="str">
        <f t="shared" si="38"/>
        <v/>
      </c>
      <c r="E431" t="str">
        <f t="shared" si="39"/>
        <v/>
      </c>
      <c r="F431" t="str">
        <f t="shared" si="40"/>
        <v/>
      </c>
      <c r="G431" t="str">
        <f t="shared" si="41"/>
        <v/>
      </c>
      <c r="H431" t="str">
        <f t="shared" si="42"/>
        <v/>
      </c>
      <c r="J431" t="str">
        <f>"_"&amp;_xlfn.CONCAT(Leverancespecifikation!V434:BJ434,Leverancespecifikation!BN434:BZ434)</f>
        <v>_</v>
      </c>
    </row>
    <row r="432" spans="1:10" x14ac:dyDescent="0.25">
      <c r="A432" t="str">
        <f>Leverancespecifikation!C435</f>
        <v>431Koblingsledninger (Pexrør) i gulv</v>
      </c>
      <c r="B432" t="str">
        <f>IF(ISNUMBER(FIND("_ARK",Tabel2[[#This Row],[Kilde: 3. Leverancespecifikation
Sammenkædning af kolonnerne (Vxx:BJxx) &amp; (BNxx:BZxx)]],1)),"X","")</f>
        <v/>
      </c>
      <c r="C432" t="str">
        <f t="shared" si="37"/>
        <v/>
      </c>
      <c r="D432" t="str">
        <f t="shared" si="38"/>
        <v/>
      </c>
      <c r="E432" t="str">
        <f t="shared" si="39"/>
        <v/>
      </c>
      <c r="F432" t="str">
        <f t="shared" si="40"/>
        <v/>
      </c>
      <c r="G432" t="str">
        <f t="shared" si="41"/>
        <v/>
      </c>
      <c r="H432" t="str">
        <f t="shared" si="42"/>
        <v/>
      </c>
      <c r="J432" t="str">
        <f>"_"&amp;_xlfn.CONCAT(Leverancespecifikation!V435:BJ435,Leverancespecifikation!BN435:BZ435)</f>
        <v>_</v>
      </c>
    </row>
    <row r="433" spans="1:10" x14ac:dyDescent="0.25">
      <c r="A433" t="str">
        <f>Leverancespecifikation!C436</f>
        <v>432Koblingsledninger (Pexrør) i vægge</v>
      </c>
      <c r="B433" t="str">
        <f>IF(ISNUMBER(FIND("_ARK",Tabel2[[#This Row],[Kilde: 3. Leverancespecifikation
Sammenkædning af kolonnerne (Vxx:BJxx) &amp; (BNxx:BZxx)]],1)),"X","")</f>
        <v/>
      </c>
      <c r="C433" t="str">
        <f t="shared" si="37"/>
        <v/>
      </c>
      <c r="D433" t="str">
        <f t="shared" si="38"/>
        <v/>
      </c>
      <c r="E433" t="str">
        <f t="shared" si="39"/>
        <v/>
      </c>
      <c r="F433" t="str">
        <f t="shared" si="40"/>
        <v/>
      </c>
      <c r="G433" t="str">
        <f t="shared" si="41"/>
        <v/>
      </c>
      <c r="H433" t="str">
        <f t="shared" si="42"/>
        <v/>
      </c>
      <c r="J433" t="str">
        <f>"_"&amp;_xlfn.CONCAT(Leverancespecifikation!V436:BJ436,Leverancespecifikation!BN436:BZ436)</f>
        <v>_</v>
      </c>
    </row>
    <row r="434" spans="1:10" x14ac:dyDescent="0.25">
      <c r="A434" t="str">
        <f>Leverancespecifikation!C437</f>
        <v>433Teknisk isolering</v>
      </c>
      <c r="B434" t="str">
        <f>IF(ISNUMBER(FIND("_ARK",Tabel2[[#This Row],[Kilde: 3. Leverancespecifikation
Sammenkædning af kolonnerne (Vxx:BJxx) &amp; (BNxx:BZxx)]],1)),"X","")</f>
        <v/>
      </c>
      <c r="C434" t="str">
        <f t="shared" si="37"/>
        <v/>
      </c>
      <c r="D434" t="str">
        <f t="shared" si="38"/>
        <v/>
      </c>
      <c r="E434" t="str">
        <f t="shared" si="39"/>
        <v>X</v>
      </c>
      <c r="F434" t="str">
        <f t="shared" si="40"/>
        <v/>
      </c>
      <c r="G434" t="str">
        <f t="shared" si="41"/>
        <v/>
      </c>
      <c r="H434" t="str">
        <f t="shared" si="42"/>
        <v/>
      </c>
      <c r="J434" t="str">
        <f>"_"&amp;_xlfn.CONCAT(Leverancespecifikation!V437:BJ437,Leverancespecifikation!BN437:BZ437)</f>
        <v>_VVS200VVS300VVS325VVS325</v>
      </c>
    </row>
    <row r="435" spans="1:10" x14ac:dyDescent="0.25">
      <c r="A435" t="str">
        <f>Leverancespecifikation!C438</f>
        <v>434Bæringer</v>
      </c>
      <c r="B435" t="str">
        <f>IF(ISNUMBER(FIND("_ARK",Tabel2[[#This Row],[Kilde: 3. Leverancespecifikation
Sammenkædning af kolonnerne (Vxx:BJxx) &amp; (BNxx:BZxx)]],1)),"X","")</f>
        <v/>
      </c>
      <c r="C435" t="str">
        <f t="shared" si="37"/>
        <v/>
      </c>
      <c r="D435" t="str">
        <f t="shared" si="38"/>
        <v/>
      </c>
      <c r="E435" t="str">
        <f t="shared" si="39"/>
        <v/>
      </c>
      <c r="F435" t="str">
        <f t="shared" si="40"/>
        <v/>
      </c>
      <c r="G435" t="str">
        <f t="shared" si="41"/>
        <v/>
      </c>
      <c r="H435" t="str">
        <f t="shared" si="42"/>
        <v/>
      </c>
      <c r="J435" t="str">
        <f>"_"&amp;_xlfn.CONCAT(Leverancespecifikation!V438:BJ438,Leverancespecifikation!BN438:BZ438)</f>
        <v>_</v>
      </c>
    </row>
    <row r="436" spans="1:10" x14ac:dyDescent="0.25">
      <c r="A436" t="str">
        <f>Leverancespecifikation!C439</f>
        <v>435Konsoller</v>
      </c>
      <c r="B436" t="str">
        <f>IF(ISNUMBER(FIND("_ARK",Tabel2[[#This Row],[Kilde: 3. Leverancespecifikation
Sammenkædning af kolonnerne (Vxx:BJxx) &amp; (BNxx:BZxx)]],1)),"X","")</f>
        <v/>
      </c>
      <c r="C436" t="str">
        <f t="shared" si="37"/>
        <v/>
      </c>
      <c r="D436" t="str">
        <f t="shared" si="38"/>
        <v/>
      </c>
      <c r="E436" t="str">
        <f t="shared" si="39"/>
        <v/>
      </c>
      <c r="F436" t="str">
        <f t="shared" si="40"/>
        <v/>
      </c>
      <c r="G436" t="str">
        <f t="shared" si="41"/>
        <v/>
      </c>
      <c r="H436" t="str">
        <f t="shared" si="42"/>
        <v/>
      </c>
      <c r="J436" t="str">
        <f>"_"&amp;_xlfn.CONCAT(Leverancespecifikation!V439:BJ439,Leverancespecifikation!BN439:BZ439)</f>
        <v>_</v>
      </c>
    </row>
    <row r="437" spans="1:10" x14ac:dyDescent="0.25">
      <c r="A437" t="str">
        <f>Leverancespecifikation!C440</f>
        <v>436Stativer</v>
      </c>
      <c r="B437" t="str">
        <f>IF(ISNUMBER(FIND("_ARK",Tabel2[[#This Row],[Kilde: 3. Leverancespecifikation
Sammenkædning af kolonnerne (Vxx:BJxx) &amp; (BNxx:BZxx)]],1)),"X","")</f>
        <v/>
      </c>
      <c r="C437" t="str">
        <f t="shared" si="37"/>
        <v/>
      </c>
      <c r="D437" t="str">
        <f t="shared" si="38"/>
        <v/>
      </c>
      <c r="E437" t="str">
        <f t="shared" si="39"/>
        <v/>
      </c>
      <c r="F437" t="str">
        <f t="shared" si="40"/>
        <v/>
      </c>
      <c r="G437" t="str">
        <f t="shared" si="41"/>
        <v/>
      </c>
      <c r="H437" t="str">
        <f t="shared" si="42"/>
        <v/>
      </c>
      <c r="J437" t="str">
        <f>"_"&amp;_xlfn.CONCAT(Leverancespecifikation!V440:BJ440,Leverancespecifikation!BN440:BZ440)</f>
        <v>_</v>
      </c>
    </row>
    <row r="438" spans="1:10" x14ac:dyDescent="0.25">
      <c r="A438" t="str">
        <f>Leverancespecifikation!C441</f>
        <v>437Hul- og recesobjekter</v>
      </c>
      <c r="B438" t="str">
        <f>IF(ISNUMBER(FIND("_ARK",Tabel2[[#This Row],[Kilde: 3. Leverancespecifikation
Sammenkædning af kolonnerne (Vxx:BJxx) &amp; (BNxx:BZxx)]],1)),"X","")</f>
        <v/>
      </c>
      <c r="C438" t="str">
        <f t="shared" si="37"/>
        <v/>
      </c>
      <c r="D438" t="str">
        <f t="shared" si="38"/>
        <v/>
      </c>
      <c r="E438" t="str">
        <f t="shared" si="39"/>
        <v/>
      </c>
      <c r="F438" t="str">
        <f t="shared" si="40"/>
        <v/>
      </c>
      <c r="G438" t="str">
        <f t="shared" si="41"/>
        <v/>
      </c>
      <c r="H438" t="str">
        <f t="shared" si="42"/>
        <v/>
      </c>
      <c r="J438" t="str">
        <f>"_"&amp;_xlfn.CONCAT(Leverancespecifikation!V441:BJ441,Leverancespecifikation!BN441:BZ441)</f>
        <v>_</v>
      </c>
    </row>
    <row r="439" spans="1:10" x14ac:dyDescent="0.25">
      <c r="A439" t="str">
        <f>Leverancespecifikation!C442</f>
        <v>438Hullukninger</v>
      </c>
      <c r="B439" t="str">
        <f>IF(ISNUMBER(FIND("_ARK",Tabel2[[#This Row],[Kilde: 3. Leverancespecifikation
Sammenkædning af kolonnerne (Vxx:BJxx) &amp; (BNxx:BZxx)]],1)),"X","")</f>
        <v/>
      </c>
      <c r="C439" t="str">
        <f t="shared" si="37"/>
        <v/>
      </c>
      <c r="D439" t="str">
        <f t="shared" si="38"/>
        <v/>
      </c>
      <c r="E439" t="str">
        <f t="shared" si="39"/>
        <v/>
      </c>
      <c r="F439" t="str">
        <f t="shared" si="40"/>
        <v/>
      </c>
      <c r="G439" t="str">
        <f t="shared" si="41"/>
        <v/>
      </c>
      <c r="H439" t="str">
        <f t="shared" si="42"/>
        <v/>
      </c>
      <c r="J439" t="str">
        <f>"_"&amp;_xlfn.CONCAT(Leverancespecifikation!V442:BJ442,Leverancespecifikation!BN442:BZ442)</f>
        <v>_</v>
      </c>
    </row>
    <row r="440" spans="1:10" x14ac:dyDescent="0.25">
      <c r="A440" t="str">
        <f>Leverancespecifikation!C443</f>
        <v>439Køling</v>
      </c>
      <c r="B440" t="str">
        <f>IF(ISNUMBER(FIND("_ARK",Tabel2[[#This Row],[Kilde: 3. Leverancespecifikation
Sammenkædning af kolonnerne (Vxx:BJxx) &amp; (BNxx:BZxx)]],1)),"X","")</f>
        <v/>
      </c>
      <c r="C440" t="str">
        <f t="shared" si="37"/>
        <v/>
      </c>
      <c r="D440" t="str">
        <f t="shared" si="38"/>
        <v/>
      </c>
      <c r="E440" t="str">
        <f t="shared" si="39"/>
        <v/>
      </c>
      <c r="F440" t="str">
        <f t="shared" si="40"/>
        <v/>
      </c>
      <c r="G440" t="str">
        <f t="shared" si="41"/>
        <v/>
      </c>
      <c r="H440" t="str">
        <f t="shared" si="42"/>
        <v/>
      </c>
      <c r="J440" t="str">
        <f>"_"&amp;_xlfn.CONCAT(Leverancespecifikation!V443:BJ443,Leverancespecifikation!BN443:BZ443)</f>
        <v>_</v>
      </c>
    </row>
    <row r="441" spans="1:10" x14ac:dyDescent="0.25">
      <c r="A441" t="str">
        <f>Leverancespecifikation!C444</f>
        <v>440Teknikrum/Teknikområder</v>
      </c>
      <c r="B441" t="str">
        <f>IF(ISNUMBER(FIND("_ARK",Tabel2[[#This Row],[Kilde: 3. Leverancespecifikation
Sammenkædning af kolonnerne (Vxx:BJxx) &amp; (BNxx:BZxx)]],1)),"X","")</f>
        <v/>
      </c>
      <c r="C441" t="str">
        <f t="shared" si="37"/>
        <v/>
      </c>
      <c r="D441" t="str">
        <f t="shared" si="38"/>
        <v/>
      </c>
      <c r="E441" t="str">
        <f t="shared" si="39"/>
        <v>X</v>
      </c>
      <c r="F441" t="str">
        <f t="shared" si="40"/>
        <v/>
      </c>
      <c r="G441" t="str">
        <f t="shared" si="41"/>
        <v/>
      </c>
      <c r="H441" t="str">
        <f t="shared" si="42"/>
        <v/>
      </c>
      <c r="J441" t="str">
        <f>"_"&amp;_xlfn.CONCAT(Leverancespecifikation!V444:BJ444,Leverancespecifikation!BN444:BZ444)</f>
        <v>_VVS200VVS300VVS325VVS325</v>
      </c>
    </row>
    <row r="442" spans="1:10" x14ac:dyDescent="0.25">
      <c r="A442" t="str">
        <f>Leverancespecifikation!C445</f>
        <v>441Skakte (lodrette hovedføringsveje)</v>
      </c>
      <c r="B442" t="str">
        <f>IF(ISNUMBER(FIND("_ARK",Tabel2[[#This Row],[Kilde: 3. Leverancespecifikation
Sammenkædning af kolonnerne (Vxx:BJxx) &amp; (BNxx:BZxx)]],1)),"X","")</f>
        <v/>
      </c>
      <c r="C442" t="str">
        <f t="shared" si="37"/>
        <v/>
      </c>
      <c r="D442" t="str">
        <f t="shared" si="38"/>
        <v/>
      </c>
      <c r="E442" t="str">
        <f t="shared" si="39"/>
        <v>X</v>
      </c>
      <c r="F442" t="str">
        <f t="shared" si="40"/>
        <v/>
      </c>
      <c r="G442" t="str">
        <f t="shared" si="41"/>
        <v/>
      </c>
      <c r="H442" t="str">
        <f t="shared" si="42"/>
        <v/>
      </c>
      <c r="J442" t="str">
        <f>"_"&amp;_xlfn.CONCAT(Leverancespecifikation!V445:BJ445,Leverancespecifikation!BN445:BZ445)</f>
        <v>_VVS200VVS300VVS325VVS325</v>
      </c>
    </row>
    <row r="443" spans="1:10" x14ac:dyDescent="0.25">
      <c r="A443" t="str">
        <f>Leverancespecifikation!C446</f>
        <v>442Vandrette hoved- og fordelingsføringsveje</v>
      </c>
      <c r="B443" t="str">
        <f>IF(ISNUMBER(FIND("_ARK",Tabel2[[#This Row],[Kilde: 3. Leverancespecifikation
Sammenkædning af kolonnerne (Vxx:BJxx) &amp; (BNxx:BZxx)]],1)),"X","")</f>
        <v/>
      </c>
      <c r="C443" t="str">
        <f t="shared" si="37"/>
        <v/>
      </c>
      <c r="D443" t="str">
        <f t="shared" si="38"/>
        <v/>
      </c>
      <c r="E443" t="str">
        <f t="shared" si="39"/>
        <v>X</v>
      </c>
      <c r="F443" t="str">
        <f t="shared" si="40"/>
        <v/>
      </c>
      <c r="G443" t="str">
        <f t="shared" si="41"/>
        <v/>
      </c>
      <c r="H443" t="str">
        <f t="shared" si="42"/>
        <v/>
      </c>
      <c r="J443" t="str">
        <f>"_"&amp;_xlfn.CONCAT(Leverancespecifikation!V446:BJ446,Leverancespecifikation!BN446:BZ446)</f>
        <v>_VVS200VVS300VVS325VVS325</v>
      </c>
    </row>
    <row r="444" spans="1:10" x14ac:dyDescent="0.25">
      <c r="A444" t="str">
        <f>Leverancespecifikation!C447</f>
        <v>443føring til Komponenter og tilslutninger i rum</v>
      </c>
      <c r="B444" t="str">
        <f>IF(ISNUMBER(FIND("_ARK",Tabel2[[#This Row],[Kilde: 3. Leverancespecifikation
Sammenkædning af kolonnerne (Vxx:BJxx) &amp; (BNxx:BZxx)]],1)),"X","")</f>
        <v/>
      </c>
      <c r="C444" t="str">
        <f t="shared" si="37"/>
        <v/>
      </c>
      <c r="D444" t="str">
        <f t="shared" si="38"/>
        <v/>
      </c>
      <c r="E444" t="str">
        <f t="shared" si="39"/>
        <v/>
      </c>
      <c r="F444" t="str">
        <f t="shared" si="40"/>
        <v/>
      </c>
      <c r="G444" t="str">
        <f t="shared" si="41"/>
        <v/>
      </c>
      <c r="H444" t="str">
        <f t="shared" si="42"/>
        <v/>
      </c>
      <c r="J444" t="str">
        <f>"_"&amp;_xlfn.CONCAT(Leverancespecifikation!V447:BJ447,Leverancespecifikation!BN447:BZ447)</f>
        <v>_</v>
      </c>
    </row>
    <row r="445" spans="1:10" x14ac:dyDescent="0.25">
      <c r="A445" t="str">
        <f>Leverancespecifikation!C448</f>
        <v>444Koblingsledninger (Pexrør) i gulv</v>
      </c>
      <c r="B445" t="str">
        <f>IF(ISNUMBER(FIND("_ARK",Tabel2[[#This Row],[Kilde: 3. Leverancespecifikation
Sammenkædning af kolonnerne (Vxx:BJxx) &amp; (BNxx:BZxx)]],1)),"X","")</f>
        <v/>
      </c>
      <c r="C445" t="str">
        <f t="shared" si="37"/>
        <v/>
      </c>
      <c r="D445" t="str">
        <f t="shared" si="38"/>
        <v/>
      </c>
      <c r="E445" t="str">
        <f t="shared" si="39"/>
        <v/>
      </c>
      <c r="F445" t="str">
        <f t="shared" si="40"/>
        <v/>
      </c>
      <c r="G445" t="str">
        <f t="shared" si="41"/>
        <v/>
      </c>
      <c r="H445" t="str">
        <f t="shared" si="42"/>
        <v/>
      </c>
      <c r="J445" t="str">
        <f>"_"&amp;_xlfn.CONCAT(Leverancespecifikation!V448:BJ448,Leverancespecifikation!BN448:BZ448)</f>
        <v>_</v>
      </c>
    </row>
    <row r="446" spans="1:10" x14ac:dyDescent="0.25">
      <c r="A446" t="str">
        <f>Leverancespecifikation!C449</f>
        <v>445Koblingsledninger (Pexrør) i vægge</v>
      </c>
      <c r="B446" t="str">
        <f>IF(ISNUMBER(FIND("_ARK",Tabel2[[#This Row],[Kilde: 3. Leverancespecifikation
Sammenkædning af kolonnerne (Vxx:BJxx) &amp; (BNxx:BZxx)]],1)),"X","")</f>
        <v/>
      </c>
      <c r="C446" t="str">
        <f t="shared" si="37"/>
        <v/>
      </c>
      <c r="D446" t="str">
        <f t="shared" si="38"/>
        <v/>
      </c>
      <c r="E446" t="str">
        <f t="shared" si="39"/>
        <v/>
      </c>
      <c r="F446" t="str">
        <f t="shared" si="40"/>
        <v/>
      </c>
      <c r="G446" t="str">
        <f t="shared" si="41"/>
        <v/>
      </c>
      <c r="H446" t="str">
        <f t="shared" si="42"/>
        <v/>
      </c>
      <c r="J446" t="str">
        <f>"_"&amp;_xlfn.CONCAT(Leverancespecifikation!V449:BJ449,Leverancespecifikation!BN449:BZ449)</f>
        <v>_</v>
      </c>
    </row>
    <row r="447" spans="1:10" x14ac:dyDescent="0.25">
      <c r="A447" t="str">
        <f>Leverancespecifikation!C450</f>
        <v>446Teknisk isolering</v>
      </c>
      <c r="B447" t="str">
        <f>IF(ISNUMBER(FIND("_ARK",Tabel2[[#This Row],[Kilde: 3. Leverancespecifikation
Sammenkædning af kolonnerne (Vxx:BJxx) &amp; (BNxx:BZxx)]],1)),"X","")</f>
        <v/>
      </c>
      <c r="C447" t="str">
        <f t="shared" si="37"/>
        <v/>
      </c>
      <c r="D447" t="str">
        <f t="shared" si="38"/>
        <v/>
      </c>
      <c r="E447" t="str">
        <f t="shared" si="39"/>
        <v>X</v>
      </c>
      <c r="F447" t="str">
        <f t="shared" si="40"/>
        <v/>
      </c>
      <c r="G447" t="str">
        <f t="shared" si="41"/>
        <v/>
      </c>
      <c r="H447" t="str">
        <f t="shared" si="42"/>
        <v/>
      </c>
      <c r="J447" t="str">
        <f>"_"&amp;_xlfn.CONCAT(Leverancespecifikation!V450:BJ450,Leverancespecifikation!BN450:BZ450)</f>
        <v>_VVS200VVS300VVS325VVS325</v>
      </c>
    </row>
    <row r="448" spans="1:10" x14ac:dyDescent="0.25">
      <c r="A448" t="str">
        <f>Leverancespecifikation!C451</f>
        <v>447Bæringer</v>
      </c>
      <c r="B448" t="str">
        <f>IF(ISNUMBER(FIND("_ARK",Tabel2[[#This Row],[Kilde: 3. Leverancespecifikation
Sammenkædning af kolonnerne (Vxx:BJxx) &amp; (BNxx:BZxx)]],1)),"X","")</f>
        <v/>
      </c>
      <c r="C448" t="str">
        <f t="shared" si="37"/>
        <v/>
      </c>
      <c r="D448" t="str">
        <f t="shared" si="38"/>
        <v/>
      </c>
      <c r="E448" t="str">
        <f t="shared" si="39"/>
        <v/>
      </c>
      <c r="F448" t="str">
        <f t="shared" si="40"/>
        <v/>
      </c>
      <c r="G448" t="str">
        <f t="shared" si="41"/>
        <v/>
      </c>
      <c r="H448" t="str">
        <f t="shared" si="42"/>
        <v/>
      </c>
      <c r="J448" t="str">
        <f>"_"&amp;_xlfn.CONCAT(Leverancespecifikation!V451:BJ451,Leverancespecifikation!BN451:BZ451)</f>
        <v>_</v>
      </c>
    </row>
    <row r="449" spans="1:10" x14ac:dyDescent="0.25">
      <c r="A449" t="str">
        <f>Leverancespecifikation!C452</f>
        <v>448Konsoller</v>
      </c>
      <c r="B449" t="str">
        <f>IF(ISNUMBER(FIND("_ARK",Tabel2[[#This Row],[Kilde: 3. Leverancespecifikation
Sammenkædning af kolonnerne (Vxx:BJxx) &amp; (BNxx:BZxx)]],1)),"X","")</f>
        <v/>
      </c>
      <c r="C449" t="str">
        <f t="shared" si="37"/>
        <v/>
      </c>
      <c r="D449" t="str">
        <f t="shared" si="38"/>
        <v/>
      </c>
      <c r="E449" t="str">
        <f t="shared" si="39"/>
        <v/>
      </c>
      <c r="F449" t="str">
        <f t="shared" si="40"/>
        <v/>
      </c>
      <c r="G449" t="str">
        <f t="shared" si="41"/>
        <v/>
      </c>
      <c r="H449" t="str">
        <f t="shared" si="42"/>
        <v/>
      </c>
      <c r="J449" t="str">
        <f>"_"&amp;_xlfn.CONCAT(Leverancespecifikation!V452:BJ452,Leverancespecifikation!BN452:BZ452)</f>
        <v>_</v>
      </c>
    </row>
    <row r="450" spans="1:10" x14ac:dyDescent="0.25">
      <c r="A450" t="str">
        <f>Leverancespecifikation!C453</f>
        <v>449Stativer</v>
      </c>
      <c r="B450" t="str">
        <f>IF(ISNUMBER(FIND("_ARK",Tabel2[[#This Row],[Kilde: 3. Leverancespecifikation
Sammenkædning af kolonnerne (Vxx:BJxx) &amp; (BNxx:BZxx)]],1)),"X","")</f>
        <v/>
      </c>
      <c r="C450" t="str">
        <f t="shared" si="37"/>
        <v/>
      </c>
      <c r="D450" t="str">
        <f t="shared" si="38"/>
        <v/>
      </c>
      <c r="E450" t="str">
        <f t="shared" si="39"/>
        <v/>
      </c>
      <c r="F450" t="str">
        <f t="shared" si="40"/>
        <v/>
      </c>
      <c r="G450" t="str">
        <f t="shared" si="41"/>
        <v/>
      </c>
      <c r="H450" t="str">
        <f t="shared" si="42"/>
        <v/>
      </c>
      <c r="J450" t="str">
        <f>"_"&amp;_xlfn.CONCAT(Leverancespecifikation!V453:BJ453,Leverancespecifikation!BN453:BZ453)</f>
        <v>_</v>
      </c>
    </row>
    <row r="451" spans="1:10" x14ac:dyDescent="0.25">
      <c r="A451" t="str">
        <f>Leverancespecifikation!C454</f>
        <v>450Hul- og recesobjekter</v>
      </c>
      <c r="B451" t="str">
        <f>IF(ISNUMBER(FIND("_ARK",Tabel2[[#This Row],[Kilde: 3. Leverancespecifikation
Sammenkædning af kolonnerne (Vxx:BJxx) &amp; (BNxx:BZxx)]],1)),"X","")</f>
        <v/>
      </c>
      <c r="C451" t="str">
        <f t="shared" ref="C451:C514" si="43">IF(ISNUMBER(FIND("KON",J451,1)),"X","")</f>
        <v/>
      </c>
      <c r="D451" t="str">
        <f t="shared" ref="D451:D514" si="44">IF(ISNUMBER(FIND("EL",J451,1)),"X","")</f>
        <v/>
      </c>
      <c r="E451" t="str">
        <f t="shared" ref="E451:E514" si="45">IF(ISNUMBER(FIND("VVS",J451,1)),"X","")</f>
        <v/>
      </c>
      <c r="F451" t="str">
        <f t="shared" ref="F451:F514" si="46">IF(ISNUMBER(FIND("VEN",J451,1)),"X","")</f>
        <v/>
      </c>
      <c r="G451" t="str">
        <f t="shared" ref="G451:G514" si="47">IF(ISNUMBER(FIND("ENT",J451,1)),"X","")</f>
        <v/>
      </c>
      <c r="H451" t="str">
        <f t="shared" ref="H451:H514" si="48">IF(ISNUMBER(FIND("LAN",J451,1)),"X","")</f>
        <v/>
      </c>
      <c r="J451" t="str">
        <f>"_"&amp;_xlfn.CONCAT(Leverancespecifikation!V454:BJ454,Leverancespecifikation!BN454:BZ454)</f>
        <v>_</v>
      </c>
    </row>
    <row r="452" spans="1:10" x14ac:dyDescent="0.25">
      <c r="A452" t="str">
        <f>Leverancespecifikation!C455</f>
        <v>451Hullukninger</v>
      </c>
      <c r="B452" t="str">
        <f>IF(ISNUMBER(FIND("_ARK",Tabel2[[#This Row],[Kilde: 3. Leverancespecifikation
Sammenkædning af kolonnerne (Vxx:BJxx) &amp; (BNxx:BZxx)]],1)),"X","")</f>
        <v/>
      </c>
      <c r="C452" t="str">
        <f t="shared" si="43"/>
        <v/>
      </c>
      <c r="D452" t="str">
        <f t="shared" si="44"/>
        <v/>
      </c>
      <c r="E452" t="str">
        <f t="shared" si="45"/>
        <v/>
      </c>
      <c r="F452" t="str">
        <f t="shared" si="46"/>
        <v/>
      </c>
      <c r="G452" t="str">
        <f t="shared" si="47"/>
        <v/>
      </c>
      <c r="H452" t="str">
        <f t="shared" si="48"/>
        <v/>
      </c>
      <c r="J452" t="str">
        <f>"_"&amp;_xlfn.CONCAT(Leverancespecifikation!V455:BJ455,Leverancespecifikation!BN455:BZ455)</f>
        <v>_</v>
      </c>
    </row>
    <row r="453" spans="1:10" x14ac:dyDescent="0.25">
      <c r="A453" t="str">
        <f>Leverancespecifikation!C456</f>
        <v>452Varme</v>
      </c>
      <c r="B453" t="str">
        <f>IF(ISNUMBER(FIND("_ARK",Tabel2[[#This Row],[Kilde: 3. Leverancespecifikation
Sammenkædning af kolonnerne (Vxx:BJxx) &amp; (BNxx:BZxx)]],1)),"X","")</f>
        <v/>
      </c>
      <c r="C453" t="str">
        <f t="shared" si="43"/>
        <v/>
      </c>
      <c r="D453" t="str">
        <f t="shared" si="44"/>
        <v/>
      </c>
      <c r="E453" t="str">
        <f t="shared" si="45"/>
        <v/>
      </c>
      <c r="F453" t="str">
        <f t="shared" si="46"/>
        <v/>
      </c>
      <c r="G453" t="str">
        <f t="shared" si="47"/>
        <v/>
      </c>
      <c r="H453" t="str">
        <f t="shared" si="48"/>
        <v/>
      </c>
      <c r="J453" t="str">
        <f>"_"&amp;_xlfn.CONCAT(Leverancespecifikation!V456:BJ456,Leverancespecifikation!BN456:BZ456)</f>
        <v>_</v>
      </c>
    </row>
    <row r="454" spans="1:10" x14ac:dyDescent="0.25">
      <c r="A454" t="str">
        <f>Leverancespecifikation!C457</f>
        <v>453Teknikrum/Teknikområder</v>
      </c>
      <c r="B454" t="str">
        <f>IF(ISNUMBER(FIND("_ARK",Tabel2[[#This Row],[Kilde: 3. Leverancespecifikation
Sammenkædning af kolonnerne (Vxx:BJxx) &amp; (BNxx:BZxx)]],1)),"X","")</f>
        <v/>
      </c>
      <c r="C454" t="str">
        <f t="shared" si="43"/>
        <v/>
      </c>
      <c r="D454" t="str">
        <f t="shared" si="44"/>
        <v/>
      </c>
      <c r="E454" t="str">
        <f t="shared" si="45"/>
        <v>X</v>
      </c>
      <c r="F454" t="str">
        <f t="shared" si="46"/>
        <v/>
      </c>
      <c r="G454" t="str">
        <f t="shared" si="47"/>
        <v/>
      </c>
      <c r="H454" t="str">
        <f t="shared" si="48"/>
        <v/>
      </c>
      <c r="J454" t="str">
        <f>"_"&amp;_xlfn.CONCAT(Leverancespecifikation!V457:BJ457,Leverancespecifikation!BN457:BZ457)</f>
        <v>_VVS200VVS300VVS325VVS325</v>
      </c>
    </row>
    <row r="455" spans="1:10" x14ac:dyDescent="0.25">
      <c r="A455" t="str">
        <f>Leverancespecifikation!C458</f>
        <v>454Skakte (lodrette hovedføringsveje)</v>
      </c>
      <c r="B455" t="str">
        <f>IF(ISNUMBER(FIND("_ARK",Tabel2[[#This Row],[Kilde: 3. Leverancespecifikation
Sammenkædning af kolonnerne (Vxx:BJxx) &amp; (BNxx:BZxx)]],1)),"X","")</f>
        <v/>
      </c>
      <c r="C455" t="str">
        <f t="shared" si="43"/>
        <v/>
      </c>
      <c r="D455" t="str">
        <f t="shared" si="44"/>
        <v/>
      </c>
      <c r="E455" t="str">
        <f t="shared" si="45"/>
        <v>X</v>
      </c>
      <c r="F455" t="str">
        <f t="shared" si="46"/>
        <v/>
      </c>
      <c r="G455" t="str">
        <f t="shared" si="47"/>
        <v/>
      </c>
      <c r="H455" t="str">
        <f t="shared" si="48"/>
        <v/>
      </c>
      <c r="J455" t="str">
        <f>"_"&amp;_xlfn.CONCAT(Leverancespecifikation!V458:BJ458,Leverancespecifikation!BN458:BZ458)</f>
        <v>_VVS200VVS300VVS325VVS325</v>
      </c>
    </row>
    <row r="456" spans="1:10" x14ac:dyDescent="0.25">
      <c r="A456" t="str">
        <f>Leverancespecifikation!C459</f>
        <v>455Vandrette hoved- og fordelingsføringsveje</v>
      </c>
      <c r="B456" t="str">
        <f>IF(ISNUMBER(FIND("_ARK",Tabel2[[#This Row],[Kilde: 3. Leverancespecifikation
Sammenkædning af kolonnerne (Vxx:BJxx) &amp; (BNxx:BZxx)]],1)),"X","")</f>
        <v/>
      </c>
      <c r="C456" t="str">
        <f t="shared" si="43"/>
        <v/>
      </c>
      <c r="D456" t="str">
        <f t="shared" si="44"/>
        <v/>
      </c>
      <c r="E456" t="str">
        <f t="shared" si="45"/>
        <v>X</v>
      </c>
      <c r="F456" t="str">
        <f t="shared" si="46"/>
        <v/>
      </c>
      <c r="G456" t="str">
        <f t="shared" si="47"/>
        <v/>
      </c>
      <c r="H456" t="str">
        <f t="shared" si="48"/>
        <v/>
      </c>
      <c r="J456" t="str">
        <f>"_"&amp;_xlfn.CONCAT(Leverancespecifikation!V459:BJ459,Leverancespecifikation!BN459:BZ459)</f>
        <v>_VVS200VVS300VVS325VVS325</v>
      </c>
    </row>
    <row r="457" spans="1:10" x14ac:dyDescent="0.25">
      <c r="A457" t="str">
        <f>Leverancespecifikation!C460</f>
        <v>456føring til Komponenter og tilslutninger i rum</v>
      </c>
      <c r="B457" t="str">
        <f>IF(ISNUMBER(FIND("_ARK",Tabel2[[#This Row],[Kilde: 3. Leverancespecifikation
Sammenkædning af kolonnerne (Vxx:BJxx) &amp; (BNxx:BZxx)]],1)),"X","")</f>
        <v/>
      </c>
      <c r="C457" t="str">
        <f t="shared" si="43"/>
        <v/>
      </c>
      <c r="D457" t="str">
        <f t="shared" si="44"/>
        <v/>
      </c>
      <c r="E457" t="str">
        <f t="shared" si="45"/>
        <v/>
      </c>
      <c r="F457" t="str">
        <f t="shared" si="46"/>
        <v/>
      </c>
      <c r="G457" t="str">
        <f t="shared" si="47"/>
        <v/>
      </c>
      <c r="H457" t="str">
        <f t="shared" si="48"/>
        <v/>
      </c>
      <c r="J457" t="str">
        <f>"_"&amp;_xlfn.CONCAT(Leverancespecifikation!V460:BJ460,Leverancespecifikation!BN460:BZ460)</f>
        <v>_</v>
      </c>
    </row>
    <row r="458" spans="1:10" x14ac:dyDescent="0.25">
      <c r="A458" t="str">
        <f>Leverancespecifikation!C461</f>
        <v>457Koblingsledninger (Pexrør) i gulv</v>
      </c>
      <c r="B458" t="str">
        <f>IF(ISNUMBER(FIND("_ARK",Tabel2[[#This Row],[Kilde: 3. Leverancespecifikation
Sammenkædning af kolonnerne (Vxx:BJxx) &amp; (BNxx:BZxx)]],1)),"X","")</f>
        <v/>
      </c>
      <c r="C458" t="str">
        <f t="shared" si="43"/>
        <v/>
      </c>
      <c r="D458" t="str">
        <f t="shared" si="44"/>
        <v/>
      </c>
      <c r="E458" t="str">
        <f t="shared" si="45"/>
        <v/>
      </c>
      <c r="F458" t="str">
        <f t="shared" si="46"/>
        <v/>
      </c>
      <c r="G458" t="str">
        <f t="shared" si="47"/>
        <v/>
      </c>
      <c r="H458" t="str">
        <f t="shared" si="48"/>
        <v/>
      </c>
      <c r="J458" t="str">
        <f>"_"&amp;_xlfn.CONCAT(Leverancespecifikation!V461:BJ461,Leverancespecifikation!BN461:BZ461)</f>
        <v>_</v>
      </c>
    </row>
    <row r="459" spans="1:10" x14ac:dyDescent="0.25">
      <c r="A459" t="str">
        <f>Leverancespecifikation!C462</f>
        <v>458Koblingsledninger (Pexrør) i vægge</v>
      </c>
      <c r="B459" t="str">
        <f>IF(ISNUMBER(FIND("_ARK",Tabel2[[#This Row],[Kilde: 3. Leverancespecifikation
Sammenkædning af kolonnerne (Vxx:BJxx) &amp; (BNxx:BZxx)]],1)),"X","")</f>
        <v/>
      </c>
      <c r="C459" t="str">
        <f t="shared" si="43"/>
        <v/>
      </c>
      <c r="D459" t="str">
        <f t="shared" si="44"/>
        <v/>
      </c>
      <c r="E459" t="str">
        <f t="shared" si="45"/>
        <v/>
      </c>
      <c r="F459" t="str">
        <f t="shared" si="46"/>
        <v/>
      </c>
      <c r="G459" t="str">
        <f t="shared" si="47"/>
        <v/>
      </c>
      <c r="H459" t="str">
        <f t="shared" si="48"/>
        <v/>
      </c>
      <c r="J459" t="str">
        <f>"_"&amp;_xlfn.CONCAT(Leverancespecifikation!V462:BJ462,Leverancespecifikation!BN462:BZ462)</f>
        <v>_</v>
      </c>
    </row>
    <row r="460" spans="1:10" x14ac:dyDescent="0.25">
      <c r="A460" t="str">
        <f>Leverancespecifikation!C463</f>
        <v>459Teknisk isolering</v>
      </c>
      <c r="B460" t="str">
        <f>IF(ISNUMBER(FIND("_ARK",Tabel2[[#This Row],[Kilde: 3. Leverancespecifikation
Sammenkædning af kolonnerne (Vxx:BJxx) &amp; (BNxx:BZxx)]],1)),"X","")</f>
        <v/>
      </c>
      <c r="C460" t="str">
        <f t="shared" si="43"/>
        <v/>
      </c>
      <c r="D460" t="str">
        <f t="shared" si="44"/>
        <v/>
      </c>
      <c r="E460" t="str">
        <f t="shared" si="45"/>
        <v>X</v>
      </c>
      <c r="F460" t="str">
        <f t="shared" si="46"/>
        <v/>
      </c>
      <c r="G460" t="str">
        <f t="shared" si="47"/>
        <v/>
      </c>
      <c r="H460" t="str">
        <f t="shared" si="48"/>
        <v/>
      </c>
      <c r="J460" t="str">
        <f>"_"&amp;_xlfn.CONCAT(Leverancespecifikation!V463:BJ463,Leverancespecifikation!BN463:BZ463)</f>
        <v>_VVS200VVS300VVS325VVS325</v>
      </c>
    </row>
    <row r="461" spans="1:10" x14ac:dyDescent="0.25">
      <c r="A461" t="str">
        <f>Leverancespecifikation!C464</f>
        <v>460Bæringer</v>
      </c>
      <c r="B461" t="str">
        <f>IF(ISNUMBER(FIND("_ARK",Tabel2[[#This Row],[Kilde: 3. Leverancespecifikation
Sammenkædning af kolonnerne (Vxx:BJxx) &amp; (BNxx:BZxx)]],1)),"X","")</f>
        <v/>
      </c>
      <c r="C461" t="str">
        <f t="shared" si="43"/>
        <v/>
      </c>
      <c r="D461" t="str">
        <f t="shared" si="44"/>
        <v/>
      </c>
      <c r="E461" t="str">
        <f t="shared" si="45"/>
        <v/>
      </c>
      <c r="F461" t="str">
        <f t="shared" si="46"/>
        <v/>
      </c>
      <c r="G461" t="str">
        <f t="shared" si="47"/>
        <v/>
      </c>
      <c r="H461" t="str">
        <f t="shared" si="48"/>
        <v/>
      </c>
      <c r="J461" t="str">
        <f>"_"&amp;_xlfn.CONCAT(Leverancespecifikation!V464:BJ464,Leverancespecifikation!BN464:BZ464)</f>
        <v>_</v>
      </c>
    </row>
    <row r="462" spans="1:10" x14ac:dyDescent="0.25">
      <c r="A462" t="str">
        <f>Leverancespecifikation!C465</f>
        <v>461Konsoller</v>
      </c>
      <c r="B462" t="str">
        <f>IF(ISNUMBER(FIND("_ARK",Tabel2[[#This Row],[Kilde: 3. Leverancespecifikation
Sammenkædning af kolonnerne (Vxx:BJxx) &amp; (BNxx:BZxx)]],1)),"X","")</f>
        <v/>
      </c>
      <c r="C462" t="str">
        <f t="shared" si="43"/>
        <v/>
      </c>
      <c r="D462" t="str">
        <f t="shared" si="44"/>
        <v/>
      </c>
      <c r="E462" t="str">
        <f t="shared" si="45"/>
        <v/>
      </c>
      <c r="F462" t="str">
        <f t="shared" si="46"/>
        <v/>
      </c>
      <c r="G462" t="str">
        <f t="shared" si="47"/>
        <v/>
      </c>
      <c r="H462" t="str">
        <f t="shared" si="48"/>
        <v/>
      </c>
      <c r="J462" t="str">
        <f>"_"&amp;_xlfn.CONCAT(Leverancespecifikation!V465:BJ465,Leverancespecifikation!BN465:BZ465)</f>
        <v>_</v>
      </c>
    </row>
    <row r="463" spans="1:10" x14ac:dyDescent="0.25">
      <c r="A463" t="str">
        <f>Leverancespecifikation!C466</f>
        <v>462Stativer</v>
      </c>
      <c r="B463" t="str">
        <f>IF(ISNUMBER(FIND("_ARK",Tabel2[[#This Row],[Kilde: 3. Leverancespecifikation
Sammenkædning af kolonnerne (Vxx:BJxx) &amp; (BNxx:BZxx)]],1)),"X","")</f>
        <v/>
      </c>
      <c r="C463" t="str">
        <f t="shared" si="43"/>
        <v/>
      </c>
      <c r="D463" t="str">
        <f t="shared" si="44"/>
        <v/>
      </c>
      <c r="E463" t="str">
        <f t="shared" si="45"/>
        <v/>
      </c>
      <c r="F463" t="str">
        <f t="shared" si="46"/>
        <v/>
      </c>
      <c r="G463" t="str">
        <f t="shared" si="47"/>
        <v/>
      </c>
      <c r="H463" t="str">
        <f t="shared" si="48"/>
        <v/>
      </c>
      <c r="J463" t="str">
        <f>"_"&amp;_xlfn.CONCAT(Leverancespecifikation!V466:BJ466,Leverancespecifikation!BN466:BZ466)</f>
        <v>_</v>
      </c>
    </row>
    <row r="464" spans="1:10" x14ac:dyDescent="0.25">
      <c r="A464" t="str">
        <f>Leverancespecifikation!C467</f>
        <v>463Hul- og recesobjekter</v>
      </c>
      <c r="B464" t="str">
        <f>IF(ISNUMBER(FIND("_ARK",Tabel2[[#This Row],[Kilde: 3. Leverancespecifikation
Sammenkædning af kolonnerne (Vxx:BJxx) &amp; (BNxx:BZxx)]],1)),"X","")</f>
        <v/>
      </c>
      <c r="C464" t="str">
        <f t="shared" si="43"/>
        <v/>
      </c>
      <c r="D464" t="str">
        <f t="shared" si="44"/>
        <v/>
      </c>
      <c r="E464" t="str">
        <f t="shared" si="45"/>
        <v/>
      </c>
      <c r="F464" t="str">
        <f t="shared" si="46"/>
        <v/>
      </c>
      <c r="G464" t="str">
        <f t="shared" si="47"/>
        <v/>
      </c>
      <c r="H464" t="str">
        <f t="shared" si="48"/>
        <v/>
      </c>
      <c r="J464" t="str">
        <f>"_"&amp;_xlfn.CONCAT(Leverancespecifikation!V467:BJ467,Leverancespecifikation!BN467:BZ467)</f>
        <v>_</v>
      </c>
    </row>
    <row r="465" spans="1:10" x14ac:dyDescent="0.25">
      <c r="A465" t="str">
        <f>Leverancespecifikation!C468</f>
        <v>464Hullukninger</v>
      </c>
      <c r="B465" t="str">
        <f>IF(ISNUMBER(FIND("_ARK",Tabel2[[#This Row],[Kilde: 3. Leverancespecifikation
Sammenkædning af kolonnerne (Vxx:BJxx) &amp; (BNxx:BZxx)]],1)),"X","")</f>
        <v/>
      </c>
      <c r="C465" t="str">
        <f t="shared" si="43"/>
        <v/>
      </c>
      <c r="D465" t="str">
        <f t="shared" si="44"/>
        <v/>
      </c>
      <c r="E465" t="str">
        <f t="shared" si="45"/>
        <v/>
      </c>
      <c r="F465" t="str">
        <f t="shared" si="46"/>
        <v/>
      </c>
      <c r="G465" t="str">
        <f t="shared" si="47"/>
        <v/>
      </c>
      <c r="H465" t="str">
        <f t="shared" si="48"/>
        <v/>
      </c>
      <c r="J465" t="str">
        <f>"_"&amp;_xlfn.CONCAT(Leverancespecifikation!V468:BJ468,Leverancespecifikation!BN468:BZ468)</f>
        <v>_</v>
      </c>
    </row>
    <row r="466" spans="1:10" x14ac:dyDescent="0.25">
      <c r="A466" t="str">
        <f>Leverancespecifikation!C469</f>
        <v>465Sprinkler</v>
      </c>
      <c r="B466" t="str">
        <f>IF(ISNUMBER(FIND("_ARK",Tabel2[[#This Row],[Kilde: 3. Leverancespecifikation
Sammenkædning af kolonnerne (Vxx:BJxx) &amp; (BNxx:BZxx)]],1)),"X","")</f>
        <v/>
      </c>
      <c r="C466" t="str">
        <f t="shared" si="43"/>
        <v/>
      </c>
      <c r="D466" t="str">
        <f t="shared" si="44"/>
        <v/>
      </c>
      <c r="E466" t="str">
        <f t="shared" si="45"/>
        <v/>
      </c>
      <c r="F466" t="str">
        <f t="shared" si="46"/>
        <v/>
      </c>
      <c r="G466" t="str">
        <f t="shared" si="47"/>
        <v/>
      </c>
      <c r="H466" t="str">
        <f t="shared" si="48"/>
        <v/>
      </c>
      <c r="J466" t="str">
        <f>"_"&amp;_xlfn.CONCAT(Leverancespecifikation!V469:BJ469,Leverancespecifikation!BN469:BZ469)</f>
        <v>_</v>
      </c>
    </row>
    <row r="467" spans="1:10" x14ac:dyDescent="0.25">
      <c r="A467" t="str">
        <f>Leverancespecifikation!C470</f>
        <v>466Teknikrum/Teknikområder</v>
      </c>
      <c r="B467" t="str">
        <f>IF(ISNUMBER(FIND("_ARK",Tabel2[[#This Row],[Kilde: 3. Leverancespecifikation
Sammenkædning af kolonnerne (Vxx:BJxx) &amp; (BNxx:BZxx)]],1)),"X","")</f>
        <v/>
      </c>
      <c r="C467" t="str">
        <f t="shared" si="43"/>
        <v/>
      </c>
      <c r="D467" t="str">
        <f t="shared" si="44"/>
        <v/>
      </c>
      <c r="E467" t="str">
        <f t="shared" si="45"/>
        <v>X</v>
      </c>
      <c r="F467" t="str">
        <f t="shared" si="46"/>
        <v/>
      </c>
      <c r="G467" t="str">
        <f t="shared" si="47"/>
        <v>X</v>
      </c>
      <c r="H467" t="str">
        <f t="shared" si="48"/>
        <v/>
      </c>
      <c r="J467" t="str">
        <f>"_"&amp;_xlfn.CONCAT(Leverancespecifikation!V470:BJ470,Leverancespecifikation!BN470:BZ470)</f>
        <v>_VVS200VVS300VVS300ENT325</v>
      </c>
    </row>
    <row r="468" spans="1:10" x14ac:dyDescent="0.25">
      <c r="A468" t="str">
        <f>Leverancespecifikation!C471</f>
        <v>467Skakte (lodrette hovedføringsveje)</v>
      </c>
      <c r="B468" t="str">
        <f>IF(ISNUMBER(FIND("_ARK",Tabel2[[#This Row],[Kilde: 3. Leverancespecifikation
Sammenkædning af kolonnerne (Vxx:BJxx) &amp; (BNxx:BZxx)]],1)),"X","")</f>
        <v/>
      </c>
      <c r="C468" t="str">
        <f t="shared" si="43"/>
        <v/>
      </c>
      <c r="D468" t="str">
        <f t="shared" si="44"/>
        <v/>
      </c>
      <c r="E468" t="str">
        <f t="shared" si="45"/>
        <v>X</v>
      </c>
      <c r="F468" t="str">
        <f t="shared" si="46"/>
        <v/>
      </c>
      <c r="G468" t="str">
        <f t="shared" si="47"/>
        <v>X</v>
      </c>
      <c r="H468" t="str">
        <f t="shared" si="48"/>
        <v/>
      </c>
      <c r="J468" t="str">
        <f>"_"&amp;_xlfn.CONCAT(Leverancespecifikation!V471:BJ471,Leverancespecifikation!BN471:BZ471)</f>
        <v>_VVS200VVS300VVS300ENT325</v>
      </c>
    </row>
    <row r="469" spans="1:10" x14ac:dyDescent="0.25">
      <c r="A469" t="str">
        <f>Leverancespecifikation!C472</f>
        <v>468Vandrette hoved- og fordelingsføringsveje</v>
      </c>
      <c r="B469" t="str">
        <f>IF(ISNUMBER(FIND("_ARK",Tabel2[[#This Row],[Kilde: 3. Leverancespecifikation
Sammenkædning af kolonnerne (Vxx:BJxx) &amp; (BNxx:BZxx)]],1)),"X","")</f>
        <v/>
      </c>
      <c r="C469" t="str">
        <f t="shared" si="43"/>
        <v/>
      </c>
      <c r="D469" t="str">
        <f t="shared" si="44"/>
        <v/>
      </c>
      <c r="E469" t="str">
        <f t="shared" si="45"/>
        <v>X</v>
      </c>
      <c r="F469" t="str">
        <f t="shared" si="46"/>
        <v/>
      </c>
      <c r="G469" t="str">
        <f t="shared" si="47"/>
        <v>X</v>
      </c>
      <c r="H469" t="str">
        <f t="shared" si="48"/>
        <v/>
      </c>
      <c r="J469" t="str">
        <f>"_"&amp;_xlfn.CONCAT(Leverancespecifikation!V472:BJ472,Leverancespecifikation!BN472:BZ472)</f>
        <v>_VVS200VVS300VVS300ENT325</v>
      </c>
    </row>
    <row r="470" spans="1:10" x14ac:dyDescent="0.25">
      <c r="A470" t="str">
        <f>Leverancespecifikation!C473</f>
        <v>469føring til Komponenter og tilslutninger i rum</v>
      </c>
      <c r="B470" t="str">
        <f>IF(ISNUMBER(FIND("_ARK",Tabel2[[#This Row],[Kilde: 3. Leverancespecifikation
Sammenkædning af kolonnerne (Vxx:BJxx) &amp; (BNxx:BZxx)]],1)),"X","")</f>
        <v/>
      </c>
      <c r="C470" t="str">
        <f t="shared" si="43"/>
        <v/>
      </c>
      <c r="D470" t="str">
        <f t="shared" si="44"/>
        <v/>
      </c>
      <c r="E470" t="str">
        <f t="shared" si="45"/>
        <v/>
      </c>
      <c r="F470" t="str">
        <f t="shared" si="46"/>
        <v/>
      </c>
      <c r="G470" t="str">
        <f t="shared" si="47"/>
        <v/>
      </c>
      <c r="H470" t="str">
        <f t="shared" si="48"/>
        <v/>
      </c>
      <c r="J470" t="str">
        <f>"_"&amp;_xlfn.CONCAT(Leverancespecifikation!V473:BJ473,Leverancespecifikation!BN473:BZ473)</f>
        <v>_</v>
      </c>
    </row>
    <row r="471" spans="1:10" x14ac:dyDescent="0.25">
      <c r="A471" t="str">
        <f>Leverancespecifikation!C474</f>
        <v>470Teknisk isolering</v>
      </c>
      <c r="B471" t="str">
        <f>IF(ISNUMBER(FIND("_ARK",Tabel2[[#This Row],[Kilde: 3. Leverancespecifikation
Sammenkædning af kolonnerne (Vxx:BJxx) &amp; (BNxx:BZxx)]],1)),"X","")</f>
        <v/>
      </c>
      <c r="C471" t="str">
        <f t="shared" si="43"/>
        <v/>
      </c>
      <c r="D471" t="str">
        <f t="shared" si="44"/>
        <v/>
      </c>
      <c r="E471" t="str">
        <f t="shared" si="45"/>
        <v>X</v>
      </c>
      <c r="F471" t="str">
        <f t="shared" si="46"/>
        <v/>
      </c>
      <c r="G471" t="str">
        <f t="shared" si="47"/>
        <v>X</v>
      </c>
      <c r="H471" t="str">
        <f t="shared" si="48"/>
        <v/>
      </c>
      <c r="J471" t="str">
        <f>"_"&amp;_xlfn.CONCAT(Leverancespecifikation!V474:BJ474,Leverancespecifikation!BN474:BZ474)</f>
        <v>_VVS200VVS300VVS300ENT325</v>
      </c>
    </row>
    <row r="472" spans="1:10" x14ac:dyDescent="0.25">
      <c r="A472" t="str">
        <f>Leverancespecifikation!C475</f>
        <v>471Bæringer</v>
      </c>
      <c r="B472" t="str">
        <f>IF(ISNUMBER(FIND("_ARK",Tabel2[[#This Row],[Kilde: 3. Leverancespecifikation
Sammenkædning af kolonnerne (Vxx:BJxx) &amp; (BNxx:BZxx)]],1)),"X","")</f>
        <v/>
      </c>
      <c r="C472" t="str">
        <f t="shared" si="43"/>
        <v/>
      </c>
      <c r="D472" t="str">
        <f t="shared" si="44"/>
        <v/>
      </c>
      <c r="E472" t="str">
        <f t="shared" si="45"/>
        <v/>
      </c>
      <c r="F472" t="str">
        <f t="shared" si="46"/>
        <v/>
      </c>
      <c r="G472" t="str">
        <f t="shared" si="47"/>
        <v/>
      </c>
      <c r="H472" t="str">
        <f t="shared" si="48"/>
        <v/>
      </c>
      <c r="J472" t="str">
        <f>"_"&amp;_xlfn.CONCAT(Leverancespecifikation!V475:BJ475,Leverancespecifikation!BN475:BZ475)</f>
        <v>_</v>
      </c>
    </row>
    <row r="473" spans="1:10" x14ac:dyDescent="0.25">
      <c r="A473" t="str">
        <f>Leverancespecifikation!C476</f>
        <v>472Konsoller</v>
      </c>
      <c r="B473" t="str">
        <f>IF(ISNUMBER(FIND("_ARK",Tabel2[[#This Row],[Kilde: 3. Leverancespecifikation
Sammenkædning af kolonnerne (Vxx:BJxx) &amp; (BNxx:BZxx)]],1)),"X","")</f>
        <v/>
      </c>
      <c r="C473" t="str">
        <f t="shared" si="43"/>
        <v/>
      </c>
      <c r="D473" t="str">
        <f t="shared" si="44"/>
        <v/>
      </c>
      <c r="E473" t="str">
        <f t="shared" si="45"/>
        <v/>
      </c>
      <c r="F473" t="str">
        <f t="shared" si="46"/>
        <v/>
      </c>
      <c r="G473" t="str">
        <f t="shared" si="47"/>
        <v/>
      </c>
      <c r="H473" t="str">
        <f t="shared" si="48"/>
        <v/>
      </c>
      <c r="J473" t="str">
        <f>"_"&amp;_xlfn.CONCAT(Leverancespecifikation!V476:BJ476,Leverancespecifikation!BN476:BZ476)</f>
        <v>_</v>
      </c>
    </row>
    <row r="474" spans="1:10" x14ac:dyDescent="0.25">
      <c r="A474" t="str">
        <f>Leverancespecifikation!C477</f>
        <v>473Stativer</v>
      </c>
      <c r="B474" t="str">
        <f>IF(ISNUMBER(FIND("_ARK",Tabel2[[#This Row],[Kilde: 3. Leverancespecifikation
Sammenkædning af kolonnerne (Vxx:BJxx) &amp; (BNxx:BZxx)]],1)),"X","")</f>
        <v/>
      </c>
      <c r="C474" t="str">
        <f t="shared" si="43"/>
        <v/>
      </c>
      <c r="D474" t="str">
        <f t="shared" si="44"/>
        <v/>
      </c>
      <c r="E474" t="str">
        <f t="shared" si="45"/>
        <v/>
      </c>
      <c r="F474" t="str">
        <f t="shared" si="46"/>
        <v/>
      </c>
      <c r="G474" t="str">
        <f t="shared" si="47"/>
        <v/>
      </c>
      <c r="H474" t="str">
        <f t="shared" si="48"/>
        <v/>
      </c>
      <c r="J474" t="str">
        <f>"_"&amp;_xlfn.CONCAT(Leverancespecifikation!V477:BJ477,Leverancespecifikation!BN477:BZ477)</f>
        <v>_</v>
      </c>
    </row>
    <row r="475" spans="1:10" x14ac:dyDescent="0.25">
      <c r="A475" t="str">
        <f>Leverancespecifikation!C478</f>
        <v>474Hul- og recesobjekter</v>
      </c>
      <c r="B475" t="str">
        <f>IF(ISNUMBER(FIND("_ARK",Tabel2[[#This Row],[Kilde: 3. Leverancespecifikation
Sammenkædning af kolonnerne (Vxx:BJxx) &amp; (BNxx:BZxx)]],1)),"X","")</f>
        <v/>
      </c>
      <c r="C475" t="str">
        <f t="shared" si="43"/>
        <v/>
      </c>
      <c r="D475" t="str">
        <f t="shared" si="44"/>
        <v/>
      </c>
      <c r="E475" t="str">
        <f t="shared" si="45"/>
        <v/>
      </c>
      <c r="F475" t="str">
        <f t="shared" si="46"/>
        <v/>
      </c>
      <c r="G475" t="str">
        <f t="shared" si="47"/>
        <v/>
      </c>
      <c r="H475" t="str">
        <f t="shared" si="48"/>
        <v/>
      </c>
      <c r="J475" t="str">
        <f>"_"&amp;_xlfn.CONCAT(Leverancespecifikation!V478:BJ478,Leverancespecifikation!BN478:BZ478)</f>
        <v>_</v>
      </c>
    </row>
    <row r="476" spans="1:10" x14ac:dyDescent="0.25">
      <c r="A476" t="str">
        <f>Leverancespecifikation!C479</f>
        <v>475Hullukninger</v>
      </c>
      <c r="B476" t="str">
        <f>IF(ISNUMBER(FIND("_ARK",Tabel2[[#This Row],[Kilde: 3. Leverancespecifikation
Sammenkædning af kolonnerne (Vxx:BJxx) &amp; (BNxx:BZxx)]],1)),"X","")</f>
        <v/>
      </c>
      <c r="C476" t="str">
        <f t="shared" si="43"/>
        <v/>
      </c>
      <c r="D476" t="str">
        <f t="shared" si="44"/>
        <v/>
      </c>
      <c r="E476" t="str">
        <f t="shared" si="45"/>
        <v/>
      </c>
      <c r="F476" t="str">
        <f t="shared" si="46"/>
        <v/>
      </c>
      <c r="G476" t="str">
        <f t="shared" si="47"/>
        <v/>
      </c>
      <c r="H476" t="str">
        <f t="shared" si="48"/>
        <v/>
      </c>
      <c r="J476" t="str">
        <f>"_"&amp;_xlfn.CONCAT(Leverancespecifikation!V479:BJ479,Leverancespecifikation!BN479:BZ479)</f>
        <v>_</v>
      </c>
    </row>
    <row r="477" spans="1:10" x14ac:dyDescent="0.25">
      <c r="A477" t="str">
        <f>Leverancespecifikation!C480</f>
        <v>476Mekanisk udstyr</v>
      </c>
      <c r="B477" t="str">
        <f>IF(ISNUMBER(FIND("_ARK",Tabel2[[#This Row],[Kilde: 3. Leverancespecifikation
Sammenkædning af kolonnerne (Vxx:BJxx) &amp; (BNxx:BZxx)]],1)),"X","")</f>
        <v/>
      </c>
      <c r="C477" t="str">
        <f t="shared" si="43"/>
        <v/>
      </c>
      <c r="D477" t="str">
        <f t="shared" si="44"/>
        <v/>
      </c>
      <c r="E477" t="str">
        <f t="shared" si="45"/>
        <v/>
      </c>
      <c r="F477" t="str">
        <f t="shared" si="46"/>
        <v/>
      </c>
      <c r="G477" t="str">
        <f t="shared" si="47"/>
        <v/>
      </c>
      <c r="H477" t="str">
        <f t="shared" si="48"/>
        <v/>
      </c>
      <c r="J477" t="str">
        <f>"_"&amp;_xlfn.CONCAT(Leverancespecifikation!V480:BJ480,Leverancespecifikation!BN480:BZ480)</f>
        <v>_</v>
      </c>
    </row>
    <row r="478" spans="1:10" x14ac:dyDescent="0.25">
      <c r="A478" t="str">
        <f>Leverancespecifikation!C481</f>
        <v>477Kloak / LAR systemer undenfor fundament</v>
      </c>
      <c r="B478" t="str">
        <f>IF(ISNUMBER(FIND("_ARK",Tabel2[[#This Row],[Kilde: 3. Leverancespecifikation
Sammenkædning af kolonnerne (Vxx:BJxx) &amp; (BNxx:BZxx)]],1)),"X","")</f>
        <v/>
      </c>
      <c r="C478" t="str">
        <f t="shared" si="43"/>
        <v/>
      </c>
      <c r="D478" t="str">
        <f t="shared" si="44"/>
        <v/>
      </c>
      <c r="E478" t="str">
        <f t="shared" si="45"/>
        <v/>
      </c>
      <c r="F478" t="str">
        <f t="shared" si="46"/>
        <v/>
      </c>
      <c r="G478" t="str">
        <f t="shared" si="47"/>
        <v/>
      </c>
      <c r="H478" t="str">
        <f t="shared" si="48"/>
        <v/>
      </c>
      <c r="J478" t="str">
        <f>"_"&amp;_xlfn.CONCAT(Leverancespecifikation!V481:BJ481,Leverancespecifikation!BN481:BZ481)</f>
        <v>_</v>
      </c>
    </row>
    <row r="479" spans="1:10" x14ac:dyDescent="0.25">
      <c r="A479" t="str">
        <f>Leverancespecifikation!C482</f>
        <v>478Brønde</v>
      </c>
      <c r="B479" t="str">
        <f>IF(ISNUMBER(FIND("_ARK",Tabel2[[#This Row],[Kilde: 3. Leverancespecifikation
Sammenkædning af kolonnerne (Vxx:BJxx) &amp; (BNxx:BZxx)]],1)),"X","")</f>
        <v/>
      </c>
      <c r="C479" t="str">
        <f t="shared" si="43"/>
        <v/>
      </c>
      <c r="D479" t="str">
        <f t="shared" si="44"/>
        <v/>
      </c>
      <c r="E479" t="str">
        <f t="shared" si="45"/>
        <v/>
      </c>
      <c r="F479" t="str">
        <f t="shared" si="46"/>
        <v/>
      </c>
      <c r="G479" t="str">
        <f t="shared" si="47"/>
        <v/>
      </c>
      <c r="H479" t="str">
        <f t="shared" si="48"/>
        <v/>
      </c>
      <c r="J479" t="str">
        <f>"_"&amp;_xlfn.CONCAT(Leverancespecifikation!V482:BJ482,Leverancespecifikation!BN482:BZ482)</f>
        <v>_</v>
      </c>
    </row>
    <row r="480" spans="1:10" x14ac:dyDescent="0.25">
      <c r="A480" t="str">
        <f>Leverancespecifikation!C483</f>
        <v>479Udskillere (Olie, fedt, benzin o.l.)</v>
      </c>
      <c r="B480" t="str">
        <f>IF(ISNUMBER(FIND("_ARK",Tabel2[[#This Row],[Kilde: 3. Leverancespecifikation
Sammenkædning af kolonnerne (Vxx:BJxx) &amp; (BNxx:BZxx)]],1)),"X","")</f>
        <v/>
      </c>
      <c r="C480" t="str">
        <f t="shared" si="43"/>
        <v/>
      </c>
      <c r="D480" t="str">
        <f t="shared" si="44"/>
        <v/>
      </c>
      <c r="E480" t="str">
        <f t="shared" si="45"/>
        <v/>
      </c>
      <c r="F480" t="str">
        <f t="shared" si="46"/>
        <v/>
      </c>
      <c r="G480" t="str">
        <f t="shared" si="47"/>
        <v/>
      </c>
      <c r="H480" t="str">
        <f t="shared" si="48"/>
        <v/>
      </c>
      <c r="J480" t="str">
        <f>"_"&amp;_xlfn.CONCAT(Leverancespecifikation!V483:BJ483,Leverancespecifikation!BN483:BZ483)</f>
        <v>_</v>
      </c>
    </row>
    <row r="481" spans="1:10" x14ac:dyDescent="0.25">
      <c r="A481" t="str">
        <f>Leverancespecifikation!C484</f>
        <v>480Bassiner</v>
      </c>
      <c r="B481" t="str">
        <f>IF(ISNUMBER(FIND("_ARK",Tabel2[[#This Row],[Kilde: 3. Leverancespecifikation
Sammenkædning af kolonnerne (Vxx:BJxx) &amp; (BNxx:BZxx)]],1)),"X","")</f>
        <v/>
      </c>
      <c r="C481" t="str">
        <f t="shared" si="43"/>
        <v/>
      </c>
      <c r="D481" t="str">
        <f t="shared" si="44"/>
        <v/>
      </c>
      <c r="E481" t="str">
        <f t="shared" si="45"/>
        <v/>
      </c>
      <c r="F481" t="str">
        <f t="shared" si="46"/>
        <v/>
      </c>
      <c r="G481" t="str">
        <f t="shared" si="47"/>
        <v/>
      </c>
      <c r="H481" t="str">
        <f t="shared" si="48"/>
        <v/>
      </c>
      <c r="J481" t="str">
        <f>"_"&amp;_xlfn.CONCAT(Leverancespecifikation!V484:BJ484,Leverancespecifikation!BN484:BZ484)</f>
        <v>_</v>
      </c>
    </row>
    <row r="482" spans="1:10" x14ac:dyDescent="0.25">
      <c r="A482" t="str">
        <f>Leverancespecifikation!C485</f>
        <v>481Spejlbassiner</v>
      </c>
      <c r="B482" t="str">
        <f>IF(ISNUMBER(FIND("_ARK",Tabel2[[#This Row],[Kilde: 3. Leverancespecifikation
Sammenkædning af kolonnerne (Vxx:BJxx) &amp; (BNxx:BZxx)]],1)),"X","")</f>
        <v/>
      </c>
      <c r="C482" t="str">
        <f t="shared" si="43"/>
        <v/>
      </c>
      <c r="D482" t="str">
        <f t="shared" si="44"/>
        <v/>
      </c>
      <c r="E482" t="str">
        <f t="shared" si="45"/>
        <v/>
      </c>
      <c r="F482" t="str">
        <f t="shared" si="46"/>
        <v/>
      </c>
      <c r="G482" t="str">
        <f t="shared" si="47"/>
        <v/>
      </c>
      <c r="H482" t="str">
        <f t="shared" si="48"/>
        <v/>
      </c>
      <c r="J482" t="str">
        <f>"_"&amp;_xlfn.CONCAT(Leverancespecifikation!V485:BJ485,Leverancespecifikation!BN485:BZ485)</f>
        <v>_</v>
      </c>
    </row>
    <row r="483" spans="1:10" x14ac:dyDescent="0.25">
      <c r="A483" t="str">
        <f>Leverancespecifikation!C486</f>
        <v>482Overløbsbassiner</v>
      </c>
      <c r="B483" t="str">
        <f>IF(ISNUMBER(FIND("_ARK",Tabel2[[#This Row],[Kilde: 3. Leverancespecifikation
Sammenkædning af kolonnerne (Vxx:BJxx) &amp; (BNxx:BZxx)]],1)),"X","")</f>
        <v/>
      </c>
      <c r="C483" t="str">
        <f t="shared" si="43"/>
        <v/>
      </c>
      <c r="D483" t="str">
        <f t="shared" si="44"/>
        <v/>
      </c>
      <c r="E483" t="str">
        <f t="shared" si="45"/>
        <v/>
      </c>
      <c r="F483" t="str">
        <f t="shared" si="46"/>
        <v/>
      </c>
      <c r="G483" t="str">
        <f t="shared" si="47"/>
        <v/>
      </c>
      <c r="H483" t="str">
        <f t="shared" si="48"/>
        <v/>
      </c>
      <c r="J483" t="str">
        <f>"_"&amp;_xlfn.CONCAT(Leverancespecifikation!V486:BJ486,Leverancespecifikation!BN486:BZ486)</f>
        <v>_</v>
      </c>
    </row>
    <row r="484" spans="1:10" x14ac:dyDescent="0.25">
      <c r="A484" t="str">
        <f>Leverancespecifikation!C487</f>
        <v>483Springvand</v>
      </c>
      <c r="B484" t="str">
        <f>IF(ISNUMBER(FIND("_ARK",Tabel2[[#This Row],[Kilde: 3. Leverancespecifikation
Sammenkædning af kolonnerne (Vxx:BJxx) &amp; (BNxx:BZxx)]],1)),"X","")</f>
        <v/>
      </c>
      <c r="C484" t="str">
        <f t="shared" si="43"/>
        <v/>
      </c>
      <c r="D484" t="str">
        <f t="shared" si="44"/>
        <v/>
      </c>
      <c r="E484" t="str">
        <f t="shared" si="45"/>
        <v/>
      </c>
      <c r="F484" t="str">
        <f t="shared" si="46"/>
        <v/>
      </c>
      <c r="G484" t="str">
        <f t="shared" si="47"/>
        <v/>
      </c>
      <c r="H484" t="str">
        <f t="shared" si="48"/>
        <v/>
      </c>
      <c r="J484" t="str">
        <f>"_"&amp;_xlfn.CONCAT(Leverancespecifikation!V487:BJ487,Leverancespecifikation!BN487:BZ487)</f>
        <v>_</v>
      </c>
    </row>
    <row r="485" spans="1:10" x14ac:dyDescent="0.25">
      <c r="A485" t="str">
        <f>Leverancespecifikation!C488</f>
        <v>484Kloak / LAR systemer under bygning (Fra terrændæk og ned)</v>
      </c>
      <c r="B485" t="str">
        <f>IF(ISNUMBER(FIND("_ARK",Tabel2[[#This Row],[Kilde: 3. Leverancespecifikation
Sammenkædning af kolonnerne (Vxx:BJxx) &amp; (BNxx:BZxx)]],1)),"X","")</f>
        <v/>
      </c>
      <c r="C485" t="str">
        <f t="shared" si="43"/>
        <v/>
      </c>
      <c r="D485" t="str">
        <f t="shared" si="44"/>
        <v/>
      </c>
      <c r="E485" t="str">
        <f t="shared" si="45"/>
        <v/>
      </c>
      <c r="F485" t="str">
        <f t="shared" si="46"/>
        <v/>
      </c>
      <c r="G485" t="str">
        <f t="shared" si="47"/>
        <v/>
      </c>
      <c r="H485" t="str">
        <f t="shared" si="48"/>
        <v/>
      </c>
      <c r="J485" t="str">
        <f>"_"&amp;_xlfn.CONCAT(Leverancespecifikation!V488:BJ488,Leverancespecifikation!BN488:BZ488)</f>
        <v>_</v>
      </c>
    </row>
    <row r="486" spans="1:10" x14ac:dyDescent="0.25">
      <c r="A486" t="str">
        <f>Leverancespecifikation!C489</f>
        <v>485Brønde</v>
      </c>
      <c r="B486" t="str">
        <f>IF(ISNUMBER(FIND("_ARK",Tabel2[[#This Row],[Kilde: 3. Leverancespecifikation
Sammenkædning af kolonnerne (Vxx:BJxx) &amp; (BNxx:BZxx)]],1)),"X","")</f>
        <v/>
      </c>
      <c r="C486" t="str">
        <f t="shared" si="43"/>
        <v/>
      </c>
      <c r="D486" t="str">
        <f t="shared" si="44"/>
        <v/>
      </c>
      <c r="E486" t="str">
        <f t="shared" si="45"/>
        <v>X</v>
      </c>
      <c r="F486" t="str">
        <f t="shared" si="46"/>
        <v/>
      </c>
      <c r="G486" t="str">
        <f t="shared" si="47"/>
        <v/>
      </c>
      <c r="H486" t="str">
        <f t="shared" si="48"/>
        <v/>
      </c>
      <c r="J486" t="str">
        <f>"_"&amp;_xlfn.CONCAT(Leverancespecifikation!V489:BJ489,Leverancespecifikation!BN489:BZ489)</f>
        <v>_VVS200VVS300VVS325VVS325</v>
      </c>
    </row>
    <row r="487" spans="1:10" x14ac:dyDescent="0.25">
      <c r="A487" t="str">
        <f>Leverancespecifikation!C490</f>
        <v>486Udskillere (Olie, fedt, benzin o.l.)</v>
      </c>
      <c r="B487" t="str">
        <f>IF(ISNUMBER(FIND("_ARK",Tabel2[[#This Row],[Kilde: 3. Leverancespecifikation
Sammenkædning af kolonnerne (Vxx:BJxx) &amp; (BNxx:BZxx)]],1)),"X","")</f>
        <v/>
      </c>
      <c r="C487" t="str">
        <f t="shared" si="43"/>
        <v/>
      </c>
      <c r="D487" t="str">
        <f t="shared" si="44"/>
        <v/>
      </c>
      <c r="E487" t="str">
        <f t="shared" si="45"/>
        <v>X</v>
      </c>
      <c r="F487" t="str">
        <f t="shared" si="46"/>
        <v/>
      </c>
      <c r="G487" t="str">
        <f t="shared" si="47"/>
        <v/>
      </c>
      <c r="H487" t="str">
        <f t="shared" si="48"/>
        <v/>
      </c>
      <c r="J487" t="str">
        <f>"_"&amp;_xlfn.CONCAT(Leverancespecifikation!V490:BJ490,Leverancespecifikation!BN490:BZ490)</f>
        <v>_VVS200VVS300VVS325VVS325</v>
      </c>
    </row>
    <row r="488" spans="1:10" x14ac:dyDescent="0.25">
      <c r="A488" t="str">
        <f>Leverancespecifikation!C491</f>
        <v>487Vand</v>
      </c>
      <c r="B488" t="str">
        <f>IF(ISNUMBER(FIND("_ARK",Tabel2[[#This Row],[Kilde: 3. Leverancespecifikation
Sammenkædning af kolonnerne (Vxx:BJxx) &amp; (BNxx:BZxx)]],1)),"X","")</f>
        <v/>
      </c>
      <c r="C488" t="str">
        <f t="shared" si="43"/>
        <v/>
      </c>
      <c r="D488" t="str">
        <f t="shared" si="44"/>
        <v/>
      </c>
      <c r="E488" t="str">
        <f t="shared" si="45"/>
        <v/>
      </c>
      <c r="F488" t="str">
        <f t="shared" si="46"/>
        <v/>
      </c>
      <c r="G488" t="str">
        <f t="shared" si="47"/>
        <v/>
      </c>
      <c r="H488" t="str">
        <f t="shared" si="48"/>
        <v/>
      </c>
      <c r="J488" t="str">
        <f>"_"&amp;_xlfn.CONCAT(Leverancespecifikation!V491:BJ491,Leverancespecifikation!BN491:BZ491)</f>
        <v>_</v>
      </c>
    </row>
    <row r="489" spans="1:10" x14ac:dyDescent="0.25">
      <c r="A489" t="str">
        <f>Leverancespecifikation!C492</f>
        <v>488Målerarrangement</v>
      </c>
      <c r="B489" t="str">
        <f>IF(ISNUMBER(FIND("_ARK",Tabel2[[#This Row],[Kilde: 3. Leverancespecifikation
Sammenkædning af kolonnerne (Vxx:BJxx) &amp; (BNxx:BZxx)]],1)),"X","")</f>
        <v/>
      </c>
      <c r="C489" t="str">
        <f t="shared" si="43"/>
        <v/>
      </c>
      <c r="D489" t="str">
        <f t="shared" si="44"/>
        <v/>
      </c>
      <c r="E489" t="str">
        <f t="shared" si="45"/>
        <v>X</v>
      </c>
      <c r="F489" t="str">
        <f t="shared" si="46"/>
        <v/>
      </c>
      <c r="G489" t="str">
        <f t="shared" si="47"/>
        <v/>
      </c>
      <c r="H489" t="str">
        <f t="shared" si="48"/>
        <v/>
      </c>
      <c r="J489" t="str">
        <f>"_"&amp;_xlfn.CONCAT(Leverancespecifikation!V492:BJ492,Leverancespecifikation!BN492:BZ492)</f>
        <v>_VVS200VVS300VVS325VVS325</v>
      </c>
    </row>
    <row r="490" spans="1:10" x14ac:dyDescent="0.25">
      <c r="A490" t="str">
        <f>Leverancespecifikation!C493</f>
        <v>489Cirkulationspumper</v>
      </c>
      <c r="B490" t="str">
        <f>IF(ISNUMBER(FIND("_ARK",Tabel2[[#This Row],[Kilde: 3. Leverancespecifikation
Sammenkædning af kolonnerne (Vxx:BJxx) &amp; (BNxx:BZxx)]],1)),"X","")</f>
        <v/>
      </c>
      <c r="C490" t="str">
        <f t="shared" si="43"/>
        <v/>
      </c>
      <c r="D490" t="str">
        <f t="shared" si="44"/>
        <v/>
      </c>
      <c r="E490" t="str">
        <f t="shared" si="45"/>
        <v/>
      </c>
      <c r="F490" t="str">
        <f t="shared" si="46"/>
        <v/>
      </c>
      <c r="G490" t="str">
        <f t="shared" si="47"/>
        <v/>
      </c>
      <c r="H490" t="str">
        <f t="shared" si="48"/>
        <v/>
      </c>
      <c r="J490" t="str">
        <f>"_"&amp;_xlfn.CONCAT(Leverancespecifikation!V493:BJ493,Leverancespecifikation!BN493:BZ493)</f>
        <v>_</v>
      </c>
    </row>
    <row r="491" spans="1:10" x14ac:dyDescent="0.25">
      <c r="A491" t="str">
        <f>Leverancespecifikation!C494</f>
        <v>490Fordelerrør til vand</v>
      </c>
      <c r="B491" t="str">
        <f>IF(ISNUMBER(FIND("_ARK",Tabel2[[#This Row],[Kilde: 3. Leverancespecifikation
Sammenkædning af kolonnerne (Vxx:BJxx) &amp; (BNxx:BZxx)]],1)),"X","")</f>
        <v/>
      </c>
      <c r="C491" t="str">
        <f t="shared" si="43"/>
        <v/>
      </c>
      <c r="D491" t="str">
        <f t="shared" si="44"/>
        <v/>
      </c>
      <c r="E491" t="str">
        <f t="shared" si="45"/>
        <v>X</v>
      </c>
      <c r="F491" t="str">
        <f t="shared" si="46"/>
        <v/>
      </c>
      <c r="G491" t="str">
        <f t="shared" si="47"/>
        <v/>
      </c>
      <c r="H491" t="str">
        <f t="shared" si="48"/>
        <v/>
      </c>
      <c r="J491" t="str">
        <f>"_"&amp;_xlfn.CONCAT(Leverancespecifikation!V494:BJ494,Leverancespecifikation!BN494:BZ494)</f>
        <v>_VVS325VVS325</v>
      </c>
    </row>
    <row r="492" spans="1:10" x14ac:dyDescent="0.25">
      <c r="A492" t="str">
        <f>Leverancespecifikation!C495</f>
        <v>491Trykforøgeranlæg</v>
      </c>
      <c r="B492" t="str">
        <f>IF(ISNUMBER(FIND("_ARK",Tabel2[[#This Row],[Kilde: 3. Leverancespecifikation
Sammenkædning af kolonnerne (Vxx:BJxx) &amp; (BNxx:BZxx)]],1)),"X","")</f>
        <v/>
      </c>
      <c r="C492" t="str">
        <f t="shared" si="43"/>
        <v/>
      </c>
      <c r="D492" t="str">
        <f t="shared" si="44"/>
        <v/>
      </c>
      <c r="E492" t="str">
        <f t="shared" si="45"/>
        <v>X</v>
      </c>
      <c r="F492" t="str">
        <f t="shared" si="46"/>
        <v/>
      </c>
      <c r="G492" t="str">
        <f t="shared" si="47"/>
        <v/>
      </c>
      <c r="H492" t="str">
        <f t="shared" si="48"/>
        <v/>
      </c>
      <c r="J492" t="str">
        <f>"_"&amp;_xlfn.CONCAT(Leverancespecifikation!V495:BJ495,Leverancespecifikation!BN495:BZ495)</f>
        <v>_VVS200VVS300VVS325VVS325</v>
      </c>
    </row>
    <row r="493" spans="1:10" x14ac:dyDescent="0.25">
      <c r="A493" t="str">
        <f>Leverancespecifikation!C496</f>
        <v>492Produktionsanlæg</v>
      </c>
      <c r="B493" t="str">
        <f>IF(ISNUMBER(FIND("_ARK",Tabel2[[#This Row],[Kilde: 3. Leverancespecifikation
Sammenkædning af kolonnerne (Vxx:BJxx) &amp; (BNxx:BZxx)]],1)),"X","")</f>
        <v/>
      </c>
      <c r="C493" t="str">
        <f t="shared" si="43"/>
        <v/>
      </c>
      <c r="D493" t="str">
        <f t="shared" si="44"/>
        <v/>
      </c>
      <c r="E493" t="str">
        <f t="shared" si="45"/>
        <v>X</v>
      </c>
      <c r="F493" t="str">
        <f t="shared" si="46"/>
        <v/>
      </c>
      <c r="G493" t="str">
        <f t="shared" si="47"/>
        <v/>
      </c>
      <c r="H493" t="str">
        <f t="shared" si="48"/>
        <v/>
      </c>
      <c r="J493" t="str">
        <f>"_"&amp;_xlfn.CONCAT(Leverancespecifikation!V496:BJ496,Leverancespecifikation!BN496:BZ496)</f>
        <v>_VVS200VVS300VVS325VVS325</v>
      </c>
    </row>
    <row r="494" spans="1:10" x14ac:dyDescent="0.25">
      <c r="A494" t="str">
        <f>Leverancespecifikation!C497</f>
        <v>493Filtreringsanlæg</v>
      </c>
      <c r="B494" t="str">
        <f>IF(ISNUMBER(FIND("_ARK",Tabel2[[#This Row],[Kilde: 3. Leverancespecifikation
Sammenkædning af kolonnerne (Vxx:BJxx) &amp; (BNxx:BZxx)]],1)),"X","")</f>
        <v/>
      </c>
      <c r="C494" t="str">
        <f t="shared" si="43"/>
        <v/>
      </c>
      <c r="D494" t="str">
        <f t="shared" si="44"/>
        <v/>
      </c>
      <c r="E494" t="str">
        <f t="shared" si="45"/>
        <v>X</v>
      </c>
      <c r="F494" t="str">
        <f t="shared" si="46"/>
        <v/>
      </c>
      <c r="G494" t="str">
        <f t="shared" si="47"/>
        <v/>
      </c>
      <c r="H494" t="str">
        <f t="shared" si="48"/>
        <v/>
      </c>
      <c r="J494" t="str">
        <f>"_"&amp;_xlfn.CONCAT(Leverancespecifikation!V497:BJ497,Leverancespecifikation!BN497:BZ497)</f>
        <v>_VVS200VVS300VVS325VVS325</v>
      </c>
    </row>
    <row r="495" spans="1:10" x14ac:dyDescent="0.25">
      <c r="A495" t="str">
        <f>Leverancespecifikation!C498</f>
        <v>494Vandbehandlingsanlæg</v>
      </c>
      <c r="B495" t="str">
        <f>IF(ISNUMBER(FIND("_ARK",Tabel2[[#This Row],[Kilde: 3. Leverancespecifikation
Sammenkædning af kolonnerne (Vxx:BJxx) &amp; (BNxx:BZxx)]],1)),"X","")</f>
        <v/>
      </c>
      <c r="C495" t="str">
        <f t="shared" si="43"/>
        <v/>
      </c>
      <c r="D495" t="str">
        <f t="shared" si="44"/>
        <v/>
      </c>
      <c r="E495" t="str">
        <f t="shared" si="45"/>
        <v>X</v>
      </c>
      <c r="F495" t="str">
        <f t="shared" si="46"/>
        <v/>
      </c>
      <c r="G495" t="str">
        <f t="shared" si="47"/>
        <v/>
      </c>
      <c r="H495" t="str">
        <f t="shared" si="48"/>
        <v/>
      </c>
      <c r="J495" t="str">
        <f>"_"&amp;_xlfn.CONCAT(Leverancespecifikation!V498:BJ498,Leverancespecifikation!BN498:BZ498)</f>
        <v>_VVS200VVS300VVS325VVS325</v>
      </c>
    </row>
    <row r="496" spans="1:10" x14ac:dyDescent="0.25">
      <c r="A496" t="str">
        <f>Leverancespecifikation!C499</f>
        <v>495Luftarter</v>
      </c>
      <c r="B496" t="str">
        <f>IF(ISNUMBER(FIND("_ARK",Tabel2[[#This Row],[Kilde: 3. Leverancespecifikation
Sammenkædning af kolonnerne (Vxx:BJxx) &amp; (BNxx:BZxx)]],1)),"X","")</f>
        <v/>
      </c>
      <c r="C496" t="str">
        <f t="shared" si="43"/>
        <v/>
      </c>
      <c r="D496" t="str">
        <f t="shared" si="44"/>
        <v/>
      </c>
      <c r="E496" t="str">
        <f t="shared" si="45"/>
        <v/>
      </c>
      <c r="F496" t="str">
        <f t="shared" si="46"/>
        <v/>
      </c>
      <c r="G496" t="str">
        <f t="shared" si="47"/>
        <v/>
      </c>
      <c r="H496" t="str">
        <f t="shared" si="48"/>
        <v/>
      </c>
      <c r="J496" t="str">
        <f>"_"&amp;_xlfn.CONCAT(Leverancespecifikation!V499:BJ499,Leverancespecifikation!BN499:BZ499)</f>
        <v>_</v>
      </c>
    </row>
    <row r="497" spans="1:10" x14ac:dyDescent="0.25">
      <c r="A497" t="str">
        <f>Leverancespecifikation!C500</f>
        <v xml:space="preserve">496Overvågningsenheder </v>
      </c>
      <c r="B497" t="str">
        <f>IF(ISNUMBER(FIND("_ARK",Tabel2[[#This Row],[Kilde: 3. Leverancespecifikation
Sammenkædning af kolonnerne (Vxx:BJxx) &amp; (BNxx:BZxx)]],1)),"X","")</f>
        <v/>
      </c>
      <c r="C497" t="str">
        <f t="shared" si="43"/>
        <v/>
      </c>
      <c r="D497" t="str">
        <f t="shared" si="44"/>
        <v/>
      </c>
      <c r="E497" t="str">
        <f t="shared" si="45"/>
        <v>X</v>
      </c>
      <c r="F497" t="str">
        <f t="shared" si="46"/>
        <v/>
      </c>
      <c r="G497" t="str">
        <f t="shared" si="47"/>
        <v/>
      </c>
      <c r="H497" t="str">
        <f t="shared" si="48"/>
        <v/>
      </c>
      <c r="J497" t="str">
        <f>"_"&amp;_xlfn.CONCAT(Leverancespecifikation!V500:BJ500,Leverancespecifikation!BN500:BZ500)</f>
        <v>_VVS300VVS325VVS325</v>
      </c>
    </row>
    <row r="498" spans="1:10" x14ac:dyDescent="0.25">
      <c r="A498" t="str">
        <f>Leverancespecifikation!C501</f>
        <v xml:space="preserve">497Nødafspærringsbokse </v>
      </c>
      <c r="B498" t="str">
        <f>IF(ISNUMBER(FIND("_ARK",Tabel2[[#This Row],[Kilde: 3. Leverancespecifikation
Sammenkædning af kolonnerne (Vxx:BJxx) &amp; (BNxx:BZxx)]],1)),"X","")</f>
        <v/>
      </c>
      <c r="C498" t="str">
        <f t="shared" si="43"/>
        <v/>
      </c>
      <c r="D498" t="str">
        <f t="shared" si="44"/>
        <v/>
      </c>
      <c r="E498" t="str">
        <f t="shared" si="45"/>
        <v>X</v>
      </c>
      <c r="F498" t="str">
        <f t="shared" si="46"/>
        <v/>
      </c>
      <c r="G498" t="str">
        <f t="shared" si="47"/>
        <v/>
      </c>
      <c r="H498" t="str">
        <f t="shared" si="48"/>
        <v/>
      </c>
      <c r="J498" t="str">
        <f>"_"&amp;_xlfn.CONCAT(Leverancespecifikation!V501:BJ501,Leverancespecifikation!BN501:BZ501)</f>
        <v>_VVS300VVS325VVS325</v>
      </c>
    </row>
    <row r="499" spans="1:10" x14ac:dyDescent="0.25">
      <c r="A499" t="str">
        <f>Leverancespecifikation!C502</f>
        <v xml:space="preserve">498Nødforsyningsenheder </v>
      </c>
      <c r="B499" t="str">
        <f>IF(ISNUMBER(FIND("_ARK",Tabel2[[#This Row],[Kilde: 3. Leverancespecifikation
Sammenkædning af kolonnerne (Vxx:BJxx) &amp; (BNxx:BZxx)]],1)),"X","")</f>
        <v/>
      </c>
      <c r="C499" t="str">
        <f t="shared" si="43"/>
        <v/>
      </c>
      <c r="D499" t="str">
        <f t="shared" si="44"/>
        <v/>
      </c>
      <c r="E499" t="str">
        <f t="shared" si="45"/>
        <v>X</v>
      </c>
      <c r="F499" t="str">
        <f t="shared" si="46"/>
        <v/>
      </c>
      <c r="G499" t="str">
        <f t="shared" si="47"/>
        <v/>
      </c>
      <c r="H499" t="str">
        <f t="shared" si="48"/>
        <v/>
      </c>
      <c r="J499" t="str">
        <f>"_"&amp;_xlfn.CONCAT(Leverancespecifikation!V502:BJ502,Leverancespecifikation!BN502:BZ502)</f>
        <v>_VVS300VVS325VVS325</v>
      </c>
    </row>
    <row r="500" spans="1:10" x14ac:dyDescent="0.25">
      <c r="A500" t="str">
        <f>Leverancespecifikation!C503</f>
        <v xml:space="preserve">499Gasregulatorer </v>
      </c>
      <c r="B500" t="str">
        <f>IF(ISNUMBER(FIND("_ARK",Tabel2[[#This Row],[Kilde: 3. Leverancespecifikation
Sammenkædning af kolonnerne (Vxx:BJxx) &amp; (BNxx:BZxx)]],1)),"X","")</f>
        <v/>
      </c>
      <c r="C500" t="str">
        <f t="shared" si="43"/>
        <v/>
      </c>
      <c r="D500" t="str">
        <f t="shared" si="44"/>
        <v/>
      </c>
      <c r="E500" t="str">
        <f t="shared" si="45"/>
        <v>X</v>
      </c>
      <c r="F500" t="str">
        <f t="shared" si="46"/>
        <v/>
      </c>
      <c r="G500" t="str">
        <f t="shared" si="47"/>
        <v/>
      </c>
      <c r="H500" t="str">
        <f t="shared" si="48"/>
        <v/>
      </c>
      <c r="J500" t="str">
        <f>"_"&amp;_xlfn.CONCAT(Leverancespecifikation!V503:BJ503,Leverancespecifikation!BN503:BZ503)</f>
        <v>_VVS325VVS325</v>
      </c>
    </row>
    <row r="501" spans="1:10" x14ac:dyDescent="0.25">
      <c r="A501" t="str">
        <f>Leverancespecifikation!C504</f>
        <v>500Målerarrangementer</v>
      </c>
      <c r="B501" t="str">
        <f>IF(ISNUMBER(FIND("_ARK",Tabel2[[#This Row],[Kilde: 3. Leverancespecifikation
Sammenkædning af kolonnerne (Vxx:BJxx) &amp; (BNxx:BZxx)]],1)),"X","")</f>
        <v/>
      </c>
      <c r="C501" t="str">
        <f t="shared" si="43"/>
        <v/>
      </c>
      <c r="D501" t="str">
        <f t="shared" si="44"/>
        <v/>
      </c>
      <c r="E501" t="str">
        <f t="shared" si="45"/>
        <v>X</v>
      </c>
      <c r="F501" t="str">
        <f t="shared" si="46"/>
        <v/>
      </c>
      <c r="G501" t="str">
        <f t="shared" si="47"/>
        <v/>
      </c>
      <c r="H501" t="str">
        <f t="shared" si="48"/>
        <v/>
      </c>
      <c r="J501" t="str">
        <f>"_"&amp;_xlfn.CONCAT(Leverancespecifikation!V504:BJ504,Leverancespecifikation!BN504:BZ504)</f>
        <v>_VVS200VVS300VVS325VVS325</v>
      </c>
    </row>
    <row r="502" spans="1:10" x14ac:dyDescent="0.25">
      <c r="A502" t="str">
        <f>Leverancespecifikation!C505</f>
        <v xml:space="preserve">501Trykluftskompressorer </v>
      </c>
      <c r="B502" t="str">
        <f>IF(ISNUMBER(FIND("_ARK",Tabel2[[#This Row],[Kilde: 3. Leverancespecifikation
Sammenkædning af kolonnerne (Vxx:BJxx) &amp; (BNxx:BZxx)]],1)),"X","")</f>
        <v/>
      </c>
      <c r="C502" t="str">
        <f t="shared" si="43"/>
        <v/>
      </c>
      <c r="D502" t="str">
        <f t="shared" si="44"/>
        <v/>
      </c>
      <c r="E502" t="str">
        <f t="shared" si="45"/>
        <v>X</v>
      </c>
      <c r="F502" t="str">
        <f t="shared" si="46"/>
        <v/>
      </c>
      <c r="G502" t="str">
        <f t="shared" si="47"/>
        <v/>
      </c>
      <c r="H502" t="str">
        <f t="shared" si="48"/>
        <v/>
      </c>
      <c r="J502" t="str">
        <f>"_"&amp;_xlfn.CONCAT(Leverancespecifikation!V505:BJ505,Leverancespecifikation!BN505:BZ505)</f>
        <v>_VVS200VVS300VVS325VVS325</v>
      </c>
    </row>
    <row r="503" spans="1:10" x14ac:dyDescent="0.25">
      <c r="A503" t="str">
        <f>Leverancespecifikation!C506</f>
        <v>502Vakumanlæg</v>
      </c>
      <c r="B503" t="str">
        <f>IF(ISNUMBER(FIND("_ARK",Tabel2[[#This Row],[Kilde: 3. Leverancespecifikation
Sammenkædning af kolonnerne (Vxx:BJxx) &amp; (BNxx:BZxx)]],1)),"X","")</f>
        <v/>
      </c>
      <c r="C503" t="str">
        <f t="shared" si="43"/>
        <v/>
      </c>
      <c r="D503" t="str">
        <f t="shared" si="44"/>
        <v/>
      </c>
      <c r="E503" t="str">
        <f t="shared" si="45"/>
        <v>X</v>
      </c>
      <c r="F503" t="str">
        <f t="shared" si="46"/>
        <v/>
      </c>
      <c r="G503" t="str">
        <f t="shared" si="47"/>
        <v/>
      </c>
      <c r="H503" t="str">
        <f t="shared" si="48"/>
        <v/>
      </c>
      <c r="J503" t="str">
        <f>"_"&amp;_xlfn.CONCAT(Leverancespecifikation!V506:BJ506,Leverancespecifikation!BN506:BZ506)</f>
        <v>_VVS200VVS300VVS325VVS325</v>
      </c>
    </row>
    <row r="504" spans="1:10" x14ac:dyDescent="0.25">
      <c r="A504" t="str">
        <f>Leverancespecifikation!C507</f>
        <v>503Gasflasker</v>
      </c>
      <c r="B504" t="str">
        <f>IF(ISNUMBER(FIND("_ARK",Tabel2[[#This Row],[Kilde: 3. Leverancespecifikation
Sammenkædning af kolonnerne (Vxx:BJxx) &amp; (BNxx:BZxx)]],1)),"X","")</f>
        <v/>
      </c>
      <c r="C504" t="str">
        <f t="shared" si="43"/>
        <v/>
      </c>
      <c r="D504" t="str">
        <f t="shared" si="44"/>
        <v/>
      </c>
      <c r="E504" t="str">
        <f t="shared" si="45"/>
        <v>X</v>
      </c>
      <c r="F504" t="str">
        <f t="shared" si="46"/>
        <v/>
      </c>
      <c r="G504" t="str">
        <f t="shared" si="47"/>
        <v/>
      </c>
      <c r="H504" t="str">
        <f t="shared" si="48"/>
        <v/>
      </c>
      <c r="J504" t="str">
        <f>"_"&amp;_xlfn.CONCAT(Leverancespecifikation!V507:BJ507,Leverancespecifikation!BN507:BZ507)</f>
        <v>_VVS325VVS325</v>
      </c>
    </row>
    <row r="505" spans="1:10" x14ac:dyDescent="0.25">
      <c r="A505" t="str">
        <f>Leverancespecifikation!C508</f>
        <v>504Tanke</v>
      </c>
      <c r="B505" t="str">
        <f>IF(ISNUMBER(FIND("_ARK",Tabel2[[#This Row],[Kilde: 3. Leverancespecifikation
Sammenkædning af kolonnerne (Vxx:BJxx) &amp; (BNxx:BZxx)]],1)),"X","")</f>
        <v/>
      </c>
      <c r="C505" t="str">
        <f t="shared" si="43"/>
        <v/>
      </c>
      <c r="D505" t="str">
        <f t="shared" si="44"/>
        <v/>
      </c>
      <c r="E505" t="str">
        <f t="shared" si="45"/>
        <v>X</v>
      </c>
      <c r="F505" t="str">
        <f t="shared" si="46"/>
        <v/>
      </c>
      <c r="G505" t="str">
        <f t="shared" si="47"/>
        <v/>
      </c>
      <c r="H505" t="str">
        <f t="shared" si="48"/>
        <v/>
      </c>
      <c r="J505" t="str">
        <f>"_"&amp;_xlfn.CONCAT(Leverancespecifikation!V508:BJ508,Leverancespecifikation!BN508:BZ508)</f>
        <v>_VVS200VVS300VVS325VVS325</v>
      </c>
    </row>
    <row r="506" spans="1:10" x14ac:dyDescent="0.25">
      <c r="A506" t="str">
        <f>Leverancespecifikation!C509</f>
        <v>505Kedler</v>
      </c>
      <c r="B506" t="str">
        <f>IF(ISNUMBER(FIND("_ARK",Tabel2[[#This Row],[Kilde: 3. Leverancespecifikation
Sammenkædning af kolonnerne (Vxx:BJxx) &amp; (BNxx:BZxx)]],1)),"X","")</f>
        <v/>
      </c>
      <c r="C506" t="str">
        <f t="shared" si="43"/>
        <v/>
      </c>
      <c r="D506" t="str">
        <f t="shared" si="44"/>
        <v/>
      </c>
      <c r="E506" t="str">
        <f t="shared" si="45"/>
        <v>X</v>
      </c>
      <c r="F506" t="str">
        <f t="shared" si="46"/>
        <v/>
      </c>
      <c r="G506" t="str">
        <f t="shared" si="47"/>
        <v/>
      </c>
      <c r="H506" t="str">
        <f t="shared" si="48"/>
        <v/>
      </c>
      <c r="J506" t="str">
        <f>"_"&amp;_xlfn.CONCAT(Leverancespecifikation!V509:BJ509,Leverancespecifikation!BN509:BZ509)</f>
        <v>_VVS200VVS300VVS325VVS325</v>
      </c>
    </row>
    <row r="507" spans="1:10" x14ac:dyDescent="0.25">
      <c r="A507" t="str">
        <f>Leverancespecifikation!C510</f>
        <v>506Kondensater</v>
      </c>
      <c r="B507" t="str">
        <f>IF(ISNUMBER(FIND("_ARK",Tabel2[[#This Row],[Kilde: 3. Leverancespecifikation
Sammenkædning af kolonnerne (Vxx:BJxx) &amp; (BNxx:BZxx)]],1)),"X","")</f>
        <v/>
      </c>
      <c r="C507" t="str">
        <f t="shared" si="43"/>
        <v/>
      </c>
      <c r="D507" t="str">
        <f t="shared" si="44"/>
        <v/>
      </c>
      <c r="E507" t="str">
        <f t="shared" si="45"/>
        <v>X</v>
      </c>
      <c r="F507" t="str">
        <f t="shared" si="46"/>
        <v/>
      </c>
      <c r="G507" t="str">
        <f t="shared" si="47"/>
        <v/>
      </c>
      <c r="H507" t="str">
        <f t="shared" si="48"/>
        <v/>
      </c>
      <c r="J507" t="str">
        <f>"_"&amp;_xlfn.CONCAT(Leverancespecifikation!V510:BJ510,Leverancespecifikation!BN510:BZ510)</f>
        <v>_VVS200VVS300VVS325VVS325</v>
      </c>
    </row>
    <row r="508" spans="1:10" x14ac:dyDescent="0.25">
      <c r="A508" t="str">
        <f>Leverancespecifikation!C511</f>
        <v>507Køling</v>
      </c>
      <c r="B508" t="str">
        <f>IF(ISNUMBER(FIND("_ARK",Tabel2[[#This Row],[Kilde: 3. Leverancespecifikation
Sammenkædning af kolonnerne (Vxx:BJxx) &amp; (BNxx:BZxx)]],1)),"X","")</f>
        <v/>
      </c>
      <c r="C508" t="str">
        <f t="shared" si="43"/>
        <v/>
      </c>
      <c r="D508" t="str">
        <f t="shared" si="44"/>
        <v/>
      </c>
      <c r="E508" t="str">
        <f t="shared" si="45"/>
        <v/>
      </c>
      <c r="F508" t="str">
        <f t="shared" si="46"/>
        <v/>
      </c>
      <c r="G508" t="str">
        <f t="shared" si="47"/>
        <v/>
      </c>
      <c r="H508" t="str">
        <f t="shared" si="48"/>
        <v/>
      </c>
      <c r="J508" t="str">
        <f>"_"&amp;_xlfn.CONCAT(Leverancespecifikation!V511:BJ511,Leverancespecifikation!BN511:BZ511)</f>
        <v>_</v>
      </c>
    </row>
    <row r="509" spans="1:10" x14ac:dyDescent="0.25">
      <c r="A509" t="str">
        <f>Leverancespecifikation!C512</f>
        <v>508Målerarrangement</v>
      </c>
      <c r="B509" t="str">
        <f>IF(ISNUMBER(FIND("_ARK",Tabel2[[#This Row],[Kilde: 3. Leverancespecifikation
Sammenkædning af kolonnerne (Vxx:BJxx) &amp; (BNxx:BZxx)]],1)),"X","")</f>
        <v/>
      </c>
      <c r="C509" t="str">
        <f t="shared" si="43"/>
        <v/>
      </c>
      <c r="D509" t="str">
        <f t="shared" si="44"/>
        <v/>
      </c>
      <c r="E509" t="str">
        <f t="shared" si="45"/>
        <v>X</v>
      </c>
      <c r="F509" t="str">
        <f t="shared" si="46"/>
        <v/>
      </c>
      <c r="G509" t="str">
        <f t="shared" si="47"/>
        <v/>
      </c>
      <c r="H509" t="str">
        <f t="shared" si="48"/>
        <v/>
      </c>
      <c r="J509" t="str">
        <f>"_"&amp;_xlfn.CONCAT(Leverancespecifikation!V512:BJ512,Leverancespecifikation!BN512:BZ512)</f>
        <v>_VVS200VVS300VVS325VVS325</v>
      </c>
    </row>
    <row r="510" spans="1:10" x14ac:dyDescent="0.25">
      <c r="A510" t="str">
        <f>Leverancespecifikation!C513</f>
        <v xml:space="preserve">509Cirkulationspumper </v>
      </c>
      <c r="B510" t="str">
        <f>IF(ISNUMBER(FIND("_ARK",Tabel2[[#This Row],[Kilde: 3. Leverancespecifikation
Sammenkædning af kolonnerne (Vxx:BJxx) &amp; (BNxx:BZxx)]],1)),"X","")</f>
        <v/>
      </c>
      <c r="C510" t="str">
        <f t="shared" si="43"/>
        <v/>
      </c>
      <c r="D510" t="str">
        <f t="shared" si="44"/>
        <v/>
      </c>
      <c r="E510" t="str">
        <f t="shared" si="45"/>
        <v/>
      </c>
      <c r="F510" t="str">
        <f t="shared" si="46"/>
        <v/>
      </c>
      <c r="G510" t="str">
        <f t="shared" si="47"/>
        <v/>
      </c>
      <c r="H510" t="str">
        <f t="shared" si="48"/>
        <v/>
      </c>
      <c r="J510" t="str">
        <f>"_"&amp;_xlfn.CONCAT(Leverancespecifikation!V513:BJ513,Leverancespecifikation!BN513:BZ513)</f>
        <v>_</v>
      </c>
    </row>
    <row r="511" spans="1:10" x14ac:dyDescent="0.25">
      <c r="A511" t="str">
        <f>Leverancespecifikation!C514</f>
        <v xml:space="preserve">510Fordelerrør til køling </v>
      </c>
      <c r="B511" t="str">
        <f>IF(ISNUMBER(FIND("_ARK",Tabel2[[#This Row],[Kilde: 3. Leverancespecifikation
Sammenkædning af kolonnerne (Vxx:BJxx) &amp; (BNxx:BZxx)]],1)),"X","")</f>
        <v/>
      </c>
      <c r="C511" t="str">
        <f t="shared" si="43"/>
        <v/>
      </c>
      <c r="D511" t="str">
        <f t="shared" si="44"/>
        <v/>
      </c>
      <c r="E511" t="str">
        <f t="shared" si="45"/>
        <v>X</v>
      </c>
      <c r="F511" t="str">
        <f t="shared" si="46"/>
        <v/>
      </c>
      <c r="G511" t="str">
        <f t="shared" si="47"/>
        <v/>
      </c>
      <c r="H511" t="str">
        <f t="shared" si="48"/>
        <v/>
      </c>
      <c r="J511" t="str">
        <f>"_"&amp;_xlfn.CONCAT(Leverancespecifikation!V514:BJ514,Leverancespecifikation!BN514:BZ514)</f>
        <v>_VVS325VVS325</v>
      </c>
    </row>
    <row r="512" spans="1:10" x14ac:dyDescent="0.25">
      <c r="A512" t="str">
        <f>Leverancespecifikation!C515</f>
        <v>511Køleblandesløjfer</v>
      </c>
      <c r="B512" t="str">
        <f>IF(ISNUMBER(FIND("_ARK",Tabel2[[#This Row],[Kilde: 3. Leverancespecifikation
Sammenkædning af kolonnerne (Vxx:BJxx) &amp; (BNxx:BZxx)]],1)),"X","")</f>
        <v/>
      </c>
      <c r="C512" t="str">
        <f t="shared" si="43"/>
        <v/>
      </c>
      <c r="D512" t="str">
        <f t="shared" si="44"/>
        <v/>
      </c>
      <c r="E512" t="str">
        <f t="shared" si="45"/>
        <v>X</v>
      </c>
      <c r="F512" t="str">
        <f t="shared" si="46"/>
        <v/>
      </c>
      <c r="G512" t="str">
        <f t="shared" si="47"/>
        <v/>
      </c>
      <c r="H512" t="str">
        <f t="shared" si="48"/>
        <v/>
      </c>
      <c r="J512" t="str">
        <f>"_"&amp;_xlfn.CONCAT(Leverancespecifikation!V515:BJ515,Leverancespecifikation!BN515:BZ515)</f>
        <v>_VVS200VVS300VVS325VVS325</v>
      </c>
    </row>
    <row r="513" spans="1:10" x14ac:dyDescent="0.25">
      <c r="A513" t="str">
        <f>Leverancespecifikation!C516</f>
        <v>512Kølevekslere</v>
      </c>
      <c r="B513" t="str">
        <f>IF(ISNUMBER(FIND("_ARK",Tabel2[[#This Row],[Kilde: 3. Leverancespecifikation
Sammenkædning af kolonnerne (Vxx:BJxx) &amp; (BNxx:BZxx)]],1)),"X","")</f>
        <v/>
      </c>
      <c r="C513" t="str">
        <f t="shared" si="43"/>
        <v/>
      </c>
      <c r="D513" t="str">
        <f t="shared" si="44"/>
        <v/>
      </c>
      <c r="E513" t="str">
        <f t="shared" si="45"/>
        <v>X</v>
      </c>
      <c r="F513" t="str">
        <f t="shared" si="46"/>
        <v/>
      </c>
      <c r="G513" t="str">
        <f t="shared" si="47"/>
        <v/>
      </c>
      <c r="H513" t="str">
        <f t="shared" si="48"/>
        <v/>
      </c>
      <c r="J513" t="str">
        <f>"_"&amp;_xlfn.CONCAT(Leverancespecifikation!V516:BJ516,Leverancespecifikation!BN516:BZ516)</f>
        <v>_VVS200VVS300VVS325VVS325</v>
      </c>
    </row>
    <row r="514" spans="1:10" x14ac:dyDescent="0.25">
      <c r="A514" t="str">
        <f>Leverancespecifikation!C517</f>
        <v>513Beholdere/Tanke</v>
      </c>
      <c r="B514" t="str">
        <f>IF(ISNUMBER(FIND("_ARK",Tabel2[[#This Row],[Kilde: 3. Leverancespecifikation
Sammenkædning af kolonnerne (Vxx:BJxx) &amp; (BNxx:BZxx)]],1)),"X","")</f>
        <v/>
      </c>
      <c r="C514" t="str">
        <f t="shared" si="43"/>
        <v/>
      </c>
      <c r="D514" t="str">
        <f t="shared" si="44"/>
        <v/>
      </c>
      <c r="E514" t="str">
        <f t="shared" si="45"/>
        <v>X</v>
      </c>
      <c r="F514" t="str">
        <f t="shared" si="46"/>
        <v/>
      </c>
      <c r="G514" t="str">
        <f t="shared" si="47"/>
        <v/>
      </c>
      <c r="H514" t="str">
        <f t="shared" si="48"/>
        <v/>
      </c>
      <c r="J514" t="str">
        <f>"_"&amp;_xlfn.CONCAT(Leverancespecifikation!V517:BJ517,Leverancespecifikation!BN517:BZ517)</f>
        <v>_VVS200VVS300VVS325VVS325</v>
      </c>
    </row>
    <row r="515" spans="1:10" x14ac:dyDescent="0.25">
      <c r="A515" t="str">
        <f>Leverancespecifikation!C518</f>
        <v xml:space="preserve">514Kølecentraler </v>
      </c>
      <c r="B515" t="str">
        <f>IF(ISNUMBER(FIND("_ARK",Tabel2[[#This Row],[Kilde: 3. Leverancespecifikation
Sammenkædning af kolonnerne (Vxx:BJxx) &amp; (BNxx:BZxx)]],1)),"X","")</f>
        <v/>
      </c>
      <c r="C515" t="str">
        <f t="shared" ref="C515:C578" si="49">IF(ISNUMBER(FIND("KON",J515,1)),"X","")</f>
        <v/>
      </c>
      <c r="D515" t="str">
        <f t="shared" ref="D515:D578" si="50">IF(ISNUMBER(FIND("EL",J515,1)),"X","")</f>
        <v/>
      </c>
      <c r="E515" t="str">
        <f t="shared" ref="E515:E578" si="51">IF(ISNUMBER(FIND("VVS",J515,1)),"X","")</f>
        <v>X</v>
      </c>
      <c r="F515" t="str">
        <f t="shared" ref="F515:F578" si="52">IF(ISNUMBER(FIND("VEN",J515,1)),"X","")</f>
        <v/>
      </c>
      <c r="G515" t="str">
        <f t="shared" ref="G515:G578" si="53">IF(ISNUMBER(FIND("ENT",J515,1)),"X","")</f>
        <v/>
      </c>
      <c r="H515" t="str">
        <f t="shared" ref="H515:H578" si="54">IF(ISNUMBER(FIND("LAN",J515,1)),"X","")</f>
        <v/>
      </c>
      <c r="J515" t="str">
        <f>"_"&amp;_xlfn.CONCAT(Leverancespecifikation!V518:BJ518,Leverancespecifikation!BN518:BZ518)</f>
        <v>_VVS200VVS300VVS325VVS325</v>
      </c>
    </row>
    <row r="516" spans="1:10" x14ac:dyDescent="0.25">
      <c r="A516" t="str">
        <f>Leverancespecifikation!C519</f>
        <v>515Chillere</v>
      </c>
      <c r="B516" t="str">
        <f>IF(ISNUMBER(FIND("_ARK",Tabel2[[#This Row],[Kilde: 3. Leverancespecifikation
Sammenkædning af kolonnerne (Vxx:BJxx) &amp; (BNxx:BZxx)]],1)),"X","")</f>
        <v/>
      </c>
      <c r="C516" t="str">
        <f t="shared" si="49"/>
        <v/>
      </c>
      <c r="D516" t="str">
        <f t="shared" si="50"/>
        <v/>
      </c>
      <c r="E516" t="str">
        <f t="shared" si="51"/>
        <v>X</v>
      </c>
      <c r="F516" t="str">
        <f t="shared" si="52"/>
        <v/>
      </c>
      <c r="G516" t="str">
        <f t="shared" si="53"/>
        <v/>
      </c>
      <c r="H516" t="str">
        <f t="shared" si="54"/>
        <v/>
      </c>
      <c r="J516" t="str">
        <f>"_"&amp;_xlfn.CONCAT(Leverancespecifikation!V519:BJ519,Leverancespecifikation!BN519:BZ519)</f>
        <v>_VVS200VVS300VVS325VVS325</v>
      </c>
    </row>
    <row r="517" spans="1:10" x14ac:dyDescent="0.25">
      <c r="A517" t="str">
        <f>Leverancespecifikation!C520</f>
        <v>516Frikølere</v>
      </c>
      <c r="B517" t="str">
        <f>IF(ISNUMBER(FIND("_ARK",Tabel2[[#This Row],[Kilde: 3. Leverancespecifikation
Sammenkædning af kolonnerne (Vxx:BJxx) &amp; (BNxx:BZxx)]],1)),"X","")</f>
        <v/>
      </c>
      <c r="C517" t="str">
        <f t="shared" si="49"/>
        <v/>
      </c>
      <c r="D517" t="str">
        <f t="shared" si="50"/>
        <v/>
      </c>
      <c r="E517" t="str">
        <f t="shared" si="51"/>
        <v>X</v>
      </c>
      <c r="F517" t="str">
        <f t="shared" si="52"/>
        <v/>
      </c>
      <c r="G517" t="str">
        <f t="shared" si="53"/>
        <v/>
      </c>
      <c r="H517" t="str">
        <f t="shared" si="54"/>
        <v/>
      </c>
      <c r="J517" t="str">
        <f>"_"&amp;_xlfn.CONCAT(Leverancespecifikation!V520:BJ520,Leverancespecifikation!BN520:BZ520)</f>
        <v>_VVS200VVS300VVS325VVS325</v>
      </c>
    </row>
    <row r="518" spans="1:10" x14ac:dyDescent="0.25">
      <c r="A518" t="str">
        <f>Leverancespecifikation!C521</f>
        <v>517Tørkølere</v>
      </c>
      <c r="B518" t="str">
        <f>IF(ISNUMBER(FIND("_ARK",Tabel2[[#This Row],[Kilde: 3. Leverancespecifikation
Sammenkædning af kolonnerne (Vxx:BJxx) &amp; (BNxx:BZxx)]],1)),"X","")</f>
        <v/>
      </c>
      <c r="C518" t="str">
        <f t="shared" si="49"/>
        <v/>
      </c>
      <c r="D518" t="str">
        <f t="shared" si="50"/>
        <v/>
      </c>
      <c r="E518" t="str">
        <f t="shared" si="51"/>
        <v>X</v>
      </c>
      <c r="F518" t="str">
        <f t="shared" si="52"/>
        <v/>
      </c>
      <c r="G518" t="str">
        <f t="shared" si="53"/>
        <v/>
      </c>
      <c r="H518" t="str">
        <f t="shared" si="54"/>
        <v/>
      </c>
      <c r="J518" t="str">
        <f>"_"&amp;_xlfn.CONCAT(Leverancespecifikation!V521:BJ521,Leverancespecifikation!BN521:BZ521)</f>
        <v>_VVS200VVS300VVS325VVS325</v>
      </c>
    </row>
    <row r="519" spans="1:10" x14ac:dyDescent="0.25">
      <c r="A519" t="str">
        <f>Leverancespecifikation!C522</f>
        <v>518Kølekompressorer</v>
      </c>
      <c r="B519" t="str">
        <f>IF(ISNUMBER(FIND("_ARK",Tabel2[[#This Row],[Kilde: 3. Leverancespecifikation
Sammenkædning af kolonnerne (Vxx:BJxx) &amp; (BNxx:BZxx)]],1)),"X","")</f>
        <v/>
      </c>
      <c r="C519" t="str">
        <f t="shared" si="49"/>
        <v/>
      </c>
      <c r="D519" t="str">
        <f t="shared" si="50"/>
        <v/>
      </c>
      <c r="E519" t="str">
        <f t="shared" si="51"/>
        <v>X</v>
      </c>
      <c r="F519" t="str">
        <f t="shared" si="52"/>
        <v/>
      </c>
      <c r="G519" t="str">
        <f t="shared" si="53"/>
        <v/>
      </c>
      <c r="H519" t="str">
        <f t="shared" si="54"/>
        <v/>
      </c>
      <c r="J519" t="str">
        <f>"_"&amp;_xlfn.CONCAT(Leverancespecifikation!V522:BJ522,Leverancespecifikation!BN522:BZ522)</f>
        <v>_VVS200VVS300VVS325VVS325</v>
      </c>
    </row>
    <row r="520" spans="1:10" x14ac:dyDescent="0.25">
      <c r="A520" t="str">
        <f>Leverancespecifikation!C523</f>
        <v>519Varme</v>
      </c>
      <c r="B520" t="str">
        <f>IF(ISNUMBER(FIND("_ARK",Tabel2[[#This Row],[Kilde: 3. Leverancespecifikation
Sammenkædning af kolonnerne (Vxx:BJxx) &amp; (BNxx:BZxx)]],1)),"X","")</f>
        <v/>
      </c>
      <c r="C520" t="str">
        <f t="shared" si="49"/>
        <v/>
      </c>
      <c r="D520" t="str">
        <f t="shared" si="50"/>
        <v/>
      </c>
      <c r="E520" t="str">
        <f t="shared" si="51"/>
        <v/>
      </c>
      <c r="F520" t="str">
        <f t="shared" si="52"/>
        <v/>
      </c>
      <c r="G520" t="str">
        <f t="shared" si="53"/>
        <v/>
      </c>
      <c r="H520" t="str">
        <f t="shared" si="54"/>
        <v/>
      </c>
      <c r="J520" t="str">
        <f>"_"&amp;_xlfn.CONCAT(Leverancespecifikation!V523:BJ523,Leverancespecifikation!BN523:BZ523)</f>
        <v>_</v>
      </c>
    </row>
    <row r="521" spans="1:10" x14ac:dyDescent="0.25">
      <c r="A521" t="str">
        <f>Leverancespecifikation!C524</f>
        <v>520Målerarrangement</v>
      </c>
      <c r="B521" t="str">
        <f>IF(ISNUMBER(FIND("_ARK",Tabel2[[#This Row],[Kilde: 3. Leverancespecifikation
Sammenkædning af kolonnerne (Vxx:BJxx) &amp; (BNxx:BZxx)]],1)),"X","")</f>
        <v/>
      </c>
      <c r="C521" t="str">
        <f t="shared" si="49"/>
        <v/>
      </c>
      <c r="D521" t="str">
        <f t="shared" si="50"/>
        <v/>
      </c>
      <c r="E521" t="str">
        <f t="shared" si="51"/>
        <v>X</v>
      </c>
      <c r="F521" t="str">
        <f t="shared" si="52"/>
        <v/>
      </c>
      <c r="G521" t="str">
        <f t="shared" si="53"/>
        <v/>
      </c>
      <c r="H521" t="str">
        <f t="shared" si="54"/>
        <v/>
      </c>
      <c r="J521" t="str">
        <f>"_"&amp;_xlfn.CONCAT(Leverancespecifikation!V524:BJ524,Leverancespecifikation!BN524:BZ524)</f>
        <v>_VVS200VVS300VVS325VVS325</v>
      </c>
    </row>
    <row r="522" spans="1:10" x14ac:dyDescent="0.25">
      <c r="A522" t="str">
        <f>Leverancespecifikation!C525</f>
        <v>521Pumper</v>
      </c>
      <c r="B522" t="str">
        <f>IF(ISNUMBER(FIND("_ARK",Tabel2[[#This Row],[Kilde: 3. Leverancespecifikation
Sammenkædning af kolonnerne (Vxx:BJxx) &amp; (BNxx:BZxx)]],1)),"X","")</f>
        <v/>
      </c>
      <c r="C522" t="str">
        <f t="shared" si="49"/>
        <v/>
      </c>
      <c r="D522" t="str">
        <f t="shared" si="50"/>
        <v/>
      </c>
      <c r="E522" t="str">
        <f t="shared" si="51"/>
        <v/>
      </c>
      <c r="F522" t="str">
        <f t="shared" si="52"/>
        <v/>
      </c>
      <c r="G522" t="str">
        <f t="shared" si="53"/>
        <v/>
      </c>
      <c r="H522" t="str">
        <f t="shared" si="54"/>
        <v/>
      </c>
      <c r="J522" t="str">
        <f>"_"&amp;_xlfn.CONCAT(Leverancespecifikation!V525:BJ525,Leverancespecifikation!BN525:BZ525)</f>
        <v>_</v>
      </c>
    </row>
    <row r="523" spans="1:10" x14ac:dyDescent="0.25">
      <c r="A523" t="str">
        <f>Leverancespecifikation!C526</f>
        <v xml:space="preserve">522Fordelerrør til varme/Gulvvarmeshunt o.l. </v>
      </c>
      <c r="B523" t="str">
        <f>IF(ISNUMBER(FIND("_ARK",Tabel2[[#This Row],[Kilde: 3. Leverancespecifikation
Sammenkædning af kolonnerne (Vxx:BJxx) &amp; (BNxx:BZxx)]],1)),"X","")</f>
        <v/>
      </c>
      <c r="C523" t="str">
        <f t="shared" si="49"/>
        <v/>
      </c>
      <c r="D523" t="str">
        <f t="shared" si="50"/>
        <v/>
      </c>
      <c r="E523" t="str">
        <f t="shared" si="51"/>
        <v>X</v>
      </c>
      <c r="F523" t="str">
        <f t="shared" si="52"/>
        <v/>
      </c>
      <c r="G523" t="str">
        <f t="shared" si="53"/>
        <v/>
      </c>
      <c r="H523" t="str">
        <f t="shared" si="54"/>
        <v/>
      </c>
      <c r="J523" t="str">
        <f>"_"&amp;_xlfn.CONCAT(Leverancespecifikation!V526:BJ526,Leverancespecifikation!BN526:BZ526)</f>
        <v>_VVS325VVS325</v>
      </c>
    </row>
    <row r="524" spans="1:10" x14ac:dyDescent="0.25">
      <c r="A524" t="str">
        <f>Leverancespecifikation!C527</f>
        <v>523Varmeblandesløjfer</v>
      </c>
      <c r="B524" t="str">
        <f>IF(ISNUMBER(FIND("_ARK",Tabel2[[#This Row],[Kilde: 3. Leverancespecifikation
Sammenkædning af kolonnerne (Vxx:BJxx) &amp; (BNxx:BZxx)]],1)),"X","")</f>
        <v/>
      </c>
      <c r="C524" t="str">
        <f t="shared" si="49"/>
        <v/>
      </c>
      <c r="D524" t="str">
        <f t="shared" si="50"/>
        <v/>
      </c>
      <c r="E524" t="str">
        <f t="shared" si="51"/>
        <v>X</v>
      </c>
      <c r="F524" t="str">
        <f t="shared" si="52"/>
        <v/>
      </c>
      <c r="G524" t="str">
        <f t="shared" si="53"/>
        <v/>
      </c>
      <c r="H524" t="str">
        <f t="shared" si="54"/>
        <v/>
      </c>
      <c r="J524" t="str">
        <f>"_"&amp;_xlfn.CONCAT(Leverancespecifikation!V527:BJ527,Leverancespecifikation!BN527:BZ527)</f>
        <v>_VVS200VVS300VVS325VVS325</v>
      </c>
    </row>
    <row r="525" spans="1:10" x14ac:dyDescent="0.25">
      <c r="A525" t="str">
        <f>Leverancespecifikation!C528</f>
        <v>524Varmevekslere</v>
      </c>
      <c r="B525" t="str">
        <f>IF(ISNUMBER(FIND("_ARK",Tabel2[[#This Row],[Kilde: 3. Leverancespecifikation
Sammenkædning af kolonnerne (Vxx:BJxx) &amp; (BNxx:BZxx)]],1)),"X","")</f>
        <v/>
      </c>
      <c r="C525" t="str">
        <f t="shared" si="49"/>
        <v/>
      </c>
      <c r="D525" t="str">
        <f t="shared" si="50"/>
        <v/>
      </c>
      <c r="E525" t="str">
        <f t="shared" si="51"/>
        <v>X</v>
      </c>
      <c r="F525" t="str">
        <f t="shared" si="52"/>
        <v/>
      </c>
      <c r="G525" t="str">
        <f t="shared" si="53"/>
        <v/>
      </c>
      <c r="H525" t="str">
        <f t="shared" si="54"/>
        <v/>
      </c>
      <c r="J525" t="str">
        <f>"_"&amp;_xlfn.CONCAT(Leverancespecifikation!V528:BJ528,Leverancespecifikation!BN528:BZ528)</f>
        <v>_VVS200VVS300VVS325VVS325</v>
      </c>
    </row>
    <row r="526" spans="1:10" x14ac:dyDescent="0.25">
      <c r="A526" t="str">
        <f>Leverancespecifikation!C529</f>
        <v>525Ekspansionsbeholdere</v>
      </c>
      <c r="B526" t="str">
        <f>IF(ISNUMBER(FIND("_ARK",Tabel2[[#This Row],[Kilde: 3. Leverancespecifikation
Sammenkædning af kolonnerne (Vxx:BJxx) &amp; (BNxx:BZxx)]],1)),"X","")</f>
        <v/>
      </c>
      <c r="C526" t="str">
        <f t="shared" si="49"/>
        <v/>
      </c>
      <c r="D526" t="str">
        <f t="shared" si="50"/>
        <v/>
      </c>
      <c r="E526" t="str">
        <f t="shared" si="51"/>
        <v>X</v>
      </c>
      <c r="F526" t="str">
        <f t="shared" si="52"/>
        <v/>
      </c>
      <c r="G526" t="str">
        <f t="shared" si="53"/>
        <v/>
      </c>
      <c r="H526" t="str">
        <f t="shared" si="54"/>
        <v/>
      </c>
      <c r="J526" t="str">
        <f>"_"&amp;_xlfn.CONCAT(Leverancespecifikation!V529:BJ529,Leverancespecifikation!BN529:BZ529)</f>
        <v>_VVS200VVS300VVS325VVS325</v>
      </c>
    </row>
    <row r="527" spans="1:10" x14ac:dyDescent="0.25">
      <c r="A527" t="str">
        <f>Leverancespecifikation!C530</f>
        <v>526Brugsvandvekslere</v>
      </c>
      <c r="B527" t="str">
        <f>IF(ISNUMBER(FIND("_ARK",Tabel2[[#This Row],[Kilde: 3. Leverancespecifikation
Sammenkædning af kolonnerne (Vxx:BJxx) &amp; (BNxx:BZxx)]],1)),"X","")</f>
        <v/>
      </c>
      <c r="C527" t="str">
        <f t="shared" si="49"/>
        <v/>
      </c>
      <c r="D527" t="str">
        <f t="shared" si="50"/>
        <v/>
      </c>
      <c r="E527" t="str">
        <f t="shared" si="51"/>
        <v>X</v>
      </c>
      <c r="F527" t="str">
        <f t="shared" si="52"/>
        <v/>
      </c>
      <c r="G527" t="str">
        <f t="shared" si="53"/>
        <v/>
      </c>
      <c r="H527" t="str">
        <f t="shared" si="54"/>
        <v/>
      </c>
      <c r="J527" t="str">
        <f>"_"&amp;_xlfn.CONCAT(Leverancespecifikation!V530:BJ530,Leverancespecifikation!BN530:BZ530)</f>
        <v>_VVS200VVS300VVS325VVS325</v>
      </c>
    </row>
    <row r="528" spans="1:10" x14ac:dyDescent="0.25">
      <c r="A528" t="str">
        <f>Leverancespecifikation!C531</f>
        <v>527Varmtvandsbeholdere</v>
      </c>
      <c r="B528" t="str">
        <f>IF(ISNUMBER(FIND("_ARK",Tabel2[[#This Row],[Kilde: 3. Leverancespecifikation
Sammenkædning af kolonnerne (Vxx:BJxx) &amp; (BNxx:BZxx)]],1)),"X","")</f>
        <v/>
      </c>
      <c r="C528" t="str">
        <f t="shared" si="49"/>
        <v/>
      </c>
      <c r="D528" t="str">
        <f t="shared" si="50"/>
        <v/>
      </c>
      <c r="E528" t="str">
        <f t="shared" si="51"/>
        <v>X</v>
      </c>
      <c r="F528" t="str">
        <f t="shared" si="52"/>
        <v/>
      </c>
      <c r="G528" t="str">
        <f t="shared" si="53"/>
        <v/>
      </c>
      <c r="H528" t="str">
        <f t="shared" si="54"/>
        <v/>
      </c>
      <c r="J528" t="str">
        <f>"_"&amp;_xlfn.CONCAT(Leverancespecifikation!V531:BJ531,Leverancespecifikation!BN531:BZ531)</f>
        <v>_VVS200VVS300VVS325VVS325</v>
      </c>
    </row>
    <row r="529" spans="1:10" x14ac:dyDescent="0.25">
      <c r="A529" t="str">
        <f>Leverancespecifikation!C532</f>
        <v>528Gasfyr</v>
      </c>
      <c r="B529" t="str">
        <f>IF(ISNUMBER(FIND("_ARK",Tabel2[[#This Row],[Kilde: 3. Leverancespecifikation
Sammenkædning af kolonnerne (Vxx:BJxx) &amp; (BNxx:BZxx)]],1)),"X","")</f>
        <v/>
      </c>
      <c r="C529" t="str">
        <f t="shared" si="49"/>
        <v/>
      </c>
      <c r="D529" t="str">
        <f t="shared" si="50"/>
        <v/>
      </c>
      <c r="E529" t="str">
        <f t="shared" si="51"/>
        <v>X</v>
      </c>
      <c r="F529" t="str">
        <f t="shared" si="52"/>
        <v/>
      </c>
      <c r="G529" t="str">
        <f t="shared" si="53"/>
        <v/>
      </c>
      <c r="H529" t="str">
        <f t="shared" si="54"/>
        <v/>
      </c>
      <c r="J529" t="str">
        <f>"_"&amp;_xlfn.CONCAT(Leverancespecifikation!V532:BJ532,Leverancespecifikation!BN532:BZ532)</f>
        <v>_VVS200VVS300VVS325VVS325</v>
      </c>
    </row>
    <row r="530" spans="1:10" x14ac:dyDescent="0.25">
      <c r="A530" t="str">
        <f>Leverancespecifikation!C533</f>
        <v>529Oliefyr</v>
      </c>
      <c r="B530" t="str">
        <f>IF(ISNUMBER(FIND("_ARK",Tabel2[[#This Row],[Kilde: 3. Leverancespecifikation
Sammenkædning af kolonnerne (Vxx:BJxx) &amp; (BNxx:BZxx)]],1)),"X","")</f>
        <v/>
      </c>
      <c r="C530" t="str">
        <f t="shared" si="49"/>
        <v/>
      </c>
      <c r="D530" t="str">
        <f t="shared" si="50"/>
        <v/>
      </c>
      <c r="E530" t="str">
        <f t="shared" si="51"/>
        <v>X</v>
      </c>
      <c r="F530" t="str">
        <f t="shared" si="52"/>
        <v/>
      </c>
      <c r="G530" t="str">
        <f t="shared" si="53"/>
        <v/>
      </c>
      <c r="H530" t="str">
        <f t="shared" si="54"/>
        <v/>
      </c>
      <c r="J530" t="str">
        <f>"_"&amp;_xlfn.CONCAT(Leverancespecifikation!V533:BJ533,Leverancespecifikation!BN533:BZ533)</f>
        <v>_VVS200VVS300VVS325VVS325</v>
      </c>
    </row>
    <row r="531" spans="1:10" x14ac:dyDescent="0.25">
      <c r="A531" t="str">
        <f>Leverancespecifikation!C534</f>
        <v>530Pillefyr</v>
      </c>
      <c r="B531" t="str">
        <f>IF(ISNUMBER(FIND("_ARK",Tabel2[[#This Row],[Kilde: 3. Leverancespecifikation
Sammenkædning af kolonnerne (Vxx:BJxx) &amp; (BNxx:BZxx)]],1)),"X","")</f>
        <v/>
      </c>
      <c r="C531" t="str">
        <f t="shared" si="49"/>
        <v/>
      </c>
      <c r="D531" t="str">
        <f t="shared" si="50"/>
        <v/>
      </c>
      <c r="E531" t="str">
        <f t="shared" si="51"/>
        <v>X</v>
      </c>
      <c r="F531" t="str">
        <f t="shared" si="52"/>
        <v/>
      </c>
      <c r="G531" t="str">
        <f t="shared" si="53"/>
        <v/>
      </c>
      <c r="H531" t="str">
        <f t="shared" si="54"/>
        <v/>
      </c>
      <c r="J531" t="str">
        <f>"_"&amp;_xlfn.CONCAT(Leverancespecifikation!V534:BJ534,Leverancespecifikation!BN534:BZ534)</f>
        <v>_VVS200VVS300VVS325VVS325</v>
      </c>
    </row>
    <row r="532" spans="1:10" x14ac:dyDescent="0.25">
      <c r="A532" t="str">
        <f>Leverancespecifikation!C535</f>
        <v>531Halmfyr</v>
      </c>
      <c r="B532" t="str">
        <f>IF(ISNUMBER(FIND("_ARK",Tabel2[[#This Row],[Kilde: 3. Leverancespecifikation
Sammenkædning af kolonnerne (Vxx:BJxx) &amp; (BNxx:BZxx)]],1)),"X","")</f>
        <v/>
      </c>
      <c r="C532" t="str">
        <f t="shared" si="49"/>
        <v/>
      </c>
      <c r="D532" t="str">
        <f t="shared" si="50"/>
        <v/>
      </c>
      <c r="E532" t="str">
        <f t="shared" si="51"/>
        <v>X</v>
      </c>
      <c r="F532" t="str">
        <f t="shared" si="52"/>
        <v/>
      </c>
      <c r="G532" t="str">
        <f t="shared" si="53"/>
        <v/>
      </c>
      <c r="H532" t="str">
        <f t="shared" si="54"/>
        <v/>
      </c>
      <c r="J532" t="str">
        <f>"_"&amp;_xlfn.CONCAT(Leverancespecifikation!V535:BJ535,Leverancespecifikation!BN535:BZ535)</f>
        <v>_VVS200VVS300VVS325VVS325</v>
      </c>
    </row>
    <row r="533" spans="1:10" x14ac:dyDescent="0.25">
      <c r="A533" t="str">
        <f>Leverancespecifikation!C536</f>
        <v>532Varmepumper</v>
      </c>
      <c r="B533" t="str">
        <f>IF(ISNUMBER(FIND("_ARK",Tabel2[[#This Row],[Kilde: 3. Leverancespecifikation
Sammenkædning af kolonnerne (Vxx:BJxx) &amp; (BNxx:BZxx)]],1)),"X","")</f>
        <v/>
      </c>
      <c r="C533" t="str">
        <f t="shared" si="49"/>
        <v/>
      </c>
      <c r="D533" t="str">
        <f t="shared" si="50"/>
        <v/>
      </c>
      <c r="E533" t="str">
        <f t="shared" si="51"/>
        <v>X</v>
      </c>
      <c r="F533" t="str">
        <f t="shared" si="52"/>
        <v/>
      </c>
      <c r="G533" t="str">
        <f t="shared" si="53"/>
        <v/>
      </c>
      <c r="H533" t="str">
        <f t="shared" si="54"/>
        <v/>
      </c>
      <c r="J533" t="str">
        <f>"_"&amp;_xlfn.CONCAT(Leverancespecifikation!V536:BJ536,Leverancespecifikation!BN536:BZ536)</f>
        <v>_VVS200VVS300VVS325VVS325</v>
      </c>
    </row>
    <row r="534" spans="1:10" x14ac:dyDescent="0.25">
      <c r="A534" t="str">
        <f>Leverancespecifikation!C537</f>
        <v>533Sprinkler</v>
      </c>
      <c r="B534" t="str">
        <f>IF(ISNUMBER(FIND("_ARK",Tabel2[[#This Row],[Kilde: 3. Leverancespecifikation
Sammenkædning af kolonnerne (Vxx:BJxx) &amp; (BNxx:BZxx)]],1)),"X","")</f>
        <v/>
      </c>
      <c r="C534" t="str">
        <f t="shared" si="49"/>
        <v/>
      </c>
      <c r="D534" t="str">
        <f t="shared" si="50"/>
        <v/>
      </c>
      <c r="E534" t="str">
        <f t="shared" si="51"/>
        <v/>
      </c>
      <c r="F534" t="str">
        <f t="shared" si="52"/>
        <v/>
      </c>
      <c r="G534" t="str">
        <f t="shared" si="53"/>
        <v/>
      </c>
      <c r="H534" t="str">
        <f t="shared" si="54"/>
        <v/>
      </c>
      <c r="J534" t="str">
        <f>"_"&amp;_xlfn.CONCAT(Leverancespecifikation!V537:BJ537,Leverancespecifikation!BN537:BZ537)</f>
        <v>_</v>
      </c>
    </row>
    <row r="535" spans="1:10" x14ac:dyDescent="0.25">
      <c r="A535" t="str">
        <f>Leverancespecifikation!C538</f>
        <v>534Tryktanke</v>
      </c>
      <c r="B535" t="str">
        <f>IF(ISNUMBER(FIND("_ARK",Tabel2[[#This Row],[Kilde: 3. Leverancespecifikation
Sammenkædning af kolonnerne (Vxx:BJxx) &amp; (BNxx:BZxx)]],1)),"X","")</f>
        <v/>
      </c>
      <c r="C535" t="str">
        <f t="shared" si="49"/>
        <v/>
      </c>
      <c r="D535" t="str">
        <f t="shared" si="50"/>
        <v/>
      </c>
      <c r="E535" t="str">
        <f t="shared" si="51"/>
        <v>X</v>
      </c>
      <c r="F535" t="str">
        <f t="shared" si="52"/>
        <v/>
      </c>
      <c r="G535" t="str">
        <f t="shared" si="53"/>
        <v>X</v>
      </c>
      <c r="H535" t="str">
        <f t="shared" si="54"/>
        <v/>
      </c>
      <c r="J535" t="str">
        <f>"_"&amp;_xlfn.CONCAT(Leverancespecifikation!V538:BJ538,Leverancespecifikation!BN538:BZ538)</f>
        <v>_VVS200VVS300VVS300ENT325</v>
      </c>
    </row>
    <row r="536" spans="1:10" x14ac:dyDescent="0.25">
      <c r="A536" t="str">
        <f>Leverancespecifikation!C539</f>
        <v>535Trykbeholderpumper</v>
      </c>
      <c r="B536" t="str">
        <f>IF(ISNUMBER(FIND("_ARK",Tabel2[[#This Row],[Kilde: 3. Leverancespecifikation
Sammenkædning af kolonnerne (Vxx:BJxx) &amp; (BNxx:BZxx)]],1)),"X","")</f>
        <v/>
      </c>
      <c r="C536" t="str">
        <f t="shared" si="49"/>
        <v/>
      </c>
      <c r="D536" t="str">
        <f t="shared" si="50"/>
        <v/>
      </c>
      <c r="E536" t="str">
        <f t="shared" si="51"/>
        <v>X</v>
      </c>
      <c r="F536" t="str">
        <f t="shared" si="52"/>
        <v/>
      </c>
      <c r="G536" t="str">
        <f t="shared" si="53"/>
        <v>X</v>
      </c>
      <c r="H536" t="str">
        <f t="shared" si="54"/>
        <v/>
      </c>
      <c r="J536" t="str">
        <f>"_"&amp;_xlfn.CONCAT(Leverancespecifikation!V539:BJ539,Leverancespecifikation!BN539:BZ539)</f>
        <v>_VVS300VVS300ENT325</v>
      </c>
    </row>
    <row r="537" spans="1:10" x14ac:dyDescent="0.25">
      <c r="A537" t="str">
        <f>Leverancespecifikation!C540</f>
        <v>536Alarmventiler</v>
      </c>
      <c r="B537" t="str">
        <f>IF(ISNUMBER(FIND("_ARK",Tabel2[[#This Row],[Kilde: 3. Leverancespecifikation
Sammenkædning af kolonnerne (Vxx:BJxx) &amp; (BNxx:BZxx)]],1)),"X","")</f>
        <v/>
      </c>
      <c r="C537" t="str">
        <f t="shared" si="49"/>
        <v/>
      </c>
      <c r="D537" t="str">
        <f t="shared" si="50"/>
        <v/>
      </c>
      <c r="E537" t="str">
        <f t="shared" si="51"/>
        <v/>
      </c>
      <c r="F537" t="str">
        <f t="shared" si="52"/>
        <v/>
      </c>
      <c r="G537" t="str">
        <f t="shared" si="53"/>
        <v>X</v>
      </c>
      <c r="H537" t="str">
        <f t="shared" si="54"/>
        <v/>
      </c>
      <c r="J537" t="str">
        <f>"_"&amp;_xlfn.CONCAT(Leverancespecifikation!V540:BJ540,Leverancespecifikation!BN540:BZ540)</f>
        <v>_ENT325</v>
      </c>
    </row>
    <row r="538" spans="1:10" x14ac:dyDescent="0.25">
      <c r="A538" t="str">
        <f>Leverancespecifikation!C541</f>
        <v>537Flowswitche</v>
      </c>
      <c r="B538" t="str">
        <f>IF(ISNUMBER(FIND("_ARK",Tabel2[[#This Row],[Kilde: 3. Leverancespecifikation
Sammenkædning af kolonnerne (Vxx:BJxx) &amp; (BNxx:BZxx)]],1)),"X","")</f>
        <v/>
      </c>
      <c r="C538" t="str">
        <f t="shared" si="49"/>
        <v/>
      </c>
      <c r="D538" t="str">
        <f t="shared" si="50"/>
        <v/>
      </c>
      <c r="E538" t="str">
        <f t="shared" si="51"/>
        <v/>
      </c>
      <c r="F538" t="str">
        <f t="shared" si="52"/>
        <v/>
      </c>
      <c r="G538" t="str">
        <f t="shared" si="53"/>
        <v>X</v>
      </c>
      <c r="H538" t="str">
        <f t="shared" si="54"/>
        <v/>
      </c>
      <c r="J538" t="str">
        <f>"_"&amp;_xlfn.CONCAT(Leverancespecifikation!V541:BJ541,Leverancespecifikation!BN541:BZ541)</f>
        <v>_ENT325</v>
      </c>
    </row>
    <row r="539" spans="1:10" x14ac:dyDescent="0.25">
      <c r="A539" t="str">
        <f>Leverancespecifikation!C542</f>
        <v>538Komponenter</v>
      </c>
      <c r="B539" t="str">
        <f>IF(ISNUMBER(FIND("_ARK",Tabel2[[#This Row],[Kilde: 3. Leverancespecifikation
Sammenkædning af kolonnerne (Vxx:BJxx) &amp; (BNxx:BZxx)]],1)),"X","")</f>
        <v/>
      </c>
      <c r="C539" t="str">
        <f t="shared" si="49"/>
        <v/>
      </c>
      <c r="D539" t="str">
        <f t="shared" si="50"/>
        <v/>
      </c>
      <c r="E539" t="str">
        <f t="shared" si="51"/>
        <v/>
      </c>
      <c r="F539" t="str">
        <f t="shared" si="52"/>
        <v/>
      </c>
      <c r="G539" t="str">
        <f t="shared" si="53"/>
        <v/>
      </c>
      <c r="H539" t="str">
        <f t="shared" si="54"/>
        <v/>
      </c>
      <c r="J539" t="str">
        <f>"_"&amp;_xlfn.CONCAT(Leverancespecifikation!V542:BJ542,Leverancespecifikation!BN542:BZ542)</f>
        <v>_</v>
      </c>
    </row>
    <row r="540" spans="1:10" x14ac:dyDescent="0.25">
      <c r="A540" t="str">
        <f>Leverancespecifikation!C543</f>
        <v xml:space="preserve">539Kloak / LAR systemer under bygning </v>
      </c>
      <c r="B540" t="str">
        <f>IF(ISNUMBER(FIND("_ARK",Tabel2[[#This Row],[Kilde: 3. Leverancespecifikation
Sammenkædning af kolonnerne (Vxx:BJxx) &amp; (BNxx:BZxx)]],1)),"X","")</f>
        <v/>
      </c>
      <c r="C540" t="str">
        <f t="shared" si="49"/>
        <v/>
      </c>
      <c r="D540" t="str">
        <f t="shared" si="50"/>
        <v/>
      </c>
      <c r="E540" t="str">
        <f t="shared" si="51"/>
        <v/>
      </c>
      <c r="F540" t="str">
        <f t="shared" si="52"/>
        <v/>
      </c>
      <c r="G540" t="str">
        <f t="shared" si="53"/>
        <v/>
      </c>
      <c r="H540" t="str">
        <f t="shared" si="54"/>
        <v/>
      </c>
      <c r="J540" t="str">
        <f>"_"&amp;_xlfn.CONCAT(Leverancespecifikation!V543:BJ543,Leverancespecifikation!BN543:BZ543)</f>
        <v>_</v>
      </c>
    </row>
    <row r="541" spans="1:10" x14ac:dyDescent="0.25">
      <c r="A541" t="str">
        <f>Leverancespecifikation!C544</f>
        <v>540Vandlåse</v>
      </c>
      <c r="B541" t="str">
        <f>IF(ISNUMBER(FIND("_ARK",Tabel2[[#This Row],[Kilde: 3. Leverancespecifikation
Sammenkædning af kolonnerne (Vxx:BJxx) &amp; (BNxx:BZxx)]],1)),"X","")</f>
        <v/>
      </c>
      <c r="C541" t="str">
        <f t="shared" si="49"/>
        <v/>
      </c>
      <c r="D541" t="str">
        <f t="shared" si="50"/>
        <v/>
      </c>
      <c r="E541" t="str">
        <f t="shared" si="51"/>
        <v/>
      </c>
      <c r="F541" t="str">
        <f t="shared" si="52"/>
        <v/>
      </c>
      <c r="G541" t="str">
        <f t="shared" si="53"/>
        <v/>
      </c>
      <c r="H541" t="str">
        <f t="shared" si="54"/>
        <v/>
      </c>
      <c r="J541" t="str">
        <f>"_"&amp;_xlfn.CONCAT(Leverancespecifikation!V544:BJ544,Leverancespecifikation!BN544:BZ544)</f>
        <v>_</v>
      </c>
    </row>
    <row r="542" spans="1:10" x14ac:dyDescent="0.25">
      <c r="A542" t="str">
        <f>Leverancespecifikation!C545</f>
        <v>541Afløb</v>
      </c>
      <c r="B542" t="str">
        <f>IF(ISNUMBER(FIND("_ARK",Tabel2[[#This Row],[Kilde: 3. Leverancespecifikation
Sammenkædning af kolonnerne (Vxx:BJxx) &amp; (BNxx:BZxx)]],1)),"X","")</f>
        <v/>
      </c>
      <c r="C542" t="str">
        <f t="shared" si="49"/>
        <v/>
      </c>
      <c r="D542" t="str">
        <f t="shared" si="50"/>
        <v/>
      </c>
      <c r="E542" t="str">
        <f t="shared" si="51"/>
        <v/>
      </c>
      <c r="F542" t="str">
        <f t="shared" si="52"/>
        <v/>
      </c>
      <c r="G542" t="str">
        <f t="shared" si="53"/>
        <v/>
      </c>
      <c r="H542" t="str">
        <f t="shared" si="54"/>
        <v/>
      </c>
      <c r="J542" t="str">
        <f>"_"&amp;_xlfn.CONCAT(Leverancespecifikation!V545:BJ545,Leverancespecifikation!BN545:BZ545)</f>
        <v>_</v>
      </c>
    </row>
    <row r="543" spans="1:10" x14ac:dyDescent="0.25">
      <c r="A543" t="str">
        <f>Leverancespecifikation!C546</f>
        <v>542Spildevand, tilslutninger</v>
      </c>
      <c r="B543" t="str">
        <f>IF(ISNUMBER(FIND("_ARK",Tabel2[[#This Row],[Kilde: 3. Leverancespecifikation
Sammenkædning af kolonnerne (Vxx:BJxx) &amp; (BNxx:BZxx)]],1)),"X","")</f>
        <v/>
      </c>
      <c r="C543" t="str">
        <f t="shared" si="49"/>
        <v/>
      </c>
      <c r="D543" t="str">
        <f t="shared" si="50"/>
        <v/>
      </c>
      <c r="E543" t="str">
        <f t="shared" si="51"/>
        <v>X</v>
      </c>
      <c r="F543" t="str">
        <f t="shared" si="52"/>
        <v/>
      </c>
      <c r="G543" t="str">
        <f t="shared" si="53"/>
        <v/>
      </c>
      <c r="H543" t="str">
        <f t="shared" si="54"/>
        <v/>
      </c>
      <c r="J543" t="str">
        <f>"_"&amp;_xlfn.CONCAT(Leverancespecifikation!V546:BJ546,Leverancespecifikation!BN546:BZ546)</f>
        <v>_VVS300VVS325VVS325</v>
      </c>
    </row>
    <row r="544" spans="1:10" x14ac:dyDescent="0.25">
      <c r="A544" t="str">
        <f>Leverancespecifikation!C547</f>
        <v>543Toiletter, tilslutninger</v>
      </c>
      <c r="B544" t="str">
        <f>IF(ISNUMBER(FIND("_ARK",Tabel2[[#This Row],[Kilde: 3. Leverancespecifikation
Sammenkædning af kolonnerne (Vxx:BJxx) &amp; (BNxx:BZxx)]],1)),"X","")</f>
        <v/>
      </c>
      <c r="C544" t="str">
        <f t="shared" si="49"/>
        <v/>
      </c>
      <c r="D544" t="str">
        <f t="shared" si="50"/>
        <v/>
      </c>
      <c r="E544" t="str">
        <f t="shared" si="51"/>
        <v>X</v>
      </c>
      <c r="F544" t="str">
        <f t="shared" si="52"/>
        <v/>
      </c>
      <c r="G544" t="str">
        <f t="shared" si="53"/>
        <v/>
      </c>
      <c r="H544" t="str">
        <f t="shared" si="54"/>
        <v/>
      </c>
      <c r="J544" t="str">
        <f>"_"&amp;_xlfn.CONCAT(Leverancespecifikation!V547:BJ547,Leverancespecifikation!BN547:BZ547)</f>
        <v>_VVS300VVS325VVS325</v>
      </c>
    </row>
    <row r="545" spans="1:10" x14ac:dyDescent="0.25">
      <c r="A545" t="str">
        <f>Leverancespecifikation!C548</f>
        <v>544Vaske, tilslutninger</v>
      </c>
      <c r="B545" t="str">
        <f>IF(ISNUMBER(FIND("_ARK",Tabel2[[#This Row],[Kilde: 3. Leverancespecifikation
Sammenkædning af kolonnerne (Vxx:BJxx) &amp; (BNxx:BZxx)]],1)),"X","")</f>
        <v/>
      </c>
      <c r="C545" t="str">
        <f t="shared" si="49"/>
        <v/>
      </c>
      <c r="D545" t="str">
        <f t="shared" si="50"/>
        <v/>
      </c>
      <c r="E545" t="str">
        <f t="shared" si="51"/>
        <v>X</v>
      </c>
      <c r="F545" t="str">
        <f t="shared" si="52"/>
        <v/>
      </c>
      <c r="G545" t="str">
        <f t="shared" si="53"/>
        <v/>
      </c>
      <c r="H545" t="str">
        <f t="shared" si="54"/>
        <v/>
      </c>
      <c r="J545" t="str">
        <f>"_"&amp;_xlfn.CONCAT(Leverancespecifikation!V548:BJ548,Leverancespecifikation!BN548:BZ548)</f>
        <v>_VVS300VVS325VVS325</v>
      </c>
    </row>
    <row r="546" spans="1:10" x14ac:dyDescent="0.25">
      <c r="A546" t="str">
        <f>Leverancespecifikation!C549</f>
        <v>545Vand- og afløb, tilslutninger</v>
      </c>
      <c r="B546" t="str">
        <f>IF(ISNUMBER(FIND("_ARK",Tabel2[[#This Row],[Kilde: 3. Leverancespecifikation
Sammenkædning af kolonnerne (Vxx:BJxx) &amp; (BNxx:BZxx)]],1)),"X","")</f>
        <v/>
      </c>
      <c r="C546" t="str">
        <f t="shared" si="49"/>
        <v/>
      </c>
      <c r="D546" t="str">
        <f t="shared" si="50"/>
        <v/>
      </c>
      <c r="E546" t="str">
        <f t="shared" si="51"/>
        <v>X</v>
      </c>
      <c r="F546" t="str">
        <f t="shared" si="52"/>
        <v/>
      </c>
      <c r="G546" t="str">
        <f t="shared" si="53"/>
        <v/>
      </c>
      <c r="H546" t="str">
        <f t="shared" si="54"/>
        <v/>
      </c>
      <c r="J546" t="str">
        <f>"_"&amp;_xlfn.CONCAT(Leverancespecifikation!V549:BJ549,Leverancespecifikation!BN549:BZ549)</f>
        <v>_VVS300VVS325VVS325</v>
      </c>
    </row>
    <row r="547" spans="1:10" x14ac:dyDescent="0.25">
      <c r="A547" t="str">
        <f>Leverancespecifikation!C550</f>
        <v>546Vand- og afløb, tilslutninger til teknisk udstyr</v>
      </c>
      <c r="B547" t="str">
        <f>IF(ISNUMBER(FIND("_ARK",Tabel2[[#This Row],[Kilde: 3. Leverancespecifikation
Sammenkædning af kolonnerne (Vxx:BJxx) &amp; (BNxx:BZxx)]],1)),"X","")</f>
        <v/>
      </c>
      <c r="C547" t="str">
        <f t="shared" si="49"/>
        <v/>
      </c>
      <c r="D547" t="str">
        <f t="shared" si="50"/>
        <v/>
      </c>
      <c r="E547" t="str">
        <f t="shared" si="51"/>
        <v>X</v>
      </c>
      <c r="F547" t="str">
        <f t="shared" si="52"/>
        <v/>
      </c>
      <c r="G547" t="str">
        <f t="shared" si="53"/>
        <v/>
      </c>
      <c r="H547" t="str">
        <f t="shared" si="54"/>
        <v/>
      </c>
      <c r="J547" t="str">
        <f>"_"&amp;_xlfn.CONCAT(Leverancespecifikation!V550:BJ550,Leverancespecifikation!BN550:BZ550)</f>
        <v>_VVS300VVS325VVS325</v>
      </c>
    </row>
    <row r="548" spans="1:10" x14ac:dyDescent="0.25">
      <c r="A548" t="str">
        <f>Leverancespecifikation!C551</f>
        <v>547Vand- og afløb, tilslutninger til lab. Udstyr</v>
      </c>
      <c r="B548" t="str">
        <f>IF(ISNUMBER(FIND("_ARK",Tabel2[[#This Row],[Kilde: 3. Leverancespecifikation
Sammenkædning af kolonnerne (Vxx:BJxx) &amp; (BNxx:BZxx)]],1)),"X","")</f>
        <v/>
      </c>
      <c r="C548" t="str">
        <f t="shared" si="49"/>
        <v/>
      </c>
      <c r="D548" t="str">
        <f t="shared" si="50"/>
        <v/>
      </c>
      <c r="E548" t="str">
        <f t="shared" si="51"/>
        <v>X</v>
      </c>
      <c r="F548" t="str">
        <f t="shared" si="52"/>
        <v/>
      </c>
      <c r="G548" t="str">
        <f t="shared" si="53"/>
        <v/>
      </c>
      <c r="H548" t="str">
        <f t="shared" si="54"/>
        <v/>
      </c>
      <c r="J548" t="str">
        <f>"_"&amp;_xlfn.CONCAT(Leverancespecifikation!V551:BJ551,Leverancespecifikation!BN551:BZ551)</f>
        <v>_VVS300VVS325VVS325</v>
      </c>
    </row>
    <row r="549" spans="1:10" x14ac:dyDescent="0.25">
      <c r="A549" t="str">
        <f>Leverancespecifikation!C552</f>
        <v>548Regnvand, tilslutninger</v>
      </c>
      <c r="B549" t="str">
        <f>IF(ISNUMBER(FIND("_ARK",Tabel2[[#This Row],[Kilde: 3. Leverancespecifikation
Sammenkædning af kolonnerne (Vxx:BJxx) &amp; (BNxx:BZxx)]],1)),"X","")</f>
        <v/>
      </c>
      <c r="C549" t="str">
        <f t="shared" si="49"/>
        <v/>
      </c>
      <c r="D549" t="str">
        <f t="shared" si="50"/>
        <v/>
      </c>
      <c r="E549" t="str">
        <f t="shared" si="51"/>
        <v>X</v>
      </c>
      <c r="F549" t="str">
        <f t="shared" si="52"/>
        <v/>
      </c>
      <c r="G549" t="str">
        <f t="shared" si="53"/>
        <v/>
      </c>
      <c r="H549" t="str">
        <f t="shared" si="54"/>
        <v/>
      </c>
      <c r="J549" t="str">
        <f>"_"&amp;_xlfn.CONCAT(Leverancespecifikation!V552:BJ552,Leverancespecifikation!BN552:BZ552)</f>
        <v>_VVS300VVS325VVS325</v>
      </c>
    </row>
    <row r="550" spans="1:10" x14ac:dyDescent="0.25">
      <c r="A550" t="str">
        <f>Leverancespecifikation!C553</f>
        <v>549Sanitet</v>
      </c>
      <c r="B550" t="str">
        <f>IF(ISNUMBER(FIND("_ARK",Tabel2[[#This Row],[Kilde: 3. Leverancespecifikation
Sammenkædning af kolonnerne (Vxx:BJxx) &amp; (BNxx:BZxx)]],1)),"X","")</f>
        <v/>
      </c>
      <c r="C550" t="str">
        <f t="shared" si="49"/>
        <v/>
      </c>
      <c r="D550" t="str">
        <f t="shared" si="50"/>
        <v/>
      </c>
      <c r="E550" t="str">
        <f t="shared" si="51"/>
        <v/>
      </c>
      <c r="F550" t="str">
        <f t="shared" si="52"/>
        <v/>
      </c>
      <c r="G550" t="str">
        <f t="shared" si="53"/>
        <v/>
      </c>
      <c r="H550" t="str">
        <f t="shared" si="54"/>
        <v/>
      </c>
      <c r="J550" t="str">
        <f>"_"&amp;_xlfn.CONCAT(Leverancespecifikation!V553:BJ553,Leverancespecifikation!BN553:BZ553)</f>
        <v>_</v>
      </c>
    </row>
    <row r="551" spans="1:10" x14ac:dyDescent="0.25">
      <c r="A551" t="str">
        <f>Leverancespecifikation!C554</f>
        <v>550Regnvandsgenstande</v>
      </c>
      <c r="B551" t="str">
        <f>IF(ISNUMBER(FIND("_ARK",Tabel2[[#This Row],[Kilde: 3. Leverancespecifikation
Sammenkædning af kolonnerne (Vxx:BJxx) &amp; (BNxx:BZxx)]],1)),"X","")</f>
        <v/>
      </c>
      <c r="C551" t="str">
        <f t="shared" si="49"/>
        <v/>
      </c>
      <c r="D551" t="str">
        <f t="shared" si="50"/>
        <v/>
      </c>
      <c r="E551" t="str">
        <f t="shared" si="51"/>
        <v/>
      </c>
      <c r="F551" t="str">
        <f t="shared" si="52"/>
        <v/>
      </c>
      <c r="G551" t="str">
        <f t="shared" si="53"/>
        <v/>
      </c>
      <c r="H551" t="str">
        <f t="shared" si="54"/>
        <v/>
      </c>
      <c r="J551" t="str">
        <f>"_"&amp;_xlfn.CONCAT(Leverancespecifikation!V554:BJ554,Leverancespecifikation!BN554:BZ554)</f>
        <v>_</v>
      </c>
    </row>
    <row r="552" spans="1:10" x14ac:dyDescent="0.25">
      <c r="A552" t="str">
        <f>Leverancespecifikation!C555</f>
        <v>551Rensestykker</v>
      </c>
      <c r="B552" t="str">
        <f>IF(ISNUMBER(FIND("_ARK",Tabel2[[#This Row],[Kilde: 3. Leverancespecifikation
Sammenkædning af kolonnerne (Vxx:BJxx) &amp; (BNxx:BZxx)]],1)),"X","")</f>
        <v/>
      </c>
      <c r="C552" t="str">
        <f t="shared" si="49"/>
        <v/>
      </c>
      <c r="D552" t="str">
        <f t="shared" si="50"/>
        <v/>
      </c>
      <c r="E552" t="str">
        <f t="shared" si="51"/>
        <v/>
      </c>
      <c r="F552" t="str">
        <f t="shared" si="52"/>
        <v/>
      </c>
      <c r="G552" t="str">
        <f t="shared" si="53"/>
        <v/>
      </c>
      <c r="H552" t="str">
        <f t="shared" si="54"/>
        <v/>
      </c>
      <c r="J552" t="str">
        <f>"_"&amp;_xlfn.CONCAT(Leverancespecifikation!V555:BJ555,Leverancespecifikation!BN555:BZ555)</f>
        <v>_</v>
      </c>
    </row>
    <row r="553" spans="1:10" x14ac:dyDescent="0.25">
      <c r="A553" t="str">
        <f>Leverancespecifikation!C556</f>
        <v>552Vandlåse</v>
      </c>
      <c r="B553" t="str">
        <f>IF(ISNUMBER(FIND("_ARK",Tabel2[[#This Row],[Kilde: 3. Leverancespecifikation
Sammenkædning af kolonnerne (Vxx:BJxx) &amp; (BNxx:BZxx)]],1)),"X","")</f>
        <v/>
      </c>
      <c r="C553" t="str">
        <f t="shared" si="49"/>
        <v/>
      </c>
      <c r="D553" t="str">
        <f t="shared" si="50"/>
        <v/>
      </c>
      <c r="E553" t="str">
        <f t="shared" si="51"/>
        <v/>
      </c>
      <c r="F553" t="str">
        <f t="shared" si="52"/>
        <v/>
      </c>
      <c r="G553" t="str">
        <f t="shared" si="53"/>
        <v/>
      </c>
      <c r="H553" t="str">
        <f t="shared" si="54"/>
        <v/>
      </c>
      <c r="J553" t="str">
        <f>"_"&amp;_xlfn.CONCAT(Leverancespecifikation!V556:BJ556,Leverancespecifikation!BN556:BZ556)</f>
        <v>_</v>
      </c>
    </row>
    <row r="554" spans="1:10" x14ac:dyDescent="0.25">
      <c r="A554" t="str">
        <f>Leverancespecifikation!C557</f>
        <v>553Vand</v>
      </c>
      <c r="B554" t="str">
        <f>IF(ISNUMBER(FIND("_ARK",Tabel2[[#This Row],[Kilde: 3. Leverancespecifikation
Sammenkædning af kolonnerne (Vxx:BJxx) &amp; (BNxx:BZxx)]],1)),"X","")</f>
        <v/>
      </c>
      <c r="C554" t="str">
        <f t="shared" si="49"/>
        <v/>
      </c>
      <c r="D554" t="str">
        <f t="shared" si="50"/>
        <v/>
      </c>
      <c r="E554" t="str">
        <f t="shared" si="51"/>
        <v/>
      </c>
      <c r="F554" t="str">
        <f t="shared" si="52"/>
        <v/>
      </c>
      <c r="G554" t="str">
        <f t="shared" si="53"/>
        <v/>
      </c>
      <c r="H554" t="str">
        <f t="shared" si="54"/>
        <v/>
      </c>
      <c r="J554" t="str">
        <f>"_"&amp;_xlfn.CONCAT(Leverancespecifikation!V557:BJ557,Leverancespecifikation!BN557:BZ557)</f>
        <v>_</v>
      </c>
    </row>
    <row r="555" spans="1:10" x14ac:dyDescent="0.25">
      <c r="A555" t="str">
        <f>Leverancespecifikation!C558</f>
        <v>554Vand tilslutninger (Brusere/Spulehaner/Aftap/mv.)</v>
      </c>
      <c r="B555" t="str">
        <f>IF(ISNUMBER(FIND("_ARK",Tabel2[[#This Row],[Kilde: 3. Leverancespecifikation
Sammenkædning af kolonnerne (Vxx:BJxx) &amp; (BNxx:BZxx)]],1)),"X","")</f>
        <v/>
      </c>
      <c r="C555" t="str">
        <f t="shared" si="49"/>
        <v/>
      </c>
      <c r="D555" t="str">
        <f t="shared" si="50"/>
        <v/>
      </c>
      <c r="E555" t="str">
        <f t="shared" si="51"/>
        <v>X</v>
      </c>
      <c r="F555" t="str">
        <f t="shared" si="52"/>
        <v/>
      </c>
      <c r="G555" t="str">
        <f t="shared" si="53"/>
        <v/>
      </c>
      <c r="H555" t="str">
        <f t="shared" si="54"/>
        <v/>
      </c>
      <c r="J555" t="str">
        <f>"_"&amp;_xlfn.CONCAT(Leverancespecifikation!V558:BJ558,Leverancespecifikation!BN558:BZ558)</f>
        <v>_VVS325VVS325</v>
      </c>
    </row>
    <row r="556" spans="1:10" x14ac:dyDescent="0.25">
      <c r="A556" t="str">
        <f>Leverancespecifikation!C559</f>
        <v>555Slangevindere</v>
      </c>
      <c r="B556" t="str">
        <f>IF(ISNUMBER(FIND("_ARK",Tabel2[[#This Row],[Kilde: 3. Leverancespecifikation
Sammenkædning af kolonnerne (Vxx:BJxx) &amp; (BNxx:BZxx)]],1)),"X","")</f>
        <v/>
      </c>
      <c r="C556" t="str">
        <f t="shared" si="49"/>
        <v/>
      </c>
      <c r="D556" t="str">
        <f t="shared" si="50"/>
        <v/>
      </c>
      <c r="E556" t="str">
        <f t="shared" si="51"/>
        <v>X</v>
      </c>
      <c r="F556" t="str">
        <f t="shared" si="52"/>
        <v/>
      </c>
      <c r="G556" t="str">
        <f t="shared" si="53"/>
        <v/>
      </c>
      <c r="H556" t="str">
        <f t="shared" si="54"/>
        <v/>
      </c>
      <c r="J556" t="str">
        <f>"_"&amp;_xlfn.CONCAT(Leverancespecifikation!V559:BJ559,Leverancespecifikation!BN559:BZ559)</f>
        <v>_VVS325VVS325</v>
      </c>
    </row>
    <row r="557" spans="1:10" x14ac:dyDescent="0.25">
      <c r="A557" t="str">
        <f>Leverancespecifikation!C560</f>
        <v>556Brandposter</v>
      </c>
      <c r="B557" t="str">
        <f>IF(ISNUMBER(FIND("_ARK",Tabel2[[#This Row],[Kilde: 3. Leverancespecifikation
Sammenkædning af kolonnerne (Vxx:BJxx) &amp; (BNxx:BZxx)]],1)),"X","")</f>
        <v/>
      </c>
      <c r="C557" t="str">
        <f t="shared" si="49"/>
        <v/>
      </c>
      <c r="D557" t="str">
        <f t="shared" si="50"/>
        <v/>
      </c>
      <c r="E557" t="str">
        <f t="shared" si="51"/>
        <v>X</v>
      </c>
      <c r="F557" t="str">
        <f t="shared" si="52"/>
        <v/>
      </c>
      <c r="G557" t="str">
        <f t="shared" si="53"/>
        <v/>
      </c>
      <c r="H557" t="str">
        <f t="shared" si="54"/>
        <v/>
      </c>
      <c r="J557" t="str">
        <f>"_"&amp;_xlfn.CONCAT(Leverancespecifikation!V560:BJ560,Leverancespecifikation!BN560:BZ560)</f>
        <v>_VVS325VVS325</v>
      </c>
    </row>
    <row r="558" spans="1:10" x14ac:dyDescent="0.25">
      <c r="A558" t="str">
        <f>Leverancespecifikation!C561</f>
        <v>557Storz kobling til brandstigrør</v>
      </c>
      <c r="B558" t="str">
        <f>IF(ISNUMBER(FIND("_ARK",Tabel2[[#This Row],[Kilde: 3. Leverancespecifikation
Sammenkædning af kolonnerne (Vxx:BJxx) &amp; (BNxx:BZxx)]],1)),"X","")</f>
        <v/>
      </c>
      <c r="C558" t="str">
        <f t="shared" si="49"/>
        <v/>
      </c>
      <c r="D558" t="str">
        <f t="shared" si="50"/>
        <v/>
      </c>
      <c r="E558" t="str">
        <f t="shared" si="51"/>
        <v>X</v>
      </c>
      <c r="F558" t="str">
        <f t="shared" si="52"/>
        <v/>
      </c>
      <c r="G558" t="str">
        <f t="shared" si="53"/>
        <v/>
      </c>
      <c r="H558" t="str">
        <f t="shared" si="54"/>
        <v/>
      </c>
      <c r="J558" t="str">
        <f>"_"&amp;_xlfn.CONCAT(Leverancespecifikation!V561:BJ561,Leverancespecifikation!BN561:BZ561)</f>
        <v>_VVS325VVS325</v>
      </c>
    </row>
    <row r="559" spans="1:10" x14ac:dyDescent="0.25">
      <c r="A559" t="str">
        <f>Leverancespecifikation!C562</f>
        <v>558Armaturer og vandgenstande</v>
      </c>
      <c r="B559" t="str">
        <f>IF(ISNUMBER(FIND("_ARK",Tabel2[[#This Row],[Kilde: 3. Leverancespecifikation
Sammenkædning af kolonnerne (Vxx:BJxx) &amp; (BNxx:BZxx)]],1)),"X","")</f>
        <v/>
      </c>
      <c r="C559" t="str">
        <f t="shared" si="49"/>
        <v/>
      </c>
      <c r="D559" t="str">
        <f t="shared" si="50"/>
        <v/>
      </c>
      <c r="E559" t="str">
        <f t="shared" si="51"/>
        <v/>
      </c>
      <c r="F559" t="str">
        <f t="shared" si="52"/>
        <v/>
      </c>
      <c r="G559" t="str">
        <f t="shared" si="53"/>
        <v/>
      </c>
      <c r="H559" t="str">
        <f t="shared" si="54"/>
        <v/>
      </c>
      <c r="J559" t="str">
        <f>"_"&amp;_xlfn.CONCAT(Leverancespecifikation!V562:BJ562,Leverancespecifikation!BN562:BZ562)</f>
        <v>_</v>
      </c>
    </row>
    <row r="560" spans="1:10" x14ac:dyDescent="0.25">
      <c r="A560" t="str">
        <f>Leverancespecifikation!C563</f>
        <v>559Afspærringsventiler</v>
      </c>
      <c r="B560" t="str">
        <f>IF(ISNUMBER(FIND("_ARK",Tabel2[[#This Row],[Kilde: 3. Leverancespecifikation
Sammenkædning af kolonnerne (Vxx:BJxx) &amp; (BNxx:BZxx)]],1)),"X","")</f>
        <v/>
      </c>
      <c r="C560" t="str">
        <f t="shared" si="49"/>
        <v/>
      </c>
      <c r="D560" t="str">
        <f t="shared" si="50"/>
        <v/>
      </c>
      <c r="E560" t="str">
        <f t="shared" si="51"/>
        <v/>
      </c>
      <c r="F560" t="str">
        <f t="shared" si="52"/>
        <v/>
      </c>
      <c r="G560" t="str">
        <f t="shared" si="53"/>
        <v/>
      </c>
      <c r="H560" t="str">
        <f t="shared" si="54"/>
        <v/>
      </c>
      <c r="J560" t="str">
        <f>"_"&amp;_xlfn.CONCAT(Leverancespecifikation!V563:BJ563,Leverancespecifikation!BN563:BZ563)</f>
        <v>_</v>
      </c>
    </row>
    <row r="561" spans="1:10" x14ac:dyDescent="0.25">
      <c r="A561" t="str">
        <f>Leverancespecifikation!C564</f>
        <v xml:space="preserve">560Indregulerende ventiler </v>
      </c>
      <c r="B561" t="str">
        <f>IF(ISNUMBER(FIND("_ARK",Tabel2[[#This Row],[Kilde: 3. Leverancespecifikation
Sammenkædning af kolonnerne (Vxx:BJxx) &amp; (BNxx:BZxx)]],1)),"X","")</f>
        <v/>
      </c>
      <c r="C561" t="str">
        <f t="shared" si="49"/>
        <v/>
      </c>
      <c r="D561" t="str">
        <f t="shared" si="50"/>
        <v/>
      </c>
      <c r="E561" t="str">
        <f t="shared" si="51"/>
        <v/>
      </c>
      <c r="F561" t="str">
        <f t="shared" si="52"/>
        <v/>
      </c>
      <c r="G561" t="str">
        <f t="shared" si="53"/>
        <v/>
      </c>
      <c r="H561" t="str">
        <f t="shared" si="54"/>
        <v/>
      </c>
      <c r="J561" t="str">
        <f>"_"&amp;_xlfn.CONCAT(Leverancespecifikation!V564:BJ564,Leverancespecifikation!BN564:BZ564)</f>
        <v>_</v>
      </c>
    </row>
    <row r="562" spans="1:10" x14ac:dyDescent="0.25">
      <c r="A562" t="str">
        <f>Leverancespecifikation!C565</f>
        <v>561Øvrige Ventiler</v>
      </c>
      <c r="B562" t="str">
        <f>IF(ISNUMBER(FIND("_ARK",Tabel2[[#This Row],[Kilde: 3. Leverancespecifikation
Sammenkædning af kolonnerne (Vxx:BJxx) &amp; (BNxx:BZxx)]],1)),"X","")</f>
        <v/>
      </c>
      <c r="C562" t="str">
        <f t="shared" si="49"/>
        <v/>
      </c>
      <c r="D562" t="str">
        <f t="shared" si="50"/>
        <v/>
      </c>
      <c r="E562" t="str">
        <f t="shared" si="51"/>
        <v/>
      </c>
      <c r="F562" t="str">
        <f t="shared" si="52"/>
        <v/>
      </c>
      <c r="G562" t="str">
        <f t="shared" si="53"/>
        <v/>
      </c>
      <c r="H562" t="str">
        <f t="shared" si="54"/>
        <v/>
      </c>
      <c r="J562" t="str">
        <f>"_"&amp;_xlfn.CONCAT(Leverancespecifikation!V565:BJ565,Leverancespecifikation!BN565:BZ565)</f>
        <v>_</v>
      </c>
    </row>
    <row r="563" spans="1:10" x14ac:dyDescent="0.25">
      <c r="A563" t="str">
        <f>Leverancespecifikation!C566</f>
        <v>562Filter/Termometer/Manomenter/Kompensator/mv.</v>
      </c>
      <c r="B563" t="str">
        <f>IF(ISNUMBER(FIND("_ARK",Tabel2[[#This Row],[Kilde: 3. Leverancespecifikation
Sammenkædning af kolonnerne (Vxx:BJxx) &amp; (BNxx:BZxx)]],1)),"X","")</f>
        <v/>
      </c>
      <c r="C563" t="str">
        <f t="shared" si="49"/>
        <v/>
      </c>
      <c r="D563" t="str">
        <f t="shared" si="50"/>
        <v/>
      </c>
      <c r="E563" t="str">
        <f t="shared" si="51"/>
        <v/>
      </c>
      <c r="F563" t="str">
        <f t="shared" si="52"/>
        <v/>
      </c>
      <c r="G563" t="str">
        <f t="shared" si="53"/>
        <v/>
      </c>
      <c r="H563" t="str">
        <f t="shared" si="54"/>
        <v/>
      </c>
      <c r="J563" t="str">
        <f>"_"&amp;_xlfn.CONCAT(Leverancespecifikation!V566:BJ566,Leverancespecifikation!BN566:BZ566)</f>
        <v>_</v>
      </c>
    </row>
    <row r="564" spans="1:10" x14ac:dyDescent="0.25">
      <c r="A564" t="str">
        <f>Leverancespecifikation!C567</f>
        <v>563Koblingsdåser</v>
      </c>
      <c r="B564" t="str">
        <f>IF(ISNUMBER(FIND("_ARK",Tabel2[[#This Row],[Kilde: 3. Leverancespecifikation
Sammenkædning af kolonnerne (Vxx:BJxx) &amp; (BNxx:BZxx)]],1)),"X","")</f>
        <v/>
      </c>
      <c r="C564" t="str">
        <f t="shared" si="49"/>
        <v/>
      </c>
      <c r="D564" t="str">
        <f t="shared" si="50"/>
        <v/>
      </c>
      <c r="E564" t="str">
        <f t="shared" si="51"/>
        <v/>
      </c>
      <c r="F564" t="str">
        <f t="shared" si="52"/>
        <v/>
      </c>
      <c r="G564" t="str">
        <f t="shared" si="53"/>
        <v/>
      </c>
      <c r="H564" t="str">
        <f t="shared" si="54"/>
        <v/>
      </c>
      <c r="J564" t="str">
        <f>"_"&amp;_xlfn.CONCAT(Leverancespecifikation!V567:BJ567,Leverancespecifikation!BN567:BZ567)</f>
        <v>_</v>
      </c>
    </row>
    <row r="565" spans="1:10" x14ac:dyDescent="0.25">
      <c r="A565" t="str">
        <f>Leverancespecifikation!C568</f>
        <v>564Målere/Væskedetektorer</v>
      </c>
      <c r="B565" t="str">
        <f>IF(ISNUMBER(FIND("_ARK",Tabel2[[#This Row],[Kilde: 3. Leverancespecifikation
Sammenkædning af kolonnerne (Vxx:BJxx) &amp; (BNxx:BZxx)]],1)),"X","")</f>
        <v/>
      </c>
      <c r="C565" t="str">
        <f t="shared" si="49"/>
        <v/>
      </c>
      <c r="D565" t="str">
        <f t="shared" si="50"/>
        <v/>
      </c>
      <c r="E565" t="str">
        <f t="shared" si="51"/>
        <v/>
      </c>
      <c r="F565" t="str">
        <f t="shared" si="52"/>
        <v/>
      </c>
      <c r="G565" t="str">
        <f t="shared" si="53"/>
        <v/>
      </c>
      <c r="H565" t="str">
        <f t="shared" si="54"/>
        <v/>
      </c>
      <c r="J565" t="str">
        <f>"_"&amp;_xlfn.CONCAT(Leverancespecifikation!V568:BJ568,Leverancespecifikation!BN568:BZ568)</f>
        <v>_</v>
      </c>
    </row>
    <row r="566" spans="1:10" x14ac:dyDescent="0.25">
      <c r="A566" t="str">
        <f>Leverancespecifikation!C569</f>
        <v>565Luftarter</v>
      </c>
      <c r="B566" t="str">
        <f>IF(ISNUMBER(FIND("_ARK",Tabel2[[#This Row],[Kilde: 3. Leverancespecifikation
Sammenkædning af kolonnerne (Vxx:BJxx) &amp; (BNxx:BZxx)]],1)),"X","")</f>
        <v/>
      </c>
      <c r="C566" t="str">
        <f t="shared" si="49"/>
        <v/>
      </c>
      <c r="D566" t="str">
        <f t="shared" si="50"/>
        <v/>
      </c>
      <c r="E566" t="str">
        <f t="shared" si="51"/>
        <v/>
      </c>
      <c r="F566" t="str">
        <f t="shared" si="52"/>
        <v/>
      </c>
      <c r="G566" t="str">
        <f t="shared" si="53"/>
        <v/>
      </c>
      <c r="H566" t="str">
        <f t="shared" si="54"/>
        <v/>
      </c>
      <c r="J566" t="str">
        <f>"_"&amp;_xlfn.CONCAT(Leverancespecifikation!V569:BJ569,Leverancespecifikation!BN569:BZ569)</f>
        <v>_</v>
      </c>
    </row>
    <row r="567" spans="1:10" x14ac:dyDescent="0.25">
      <c r="A567" t="str">
        <f>Leverancespecifikation!C570</f>
        <v>566Luftartsudtag</v>
      </c>
      <c r="B567" t="str">
        <f>IF(ISNUMBER(FIND("_ARK",Tabel2[[#This Row],[Kilde: 3. Leverancespecifikation
Sammenkædning af kolonnerne (Vxx:BJxx) &amp; (BNxx:BZxx)]],1)),"X","")</f>
        <v/>
      </c>
      <c r="C567" t="str">
        <f t="shared" si="49"/>
        <v/>
      </c>
      <c r="D567" t="str">
        <f t="shared" si="50"/>
        <v/>
      </c>
      <c r="E567" t="str">
        <f t="shared" si="51"/>
        <v>X</v>
      </c>
      <c r="F567" t="str">
        <f t="shared" si="52"/>
        <v/>
      </c>
      <c r="G567" t="str">
        <f t="shared" si="53"/>
        <v/>
      </c>
      <c r="H567" t="str">
        <f t="shared" si="54"/>
        <v/>
      </c>
      <c r="J567" t="str">
        <f>"_"&amp;_xlfn.CONCAT(Leverancespecifikation!V570:BJ570,Leverancespecifikation!BN570:BZ570)</f>
        <v>_VVS325VVS325</v>
      </c>
    </row>
    <row r="568" spans="1:10" x14ac:dyDescent="0.25">
      <c r="A568" t="str">
        <f>Leverancespecifikation!C571</f>
        <v>567Afspærringsventiler</v>
      </c>
      <c r="B568" t="str">
        <f>IF(ISNUMBER(FIND("_ARK",Tabel2[[#This Row],[Kilde: 3. Leverancespecifikation
Sammenkædning af kolonnerne (Vxx:BJxx) &amp; (BNxx:BZxx)]],1)),"X","")</f>
        <v/>
      </c>
      <c r="C568" t="str">
        <f t="shared" si="49"/>
        <v/>
      </c>
      <c r="D568" t="str">
        <f t="shared" si="50"/>
        <v/>
      </c>
      <c r="E568" t="str">
        <f t="shared" si="51"/>
        <v/>
      </c>
      <c r="F568" t="str">
        <f t="shared" si="52"/>
        <v/>
      </c>
      <c r="G568" t="str">
        <f t="shared" si="53"/>
        <v/>
      </c>
      <c r="H568" t="str">
        <f t="shared" si="54"/>
        <v/>
      </c>
      <c r="J568" t="str">
        <f>"_"&amp;_xlfn.CONCAT(Leverancespecifikation!V571:BJ571,Leverancespecifikation!BN571:BZ571)</f>
        <v>_</v>
      </c>
    </row>
    <row r="569" spans="1:10" x14ac:dyDescent="0.25">
      <c r="A569" t="str">
        <f>Leverancespecifikation!C572</f>
        <v>568Indregulerende ventiler</v>
      </c>
      <c r="B569" t="str">
        <f>IF(ISNUMBER(FIND("_ARK",Tabel2[[#This Row],[Kilde: 3. Leverancespecifikation
Sammenkædning af kolonnerne (Vxx:BJxx) &amp; (BNxx:BZxx)]],1)),"X","")</f>
        <v/>
      </c>
      <c r="C569" t="str">
        <f t="shared" si="49"/>
        <v/>
      </c>
      <c r="D569" t="str">
        <f t="shared" si="50"/>
        <v/>
      </c>
      <c r="E569" t="str">
        <f t="shared" si="51"/>
        <v/>
      </c>
      <c r="F569" t="str">
        <f t="shared" si="52"/>
        <v/>
      </c>
      <c r="G569" t="str">
        <f t="shared" si="53"/>
        <v/>
      </c>
      <c r="H569" t="str">
        <f t="shared" si="54"/>
        <v/>
      </c>
      <c r="J569" t="str">
        <f>"_"&amp;_xlfn.CONCAT(Leverancespecifikation!V572:BJ572,Leverancespecifikation!BN572:BZ572)</f>
        <v>_</v>
      </c>
    </row>
    <row r="570" spans="1:10" x14ac:dyDescent="0.25">
      <c r="A570" t="str">
        <f>Leverancespecifikation!C573</f>
        <v>569Øvrige Ventiler</v>
      </c>
      <c r="B570" t="str">
        <f>IF(ISNUMBER(FIND("_ARK",Tabel2[[#This Row],[Kilde: 3. Leverancespecifikation
Sammenkædning af kolonnerne (Vxx:BJxx) &amp; (BNxx:BZxx)]],1)),"X","")</f>
        <v/>
      </c>
      <c r="C570" t="str">
        <f t="shared" si="49"/>
        <v/>
      </c>
      <c r="D570" t="str">
        <f t="shared" si="50"/>
        <v/>
      </c>
      <c r="E570" t="str">
        <f t="shared" si="51"/>
        <v/>
      </c>
      <c r="F570" t="str">
        <f t="shared" si="52"/>
        <v/>
      </c>
      <c r="G570" t="str">
        <f t="shared" si="53"/>
        <v/>
      </c>
      <c r="H570" t="str">
        <f t="shared" si="54"/>
        <v/>
      </c>
      <c r="J570" t="str">
        <f>"_"&amp;_xlfn.CONCAT(Leverancespecifikation!V573:BJ573,Leverancespecifikation!BN573:BZ573)</f>
        <v>_</v>
      </c>
    </row>
    <row r="571" spans="1:10" x14ac:dyDescent="0.25">
      <c r="A571" t="str">
        <f>Leverancespecifikation!C574</f>
        <v>570Filter/Termometer/Manomenter/Kompensator/mv.</v>
      </c>
      <c r="B571" t="str">
        <f>IF(ISNUMBER(FIND("_ARK",Tabel2[[#This Row],[Kilde: 3. Leverancespecifikation
Sammenkædning af kolonnerne (Vxx:BJxx) &amp; (BNxx:BZxx)]],1)),"X","")</f>
        <v/>
      </c>
      <c r="C571" t="str">
        <f t="shared" si="49"/>
        <v/>
      </c>
      <c r="D571" t="str">
        <f t="shared" si="50"/>
        <v/>
      </c>
      <c r="E571" t="str">
        <f t="shared" si="51"/>
        <v/>
      </c>
      <c r="F571" t="str">
        <f t="shared" si="52"/>
        <v/>
      </c>
      <c r="G571" t="str">
        <f t="shared" si="53"/>
        <v/>
      </c>
      <c r="H571" t="str">
        <f t="shared" si="54"/>
        <v/>
      </c>
      <c r="J571" t="str">
        <f>"_"&amp;_xlfn.CONCAT(Leverancespecifikation!V574:BJ574,Leverancespecifikation!BN574:BZ574)</f>
        <v>_</v>
      </c>
    </row>
    <row r="572" spans="1:10" x14ac:dyDescent="0.25">
      <c r="A572" t="str">
        <f>Leverancespecifikation!C575</f>
        <v>571Koblingsdåser</v>
      </c>
      <c r="B572" t="str">
        <f>IF(ISNUMBER(FIND("_ARK",Tabel2[[#This Row],[Kilde: 3. Leverancespecifikation
Sammenkædning af kolonnerne (Vxx:BJxx) &amp; (BNxx:BZxx)]],1)),"X","")</f>
        <v/>
      </c>
      <c r="C572" t="str">
        <f t="shared" si="49"/>
        <v/>
      </c>
      <c r="D572" t="str">
        <f t="shared" si="50"/>
        <v/>
      </c>
      <c r="E572" t="str">
        <f t="shared" si="51"/>
        <v/>
      </c>
      <c r="F572" t="str">
        <f t="shared" si="52"/>
        <v/>
      </c>
      <c r="G572" t="str">
        <f t="shared" si="53"/>
        <v/>
      </c>
      <c r="H572" t="str">
        <f t="shared" si="54"/>
        <v/>
      </c>
      <c r="J572" t="str">
        <f>"_"&amp;_xlfn.CONCAT(Leverancespecifikation!V575:BJ575,Leverancespecifikation!BN575:BZ575)</f>
        <v>_</v>
      </c>
    </row>
    <row r="573" spans="1:10" x14ac:dyDescent="0.25">
      <c r="A573" t="str">
        <f>Leverancespecifikation!C576</f>
        <v>572Målere</v>
      </c>
      <c r="B573" t="str">
        <f>IF(ISNUMBER(FIND("_ARK",Tabel2[[#This Row],[Kilde: 3. Leverancespecifikation
Sammenkædning af kolonnerne (Vxx:BJxx) &amp; (BNxx:BZxx)]],1)),"X","")</f>
        <v/>
      </c>
      <c r="C573" t="str">
        <f t="shared" si="49"/>
        <v/>
      </c>
      <c r="D573" t="str">
        <f t="shared" si="50"/>
        <v/>
      </c>
      <c r="E573" t="str">
        <f t="shared" si="51"/>
        <v/>
      </c>
      <c r="F573" t="str">
        <f t="shared" si="52"/>
        <v/>
      </c>
      <c r="G573" t="str">
        <f t="shared" si="53"/>
        <v/>
      </c>
      <c r="H573" t="str">
        <f t="shared" si="54"/>
        <v/>
      </c>
      <c r="J573" t="str">
        <f>"_"&amp;_xlfn.CONCAT(Leverancespecifikation!V576:BJ576,Leverancespecifikation!BN576:BZ576)</f>
        <v>_</v>
      </c>
    </row>
    <row r="574" spans="1:10" x14ac:dyDescent="0.25">
      <c r="A574" t="str">
        <f>Leverancespecifikation!C577</f>
        <v>573Køling</v>
      </c>
      <c r="B574" t="str">
        <f>IF(ISNUMBER(FIND("_ARK",Tabel2[[#This Row],[Kilde: 3. Leverancespecifikation
Sammenkædning af kolonnerne (Vxx:BJxx) &amp; (BNxx:BZxx)]],1)),"X","")</f>
        <v/>
      </c>
      <c r="C574" t="str">
        <f t="shared" si="49"/>
        <v/>
      </c>
      <c r="D574" t="str">
        <f t="shared" si="50"/>
        <v/>
      </c>
      <c r="E574" t="str">
        <f t="shared" si="51"/>
        <v/>
      </c>
      <c r="F574" t="str">
        <f t="shared" si="52"/>
        <v/>
      </c>
      <c r="G574" t="str">
        <f t="shared" si="53"/>
        <v/>
      </c>
      <c r="H574" t="str">
        <f t="shared" si="54"/>
        <v/>
      </c>
      <c r="J574" t="str">
        <f>"_"&amp;_xlfn.CONCAT(Leverancespecifikation!V577:BJ577,Leverancespecifikation!BN577:BZ577)</f>
        <v>_</v>
      </c>
    </row>
    <row r="575" spans="1:10" x14ac:dyDescent="0.25">
      <c r="A575" t="str">
        <f>Leverancespecifikation!C578</f>
        <v xml:space="preserve">574Fordamperer </v>
      </c>
      <c r="B575" t="str">
        <f>IF(ISNUMBER(FIND("_ARK",Tabel2[[#This Row],[Kilde: 3. Leverancespecifikation
Sammenkædning af kolonnerne (Vxx:BJxx) &amp; (BNxx:BZxx)]],1)),"X","")</f>
        <v/>
      </c>
      <c r="C575" t="str">
        <f t="shared" si="49"/>
        <v/>
      </c>
      <c r="D575" t="str">
        <f t="shared" si="50"/>
        <v/>
      </c>
      <c r="E575" t="str">
        <f t="shared" si="51"/>
        <v>X</v>
      </c>
      <c r="F575" t="str">
        <f t="shared" si="52"/>
        <v/>
      </c>
      <c r="G575" t="str">
        <f t="shared" si="53"/>
        <v/>
      </c>
      <c r="H575" t="str">
        <f t="shared" si="54"/>
        <v/>
      </c>
      <c r="J575" t="str">
        <f>"_"&amp;_xlfn.CONCAT(Leverancespecifikation!V578:BJ578,Leverancespecifikation!BN578:BZ578)</f>
        <v>_VVS300VVS325VVS325</v>
      </c>
    </row>
    <row r="576" spans="1:10" x14ac:dyDescent="0.25">
      <c r="A576" t="str">
        <f>Leverancespecifikation!C579</f>
        <v xml:space="preserve">575Køleflader </v>
      </c>
      <c r="B576" t="str">
        <f>IF(ISNUMBER(FIND("_ARK",Tabel2[[#This Row],[Kilde: 3. Leverancespecifikation
Sammenkædning af kolonnerne (Vxx:BJxx) &amp; (BNxx:BZxx)]],1)),"X","")</f>
        <v/>
      </c>
      <c r="C576" t="str">
        <f t="shared" si="49"/>
        <v/>
      </c>
      <c r="D576" t="str">
        <f t="shared" si="50"/>
        <v/>
      </c>
      <c r="E576" t="str">
        <f t="shared" si="51"/>
        <v>X</v>
      </c>
      <c r="F576" t="str">
        <f t="shared" si="52"/>
        <v/>
      </c>
      <c r="G576" t="str">
        <f t="shared" si="53"/>
        <v/>
      </c>
      <c r="H576" t="str">
        <f t="shared" si="54"/>
        <v/>
      </c>
      <c r="J576" t="str">
        <f>"_"&amp;_xlfn.CONCAT(Leverancespecifikation!V579:BJ579,Leverancespecifikation!BN579:BZ579)</f>
        <v>_VVS300VVS325VVS325</v>
      </c>
    </row>
    <row r="577" spans="1:10" x14ac:dyDescent="0.25">
      <c r="A577" t="str">
        <f>Leverancespecifikation!C580</f>
        <v xml:space="preserve">576Fancoils </v>
      </c>
      <c r="B577" t="str">
        <f>IF(ISNUMBER(FIND("_ARK",Tabel2[[#This Row],[Kilde: 3. Leverancespecifikation
Sammenkædning af kolonnerne (Vxx:BJxx) &amp; (BNxx:BZxx)]],1)),"X","")</f>
        <v/>
      </c>
      <c r="C577" t="str">
        <f t="shared" si="49"/>
        <v/>
      </c>
      <c r="D577" t="str">
        <f t="shared" si="50"/>
        <v/>
      </c>
      <c r="E577" t="str">
        <f t="shared" si="51"/>
        <v>X</v>
      </c>
      <c r="F577" t="str">
        <f t="shared" si="52"/>
        <v/>
      </c>
      <c r="G577" t="str">
        <f t="shared" si="53"/>
        <v/>
      </c>
      <c r="H577" t="str">
        <f t="shared" si="54"/>
        <v/>
      </c>
      <c r="J577" t="str">
        <f>"_"&amp;_xlfn.CONCAT(Leverancespecifikation!V580:BJ580,Leverancespecifikation!BN580:BZ580)</f>
        <v>_VVS300VVS325VVS325</v>
      </c>
    </row>
    <row r="578" spans="1:10" x14ac:dyDescent="0.25">
      <c r="A578" t="str">
        <f>Leverancespecifikation!C581</f>
        <v>577Kølebafler</v>
      </c>
      <c r="B578" t="str">
        <f>IF(ISNUMBER(FIND("_ARK",Tabel2[[#This Row],[Kilde: 3. Leverancespecifikation
Sammenkædning af kolonnerne (Vxx:BJxx) &amp; (BNxx:BZxx)]],1)),"X","")</f>
        <v/>
      </c>
      <c r="C578" t="str">
        <f t="shared" si="49"/>
        <v/>
      </c>
      <c r="D578" t="str">
        <f t="shared" si="50"/>
        <v/>
      </c>
      <c r="E578" t="str">
        <f t="shared" si="51"/>
        <v>X</v>
      </c>
      <c r="F578" t="str">
        <f t="shared" si="52"/>
        <v/>
      </c>
      <c r="G578" t="str">
        <f t="shared" si="53"/>
        <v/>
      </c>
      <c r="H578" t="str">
        <f t="shared" si="54"/>
        <v/>
      </c>
      <c r="J578" t="str">
        <f>"_"&amp;_xlfn.CONCAT(Leverancespecifikation!V581:BJ581,Leverancespecifikation!BN581:BZ581)</f>
        <v>_VVS300VVS325VVS325</v>
      </c>
    </row>
    <row r="579" spans="1:10" x14ac:dyDescent="0.25">
      <c r="A579" t="str">
        <f>Leverancespecifikation!C582</f>
        <v>578Afspærringsventiler</v>
      </c>
      <c r="B579" t="str">
        <f>IF(ISNUMBER(FIND("_ARK",Tabel2[[#This Row],[Kilde: 3. Leverancespecifikation
Sammenkædning af kolonnerne (Vxx:BJxx) &amp; (BNxx:BZxx)]],1)),"X","")</f>
        <v/>
      </c>
      <c r="C579" t="str">
        <f t="shared" ref="C579:C642" si="55">IF(ISNUMBER(FIND("KON",J579,1)),"X","")</f>
        <v/>
      </c>
      <c r="D579" t="str">
        <f t="shared" ref="D579:D642" si="56">IF(ISNUMBER(FIND("EL",J579,1)),"X","")</f>
        <v/>
      </c>
      <c r="E579" t="str">
        <f t="shared" ref="E579:E642" si="57">IF(ISNUMBER(FIND("VVS",J579,1)),"X","")</f>
        <v/>
      </c>
      <c r="F579" t="str">
        <f t="shared" ref="F579:F642" si="58">IF(ISNUMBER(FIND("VEN",J579,1)),"X","")</f>
        <v/>
      </c>
      <c r="G579" t="str">
        <f t="shared" ref="G579:G642" si="59">IF(ISNUMBER(FIND("ENT",J579,1)),"X","")</f>
        <v/>
      </c>
      <c r="H579" t="str">
        <f t="shared" ref="H579:H642" si="60">IF(ISNUMBER(FIND("LAN",J579,1)),"X","")</f>
        <v/>
      </c>
      <c r="J579" t="str">
        <f>"_"&amp;_xlfn.CONCAT(Leverancespecifikation!V582:BJ582,Leverancespecifikation!BN582:BZ582)</f>
        <v>_</v>
      </c>
    </row>
    <row r="580" spans="1:10" x14ac:dyDescent="0.25">
      <c r="A580" t="str">
        <f>Leverancespecifikation!C583</f>
        <v>579Indregulerende ventiler /termostatventiler</v>
      </c>
      <c r="B580" t="str">
        <f>IF(ISNUMBER(FIND("_ARK",Tabel2[[#This Row],[Kilde: 3. Leverancespecifikation
Sammenkædning af kolonnerne (Vxx:BJxx) &amp; (BNxx:BZxx)]],1)),"X","")</f>
        <v/>
      </c>
      <c r="C580" t="str">
        <f t="shared" si="55"/>
        <v/>
      </c>
      <c r="D580" t="str">
        <f t="shared" si="56"/>
        <v/>
      </c>
      <c r="E580" t="str">
        <f t="shared" si="57"/>
        <v/>
      </c>
      <c r="F580" t="str">
        <f t="shared" si="58"/>
        <v/>
      </c>
      <c r="G580" t="str">
        <f t="shared" si="59"/>
        <v/>
      </c>
      <c r="H580" t="str">
        <f t="shared" si="60"/>
        <v/>
      </c>
      <c r="J580" t="str">
        <f>"_"&amp;_xlfn.CONCAT(Leverancespecifikation!V583:BJ583,Leverancespecifikation!BN583:BZ583)</f>
        <v>_</v>
      </c>
    </row>
    <row r="581" spans="1:10" x14ac:dyDescent="0.25">
      <c r="A581" t="str">
        <f>Leverancespecifikation!C584</f>
        <v>580Øvrige Ventiler</v>
      </c>
      <c r="B581" t="str">
        <f>IF(ISNUMBER(FIND("_ARK",Tabel2[[#This Row],[Kilde: 3. Leverancespecifikation
Sammenkædning af kolonnerne (Vxx:BJxx) &amp; (BNxx:BZxx)]],1)),"X","")</f>
        <v/>
      </c>
      <c r="C581" t="str">
        <f t="shared" si="55"/>
        <v/>
      </c>
      <c r="D581" t="str">
        <f t="shared" si="56"/>
        <v/>
      </c>
      <c r="E581" t="str">
        <f t="shared" si="57"/>
        <v/>
      </c>
      <c r="F581" t="str">
        <f t="shared" si="58"/>
        <v/>
      </c>
      <c r="G581" t="str">
        <f t="shared" si="59"/>
        <v/>
      </c>
      <c r="H581" t="str">
        <f t="shared" si="60"/>
        <v/>
      </c>
      <c r="J581" t="str">
        <f>"_"&amp;_xlfn.CONCAT(Leverancespecifikation!V584:BJ584,Leverancespecifikation!BN584:BZ584)</f>
        <v>_</v>
      </c>
    </row>
    <row r="582" spans="1:10" x14ac:dyDescent="0.25">
      <c r="A582" t="str">
        <f>Leverancespecifikation!C585</f>
        <v>581Filter/Termometer/Manomenter/Kompensator/mv.</v>
      </c>
      <c r="B582" t="str">
        <f>IF(ISNUMBER(FIND("_ARK",Tabel2[[#This Row],[Kilde: 3. Leverancespecifikation
Sammenkædning af kolonnerne (Vxx:BJxx) &amp; (BNxx:BZxx)]],1)),"X","")</f>
        <v/>
      </c>
      <c r="C582" t="str">
        <f t="shared" si="55"/>
        <v/>
      </c>
      <c r="D582" t="str">
        <f t="shared" si="56"/>
        <v/>
      </c>
      <c r="E582" t="str">
        <f t="shared" si="57"/>
        <v/>
      </c>
      <c r="F582" t="str">
        <f t="shared" si="58"/>
        <v/>
      </c>
      <c r="G582" t="str">
        <f t="shared" si="59"/>
        <v/>
      </c>
      <c r="H582" t="str">
        <f t="shared" si="60"/>
        <v/>
      </c>
      <c r="J582" t="str">
        <f>"_"&amp;_xlfn.CONCAT(Leverancespecifikation!V585:BJ585,Leverancespecifikation!BN585:BZ585)</f>
        <v>_</v>
      </c>
    </row>
    <row r="583" spans="1:10" x14ac:dyDescent="0.25">
      <c r="A583" t="str">
        <f>Leverancespecifikation!C586</f>
        <v>582Koblingsdåser</v>
      </c>
      <c r="B583" t="str">
        <f>IF(ISNUMBER(FIND("_ARK",Tabel2[[#This Row],[Kilde: 3. Leverancespecifikation
Sammenkædning af kolonnerne (Vxx:BJxx) &amp; (BNxx:BZxx)]],1)),"X","")</f>
        <v/>
      </c>
      <c r="C583" t="str">
        <f t="shared" si="55"/>
        <v/>
      </c>
      <c r="D583" t="str">
        <f t="shared" si="56"/>
        <v/>
      </c>
      <c r="E583" t="str">
        <f t="shared" si="57"/>
        <v/>
      </c>
      <c r="F583" t="str">
        <f t="shared" si="58"/>
        <v/>
      </c>
      <c r="G583" t="str">
        <f t="shared" si="59"/>
        <v/>
      </c>
      <c r="H583" t="str">
        <f t="shared" si="60"/>
        <v/>
      </c>
      <c r="J583" t="str">
        <f>"_"&amp;_xlfn.CONCAT(Leverancespecifikation!V586:BJ586,Leverancespecifikation!BN586:BZ586)</f>
        <v>_</v>
      </c>
    </row>
    <row r="584" spans="1:10" x14ac:dyDescent="0.25">
      <c r="A584" t="str">
        <f>Leverancespecifikation!C587</f>
        <v>583Målere</v>
      </c>
      <c r="B584" t="str">
        <f>IF(ISNUMBER(FIND("_ARK",Tabel2[[#This Row],[Kilde: 3. Leverancespecifikation
Sammenkædning af kolonnerne (Vxx:BJxx) &amp; (BNxx:BZxx)]],1)),"X","")</f>
        <v/>
      </c>
      <c r="C584" t="str">
        <f t="shared" si="55"/>
        <v/>
      </c>
      <c r="D584" t="str">
        <f t="shared" si="56"/>
        <v/>
      </c>
      <c r="E584" t="str">
        <f t="shared" si="57"/>
        <v/>
      </c>
      <c r="F584" t="str">
        <f t="shared" si="58"/>
        <v/>
      </c>
      <c r="G584" t="str">
        <f t="shared" si="59"/>
        <v/>
      </c>
      <c r="H584" t="str">
        <f t="shared" si="60"/>
        <v/>
      </c>
      <c r="J584" t="str">
        <f>"_"&amp;_xlfn.CONCAT(Leverancespecifikation!V587:BJ587,Leverancespecifikation!BN587:BZ587)</f>
        <v>_</v>
      </c>
    </row>
    <row r="585" spans="1:10" x14ac:dyDescent="0.25">
      <c r="A585" t="str">
        <f>Leverancespecifikation!C588</f>
        <v>584Varme</v>
      </c>
      <c r="B585" t="str">
        <f>IF(ISNUMBER(FIND("_ARK",Tabel2[[#This Row],[Kilde: 3. Leverancespecifikation
Sammenkædning af kolonnerne (Vxx:BJxx) &amp; (BNxx:BZxx)]],1)),"X","")</f>
        <v/>
      </c>
      <c r="C585" t="str">
        <f t="shared" si="55"/>
        <v/>
      </c>
      <c r="D585" t="str">
        <f t="shared" si="56"/>
        <v/>
      </c>
      <c r="E585" t="str">
        <f t="shared" si="57"/>
        <v/>
      </c>
      <c r="F585" t="str">
        <f t="shared" si="58"/>
        <v/>
      </c>
      <c r="G585" t="str">
        <f t="shared" si="59"/>
        <v/>
      </c>
      <c r="H585" t="str">
        <f t="shared" si="60"/>
        <v/>
      </c>
      <c r="J585" t="str">
        <f>"_"&amp;_xlfn.CONCAT(Leverancespecifikation!V588:BJ588,Leverancespecifikation!BN588:BZ588)</f>
        <v>_</v>
      </c>
    </row>
    <row r="586" spans="1:10" x14ac:dyDescent="0.25">
      <c r="A586" t="str">
        <f>Leverancespecifikation!C589</f>
        <v>585Varmeflader</v>
      </c>
      <c r="B586" t="str">
        <f>IF(ISNUMBER(FIND("_ARK",Tabel2[[#This Row],[Kilde: 3. Leverancespecifikation
Sammenkædning af kolonnerne (Vxx:BJxx) &amp; (BNxx:BZxx)]],1)),"X","")</f>
        <v/>
      </c>
      <c r="C586" t="str">
        <f t="shared" si="55"/>
        <v/>
      </c>
      <c r="D586" t="str">
        <f t="shared" si="56"/>
        <v/>
      </c>
      <c r="E586" t="str">
        <f t="shared" si="57"/>
        <v>X</v>
      </c>
      <c r="F586" t="str">
        <f t="shared" si="58"/>
        <v/>
      </c>
      <c r="G586" t="str">
        <f t="shared" si="59"/>
        <v/>
      </c>
      <c r="H586" t="str">
        <f t="shared" si="60"/>
        <v/>
      </c>
      <c r="J586" t="str">
        <f>"_"&amp;_xlfn.CONCAT(Leverancespecifikation!V589:BJ589,Leverancespecifikation!BN589:BZ589)</f>
        <v>_VVS300VVS325VVS325</v>
      </c>
    </row>
    <row r="587" spans="1:10" x14ac:dyDescent="0.25">
      <c r="A587" t="str">
        <f>Leverancespecifikation!C590</f>
        <v>586Radiatorer</v>
      </c>
      <c r="B587" t="str">
        <f>IF(ISNUMBER(FIND("_ARK",Tabel2[[#This Row],[Kilde: 3. Leverancespecifikation
Sammenkædning af kolonnerne (Vxx:BJxx) &amp; (BNxx:BZxx)]],1)),"X","")</f>
        <v/>
      </c>
      <c r="C587" t="str">
        <f t="shared" si="55"/>
        <v/>
      </c>
      <c r="D587" t="str">
        <f t="shared" si="56"/>
        <v/>
      </c>
      <c r="E587" t="str">
        <f t="shared" si="57"/>
        <v>X</v>
      </c>
      <c r="F587" t="str">
        <f t="shared" si="58"/>
        <v/>
      </c>
      <c r="G587" t="str">
        <f t="shared" si="59"/>
        <v/>
      </c>
      <c r="H587" t="str">
        <f t="shared" si="60"/>
        <v/>
      </c>
      <c r="J587" t="str">
        <f>"_"&amp;_xlfn.CONCAT(Leverancespecifikation!V590:BJ590,Leverancespecifikation!BN590:BZ590)</f>
        <v>_VVS300VVS325VVS325</v>
      </c>
    </row>
    <row r="588" spans="1:10" x14ac:dyDescent="0.25">
      <c r="A588" t="str">
        <f>Leverancespecifikation!C591</f>
        <v>587Gulvvarme</v>
      </c>
      <c r="B588" t="str">
        <f>IF(ISNUMBER(FIND("_ARK",Tabel2[[#This Row],[Kilde: 3. Leverancespecifikation
Sammenkædning af kolonnerne (Vxx:BJxx) &amp; (BNxx:BZxx)]],1)),"X","")</f>
        <v/>
      </c>
      <c r="C588" t="str">
        <f t="shared" si="55"/>
        <v/>
      </c>
      <c r="D588" t="str">
        <f t="shared" si="56"/>
        <v/>
      </c>
      <c r="E588" t="str">
        <f t="shared" si="57"/>
        <v/>
      </c>
      <c r="F588" t="str">
        <f t="shared" si="58"/>
        <v/>
      </c>
      <c r="G588" t="str">
        <f t="shared" si="59"/>
        <v/>
      </c>
      <c r="H588" t="str">
        <f t="shared" si="60"/>
        <v/>
      </c>
      <c r="J588" t="str">
        <f>"_"&amp;_xlfn.CONCAT(Leverancespecifikation!V591:BJ591,Leverancespecifikation!BN591:BZ591)</f>
        <v>_</v>
      </c>
    </row>
    <row r="589" spans="1:10" x14ac:dyDescent="0.25">
      <c r="A589" t="str">
        <f>Leverancespecifikation!C592</f>
        <v>588Strålevarmepaneler</v>
      </c>
      <c r="B589" t="str">
        <f>IF(ISNUMBER(FIND("_ARK",Tabel2[[#This Row],[Kilde: 3. Leverancespecifikation
Sammenkædning af kolonnerne (Vxx:BJxx) &amp; (BNxx:BZxx)]],1)),"X","")</f>
        <v/>
      </c>
      <c r="C589" t="str">
        <f t="shared" si="55"/>
        <v/>
      </c>
      <c r="D589" t="str">
        <f t="shared" si="56"/>
        <v/>
      </c>
      <c r="E589" t="str">
        <f t="shared" si="57"/>
        <v>X</v>
      </c>
      <c r="F589" t="str">
        <f t="shared" si="58"/>
        <v/>
      </c>
      <c r="G589" t="str">
        <f t="shared" si="59"/>
        <v/>
      </c>
      <c r="H589" t="str">
        <f t="shared" si="60"/>
        <v/>
      </c>
      <c r="J589" t="str">
        <f>"_"&amp;_xlfn.CONCAT(Leverancespecifikation!V592:BJ592,Leverancespecifikation!BN592:BZ592)</f>
        <v>_VVS300VVS325VVS325</v>
      </c>
    </row>
    <row r="590" spans="1:10" x14ac:dyDescent="0.25">
      <c r="A590" t="str">
        <f>Leverancespecifikation!C593</f>
        <v>589Konvektorer</v>
      </c>
      <c r="B590" t="str">
        <f>IF(ISNUMBER(FIND("_ARK",Tabel2[[#This Row],[Kilde: 3. Leverancespecifikation
Sammenkædning af kolonnerne (Vxx:BJxx) &amp; (BNxx:BZxx)]],1)),"X","")</f>
        <v/>
      </c>
      <c r="C590" t="str">
        <f t="shared" si="55"/>
        <v/>
      </c>
      <c r="D590" t="str">
        <f t="shared" si="56"/>
        <v/>
      </c>
      <c r="E590" t="str">
        <f t="shared" si="57"/>
        <v>X</v>
      </c>
      <c r="F590" t="str">
        <f t="shared" si="58"/>
        <v/>
      </c>
      <c r="G590" t="str">
        <f t="shared" si="59"/>
        <v/>
      </c>
      <c r="H590" t="str">
        <f t="shared" si="60"/>
        <v/>
      </c>
      <c r="J590" t="str">
        <f>"_"&amp;_xlfn.CONCAT(Leverancespecifikation!V593:BJ593,Leverancespecifikation!BN593:BZ593)</f>
        <v>_VVS300VVS325VVS325</v>
      </c>
    </row>
    <row r="591" spans="1:10" x14ac:dyDescent="0.25">
      <c r="A591" t="str">
        <f>Leverancespecifikation!C594</f>
        <v>590Varmluftstæpper</v>
      </c>
      <c r="B591" t="str">
        <f>IF(ISNUMBER(FIND("_ARK",Tabel2[[#This Row],[Kilde: 3. Leverancespecifikation
Sammenkædning af kolonnerne (Vxx:BJxx) &amp; (BNxx:BZxx)]],1)),"X","")</f>
        <v/>
      </c>
      <c r="C591" t="str">
        <f t="shared" si="55"/>
        <v/>
      </c>
      <c r="D591" t="str">
        <f t="shared" si="56"/>
        <v/>
      </c>
      <c r="E591" t="str">
        <f t="shared" si="57"/>
        <v>X</v>
      </c>
      <c r="F591" t="str">
        <f t="shared" si="58"/>
        <v/>
      </c>
      <c r="G591" t="str">
        <f t="shared" si="59"/>
        <v/>
      </c>
      <c r="H591" t="str">
        <f t="shared" si="60"/>
        <v/>
      </c>
      <c r="J591" t="str">
        <f>"_"&amp;_xlfn.CONCAT(Leverancespecifikation!V594:BJ594,Leverancespecifikation!BN594:BZ594)</f>
        <v>_VVS300VVS325VVS325</v>
      </c>
    </row>
    <row r="592" spans="1:10" x14ac:dyDescent="0.25">
      <c r="A592" t="str">
        <f>Leverancespecifikation!C595</f>
        <v>591Varme kalorieferer</v>
      </c>
      <c r="B592" t="str">
        <f>IF(ISNUMBER(FIND("_ARK",Tabel2[[#This Row],[Kilde: 3. Leverancespecifikation
Sammenkædning af kolonnerne (Vxx:BJxx) &amp; (BNxx:BZxx)]],1)),"X","")</f>
        <v/>
      </c>
      <c r="C592" t="str">
        <f t="shared" si="55"/>
        <v/>
      </c>
      <c r="D592" t="str">
        <f t="shared" si="56"/>
        <v/>
      </c>
      <c r="E592" t="str">
        <f t="shared" si="57"/>
        <v>X</v>
      </c>
      <c r="F592" t="str">
        <f t="shared" si="58"/>
        <v/>
      </c>
      <c r="G592" t="str">
        <f t="shared" si="59"/>
        <v/>
      </c>
      <c r="H592" t="str">
        <f t="shared" si="60"/>
        <v/>
      </c>
      <c r="J592" t="str">
        <f>"_"&amp;_xlfn.CONCAT(Leverancespecifikation!V595:BJ595,Leverancespecifikation!BN595:BZ595)</f>
        <v>_VVS300VVS325VVS325</v>
      </c>
    </row>
    <row r="593" spans="1:10" x14ac:dyDescent="0.25">
      <c r="A593" t="str">
        <f>Leverancespecifikation!C596</f>
        <v>592Rørradiatorer</v>
      </c>
      <c r="B593" t="str">
        <f>IF(ISNUMBER(FIND("_ARK",Tabel2[[#This Row],[Kilde: 3. Leverancespecifikation
Sammenkædning af kolonnerne (Vxx:BJxx) &amp; (BNxx:BZxx)]],1)),"X","")</f>
        <v/>
      </c>
      <c r="C593" t="str">
        <f t="shared" si="55"/>
        <v/>
      </c>
      <c r="D593" t="str">
        <f t="shared" si="56"/>
        <v/>
      </c>
      <c r="E593" t="str">
        <f t="shared" si="57"/>
        <v>X</v>
      </c>
      <c r="F593" t="str">
        <f t="shared" si="58"/>
        <v/>
      </c>
      <c r="G593" t="str">
        <f t="shared" si="59"/>
        <v/>
      </c>
      <c r="H593" t="str">
        <f t="shared" si="60"/>
        <v/>
      </c>
      <c r="J593" t="str">
        <f>"_"&amp;_xlfn.CONCAT(Leverancespecifikation!V596:BJ596,Leverancespecifikation!BN596:BZ596)</f>
        <v>_VVS300VVS325VVS325</v>
      </c>
    </row>
    <row r="594" spans="1:10" x14ac:dyDescent="0.25">
      <c r="A594" t="str">
        <f>Leverancespecifikation!C597</f>
        <v>593Afspærringsventiler</v>
      </c>
      <c r="B594" t="str">
        <f>IF(ISNUMBER(FIND("_ARK",Tabel2[[#This Row],[Kilde: 3. Leverancespecifikation
Sammenkædning af kolonnerne (Vxx:BJxx) &amp; (BNxx:BZxx)]],1)),"X","")</f>
        <v/>
      </c>
      <c r="C594" t="str">
        <f t="shared" si="55"/>
        <v/>
      </c>
      <c r="D594" t="str">
        <f t="shared" si="56"/>
        <v/>
      </c>
      <c r="E594" t="str">
        <f t="shared" si="57"/>
        <v/>
      </c>
      <c r="F594" t="str">
        <f t="shared" si="58"/>
        <v/>
      </c>
      <c r="G594" t="str">
        <f t="shared" si="59"/>
        <v/>
      </c>
      <c r="H594" t="str">
        <f t="shared" si="60"/>
        <v/>
      </c>
      <c r="J594" t="str">
        <f>"_"&amp;_xlfn.CONCAT(Leverancespecifikation!V597:BJ597,Leverancespecifikation!BN597:BZ597)</f>
        <v>_</v>
      </c>
    </row>
    <row r="595" spans="1:10" x14ac:dyDescent="0.25">
      <c r="A595" t="str">
        <f>Leverancespecifikation!C598</f>
        <v>594Indregulerende ventiler /Radiatorventil og -termostat</v>
      </c>
      <c r="B595" t="str">
        <f>IF(ISNUMBER(FIND("_ARK",Tabel2[[#This Row],[Kilde: 3. Leverancespecifikation
Sammenkædning af kolonnerne (Vxx:BJxx) &amp; (BNxx:BZxx)]],1)),"X","")</f>
        <v/>
      </c>
      <c r="C595" t="str">
        <f t="shared" si="55"/>
        <v/>
      </c>
      <c r="D595" t="str">
        <f t="shared" si="56"/>
        <v/>
      </c>
      <c r="E595" t="str">
        <f t="shared" si="57"/>
        <v/>
      </c>
      <c r="F595" t="str">
        <f t="shared" si="58"/>
        <v/>
      </c>
      <c r="G595" t="str">
        <f t="shared" si="59"/>
        <v/>
      </c>
      <c r="H595" t="str">
        <f t="shared" si="60"/>
        <v/>
      </c>
      <c r="J595" t="str">
        <f>"_"&amp;_xlfn.CONCAT(Leverancespecifikation!V598:BJ598,Leverancespecifikation!BN598:BZ598)</f>
        <v>_</v>
      </c>
    </row>
    <row r="596" spans="1:10" x14ac:dyDescent="0.25">
      <c r="A596" t="str">
        <f>Leverancespecifikation!C599</f>
        <v>595Øvrige Ventiler</v>
      </c>
      <c r="B596" t="str">
        <f>IF(ISNUMBER(FIND("_ARK",Tabel2[[#This Row],[Kilde: 3. Leverancespecifikation
Sammenkædning af kolonnerne (Vxx:BJxx) &amp; (BNxx:BZxx)]],1)),"X","")</f>
        <v/>
      </c>
      <c r="C596" t="str">
        <f t="shared" si="55"/>
        <v/>
      </c>
      <c r="D596" t="str">
        <f t="shared" si="56"/>
        <v/>
      </c>
      <c r="E596" t="str">
        <f t="shared" si="57"/>
        <v/>
      </c>
      <c r="F596" t="str">
        <f t="shared" si="58"/>
        <v/>
      </c>
      <c r="G596" t="str">
        <f t="shared" si="59"/>
        <v/>
      </c>
      <c r="H596" t="str">
        <f t="shared" si="60"/>
        <v/>
      </c>
      <c r="J596" t="str">
        <f>"_"&amp;_xlfn.CONCAT(Leverancespecifikation!V599:BJ599,Leverancespecifikation!BN599:BZ599)</f>
        <v>_</v>
      </c>
    </row>
    <row r="597" spans="1:10" x14ac:dyDescent="0.25">
      <c r="A597" t="str">
        <f>Leverancespecifikation!C600</f>
        <v>596Filter/Termometer/Manomenter/Kompensator/mv.</v>
      </c>
      <c r="B597" t="str">
        <f>IF(ISNUMBER(FIND("_ARK",Tabel2[[#This Row],[Kilde: 3. Leverancespecifikation
Sammenkædning af kolonnerne (Vxx:BJxx) &amp; (BNxx:BZxx)]],1)),"X","")</f>
        <v/>
      </c>
      <c r="C597" t="str">
        <f t="shared" si="55"/>
        <v/>
      </c>
      <c r="D597" t="str">
        <f t="shared" si="56"/>
        <v/>
      </c>
      <c r="E597" t="str">
        <f t="shared" si="57"/>
        <v/>
      </c>
      <c r="F597" t="str">
        <f t="shared" si="58"/>
        <v/>
      </c>
      <c r="G597" t="str">
        <f t="shared" si="59"/>
        <v/>
      </c>
      <c r="H597" t="str">
        <f t="shared" si="60"/>
        <v/>
      </c>
      <c r="J597" t="str">
        <f>"_"&amp;_xlfn.CONCAT(Leverancespecifikation!V600:BJ600,Leverancespecifikation!BN600:BZ600)</f>
        <v>_</v>
      </c>
    </row>
    <row r="598" spans="1:10" x14ac:dyDescent="0.25">
      <c r="A598" t="str">
        <f>Leverancespecifikation!C601</f>
        <v>597Koblingsdåser</v>
      </c>
      <c r="B598" t="str">
        <f>IF(ISNUMBER(FIND("_ARK",Tabel2[[#This Row],[Kilde: 3. Leverancespecifikation
Sammenkædning af kolonnerne (Vxx:BJxx) &amp; (BNxx:BZxx)]],1)),"X","")</f>
        <v/>
      </c>
      <c r="C598" t="str">
        <f t="shared" si="55"/>
        <v/>
      </c>
      <c r="D598" t="str">
        <f t="shared" si="56"/>
        <v/>
      </c>
      <c r="E598" t="str">
        <f t="shared" si="57"/>
        <v/>
      </c>
      <c r="F598" t="str">
        <f t="shared" si="58"/>
        <v/>
      </c>
      <c r="G598" t="str">
        <f t="shared" si="59"/>
        <v/>
      </c>
      <c r="H598" t="str">
        <f t="shared" si="60"/>
        <v/>
      </c>
      <c r="J598" t="str">
        <f>"_"&amp;_xlfn.CONCAT(Leverancespecifikation!V601:BJ601,Leverancespecifikation!BN601:BZ601)</f>
        <v>_</v>
      </c>
    </row>
    <row r="599" spans="1:10" x14ac:dyDescent="0.25">
      <c r="A599" t="str">
        <f>Leverancespecifikation!C602</f>
        <v>598Målere</v>
      </c>
      <c r="B599" t="str">
        <f>IF(ISNUMBER(FIND("_ARK",Tabel2[[#This Row],[Kilde: 3. Leverancespecifikation
Sammenkædning af kolonnerne (Vxx:BJxx) &amp; (BNxx:BZxx)]],1)),"X","")</f>
        <v/>
      </c>
      <c r="C599" t="str">
        <f t="shared" si="55"/>
        <v/>
      </c>
      <c r="D599" t="str">
        <f t="shared" si="56"/>
        <v/>
      </c>
      <c r="E599" t="str">
        <f t="shared" si="57"/>
        <v/>
      </c>
      <c r="F599" t="str">
        <f t="shared" si="58"/>
        <v/>
      </c>
      <c r="G599" t="str">
        <f t="shared" si="59"/>
        <v/>
      </c>
      <c r="H599" t="str">
        <f t="shared" si="60"/>
        <v/>
      </c>
      <c r="J599" t="str">
        <f>"_"&amp;_xlfn.CONCAT(Leverancespecifikation!V602:BJ602,Leverancespecifikation!BN602:BZ602)</f>
        <v>_</v>
      </c>
    </row>
    <row r="600" spans="1:10" x14ac:dyDescent="0.25">
      <c r="A600" t="str">
        <f>Leverancespecifikation!C603</f>
        <v>599Sprinkler</v>
      </c>
      <c r="B600" t="str">
        <f>IF(ISNUMBER(FIND("_ARK",Tabel2[[#This Row],[Kilde: 3. Leverancespecifikation
Sammenkædning af kolonnerne (Vxx:BJxx) &amp; (BNxx:BZxx)]],1)),"X","")</f>
        <v/>
      </c>
      <c r="C600" t="str">
        <f t="shared" si="55"/>
        <v/>
      </c>
      <c r="D600" t="str">
        <f t="shared" si="56"/>
        <v/>
      </c>
      <c r="E600" t="str">
        <f t="shared" si="57"/>
        <v/>
      </c>
      <c r="F600" t="str">
        <f t="shared" si="58"/>
        <v/>
      </c>
      <c r="G600" t="str">
        <f t="shared" si="59"/>
        <v/>
      </c>
      <c r="H600" t="str">
        <f t="shared" si="60"/>
        <v/>
      </c>
      <c r="J600" t="str">
        <f>"_"&amp;_xlfn.CONCAT(Leverancespecifikation!V603:BJ603,Leverancespecifikation!BN603:BZ603)</f>
        <v>_</v>
      </c>
    </row>
    <row r="601" spans="1:10" x14ac:dyDescent="0.25">
      <c r="A601" t="str">
        <f>Leverancespecifikation!C604</f>
        <v>600Nedhængt sprinklerdyser</v>
      </c>
      <c r="B601" t="str">
        <f>IF(ISNUMBER(FIND("_ARK",Tabel2[[#This Row],[Kilde: 3. Leverancespecifikation
Sammenkædning af kolonnerne (Vxx:BJxx) &amp; (BNxx:BZxx)]],1)),"X","")</f>
        <v/>
      </c>
      <c r="C601" t="str">
        <f t="shared" si="55"/>
        <v/>
      </c>
      <c r="D601" t="str">
        <f t="shared" si="56"/>
        <v/>
      </c>
      <c r="E601" t="str">
        <f t="shared" si="57"/>
        <v>X</v>
      </c>
      <c r="F601" t="str">
        <f t="shared" si="58"/>
        <v/>
      </c>
      <c r="G601" t="str">
        <f t="shared" si="59"/>
        <v>X</v>
      </c>
      <c r="H601" t="str">
        <f t="shared" si="60"/>
        <v/>
      </c>
      <c r="J601" t="str">
        <f>"_"&amp;_xlfn.CONCAT(Leverancespecifikation!V604:BJ604,Leverancespecifikation!BN604:BZ604)</f>
        <v>_VVS200ENT325</v>
      </c>
    </row>
    <row r="602" spans="1:10" x14ac:dyDescent="0.25">
      <c r="A602" t="str">
        <f>Leverancespecifikation!C605</f>
        <v xml:space="preserve">601Skjult, nedhængt sprinklerdyser </v>
      </c>
      <c r="B602" t="str">
        <f>IF(ISNUMBER(FIND("_ARK",Tabel2[[#This Row],[Kilde: 3. Leverancespecifikation
Sammenkædning af kolonnerne (Vxx:BJxx) &amp; (BNxx:BZxx)]],1)),"X","")</f>
        <v/>
      </c>
      <c r="C602" t="str">
        <f t="shared" si="55"/>
        <v/>
      </c>
      <c r="D602" t="str">
        <f t="shared" si="56"/>
        <v/>
      </c>
      <c r="E602" t="str">
        <f t="shared" si="57"/>
        <v>X</v>
      </c>
      <c r="F602" t="str">
        <f t="shared" si="58"/>
        <v/>
      </c>
      <c r="G602" t="str">
        <f t="shared" si="59"/>
        <v>X</v>
      </c>
      <c r="H602" t="str">
        <f t="shared" si="60"/>
        <v/>
      </c>
      <c r="J602" t="str">
        <f>"_"&amp;_xlfn.CONCAT(Leverancespecifikation!V605:BJ605,Leverancespecifikation!BN605:BZ605)</f>
        <v>_VVS200ENT325</v>
      </c>
    </row>
    <row r="603" spans="1:10" x14ac:dyDescent="0.25">
      <c r="A603" t="str">
        <f>Leverancespecifikation!C606</f>
        <v>602Pendant sprinklerdyser</v>
      </c>
      <c r="B603" t="str">
        <f>IF(ISNUMBER(FIND("_ARK",Tabel2[[#This Row],[Kilde: 3. Leverancespecifikation
Sammenkædning af kolonnerne (Vxx:BJxx) &amp; (BNxx:BZxx)]],1)),"X","")</f>
        <v/>
      </c>
      <c r="C603" t="str">
        <f t="shared" si="55"/>
        <v/>
      </c>
      <c r="D603" t="str">
        <f t="shared" si="56"/>
        <v/>
      </c>
      <c r="E603" t="str">
        <f t="shared" si="57"/>
        <v>X</v>
      </c>
      <c r="F603" t="str">
        <f t="shared" si="58"/>
        <v/>
      </c>
      <c r="G603" t="str">
        <f t="shared" si="59"/>
        <v>X</v>
      </c>
      <c r="H603" t="str">
        <f t="shared" si="60"/>
        <v/>
      </c>
      <c r="J603" t="str">
        <f>"_"&amp;_xlfn.CONCAT(Leverancespecifikation!V606:BJ606,Leverancespecifikation!BN606:BZ606)</f>
        <v>_VVS200ENT325</v>
      </c>
    </row>
    <row r="604" spans="1:10" x14ac:dyDescent="0.25">
      <c r="A604" t="str">
        <f>Leverancespecifikation!C607</f>
        <v>603Vægmonterede sprinklerdyser</v>
      </c>
      <c r="B604" t="str">
        <f>IF(ISNUMBER(FIND("_ARK",Tabel2[[#This Row],[Kilde: 3. Leverancespecifikation
Sammenkædning af kolonnerne (Vxx:BJxx) &amp; (BNxx:BZxx)]],1)),"X","")</f>
        <v/>
      </c>
      <c r="C604" t="str">
        <f t="shared" si="55"/>
        <v/>
      </c>
      <c r="D604" t="str">
        <f t="shared" si="56"/>
        <v/>
      </c>
      <c r="E604" t="str">
        <f t="shared" si="57"/>
        <v>X</v>
      </c>
      <c r="F604" t="str">
        <f t="shared" si="58"/>
        <v/>
      </c>
      <c r="G604" t="str">
        <f t="shared" si="59"/>
        <v>X</v>
      </c>
      <c r="H604" t="str">
        <f t="shared" si="60"/>
        <v/>
      </c>
      <c r="J604" t="str">
        <f>"_"&amp;_xlfn.CONCAT(Leverancespecifikation!V607:BJ607,Leverancespecifikation!BN607:BZ607)</f>
        <v>_VVS200ENT325</v>
      </c>
    </row>
    <row r="605" spans="1:10" x14ac:dyDescent="0.25">
      <c r="A605" t="str">
        <f>Leverancespecifikation!C608</f>
        <v>604Afspærringsventiler</v>
      </c>
      <c r="B605" t="str">
        <f>IF(ISNUMBER(FIND("_ARK",Tabel2[[#This Row],[Kilde: 3. Leverancespecifikation
Sammenkædning af kolonnerne (Vxx:BJxx) &amp; (BNxx:BZxx)]],1)),"X","")</f>
        <v/>
      </c>
      <c r="C605" t="str">
        <f t="shared" si="55"/>
        <v/>
      </c>
      <c r="D605" t="str">
        <f t="shared" si="56"/>
        <v/>
      </c>
      <c r="E605" t="str">
        <f t="shared" si="57"/>
        <v/>
      </c>
      <c r="F605" t="str">
        <f t="shared" si="58"/>
        <v/>
      </c>
      <c r="G605" t="str">
        <f t="shared" si="59"/>
        <v/>
      </c>
      <c r="H605" t="str">
        <f t="shared" si="60"/>
        <v/>
      </c>
      <c r="J605" t="str">
        <f>"_"&amp;_xlfn.CONCAT(Leverancespecifikation!V608:BJ608,Leverancespecifikation!BN608:BZ608)</f>
        <v>_</v>
      </c>
    </row>
    <row r="606" spans="1:10" x14ac:dyDescent="0.25">
      <c r="A606" t="str">
        <f>Leverancespecifikation!C609</f>
        <v xml:space="preserve">605Ventilation </v>
      </c>
      <c r="B606" t="str">
        <f>IF(ISNUMBER(FIND("_ARK",Tabel2[[#This Row],[Kilde: 3. Leverancespecifikation
Sammenkædning af kolonnerne (Vxx:BJxx) &amp; (BNxx:BZxx)]],1)),"X","")</f>
        <v/>
      </c>
      <c r="C606" t="str">
        <f t="shared" si="55"/>
        <v/>
      </c>
      <c r="D606" t="str">
        <f t="shared" si="56"/>
        <v/>
      </c>
      <c r="E606" t="str">
        <f t="shared" si="57"/>
        <v/>
      </c>
      <c r="F606" t="str">
        <f t="shared" si="58"/>
        <v/>
      </c>
      <c r="G606" t="str">
        <f t="shared" si="59"/>
        <v/>
      </c>
      <c r="H606" t="str">
        <f t="shared" si="60"/>
        <v/>
      </c>
      <c r="J606" t="str">
        <f>"_"&amp;_xlfn.CONCAT(Leverancespecifikation!V609:BJ609,Leverancespecifikation!BN609:BZ609)</f>
        <v>_</v>
      </c>
    </row>
    <row r="607" spans="1:10" x14ac:dyDescent="0.25">
      <c r="A607" t="str">
        <f>Leverancespecifikation!C610</f>
        <v>606Føringsveje</v>
      </c>
      <c r="B607" t="str">
        <f>IF(ISNUMBER(FIND("_ARK",Tabel2[[#This Row],[Kilde: 3. Leverancespecifikation
Sammenkædning af kolonnerne (Vxx:BJxx) &amp; (BNxx:BZxx)]],1)),"X","")</f>
        <v/>
      </c>
      <c r="C607" t="str">
        <f t="shared" si="55"/>
        <v/>
      </c>
      <c r="D607" t="str">
        <f t="shared" si="56"/>
        <v/>
      </c>
      <c r="E607" t="str">
        <f t="shared" si="57"/>
        <v/>
      </c>
      <c r="F607" t="str">
        <f t="shared" si="58"/>
        <v/>
      </c>
      <c r="G607" t="str">
        <f t="shared" si="59"/>
        <v/>
      </c>
      <c r="H607" t="str">
        <f t="shared" si="60"/>
        <v/>
      </c>
      <c r="J607" t="str">
        <f>"_"&amp;_xlfn.CONCAT(Leverancespecifikation!V610:BJ610,Leverancespecifikation!BN610:BZ610)</f>
        <v>_</v>
      </c>
    </row>
    <row r="608" spans="1:10" x14ac:dyDescent="0.25">
      <c r="A608" t="str">
        <f>Leverancespecifikation!C611</f>
        <v>607Kanaler</v>
      </c>
      <c r="B608" t="str">
        <f>IF(ISNUMBER(FIND("_ARK",Tabel2[[#This Row],[Kilde: 3. Leverancespecifikation
Sammenkædning af kolonnerne (Vxx:BJxx) &amp; (BNxx:BZxx)]],1)),"X","")</f>
        <v/>
      </c>
      <c r="C608" t="str">
        <f t="shared" si="55"/>
        <v/>
      </c>
      <c r="D608" t="str">
        <f t="shared" si="56"/>
        <v/>
      </c>
      <c r="E608" t="str">
        <f t="shared" si="57"/>
        <v/>
      </c>
      <c r="F608" t="str">
        <f t="shared" si="58"/>
        <v/>
      </c>
      <c r="G608" t="str">
        <f t="shared" si="59"/>
        <v/>
      </c>
      <c r="H608" t="str">
        <f t="shared" si="60"/>
        <v/>
      </c>
      <c r="J608" t="str">
        <f>"_"&amp;_xlfn.CONCAT(Leverancespecifikation!V611:BJ611,Leverancespecifikation!BN611:BZ611)</f>
        <v>_</v>
      </c>
    </row>
    <row r="609" spans="1:10" x14ac:dyDescent="0.25">
      <c r="A609" t="str">
        <f>Leverancespecifikation!C612</f>
        <v>608Teknikrum/Teknikområder</v>
      </c>
      <c r="B609" t="str">
        <f>IF(ISNUMBER(FIND("_ARK",Tabel2[[#This Row],[Kilde: 3. Leverancespecifikation
Sammenkædning af kolonnerne (Vxx:BJxx) &amp; (BNxx:BZxx)]],1)),"X","")</f>
        <v/>
      </c>
      <c r="C609" t="str">
        <f t="shared" si="55"/>
        <v/>
      </c>
      <c r="D609" t="str">
        <f t="shared" si="56"/>
        <v/>
      </c>
      <c r="E609" t="str">
        <f t="shared" si="57"/>
        <v/>
      </c>
      <c r="F609" t="str">
        <f t="shared" si="58"/>
        <v>X</v>
      </c>
      <c r="G609" t="str">
        <f t="shared" si="59"/>
        <v>X</v>
      </c>
      <c r="H609" t="str">
        <f t="shared" si="60"/>
        <v/>
      </c>
      <c r="J609" t="str">
        <f>"_"&amp;_xlfn.CONCAT(Leverancespecifikation!V612:BJ612,Leverancespecifikation!BN612:BZ612)</f>
        <v>_VEN200VEN300VEN325ENT325</v>
      </c>
    </row>
    <row r="610" spans="1:10" x14ac:dyDescent="0.25">
      <c r="A610" t="str">
        <f>Leverancespecifikation!C613</f>
        <v>609Skakte (lodrette hovedføringsveje)</v>
      </c>
      <c r="B610" t="str">
        <f>IF(ISNUMBER(FIND("_ARK",Tabel2[[#This Row],[Kilde: 3. Leverancespecifikation
Sammenkædning af kolonnerne (Vxx:BJxx) &amp; (BNxx:BZxx)]],1)),"X","")</f>
        <v/>
      </c>
      <c r="C610" t="str">
        <f t="shared" si="55"/>
        <v/>
      </c>
      <c r="D610" t="str">
        <f t="shared" si="56"/>
        <v/>
      </c>
      <c r="E610" t="str">
        <f t="shared" si="57"/>
        <v/>
      </c>
      <c r="F610" t="str">
        <f t="shared" si="58"/>
        <v>X</v>
      </c>
      <c r="G610" t="str">
        <f t="shared" si="59"/>
        <v>X</v>
      </c>
      <c r="H610" t="str">
        <f t="shared" si="60"/>
        <v/>
      </c>
      <c r="J610" t="str">
        <f>"_"&amp;_xlfn.CONCAT(Leverancespecifikation!V613:BJ613,Leverancespecifikation!BN613:BZ613)</f>
        <v>_VEN200VEN300VEN325ENT325</v>
      </c>
    </row>
    <row r="611" spans="1:10" x14ac:dyDescent="0.25">
      <c r="A611" t="str">
        <f>Leverancespecifikation!C614</f>
        <v>610Vandrette hovedføringsveje</v>
      </c>
      <c r="B611" t="str">
        <f>IF(ISNUMBER(FIND("_ARK",Tabel2[[#This Row],[Kilde: 3. Leverancespecifikation
Sammenkædning af kolonnerne (Vxx:BJxx) &amp; (BNxx:BZxx)]],1)),"X","")</f>
        <v/>
      </c>
      <c r="C611" t="str">
        <f t="shared" si="55"/>
        <v/>
      </c>
      <c r="D611" t="str">
        <f t="shared" si="56"/>
        <v/>
      </c>
      <c r="E611" t="str">
        <f t="shared" si="57"/>
        <v/>
      </c>
      <c r="F611" t="str">
        <f t="shared" si="58"/>
        <v>X</v>
      </c>
      <c r="G611" t="str">
        <f t="shared" si="59"/>
        <v>X</v>
      </c>
      <c r="H611" t="str">
        <f t="shared" si="60"/>
        <v/>
      </c>
      <c r="J611" t="str">
        <f>"_"&amp;_xlfn.CONCAT(Leverancespecifikation!V614:BJ614,Leverancespecifikation!BN614:BZ614)</f>
        <v>_VEN200VEN300VEN325ENT325</v>
      </c>
    </row>
    <row r="612" spans="1:10" x14ac:dyDescent="0.25">
      <c r="A612" t="str">
        <f>Leverancespecifikation!C615</f>
        <v>611Vandrette fordelingsføringsveje</v>
      </c>
      <c r="B612" t="str">
        <f>IF(ISNUMBER(FIND("_ARK",Tabel2[[#This Row],[Kilde: 3. Leverancespecifikation
Sammenkædning af kolonnerne (Vxx:BJxx) &amp; (BNxx:BZxx)]],1)),"X","")</f>
        <v/>
      </c>
      <c r="C612" t="str">
        <f t="shared" si="55"/>
        <v/>
      </c>
      <c r="D612" t="str">
        <f t="shared" si="56"/>
        <v/>
      </c>
      <c r="E612" t="str">
        <f t="shared" si="57"/>
        <v/>
      </c>
      <c r="F612" t="str">
        <f t="shared" si="58"/>
        <v>X</v>
      </c>
      <c r="G612" t="str">
        <f t="shared" si="59"/>
        <v>X</v>
      </c>
      <c r="H612" t="str">
        <f t="shared" si="60"/>
        <v/>
      </c>
      <c r="J612" t="str">
        <f>"_"&amp;_xlfn.CONCAT(Leverancespecifikation!V615:BJ615,Leverancespecifikation!BN615:BZ615)</f>
        <v>_VEN300VEN300ENT325</v>
      </c>
    </row>
    <row r="613" spans="1:10" x14ac:dyDescent="0.25">
      <c r="A613" t="str">
        <f>Leverancespecifikation!C616</f>
        <v>612Føring til Komponenter og tilslutninger i rum</v>
      </c>
      <c r="B613" t="str">
        <f>IF(ISNUMBER(FIND("_ARK",Tabel2[[#This Row],[Kilde: 3. Leverancespecifikation
Sammenkædning af kolonnerne (Vxx:BJxx) &amp; (BNxx:BZxx)]],1)),"X","")</f>
        <v/>
      </c>
      <c r="C613" t="str">
        <f t="shared" si="55"/>
        <v/>
      </c>
      <c r="D613" t="str">
        <f t="shared" si="56"/>
        <v/>
      </c>
      <c r="E613" t="str">
        <f t="shared" si="57"/>
        <v/>
      </c>
      <c r="F613" t="str">
        <f t="shared" si="58"/>
        <v>X</v>
      </c>
      <c r="G613" t="str">
        <f t="shared" si="59"/>
        <v>X</v>
      </c>
      <c r="H613" t="str">
        <f t="shared" si="60"/>
        <v/>
      </c>
      <c r="J613" t="str">
        <f>"_"&amp;_xlfn.CONCAT(Leverancespecifikation!V616:BJ616,Leverancespecifikation!BN616:BZ616)</f>
        <v>_VEN300VEN300ENT325</v>
      </c>
    </row>
    <row r="614" spans="1:10" x14ac:dyDescent="0.25">
      <c r="A614" t="str">
        <f>Leverancespecifikation!C617</f>
        <v>613Flexkanalaler</v>
      </c>
      <c r="B614" t="str">
        <f>IF(ISNUMBER(FIND("_ARK",Tabel2[[#This Row],[Kilde: 3. Leverancespecifikation
Sammenkædning af kolonnerne (Vxx:BJxx) &amp; (BNxx:BZxx)]],1)),"X","")</f>
        <v/>
      </c>
      <c r="C614" t="str">
        <f t="shared" si="55"/>
        <v/>
      </c>
      <c r="D614" t="str">
        <f t="shared" si="56"/>
        <v/>
      </c>
      <c r="E614" t="str">
        <f t="shared" si="57"/>
        <v/>
      </c>
      <c r="F614" t="str">
        <f t="shared" si="58"/>
        <v/>
      </c>
      <c r="G614" t="str">
        <f t="shared" si="59"/>
        <v>X</v>
      </c>
      <c r="H614" t="str">
        <f t="shared" si="60"/>
        <v/>
      </c>
      <c r="J614" t="str">
        <f>"_"&amp;_xlfn.CONCAT(Leverancespecifikation!V617:BJ617,Leverancespecifikation!BN617:BZ617)</f>
        <v>_ENT325</v>
      </c>
    </row>
    <row r="615" spans="1:10" x14ac:dyDescent="0.25">
      <c r="A615" t="str">
        <f>Leverancespecifikation!C618</f>
        <v>614Kanalisolering</v>
      </c>
      <c r="B615" t="str">
        <f>IF(ISNUMBER(FIND("_ARK",Tabel2[[#This Row],[Kilde: 3. Leverancespecifikation
Sammenkædning af kolonnerne (Vxx:BJxx) &amp; (BNxx:BZxx)]],1)),"X","")</f>
        <v/>
      </c>
      <c r="C615" t="str">
        <f t="shared" si="55"/>
        <v/>
      </c>
      <c r="D615" t="str">
        <f t="shared" si="56"/>
        <v/>
      </c>
      <c r="E615" t="str">
        <f t="shared" si="57"/>
        <v/>
      </c>
      <c r="F615" t="str">
        <f t="shared" si="58"/>
        <v/>
      </c>
      <c r="G615" t="str">
        <f t="shared" si="59"/>
        <v/>
      </c>
      <c r="H615" t="str">
        <f t="shared" si="60"/>
        <v/>
      </c>
      <c r="J615" t="str">
        <f>"_"&amp;_xlfn.CONCAT(Leverancespecifikation!V618:BJ618,Leverancespecifikation!BN618:BZ618)</f>
        <v>_</v>
      </c>
    </row>
    <row r="616" spans="1:10" x14ac:dyDescent="0.25">
      <c r="A616" t="str">
        <f>Leverancespecifikation!C619</f>
        <v>615Isolering, Brand</v>
      </c>
      <c r="B616" t="str">
        <f>IF(ISNUMBER(FIND("_ARK",Tabel2[[#This Row],[Kilde: 3. Leverancespecifikation
Sammenkædning af kolonnerne (Vxx:BJxx) &amp; (BNxx:BZxx)]],1)),"X","")</f>
        <v/>
      </c>
      <c r="C616" t="str">
        <f t="shared" si="55"/>
        <v/>
      </c>
      <c r="D616" t="str">
        <f t="shared" si="56"/>
        <v/>
      </c>
      <c r="E616" t="str">
        <f t="shared" si="57"/>
        <v/>
      </c>
      <c r="F616" t="str">
        <f t="shared" si="58"/>
        <v>X</v>
      </c>
      <c r="G616" t="str">
        <f t="shared" si="59"/>
        <v>X</v>
      </c>
      <c r="H616" t="str">
        <f t="shared" si="60"/>
        <v/>
      </c>
      <c r="J616" t="str">
        <f>"_"&amp;_xlfn.CONCAT(Leverancespecifikation!V619:BJ619,Leverancespecifikation!BN619:BZ619)</f>
        <v>_VEN200VEN300VEN325ENT325</v>
      </c>
    </row>
    <row r="617" spans="1:10" x14ac:dyDescent="0.25">
      <c r="A617" t="str">
        <f>Leverancespecifikation!C620</f>
        <v>616Isolering, Varme</v>
      </c>
      <c r="B617" t="str">
        <f>IF(ISNUMBER(FIND("_ARK",Tabel2[[#This Row],[Kilde: 3. Leverancespecifikation
Sammenkædning af kolonnerne (Vxx:BJxx) &amp; (BNxx:BZxx)]],1)),"X","")</f>
        <v/>
      </c>
      <c r="C617" t="str">
        <f t="shared" si="55"/>
        <v/>
      </c>
      <c r="D617" t="str">
        <f t="shared" si="56"/>
        <v/>
      </c>
      <c r="E617" t="str">
        <f t="shared" si="57"/>
        <v/>
      </c>
      <c r="F617" t="str">
        <f t="shared" si="58"/>
        <v>X</v>
      </c>
      <c r="G617" t="str">
        <f t="shared" si="59"/>
        <v>X</v>
      </c>
      <c r="H617" t="str">
        <f t="shared" si="60"/>
        <v/>
      </c>
      <c r="J617" t="str">
        <f>"_"&amp;_xlfn.CONCAT(Leverancespecifikation!V620:BJ620,Leverancespecifikation!BN620:BZ620)</f>
        <v>_VEN200VEN300VEN325ENT325</v>
      </c>
    </row>
    <row r="618" spans="1:10" x14ac:dyDescent="0.25">
      <c r="A618" t="str">
        <f>Leverancespecifikation!C621</f>
        <v>617Isolering, Kondens</v>
      </c>
      <c r="B618" t="str">
        <f>IF(ISNUMBER(FIND("_ARK",Tabel2[[#This Row],[Kilde: 3. Leverancespecifikation
Sammenkædning af kolonnerne (Vxx:BJxx) &amp; (BNxx:BZxx)]],1)),"X","")</f>
        <v/>
      </c>
      <c r="C618" t="str">
        <f t="shared" si="55"/>
        <v/>
      </c>
      <c r="D618" t="str">
        <f t="shared" si="56"/>
        <v/>
      </c>
      <c r="E618" t="str">
        <f t="shared" si="57"/>
        <v/>
      </c>
      <c r="F618" t="str">
        <f t="shared" si="58"/>
        <v>X</v>
      </c>
      <c r="G618" t="str">
        <f t="shared" si="59"/>
        <v>X</v>
      </c>
      <c r="H618" t="str">
        <f t="shared" si="60"/>
        <v/>
      </c>
      <c r="J618" t="str">
        <f>"_"&amp;_xlfn.CONCAT(Leverancespecifikation!V621:BJ621,Leverancespecifikation!BN621:BZ621)</f>
        <v>_VEN200VEN300VEN325ENT325</v>
      </c>
    </row>
    <row r="619" spans="1:10" x14ac:dyDescent="0.25">
      <c r="A619" t="str">
        <f>Leverancespecifikation!C622</f>
        <v>618Isolering, Lyd</v>
      </c>
      <c r="B619" t="str">
        <f>IF(ISNUMBER(FIND("_ARK",Tabel2[[#This Row],[Kilde: 3. Leverancespecifikation
Sammenkædning af kolonnerne (Vxx:BJxx) &amp; (BNxx:BZxx)]],1)),"X","")</f>
        <v/>
      </c>
      <c r="C619" t="str">
        <f t="shared" si="55"/>
        <v/>
      </c>
      <c r="D619" t="str">
        <f t="shared" si="56"/>
        <v/>
      </c>
      <c r="E619" t="str">
        <f t="shared" si="57"/>
        <v/>
      </c>
      <c r="F619" t="str">
        <f t="shared" si="58"/>
        <v>X</v>
      </c>
      <c r="G619" t="str">
        <f t="shared" si="59"/>
        <v>X</v>
      </c>
      <c r="H619" t="str">
        <f t="shared" si="60"/>
        <v/>
      </c>
      <c r="J619" t="str">
        <f>"_"&amp;_xlfn.CONCAT(Leverancespecifikation!V622:BJ622,Leverancespecifikation!BN622:BZ622)</f>
        <v>_VEN200VEN300VEN325ENT325</v>
      </c>
    </row>
    <row r="620" spans="1:10" x14ac:dyDescent="0.25">
      <c r="A620" t="str">
        <f>Leverancespecifikation!C623</f>
        <v>619Øvrig, ventilation</v>
      </c>
      <c r="B620" t="str">
        <f>IF(ISNUMBER(FIND("_ARK",Tabel2[[#This Row],[Kilde: 3. Leverancespecifikation
Sammenkædning af kolonnerne (Vxx:BJxx) &amp; (BNxx:BZxx)]],1)),"X","")</f>
        <v/>
      </c>
      <c r="C620" t="str">
        <f t="shared" si="55"/>
        <v/>
      </c>
      <c r="D620" t="str">
        <f t="shared" si="56"/>
        <v/>
      </c>
      <c r="E620" t="str">
        <f t="shared" si="57"/>
        <v/>
      </c>
      <c r="F620" t="str">
        <f t="shared" si="58"/>
        <v/>
      </c>
      <c r="G620" t="str">
        <f t="shared" si="59"/>
        <v/>
      </c>
      <c r="H620" t="str">
        <f t="shared" si="60"/>
        <v/>
      </c>
      <c r="J620" t="str">
        <f>"_"&amp;_xlfn.CONCAT(Leverancespecifikation!V623:BJ623,Leverancespecifikation!BN623:BZ623)</f>
        <v>_</v>
      </c>
    </row>
    <row r="621" spans="1:10" x14ac:dyDescent="0.25">
      <c r="A621" t="str">
        <f>Leverancespecifikation!C624</f>
        <v>620Følere</v>
      </c>
      <c r="B621" t="str">
        <f>IF(ISNUMBER(FIND("_ARK",Tabel2[[#This Row],[Kilde: 3. Leverancespecifikation
Sammenkædning af kolonnerne (Vxx:BJxx) &amp; (BNxx:BZxx)]],1)),"X","")</f>
        <v/>
      </c>
      <c r="C621" t="str">
        <f t="shared" si="55"/>
        <v/>
      </c>
      <c r="D621" t="str">
        <f t="shared" si="56"/>
        <v/>
      </c>
      <c r="E621" t="str">
        <f t="shared" si="57"/>
        <v/>
      </c>
      <c r="F621" t="str">
        <f t="shared" si="58"/>
        <v/>
      </c>
      <c r="G621" t="str">
        <f t="shared" si="59"/>
        <v/>
      </c>
      <c r="H621" t="str">
        <f t="shared" si="60"/>
        <v/>
      </c>
      <c r="J621" t="str">
        <f>"_"&amp;_xlfn.CONCAT(Leverancespecifikation!V624:BJ624,Leverancespecifikation!BN624:BZ624)</f>
        <v>_</v>
      </c>
    </row>
    <row r="622" spans="1:10" x14ac:dyDescent="0.25">
      <c r="A622" t="str">
        <f>Leverancespecifikation!C625</f>
        <v>621Renselemme</v>
      </c>
      <c r="B622" t="str">
        <f>IF(ISNUMBER(FIND("_ARK",Tabel2[[#This Row],[Kilde: 3. Leverancespecifikation
Sammenkædning af kolonnerne (Vxx:BJxx) &amp; (BNxx:BZxx)]],1)),"X","")</f>
        <v/>
      </c>
      <c r="C622" t="str">
        <f t="shared" si="55"/>
        <v/>
      </c>
      <c r="D622" t="str">
        <f t="shared" si="56"/>
        <v/>
      </c>
      <c r="E622" t="str">
        <f t="shared" si="57"/>
        <v/>
      </c>
      <c r="F622" t="str">
        <f t="shared" si="58"/>
        <v/>
      </c>
      <c r="G622" t="str">
        <f t="shared" si="59"/>
        <v/>
      </c>
      <c r="H622" t="str">
        <f t="shared" si="60"/>
        <v/>
      </c>
      <c r="J622" t="str">
        <f>"_"&amp;_xlfn.CONCAT(Leverancespecifikation!V625:BJ625,Leverancespecifikation!BN625:BZ625)</f>
        <v>_</v>
      </c>
    </row>
    <row r="623" spans="1:10" x14ac:dyDescent="0.25">
      <c r="A623" t="str">
        <f>Leverancespecifikation!C626</f>
        <v>622Bæringer, udsparinger og øvrige</v>
      </c>
      <c r="B623" t="str">
        <f>IF(ISNUMBER(FIND("_ARK",Tabel2[[#This Row],[Kilde: 3. Leverancespecifikation
Sammenkædning af kolonnerne (Vxx:BJxx) &amp; (BNxx:BZxx)]],1)),"X","")</f>
        <v/>
      </c>
      <c r="C623" t="str">
        <f t="shared" si="55"/>
        <v/>
      </c>
      <c r="D623" t="str">
        <f t="shared" si="56"/>
        <v/>
      </c>
      <c r="E623" t="str">
        <f t="shared" si="57"/>
        <v/>
      </c>
      <c r="F623" t="str">
        <f t="shared" si="58"/>
        <v/>
      </c>
      <c r="G623" t="str">
        <f t="shared" si="59"/>
        <v/>
      </c>
      <c r="H623" t="str">
        <f t="shared" si="60"/>
        <v/>
      </c>
      <c r="J623" t="str">
        <f>"_"&amp;_xlfn.CONCAT(Leverancespecifikation!V626:BJ626,Leverancespecifikation!BN626:BZ626)</f>
        <v>_</v>
      </c>
    </row>
    <row r="624" spans="1:10" x14ac:dyDescent="0.25">
      <c r="A624" t="str">
        <f>Leverancespecifikation!C627</f>
        <v>623Bæringer</v>
      </c>
      <c r="B624" t="str">
        <f>IF(ISNUMBER(FIND("_ARK",Tabel2[[#This Row],[Kilde: 3. Leverancespecifikation
Sammenkædning af kolonnerne (Vxx:BJxx) &amp; (BNxx:BZxx)]],1)),"X","")</f>
        <v/>
      </c>
      <c r="C624" t="str">
        <f t="shared" si="55"/>
        <v/>
      </c>
      <c r="D624" t="str">
        <f t="shared" si="56"/>
        <v/>
      </c>
      <c r="E624" t="str">
        <f t="shared" si="57"/>
        <v/>
      </c>
      <c r="F624" t="str">
        <f t="shared" si="58"/>
        <v/>
      </c>
      <c r="G624" t="str">
        <f t="shared" si="59"/>
        <v/>
      </c>
      <c r="H624" t="str">
        <f t="shared" si="60"/>
        <v/>
      </c>
      <c r="J624" t="str">
        <f>"_"&amp;_xlfn.CONCAT(Leverancespecifikation!V627:BJ627,Leverancespecifikation!BN627:BZ627)</f>
        <v>_</v>
      </c>
    </row>
    <row r="625" spans="1:10" x14ac:dyDescent="0.25">
      <c r="A625" t="str">
        <f>Leverancespecifikation!C628</f>
        <v>624Konsoller</v>
      </c>
      <c r="B625" t="str">
        <f>IF(ISNUMBER(FIND("_ARK",Tabel2[[#This Row],[Kilde: 3. Leverancespecifikation
Sammenkædning af kolonnerne (Vxx:BJxx) &amp; (BNxx:BZxx)]],1)),"X","")</f>
        <v/>
      </c>
      <c r="C625" t="str">
        <f t="shared" si="55"/>
        <v/>
      </c>
      <c r="D625" t="str">
        <f t="shared" si="56"/>
        <v/>
      </c>
      <c r="E625" t="str">
        <f t="shared" si="57"/>
        <v/>
      </c>
      <c r="F625" t="str">
        <f t="shared" si="58"/>
        <v/>
      </c>
      <c r="G625" t="str">
        <f t="shared" si="59"/>
        <v/>
      </c>
      <c r="H625" t="str">
        <f t="shared" si="60"/>
        <v/>
      </c>
      <c r="J625" t="str">
        <f>"_"&amp;_xlfn.CONCAT(Leverancespecifikation!V628:BJ628,Leverancespecifikation!BN628:BZ628)</f>
        <v>_</v>
      </c>
    </row>
    <row r="626" spans="1:10" x14ac:dyDescent="0.25">
      <c r="A626" t="str">
        <f>Leverancespecifikation!C629</f>
        <v>625Stativer</v>
      </c>
      <c r="B626" t="str">
        <f>IF(ISNUMBER(FIND("_ARK",Tabel2[[#This Row],[Kilde: 3. Leverancespecifikation
Sammenkædning af kolonnerne (Vxx:BJxx) &amp; (BNxx:BZxx)]],1)),"X","")</f>
        <v/>
      </c>
      <c r="C626" t="str">
        <f t="shared" si="55"/>
        <v/>
      </c>
      <c r="D626" t="str">
        <f t="shared" si="56"/>
        <v/>
      </c>
      <c r="E626" t="str">
        <f t="shared" si="57"/>
        <v/>
      </c>
      <c r="F626" t="str">
        <f t="shared" si="58"/>
        <v/>
      </c>
      <c r="G626" t="str">
        <f t="shared" si="59"/>
        <v/>
      </c>
      <c r="H626" t="str">
        <f t="shared" si="60"/>
        <v/>
      </c>
      <c r="J626" t="str">
        <f>"_"&amp;_xlfn.CONCAT(Leverancespecifikation!V629:BJ629,Leverancespecifikation!BN629:BZ629)</f>
        <v>_</v>
      </c>
    </row>
    <row r="627" spans="1:10" x14ac:dyDescent="0.25">
      <c r="A627" t="str">
        <f>Leverancespecifikation!C630</f>
        <v>626Hul- og recesobjekter</v>
      </c>
      <c r="B627" t="str">
        <f>IF(ISNUMBER(FIND("_ARK",Tabel2[[#This Row],[Kilde: 3. Leverancespecifikation
Sammenkædning af kolonnerne (Vxx:BJxx) &amp; (BNxx:BZxx)]],1)),"X","")</f>
        <v/>
      </c>
      <c r="C627" t="str">
        <f t="shared" si="55"/>
        <v/>
      </c>
      <c r="D627" t="str">
        <f t="shared" si="56"/>
        <v/>
      </c>
      <c r="E627" t="str">
        <f t="shared" si="57"/>
        <v/>
      </c>
      <c r="F627" t="str">
        <f t="shared" si="58"/>
        <v/>
      </c>
      <c r="G627" t="str">
        <f t="shared" si="59"/>
        <v/>
      </c>
      <c r="H627" t="str">
        <f t="shared" si="60"/>
        <v/>
      </c>
      <c r="J627" t="str">
        <f>"_"&amp;_xlfn.CONCAT(Leverancespecifikation!V630:BJ630,Leverancespecifikation!BN630:BZ630)</f>
        <v>_</v>
      </c>
    </row>
    <row r="628" spans="1:10" x14ac:dyDescent="0.25">
      <c r="A628" t="str">
        <f>Leverancespecifikation!C631</f>
        <v>627Hullukninger</v>
      </c>
      <c r="B628" t="str">
        <f>IF(ISNUMBER(FIND("_ARK",Tabel2[[#This Row],[Kilde: 3. Leverancespecifikation
Sammenkædning af kolonnerne (Vxx:BJxx) &amp; (BNxx:BZxx)]],1)),"X","")</f>
        <v/>
      </c>
      <c r="C628" t="str">
        <f t="shared" si="55"/>
        <v/>
      </c>
      <c r="D628" t="str">
        <f t="shared" si="56"/>
        <v/>
      </c>
      <c r="E628" t="str">
        <f t="shared" si="57"/>
        <v/>
      </c>
      <c r="F628" t="str">
        <f t="shared" si="58"/>
        <v/>
      </c>
      <c r="G628" t="str">
        <f t="shared" si="59"/>
        <v/>
      </c>
      <c r="H628" t="str">
        <f t="shared" si="60"/>
        <v/>
      </c>
      <c r="J628" t="str">
        <f>"_"&amp;_xlfn.CONCAT(Leverancespecifikation!V631:BJ631,Leverancespecifikation!BN631:BZ631)</f>
        <v>_</v>
      </c>
    </row>
    <row r="629" spans="1:10" x14ac:dyDescent="0.25">
      <c r="A629" t="str">
        <f>Leverancespecifikation!C632</f>
        <v>628Mekanisk udstyr</v>
      </c>
      <c r="B629" t="str">
        <f>IF(ISNUMBER(FIND("_ARK",Tabel2[[#This Row],[Kilde: 3. Leverancespecifikation
Sammenkædning af kolonnerne (Vxx:BJxx) &amp; (BNxx:BZxx)]],1)),"X","")</f>
        <v/>
      </c>
      <c r="C629" t="str">
        <f t="shared" si="55"/>
        <v/>
      </c>
      <c r="D629" t="str">
        <f t="shared" si="56"/>
        <v/>
      </c>
      <c r="E629" t="str">
        <f t="shared" si="57"/>
        <v/>
      </c>
      <c r="F629" t="str">
        <f t="shared" si="58"/>
        <v/>
      </c>
      <c r="G629" t="str">
        <f t="shared" si="59"/>
        <v/>
      </c>
      <c r="H629" t="str">
        <f t="shared" si="60"/>
        <v/>
      </c>
      <c r="J629" t="str">
        <f>"_"&amp;_xlfn.CONCAT(Leverancespecifikation!V632:BJ632,Leverancespecifikation!BN632:BZ632)</f>
        <v>_</v>
      </c>
    </row>
    <row r="630" spans="1:10" x14ac:dyDescent="0.25">
      <c r="A630" t="str">
        <f>Leverancespecifikation!C633</f>
        <v>629Anlæg, køle- og varmeflader, vekslere</v>
      </c>
      <c r="B630" t="str">
        <f>IF(ISNUMBER(FIND("_ARK",Tabel2[[#This Row],[Kilde: 3. Leverancespecifikation
Sammenkædning af kolonnerne (Vxx:BJxx) &amp; (BNxx:BZxx)]],1)),"X","")</f>
        <v/>
      </c>
      <c r="C630" t="str">
        <f t="shared" si="55"/>
        <v/>
      </c>
      <c r="D630" t="str">
        <f t="shared" si="56"/>
        <v/>
      </c>
      <c r="E630" t="str">
        <f t="shared" si="57"/>
        <v/>
      </c>
      <c r="F630" t="str">
        <f t="shared" si="58"/>
        <v/>
      </c>
      <c r="G630" t="str">
        <f t="shared" si="59"/>
        <v/>
      </c>
      <c r="H630" t="str">
        <f t="shared" si="60"/>
        <v/>
      </c>
      <c r="J630" t="str">
        <f>"_"&amp;_xlfn.CONCAT(Leverancespecifikation!V633:BJ633,Leverancespecifikation!BN633:BZ633)</f>
        <v>_</v>
      </c>
    </row>
    <row r="631" spans="1:10" x14ac:dyDescent="0.25">
      <c r="A631" t="str">
        <f>Leverancespecifikation!C634</f>
        <v xml:space="preserve">630Ventilationsanlæg </v>
      </c>
      <c r="B631" t="str">
        <f>IF(ISNUMBER(FIND("_ARK",Tabel2[[#This Row],[Kilde: 3. Leverancespecifikation
Sammenkædning af kolonnerne (Vxx:BJxx) &amp; (BNxx:BZxx)]],1)),"X","")</f>
        <v/>
      </c>
      <c r="C631" t="str">
        <f t="shared" si="55"/>
        <v/>
      </c>
      <c r="D631" t="str">
        <f t="shared" si="56"/>
        <v/>
      </c>
      <c r="E631" t="str">
        <f t="shared" si="57"/>
        <v/>
      </c>
      <c r="F631" t="str">
        <f t="shared" si="58"/>
        <v>X</v>
      </c>
      <c r="G631" t="str">
        <f t="shared" si="59"/>
        <v>X</v>
      </c>
      <c r="H631" t="str">
        <f t="shared" si="60"/>
        <v/>
      </c>
      <c r="J631" t="str">
        <f>"_"&amp;_xlfn.CONCAT(Leverancespecifikation!V634:BJ634,Leverancespecifikation!BN634:BZ634)</f>
        <v>_VEN200VEN300VEN300ENT325</v>
      </c>
    </row>
    <row r="632" spans="1:10" x14ac:dyDescent="0.25">
      <c r="A632" t="str">
        <f>Leverancespecifikation!C635</f>
        <v xml:space="preserve">631Varmeflader </v>
      </c>
      <c r="B632" t="str">
        <f>IF(ISNUMBER(FIND("_ARK",Tabel2[[#This Row],[Kilde: 3. Leverancespecifikation
Sammenkædning af kolonnerne (Vxx:BJxx) &amp; (BNxx:BZxx)]],1)),"X","")</f>
        <v/>
      </c>
      <c r="C632" t="str">
        <f t="shared" si="55"/>
        <v/>
      </c>
      <c r="D632" t="str">
        <f t="shared" si="56"/>
        <v/>
      </c>
      <c r="E632" t="str">
        <f t="shared" si="57"/>
        <v/>
      </c>
      <c r="F632" t="str">
        <f t="shared" si="58"/>
        <v>X</v>
      </c>
      <c r="G632" t="str">
        <f t="shared" si="59"/>
        <v>X</v>
      </c>
      <c r="H632" t="str">
        <f t="shared" si="60"/>
        <v/>
      </c>
      <c r="J632" t="str">
        <f>"_"&amp;_xlfn.CONCAT(Leverancespecifikation!V635:BJ635,Leverancespecifikation!BN635:BZ635)</f>
        <v>_VEN300VEN300ENT325</v>
      </c>
    </row>
    <row r="633" spans="1:10" x14ac:dyDescent="0.25">
      <c r="A633" t="str">
        <f>Leverancespecifikation!C636</f>
        <v>632Køleflader</v>
      </c>
      <c r="B633" t="str">
        <f>IF(ISNUMBER(FIND("_ARK",Tabel2[[#This Row],[Kilde: 3. Leverancespecifikation
Sammenkædning af kolonnerne (Vxx:BJxx) &amp; (BNxx:BZxx)]],1)),"X","")</f>
        <v/>
      </c>
      <c r="C633" t="str">
        <f t="shared" si="55"/>
        <v/>
      </c>
      <c r="D633" t="str">
        <f t="shared" si="56"/>
        <v/>
      </c>
      <c r="E633" t="str">
        <f t="shared" si="57"/>
        <v/>
      </c>
      <c r="F633" t="str">
        <f t="shared" si="58"/>
        <v>X</v>
      </c>
      <c r="G633" t="str">
        <f t="shared" si="59"/>
        <v>X</v>
      </c>
      <c r="H633" t="str">
        <f t="shared" si="60"/>
        <v/>
      </c>
      <c r="J633" t="str">
        <f>"_"&amp;_xlfn.CONCAT(Leverancespecifikation!V636:BJ636,Leverancespecifikation!BN636:BZ636)</f>
        <v>_VEN300VEN300ENT325</v>
      </c>
    </row>
    <row r="634" spans="1:10" x14ac:dyDescent="0.25">
      <c r="A634" t="str">
        <f>Leverancespecifikation!C637</f>
        <v xml:space="preserve">633Væskekoblet vekslere </v>
      </c>
      <c r="B634" t="str">
        <f>IF(ISNUMBER(FIND("_ARK",Tabel2[[#This Row],[Kilde: 3. Leverancespecifikation
Sammenkædning af kolonnerne (Vxx:BJxx) &amp; (BNxx:BZxx)]],1)),"X","")</f>
        <v/>
      </c>
      <c r="C634" t="str">
        <f t="shared" si="55"/>
        <v/>
      </c>
      <c r="D634" t="str">
        <f t="shared" si="56"/>
        <v/>
      </c>
      <c r="E634" t="str">
        <f t="shared" si="57"/>
        <v/>
      </c>
      <c r="F634" t="str">
        <f t="shared" si="58"/>
        <v>X</v>
      </c>
      <c r="G634" t="str">
        <f t="shared" si="59"/>
        <v>X</v>
      </c>
      <c r="H634" t="str">
        <f t="shared" si="60"/>
        <v/>
      </c>
      <c r="J634" t="str">
        <f>"_"&amp;_xlfn.CONCAT(Leverancespecifikation!V637:BJ637,Leverancespecifikation!BN637:BZ637)</f>
        <v>_VEN300VEN300ENT325</v>
      </c>
    </row>
    <row r="635" spans="1:10" x14ac:dyDescent="0.25">
      <c r="A635" t="str">
        <f>Leverancespecifikation!C638</f>
        <v xml:space="preserve">634Varmegenvinding </v>
      </c>
      <c r="B635" t="str">
        <f>IF(ISNUMBER(FIND("_ARK",Tabel2[[#This Row],[Kilde: 3. Leverancespecifikation
Sammenkædning af kolonnerne (Vxx:BJxx) &amp; (BNxx:BZxx)]],1)),"X","")</f>
        <v/>
      </c>
      <c r="C635" t="str">
        <f t="shared" si="55"/>
        <v/>
      </c>
      <c r="D635" t="str">
        <f t="shared" si="56"/>
        <v/>
      </c>
      <c r="E635" t="str">
        <f t="shared" si="57"/>
        <v/>
      </c>
      <c r="F635" t="str">
        <f t="shared" si="58"/>
        <v>X</v>
      </c>
      <c r="G635" t="str">
        <f t="shared" si="59"/>
        <v>X</v>
      </c>
      <c r="H635" t="str">
        <f t="shared" si="60"/>
        <v/>
      </c>
      <c r="J635" t="str">
        <f>"_"&amp;_xlfn.CONCAT(Leverancespecifikation!V638:BJ638,Leverancespecifikation!BN638:BZ638)</f>
        <v>_VEN300VEN300ENT325</v>
      </c>
    </row>
    <row r="636" spans="1:10" x14ac:dyDescent="0.25">
      <c r="A636" t="str">
        <f>Leverancespecifikation!C639</f>
        <v xml:space="preserve">635Varmevekslere </v>
      </c>
      <c r="B636" t="str">
        <f>IF(ISNUMBER(FIND("_ARK",Tabel2[[#This Row],[Kilde: 3. Leverancespecifikation
Sammenkædning af kolonnerne (Vxx:BJxx) &amp; (BNxx:BZxx)]],1)),"X","")</f>
        <v/>
      </c>
      <c r="C636" t="str">
        <f t="shared" si="55"/>
        <v/>
      </c>
      <c r="D636" t="str">
        <f t="shared" si="56"/>
        <v/>
      </c>
      <c r="E636" t="str">
        <f t="shared" si="57"/>
        <v/>
      </c>
      <c r="F636" t="str">
        <f t="shared" si="58"/>
        <v>X</v>
      </c>
      <c r="G636" t="str">
        <f t="shared" si="59"/>
        <v>X</v>
      </c>
      <c r="H636" t="str">
        <f t="shared" si="60"/>
        <v/>
      </c>
      <c r="J636" t="str">
        <f>"_"&amp;_xlfn.CONCAT(Leverancespecifikation!V639:BJ639,Leverancespecifikation!BN639:BZ639)</f>
        <v>_VEN300VEN300ENT325</v>
      </c>
    </row>
    <row r="637" spans="1:10" x14ac:dyDescent="0.25">
      <c r="A637" t="str">
        <f>Leverancespecifikation!C640</f>
        <v>636Befugtere</v>
      </c>
      <c r="B637" t="str">
        <f>IF(ISNUMBER(FIND("_ARK",Tabel2[[#This Row],[Kilde: 3. Leverancespecifikation
Sammenkædning af kolonnerne (Vxx:BJxx) &amp; (BNxx:BZxx)]],1)),"X","")</f>
        <v/>
      </c>
      <c r="C637" t="str">
        <f t="shared" si="55"/>
        <v/>
      </c>
      <c r="D637" t="str">
        <f t="shared" si="56"/>
        <v/>
      </c>
      <c r="E637" t="str">
        <f t="shared" si="57"/>
        <v/>
      </c>
      <c r="F637" t="str">
        <f t="shared" si="58"/>
        <v>X</v>
      </c>
      <c r="G637" t="str">
        <f t="shared" si="59"/>
        <v>X</v>
      </c>
      <c r="H637" t="str">
        <f t="shared" si="60"/>
        <v/>
      </c>
      <c r="J637" t="str">
        <f>"_"&amp;_xlfn.CONCAT(Leverancespecifikation!V640:BJ640,Leverancespecifikation!BN640:BZ640)</f>
        <v>_VEN200VEN300ENT325</v>
      </c>
    </row>
    <row r="638" spans="1:10" x14ac:dyDescent="0.25">
      <c r="A638" t="str">
        <f>Leverancespecifikation!C641</f>
        <v>637Affugtere</v>
      </c>
      <c r="B638" t="str">
        <f>IF(ISNUMBER(FIND("_ARK",Tabel2[[#This Row],[Kilde: 3. Leverancespecifikation
Sammenkædning af kolonnerne (Vxx:BJxx) &amp; (BNxx:BZxx)]],1)),"X","")</f>
        <v/>
      </c>
      <c r="C638" t="str">
        <f t="shared" si="55"/>
        <v/>
      </c>
      <c r="D638" t="str">
        <f t="shared" si="56"/>
        <v/>
      </c>
      <c r="E638" t="str">
        <f t="shared" si="57"/>
        <v/>
      </c>
      <c r="F638" t="str">
        <f t="shared" si="58"/>
        <v>X</v>
      </c>
      <c r="G638" t="str">
        <f t="shared" si="59"/>
        <v>X</v>
      </c>
      <c r="H638" t="str">
        <f t="shared" si="60"/>
        <v/>
      </c>
      <c r="J638" t="str">
        <f>"_"&amp;_xlfn.CONCAT(Leverancespecifikation!V641:BJ641,Leverancespecifikation!BN641:BZ641)</f>
        <v>_VEN200VEN300ENT325</v>
      </c>
    </row>
    <row r="639" spans="1:10" x14ac:dyDescent="0.25">
      <c r="A639" t="str">
        <f>Leverancespecifikation!C642</f>
        <v>638Ventilatorer</v>
      </c>
      <c r="B639" t="str">
        <f>IF(ISNUMBER(FIND("_ARK",Tabel2[[#This Row],[Kilde: 3. Leverancespecifikation
Sammenkædning af kolonnerne (Vxx:BJxx) &amp; (BNxx:BZxx)]],1)),"X","")</f>
        <v/>
      </c>
      <c r="C639" t="str">
        <f t="shared" si="55"/>
        <v/>
      </c>
      <c r="D639" t="str">
        <f t="shared" si="56"/>
        <v/>
      </c>
      <c r="E639" t="str">
        <f t="shared" si="57"/>
        <v/>
      </c>
      <c r="F639" t="str">
        <f t="shared" si="58"/>
        <v/>
      </c>
      <c r="G639" t="str">
        <f t="shared" si="59"/>
        <v/>
      </c>
      <c r="H639" t="str">
        <f t="shared" si="60"/>
        <v/>
      </c>
      <c r="J639" t="str">
        <f>"_"&amp;_xlfn.CONCAT(Leverancespecifikation!V642:BJ642,Leverancespecifikation!BN642:BZ642)</f>
        <v>_</v>
      </c>
    </row>
    <row r="640" spans="1:10" x14ac:dyDescent="0.25">
      <c r="A640" t="str">
        <f>Leverancespecifikation!C643</f>
        <v>639Impulsventilatorer</v>
      </c>
      <c r="B640" t="str">
        <f>IF(ISNUMBER(FIND("_ARK",Tabel2[[#This Row],[Kilde: 3. Leverancespecifikation
Sammenkædning af kolonnerne (Vxx:BJxx) &amp; (BNxx:BZxx)]],1)),"X","")</f>
        <v/>
      </c>
      <c r="C640" t="str">
        <f t="shared" si="55"/>
        <v/>
      </c>
      <c r="D640" t="str">
        <f t="shared" si="56"/>
        <v/>
      </c>
      <c r="E640" t="str">
        <f t="shared" si="57"/>
        <v/>
      </c>
      <c r="F640" t="str">
        <f t="shared" si="58"/>
        <v>X</v>
      </c>
      <c r="G640" t="str">
        <f t="shared" si="59"/>
        <v>X</v>
      </c>
      <c r="H640" t="str">
        <f t="shared" si="60"/>
        <v/>
      </c>
      <c r="J640" t="str">
        <f>"_"&amp;_xlfn.CONCAT(Leverancespecifikation!V643:BJ643,Leverancespecifikation!BN643:BZ643)</f>
        <v>_VEN300VEN300ENT325</v>
      </c>
    </row>
    <row r="641" spans="1:10" x14ac:dyDescent="0.25">
      <c r="A641" t="str">
        <f>Leverancespecifikation!C644</f>
        <v>640Axialventilatorer</v>
      </c>
      <c r="B641" t="str">
        <f>IF(ISNUMBER(FIND("_ARK",Tabel2[[#This Row],[Kilde: 3. Leverancespecifikation
Sammenkædning af kolonnerne (Vxx:BJxx) &amp; (BNxx:BZxx)]],1)),"X","")</f>
        <v/>
      </c>
      <c r="C641" t="str">
        <f t="shared" si="55"/>
        <v/>
      </c>
      <c r="D641" t="str">
        <f t="shared" si="56"/>
        <v/>
      </c>
      <c r="E641" t="str">
        <f t="shared" si="57"/>
        <v/>
      </c>
      <c r="F641" t="str">
        <f t="shared" si="58"/>
        <v>X</v>
      </c>
      <c r="G641" t="str">
        <f t="shared" si="59"/>
        <v>X</v>
      </c>
      <c r="H641" t="str">
        <f t="shared" si="60"/>
        <v/>
      </c>
      <c r="J641" t="str">
        <f>"_"&amp;_xlfn.CONCAT(Leverancespecifikation!V644:BJ644,Leverancespecifikation!BN644:BZ644)</f>
        <v>_VEN300VEN300ENT325</v>
      </c>
    </row>
    <row r="642" spans="1:10" x14ac:dyDescent="0.25">
      <c r="A642" t="str">
        <f>Leverancespecifikation!C645</f>
        <v>641Boksventilatorer</v>
      </c>
      <c r="B642" t="str">
        <f>IF(ISNUMBER(FIND("_ARK",Tabel2[[#This Row],[Kilde: 3. Leverancespecifikation
Sammenkædning af kolonnerne (Vxx:BJxx) &amp; (BNxx:BZxx)]],1)),"X","")</f>
        <v/>
      </c>
      <c r="C642" t="str">
        <f t="shared" si="55"/>
        <v/>
      </c>
      <c r="D642" t="str">
        <f t="shared" si="56"/>
        <v/>
      </c>
      <c r="E642" t="str">
        <f t="shared" si="57"/>
        <v/>
      </c>
      <c r="F642" t="str">
        <f t="shared" si="58"/>
        <v>X</v>
      </c>
      <c r="G642" t="str">
        <f t="shared" si="59"/>
        <v>X</v>
      </c>
      <c r="H642" t="str">
        <f t="shared" si="60"/>
        <v/>
      </c>
      <c r="J642" t="str">
        <f>"_"&amp;_xlfn.CONCAT(Leverancespecifikation!V645:BJ645,Leverancespecifikation!BN645:BZ645)</f>
        <v>_VEN300VEN300ENT325</v>
      </c>
    </row>
    <row r="643" spans="1:10" x14ac:dyDescent="0.25">
      <c r="A643" t="str">
        <f>Leverancespecifikation!C646</f>
        <v>642Kanalventilatorer</v>
      </c>
      <c r="B643" t="str">
        <f>IF(ISNUMBER(FIND("_ARK",Tabel2[[#This Row],[Kilde: 3. Leverancespecifikation
Sammenkædning af kolonnerne (Vxx:BJxx) &amp; (BNxx:BZxx)]],1)),"X","")</f>
        <v/>
      </c>
      <c r="C643" t="str">
        <f t="shared" ref="C643:C706" si="61">IF(ISNUMBER(FIND("KON",J643,1)),"X","")</f>
        <v/>
      </c>
      <c r="D643" t="str">
        <f t="shared" ref="D643:D706" si="62">IF(ISNUMBER(FIND("EL",J643,1)),"X","")</f>
        <v/>
      </c>
      <c r="E643" t="str">
        <f t="shared" ref="E643:E706" si="63">IF(ISNUMBER(FIND("VVS",J643,1)),"X","")</f>
        <v/>
      </c>
      <c r="F643" t="str">
        <f t="shared" ref="F643:F706" si="64">IF(ISNUMBER(FIND("VEN",J643,1)),"X","")</f>
        <v>X</v>
      </c>
      <c r="G643" t="str">
        <f t="shared" ref="G643:G706" si="65">IF(ISNUMBER(FIND("ENT",J643,1)),"X","")</f>
        <v>X</v>
      </c>
      <c r="H643" t="str">
        <f t="shared" ref="H643:H706" si="66">IF(ISNUMBER(FIND("LAN",J643,1)),"X","")</f>
        <v/>
      </c>
      <c r="J643" t="str">
        <f>"_"&amp;_xlfn.CONCAT(Leverancespecifikation!V646:BJ646,Leverancespecifikation!BN646:BZ646)</f>
        <v>_VEN300ENT325</v>
      </c>
    </row>
    <row r="644" spans="1:10" x14ac:dyDescent="0.25">
      <c r="A644" t="str">
        <f>Leverancespecifikation!C647</f>
        <v xml:space="preserve">643Procesudsugningsventilatorer </v>
      </c>
      <c r="B644" t="str">
        <f>IF(ISNUMBER(FIND("_ARK",Tabel2[[#This Row],[Kilde: 3. Leverancespecifikation
Sammenkædning af kolonnerne (Vxx:BJxx) &amp; (BNxx:BZxx)]],1)),"X","")</f>
        <v/>
      </c>
      <c r="C644" t="str">
        <f t="shared" si="61"/>
        <v/>
      </c>
      <c r="D644" t="str">
        <f t="shared" si="62"/>
        <v/>
      </c>
      <c r="E644" t="str">
        <f t="shared" si="63"/>
        <v/>
      </c>
      <c r="F644" t="str">
        <f t="shared" si="64"/>
        <v>X</v>
      </c>
      <c r="G644" t="str">
        <f t="shared" si="65"/>
        <v>X</v>
      </c>
      <c r="H644" t="str">
        <f t="shared" si="66"/>
        <v/>
      </c>
      <c r="J644" t="str">
        <f>"_"&amp;_xlfn.CONCAT(Leverancespecifikation!V647:BJ647,Leverancespecifikation!BN647:BZ647)</f>
        <v>_VEN300VEN300ENT325</v>
      </c>
    </row>
    <row r="645" spans="1:10" x14ac:dyDescent="0.25">
      <c r="A645" t="str">
        <f>Leverancespecifikation!C648</f>
        <v>644Tag ventilatorer</v>
      </c>
      <c r="B645" t="str">
        <f>IF(ISNUMBER(FIND("_ARK",Tabel2[[#This Row],[Kilde: 3. Leverancespecifikation
Sammenkædning af kolonnerne (Vxx:BJxx) &amp; (BNxx:BZxx)]],1)),"X","")</f>
        <v/>
      </c>
      <c r="C645" t="str">
        <f t="shared" si="61"/>
        <v/>
      </c>
      <c r="D645" t="str">
        <f t="shared" si="62"/>
        <v/>
      </c>
      <c r="E645" t="str">
        <f t="shared" si="63"/>
        <v/>
      </c>
      <c r="F645" t="str">
        <f t="shared" si="64"/>
        <v>X</v>
      </c>
      <c r="G645" t="str">
        <f t="shared" si="65"/>
        <v>X</v>
      </c>
      <c r="H645" t="str">
        <f t="shared" si="66"/>
        <v/>
      </c>
      <c r="J645" t="str">
        <f>"_"&amp;_xlfn.CONCAT(Leverancespecifikation!V648:BJ648,Leverancespecifikation!BN648:BZ648)</f>
        <v>_VEN300VEN300ENT325</v>
      </c>
    </row>
    <row r="646" spans="1:10" x14ac:dyDescent="0.25">
      <c r="A646" t="str">
        <f>Leverancespecifikation!C649</f>
        <v>645Vådrumsventilatorer</v>
      </c>
      <c r="B646" t="str">
        <f>IF(ISNUMBER(FIND("_ARK",Tabel2[[#This Row],[Kilde: 3. Leverancespecifikation
Sammenkædning af kolonnerne (Vxx:BJxx) &amp; (BNxx:BZxx)]],1)),"X","")</f>
        <v/>
      </c>
      <c r="C646" t="str">
        <f t="shared" si="61"/>
        <v/>
      </c>
      <c r="D646" t="str">
        <f t="shared" si="62"/>
        <v/>
      </c>
      <c r="E646" t="str">
        <f t="shared" si="63"/>
        <v/>
      </c>
      <c r="F646" t="str">
        <f t="shared" si="64"/>
        <v>X</v>
      </c>
      <c r="G646" t="str">
        <f t="shared" si="65"/>
        <v>X</v>
      </c>
      <c r="H646" t="str">
        <f t="shared" si="66"/>
        <v/>
      </c>
      <c r="J646" t="str">
        <f>"_"&amp;_xlfn.CONCAT(Leverancespecifikation!V649:BJ649,Leverancespecifikation!BN649:BZ649)</f>
        <v>_VEN300ENT325</v>
      </c>
    </row>
    <row r="647" spans="1:10" x14ac:dyDescent="0.25">
      <c r="A647" t="str">
        <f>Leverancespecifikation!C650</f>
        <v xml:space="preserve">646Vægventilatorer </v>
      </c>
      <c r="B647" t="str">
        <f>IF(ISNUMBER(FIND("_ARK",Tabel2[[#This Row],[Kilde: 3. Leverancespecifikation
Sammenkædning af kolonnerne (Vxx:BJxx) &amp; (BNxx:BZxx)]],1)),"X","")</f>
        <v/>
      </c>
      <c r="C647" t="str">
        <f t="shared" si="61"/>
        <v/>
      </c>
      <c r="D647" t="str">
        <f t="shared" si="62"/>
        <v/>
      </c>
      <c r="E647" t="str">
        <f t="shared" si="63"/>
        <v/>
      </c>
      <c r="F647" t="str">
        <f t="shared" si="64"/>
        <v>X</v>
      </c>
      <c r="G647" t="str">
        <f t="shared" si="65"/>
        <v>X</v>
      </c>
      <c r="H647" t="str">
        <f t="shared" si="66"/>
        <v/>
      </c>
      <c r="J647" t="str">
        <f>"_"&amp;_xlfn.CONCAT(Leverancespecifikation!V650:BJ650,Leverancespecifikation!BN650:BZ650)</f>
        <v>_VEN300ENT325</v>
      </c>
    </row>
    <row r="648" spans="1:10" x14ac:dyDescent="0.25">
      <c r="A648" t="str">
        <f>Leverancespecifikation!C651</f>
        <v>647Komponenter</v>
      </c>
      <c r="B648" t="str">
        <f>IF(ISNUMBER(FIND("_ARK",Tabel2[[#This Row],[Kilde: 3. Leverancespecifikation
Sammenkædning af kolonnerne (Vxx:BJxx) &amp; (BNxx:BZxx)]],1)),"X","")</f>
        <v/>
      </c>
      <c r="C648" t="str">
        <f t="shared" si="61"/>
        <v/>
      </c>
      <c r="D648" t="str">
        <f t="shared" si="62"/>
        <v/>
      </c>
      <c r="E648" t="str">
        <f t="shared" si="63"/>
        <v/>
      </c>
      <c r="F648" t="str">
        <f t="shared" si="64"/>
        <v/>
      </c>
      <c r="G648" t="str">
        <f t="shared" si="65"/>
        <v/>
      </c>
      <c r="H648" t="str">
        <f t="shared" si="66"/>
        <v/>
      </c>
      <c r="J648" t="str">
        <f>"_"&amp;_xlfn.CONCAT(Leverancespecifikation!V651:BJ651,Leverancespecifikation!BN651:BZ651)</f>
        <v>_</v>
      </c>
    </row>
    <row r="649" spans="1:10" x14ac:dyDescent="0.25">
      <c r="A649" t="str">
        <f>Leverancespecifikation!C652</f>
        <v>648Kanal tilbehør</v>
      </c>
      <c r="B649" t="str">
        <f>IF(ISNUMBER(FIND("_ARK",Tabel2[[#This Row],[Kilde: 3. Leverancespecifikation
Sammenkædning af kolonnerne (Vxx:BJxx) &amp; (BNxx:BZxx)]],1)),"X","")</f>
        <v/>
      </c>
      <c r="C649" t="str">
        <f t="shared" si="61"/>
        <v/>
      </c>
      <c r="D649" t="str">
        <f t="shared" si="62"/>
        <v/>
      </c>
      <c r="E649" t="str">
        <f t="shared" si="63"/>
        <v/>
      </c>
      <c r="F649" t="str">
        <f t="shared" si="64"/>
        <v/>
      </c>
      <c r="G649" t="str">
        <f t="shared" si="65"/>
        <v/>
      </c>
      <c r="H649" t="str">
        <f t="shared" si="66"/>
        <v/>
      </c>
      <c r="J649" t="str">
        <f>"_"&amp;_xlfn.CONCAT(Leverancespecifikation!V652:BJ652,Leverancespecifikation!BN652:BZ652)</f>
        <v>_</v>
      </c>
    </row>
    <row r="650" spans="1:10" x14ac:dyDescent="0.25">
      <c r="A650" t="str">
        <f>Leverancespecifikation!C653</f>
        <v>649Lyddæmpere</v>
      </c>
      <c r="B650" t="str">
        <f>IF(ISNUMBER(FIND("_ARK",Tabel2[[#This Row],[Kilde: 3. Leverancespecifikation
Sammenkædning af kolonnerne (Vxx:BJxx) &amp; (BNxx:BZxx)]],1)),"X","")</f>
        <v/>
      </c>
      <c r="C650" t="str">
        <f t="shared" si="61"/>
        <v/>
      </c>
      <c r="D650" t="str">
        <f t="shared" si="62"/>
        <v/>
      </c>
      <c r="E650" t="str">
        <f t="shared" si="63"/>
        <v/>
      </c>
      <c r="F650" t="str">
        <f t="shared" si="64"/>
        <v>X</v>
      </c>
      <c r="G650" t="str">
        <f t="shared" si="65"/>
        <v>X</v>
      </c>
      <c r="H650" t="str">
        <f t="shared" si="66"/>
        <v/>
      </c>
      <c r="J650" t="str">
        <f>"_"&amp;_xlfn.CONCAT(Leverancespecifikation!V653:BJ653,Leverancespecifikation!BN653:BZ653)</f>
        <v>_VEN300ENT325</v>
      </c>
    </row>
    <row r="651" spans="1:10" x14ac:dyDescent="0.25">
      <c r="A651" t="str">
        <f>Leverancespecifikation!C654</f>
        <v xml:space="preserve">650Flamme- og røgspjæld </v>
      </c>
      <c r="B651" t="str">
        <f>IF(ISNUMBER(FIND("_ARK",Tabel2[[#This Row],[Kilde: 3. Leverancespecifikation
Sammenkædning af kolonnerne (Vxx:BJxx) &amp; (BNxx:BZxx)]],1)),"X","")</f>
        <v/>
      </c>
      <c r="C651" t="str">
        <f t="shared" si="61"/>
        <v/>
      </c>
      <c r="D651" t="str">
        <f t="shared" si="62"/>
        <v/>
      </c>
      <c r="E651" t="str">
        <f t="shared" si="63"/>
        <v/>
      </c>
      <c r="F651" t="str">
        <f t="shared" si="64"/>
        <v>X</v>
      </c>
      <c r="G651" t="str">
        <f t="shared" si="65"/>
        <v>X</v>
      </c>
      <c r="H651" t="str">
        <f t="shared" si="66"/>
        <v/>
      </c>
      <c r="J651" t="str">
        <f>"_"&amp;_xlfn.CONCAT(Leverancespecifikation!V654:BJ654,Leverancespecifikation!BN654:BZ654)</f>
        <v>_VEN200VEN300ENT325</v>
      </c>
    </row>
    <row r="652" spans="1:10" x14ac:dyDescent="0.25">
      <c r="A652" t="str">
        <f>Leverancespecifikation!C655</f>
        <v xml:space="preserve">651Brand- og røgspjæld </v>
      </c>
      <c r="B652" t="str">
        <f>IF(ISNUMBER(FIND("_ARK",Tabel2[[#This Row],[Kilde: 3. Leverancespecifikation
Sammenkædning af kolonnerne (Vxx:BJxx) &amp; (BNxx:BZxx)]],1)),"X","")</f>
        <v/>
      </c>
      <c r="C652" t="str">
        <f t="shared" si="61"/>
        <v/>
      </c>
      <c r="D652" t="str">
        <f t="shared" si="62"/>
        <v/>
      </c>
      <c r="E652" t="str">
        <f t="shared" si="63"/>
        <v/>
      </c>
      <c r="F652" t="str">
        <f t="shared" si="64"/>
        <v>X</v>
      </c>
      <c r="G652" t="str">
        <f t="shared" si="65"/>
        <v>X</v>
      </c>
      <c r="H652" t="str">
        <f t="shared" si="66"/>
        <v/>
      </c>
      <c r="J652" t="str">
        <f>"_"&amp;_xlfn.CONCAT(Leverancespecifikation!V655:BJ655,Leverancespecifikation!BN655:BZ655)</f>
        <v>_VEN200VEN300ENT325</v>
      </c>
    </row>
    <row r="653" spans="1:10" x14ac:dyDescent="0.25">
      <c r="A653" t="str">
        <f>Leverancespecifikation!C656</f>
        <v>652Overtryksspjæld</v>
      </c>
      <c r="B653" t="str">
        <f>IF(ISNUMBER(FIND("_ARK",Tabel2[[#This Row],[Kilde: 3. Leverancespecifikation
Sammenkædning af kolonnerne (Vxx:BJxx) &amp; (BNxx:BZxx)]],1)),"X","")</f>
        <v/>
      </c>
      <c r="C653" t="str">
        <f t="shared" si="61"/>
        <v/>
      </c>
      <c r="D653" t="str">
        <f t="shared" si="62"/>
        <v/>
      </c>
      <c r="E653" t="str">
        <f t="shared" si="63"/>
        <v/>
      </c>
      <c r="F653" t="str">
        <f t="shared" si="64"/>
        <v>X</v>
      </c>
      <c r="G653" t="str">
        <f t="shared" si="65"/>
        <v>X</v>
      </c>
      <c r="H653" t="str">
        <f t="shared" si="66"/>
        <v/>
      </c>
      <c r="J653" t="str">
        <f>"_"&amp;_xlfn.CONCAT(Leverancespecifikation!V656:BJ656,Leverancespecifikation!BN656:BZ656)</f>
        <v>_VEN300ENT325</v>
      </c>
    </row>
    <row r="654" spans="1:10" x14ac:dyDescent="0.25">
      <c r="A654" t="str">
        <f>Leverancespecifikation!C657</f>
        <v>653Røgspjæld</v>
      </c>
      <c r="B654" t="str">
        <f>IF(ISNUMBER(FIND("_ARK",Tabel2[[#This Row],[Kilde: 3. Leverancespecifikation
Sammenkædning af kolonnerne (Vxx:BJxx) &amp; (BNxx:BZxx)]],1)),"X","")</f>
        <v/>
      </c>
      <c r="C654" t="str">
        <f t="shared" si="61"/>
        <v/>
      </c>
      <c r="D654" t="str">
        <f t="shared" si="62"/>
        <v/>
      </c>
      <c r="E654" t="str">
        <f t="shared" si="63"/>
        <v/>
      </c>
      <c r="F654" t="str">
        <f t="shared" si="64"/>
        <v>X</v>
      </c>
      <c r="G654" t="str">
        <f t="shared" si="65"/>
        <v>X</v>
      </c>
      <c r="H654" t="str">
        <f t="shared" si="66"/>
        <v/>
      </c>
      <c r="J654" t="str">
        <f>"_"&amp;_xlfn.CONCAT(Leverancespecifikation!V657:BJ657,Leverancespecifikation!BN657:BZ657)</f>
        <v>_VEN200VEN300ENT325</v>
      </c>
    </row>
    <row r="655" spans="1:10" x14ac:dyDescent="0.25">
      <c r="A655" t="str">
        <f>Leverancespecifikation!C658</f>
        <v>654Spjæld on / off</v>
      </c>
      <c r="B655" t="str">
        <f>IF(ISNUMBER(FIND("_ARK",Tabel2[[#This Row],[Kilde: 3. Leverancespecifikation
Sammenkædning af kolonnerne (Vxx:BJxx) &amp; (BNxx:BZxx)]],1)),"X","")</f>
        <v/>
      </c>
      <c r="C655" t="str">
        <f t="shared" si="61"/>
        <v/>
      </c>
      <c r="D655" t="str">
        <f t="shared" si="62"/>
        <v/>
      </c>
      <c r="E655" t="str">
        <f t="shared" si="63"/>
        <v/>
      </c>
      <c r="F655" t="str">
        <f t="shared" si="64"/>
        <v>X</v>
      </c>
      <c r="G655" t="str">
        <f t="shared" si="65"/>
        <v>X</v>
      </c>
      <c r="H655" t="str">
        <f t="shared" si="66"/>
        <v/>
      </c>
      <c r="J655" t="str">
        <f>"_"&amp;_xlfn.CONCAT(Leverancespecifikation!V658:BJ658,Leverancespecifikation!BN658:BZ658)</f>
        <v>_VEN300ENT325</v>
      </c>
    </row>
    <row r="656" spans="1:10" x14ac:dyDescent="0.25">
      <c r="A656" t="str">
        <f>Leverancespecifikation!C659</f>
        <v>655Volumenstrømsregulatorer</v>
      </c>
      <c r="B656" t="str">
        <f>IF(ISNUMBER(FIND("_ARK",Tabel2[[#This Row],[Kilde: 3. Leverancespecifikation
Sammenkædning af kolonnerne (Vxx:BJxx) &amp; (BNxx:BZxx)]],1)),"X","")</f>
        <v/>
      </c>
      <c r="C656" t="str">
        <f t="shared" si="61"/>
        <v/>
      </c>
      <c r="D656" t="str">
        <f t="shared" si="62"/>
        <v/>
      </c>
      <c r="E656" t="str">
        <f t="shared" si="63"/>
        <v/>
      </c>
      <c r="F656" t="str">
        <f t="shared" si="64"/>
        <v>X</v>
      </c>
      <c r="G656" t="str">
        <f t="shared" si="65"/>
        <v>X</v>
      </c>
      <c r="H656" t="str">
        <f t="shared" si="66"/>
        <v/>
      </c>
      <c r="J656" t="str">
        <f>"_"&amp;_xlfn.CONCAT(Leverancespecifikation!V659:BJ659,Leverancespecifikation!BN659:BZ659)</f>
        <v>_VEN300ENT325</v>
      </c>
    </row>
    <row r="657" spans="1:10" x14ac:dyDescent="0.25">
      <c r="A657" t="str">
        <f>Leverancespecifikation!C660</f>
        <v xml:space="preserve">656Eksterne filterkasser </v>
      </c>
      <c r="B657" t="str">
        <f>IF(ISNUMBER(FIND("_ARK",Tabel2[[#This Row],[Kilde: 3. Leverancespecifikation
Sammenkædning af kolonnerne (Vxx:BJxx) &amp; (BNxx:BZxx)]],1)),"X","")</f>
        <v/>
      </c>
      <c r="C657" t="str">
        <f t="shared" si="61"/>
        <v/>
      </c>
      <c r="D657" t="str">
        <f t="shared" si="62"/>
        <v/>
      </c>
      <c r="E657" t="str">
        <f t="shared" si="63"/>
        <v/>
      </c>
      <c r="F657" t="str">
        <f t="shared" si="64"/>
        <v>X</v>
      </c>
      <c r="G657" t="str">
        <f t="shared" si="65"/>
        <v>X</v>
      </c>
      <c r="H657" t="str">
        <f t="shared" si="66"/>
        <v/>
      </c>
      <c r="J657" t="str">
        <f>"_"&amp;_xlfn.CONCAT(Leverancespecifikation!V660:BJ660,Leverancespecifikation!BN660:BZ660)</f>
        <v>_VEN300ENT325</v>
      </c>
    </row>
    <row r="658" spans="1:10" x14ac:dyDescent="0.25">
      <c r="A658" t="str">
        <f>Leverancespecifikation!C661</f>
        <v>657Ventilationsarmaturer</v>
      </c>
      <c r="B658" t="str">
        <f>IF(ISNUMBER(FIND("_ARK",Tabel2[[#This Row],[Kilde: 3. Leverancespecifikation
Sammenkædning af kolonnerne (Vxx:BJxx) &amp; (BNxx:BZxx)]],1)),"X","")</f>
        <v/>
      </c>
      <c r="C658" t="str">
        <f t="shared" si="61"/>
        <v/>
      </c>
      <c r="D658" t="str">
        <f t="shared" si="62"/>
        <v/>
      </c>
      <c r="E658" t="str">
        <f t="shared" si="63"/>
        <v/>
      </c>
      <c r="F658" t="str">
        <f t="shared" si="64"/>
        <v/>
      </c>
      <c r="G658" t="str">
        <f t="shared" si="65"/>
        <v/>
      </c>
      <c r="H658" t="str">
        <f t="shared" si="66"/>
        <v/>
      </c>
      <c r="J658" t="str">
        <f>"_"&amp;_xlfn.CONCAT(Leverancespecifikation!V661:BJ661,Leverancespecifikation!BN661:BZ661)</f>
        <v>_</v>
      </c>
    </row>
    <row r="659" spans="1:10" x14ac:dyDescent="0.25">
      <c r="A659" t="str">
        <f>Leverancespecifikation!C662</f>
        <v>658Dyser</v>
      </c>
      <c r="B659" t="str">
        <f>IF(ISNUMBER(FIND("_ARK",Tabel2[[#This Row],[Kilde: 3. Leverancespecifikation
Sammenkædning af kolonnerne (Vxx:BJxx) &amp; (BNxx:BZxx)]],1)),"X","")</f>
        <v/>
      </c>
      <c r="C659" t="str">
        <f t="shared" si="61"/>
        <v/>
      </c>
      <c r="D659" t="str">
        <f t="shared" si="62"/>
        <v/>
      </c>
      <c r="E659" t="str">
        <f t="shared" si="63"/>
        <v/>
      </c>
      <c r="F659" t="str">
        <f t="shared" si="64"/>
        <v/>
      </c>
      <c r="G659" t="str">
        <f t="shared" si="65"/>
        <v>X</v>
      </c>
      <c r="H659" t="str">
        <f t="shared" si="66"/>
        <v/>
      </c>
      <c r="J659" t="str">
        <f>"_"&amp;_xlfn.CONCAT(Leverancespecifikation!V662:BJ662,Leverancespecifikation!BN662:BZ662)</f>
        <v>_ENT325</v>
      </c>
    </row>
    <row r="660" spans="1:10" x14ac:dyDescent="0.25">
      <c r="A660" t="str">
        <f>Leverancespecifikation!C663</f>
        <v xml:space="preserve">659Fortrængningsarmaturer </v>
      </c>
      <c r="B660" t="str">
        <f>IF(ISNUMBER(FIND("_ARK",Tabel2[[#This Row],[Kilde: 3. Leverancespecifikation
Sammenkædning af kolonnerne (Vxx:BJxx) &amp; (BNxx:BZxx)]],1)),"X","")</f>
        <v/>
      </c>
      <c r="C660" t="str">
        <f t="shared" si="61"/>
        <v/>
      </c>
      <c r="D660" t="str">
        <f t="shared" si="62"/>
        <v/>
      </c>
      <c r="E660" t="str">
        <f t="shared" si="63"/>
        <v/>
      </c>
      <c r="F660" t="str">
        <f t="shared" si="64"/>
        <v>X</v>
      </c>
      <c r="G660" t="str">
        <f t="shared" si="65"/>
        <v>X</v>
      </c>
      <c r="H660" t="str">
        <f t="shared" si="66"/>
        <v/>
      </c>
      <c r="J660" t="str">
        <f>"_"&amp;_xlfn.CONCAT(Leverancespecifikation!V663:BJ663,Leverancespecifikation!BN663:BZ663)</f>
        <v>_VEN200VEN300ENT325</v>
      </c>
    </row>
    <row r="661" spans="1:10" x14ac:dyDescent="0.25">
      <c r="A661" t="str">
        <f>Leverancespecifikation!C664</f>
        <v>660Loftsarmaturer</v>
      </c>
      <c r="B661" t="str">
        <f>IF(ISNUMBER(FIND("_ARK",Tabel2[[#This Row],[Kilde: 3. Leverancespecifikation
Sammenkædning af kolonnerne (Vxx:BJxx) &amp; (BNxx:BZxx)]],1)),"X","")</f>
        <v/>
      </c>
      <c r="C661" t="str">
        <f t="shared" si="61"/>
        <v/>
      </c>
      <c r="D661" t="str">
        <f t="shared" si="62"/>
        <v/>
      </c>
      <c r="E661" t="str">
        <f t="shared" si="63"/>
        <v/>
      </c>
      <c r="F661" t="str">
        <f t="shared" si="64"/>
        <v>X</v>
      </c>
      <c r="G661" t="str">
        <f t="shared" si="65"/>
        <v>X</v>
      </c>
      <c r="H661" t="str">
        <f t="shared" si="66"/>
        <v/>
      </c>
      <c r="J661" t="str">
        <f>"_"&amp;_xlfn.CONCAT(Leverancespecifikation!V664:BJ664,Leverancespecifikation!BN664:BZ664)</f>
        <v>_VEN200VEN300ENT325</v>
      </c>
    </row>
    <row r="662" spans="1:10" x14ac:dyDescent="0.25">
      <c r="A662" t="str">
        <f>Leverancespecifikation!C665</f>
        <v>661Overtryksventiler</v>
      </c>
      <c r="B662" t="str">
        <f>IF(ISNUMBER(FIND("_ARK",Tabel2[[#This Row],[Kilde: 3. Leverancespecifikation
Sammenkædning af kolonnerne (Vxx:BJxx) &amp; (BNxx:BZxx)]],1)),"X","")</f>
        <v/>
      </c>
      <c r="C662" t="str">
        <f t="shared" si="61"/>
        <v/>
      </c>
      <c r="D662" t="str">
        <f t="shared" si="62"/>
        <v/>
      </c>
      <c r="E662" t="str">
        <f t="shared" si="63"/>
        <v/>
      </c>
      <c r="F662" t="str">
        <f t="shared" si="64"/>
        <v>X</v>
      </c>
      <c r="G662" t="str">
        <f t="shared" si="65"/>
        <v>X</v>
      </c>
      <c r="H662" t="str">
        <f t="shared" si="66"/>
        <v/>
      </c>
      <c r="J662" t="str">
        <f>"_"&amp;_xlfn.CONCAT(Leverancespecifikation!V665:BJ665,Leverancespecifikation!BN665:BZ665)</f>
        <v>_VEN300ENT325</v>
      </c>
    </row>
    <row r="663" spans="1:10" x14ac:dyDescent="0.25">
      <c r="A663" t="str">
        <f>Leverancespecifikation!C666</f>
        <v xml:space="preserve">662Renrumsarmaturer </v>
      </c>
      <c r="B663" t="str">
        <f>IF(ISNUMBER(FIND("_ARK",Tabel2[[#This Row],[Kilde: 3. Leverancespecifikation
Sammenkædning af kolonnerne (Vxx:BJxx) &amp; (BNxx:BZxx)]],1)),"X","")</f>
        <v/>
      </c>
      <c r="C663" t="str">
        <f t="shared" si="61"/>
        <v/>
      </c>
      <c r="D663" t="str">
        <f t="shared" si="62"/>
        <v/>
      </c>
      <c r="E663" t="str">
        <f t="shared" si="63"/>
        <v/>
      </c>
      <c r="F663" t="str">
        <f t="shared" si="64"/>
        <v>X</v>
      </c>
      <c r="G663" t="str">
        <f t="shared" si="65"/>
        <v>X</v>
      </c>
      <c r="H663" t="str">
        <f t="shared" si="66"/>
        <v/>
      </c>
      <c r="J663" t="str">
        <f>"_"&amp;_xlfn.CONCAT(Leverancespecifikation!V666:BJ666,Leverancespecifikation!BN666:BZ666)</f>
        <v>_VEN200VEN300ENT325</v>
      </c>
    </row>
    <row r="664" spans="1:10" x14ac:dyDescent="0.25">
      <c r="A664" t="str">
        <f>Leverancespecifikation!C667</f>
        <v>663Riste / Vægarmarturer</v>
      </c>
      <c r="B664" t="str">
        <f>IF(ISNUMBER(FIND("_ARK",Tabel2[[#This Row],[Kilde: 3. Leverancespecifikation
Sammenkædning af kolonnerne (Vxx:BJxx) &amp; (BNxx:BZxx)]],1)),"X","")</f>
        <v/>
      </c>
      <c r="C664" t="str">
        <f t="shared" si="61"/>
        <v/>
      </c>
      <c r="D664" t="str">
        <f t="shared" si="62"/>
        <v/>
      </c>
      <c r="E664" t="str">
        <f t="shared" si="63"/>
        <v/>
      </c>
      <c r="F664" t="str">
        <f t="shared" si="64"/>
        <v>X</v>
      </c>
      <c r="G664" t="str">
        <f t="shared" si="65"/>
        <v>X</v>
      </c>
      <c r="H664" t="str">
        <f t="shared" si="66"/>
        <v/>
      </c>
      <c r="J664" t="str">
        <f>"_"&amp;_xlfn.CONCAT(Leverancespecifikation!V667:BJ667,Leverancespecifikation!BN667:BZ667)</f>
        <v>_VEN200VEN300ENT325</v>
      </c>
    </row>
    <row r="665" spans="1:10" x14ac:dyDescent="0.25">
      <c r="A665" t="str">
        <f>Leverancespecifikation!C668</f>
        <v xml:space="preserve">664Indblæsningsposer </v>
      </c>
      <c r="B665" t="str">
        <f>IF(ISNUMBER(FIND("_ARK",Tabel2[[#This Row],[Kilde: 3. Leverancespecifikation
Sammenkædning af kolonnerne (Vxx:BJxx) &amp; (BNxx:BZxx)]],1)),"X","")</f>
        <v/>
      </c>
      <c r="C665" t="str">
        <f t="shared" si="61"/>
        <v/>
      </c>
      <c r="D665" t="str">
        <f t="shared" si="62"/>
        <v/>
      </c>
      <c r="E665" t="str">
        <f t="shared" si="63"/>
        <v/>
      </c>
      <c r="F665" t="str">
        <f t="shared" si="64"/>
        <v>X</v>
      </c>
      <c r="G665" t="str">
        <f t="shared" si="65"/>
        <v>X</v>
      </c>
      <c r="H665" t="str">
        <f t="shared" si="66"/>
        <v/>
      </c>
      <c r="J665" t="str">
        <f>"_"&amp;_xlfn.CONCAT(Leverancespecifikation!V668:BJ668,Leverancespecifikation!BN668:BZ668)</f>
        <v>_VEN200VEN300ENT325</v>
      </c>
    </row>
    <row r="666" spans="1:10" x14ac:dyDescent="0.25">
      <c r="A666" t="str">
        <f>Leverancespecifikation!C669</f>
        <v xml:space="preserve">665Kontrolventiler </v>
      </c>
      <c r="B666" t="str">
        <f>IF(ISNUMBER(FIND("_ARK",Tabel2[[#This Row],[Kilde: 3. Leverancespecifikation
Sammenkædning af kolonnerne (Vxx:BJxx) &amp; (BNxx:BZxx)]],1)),"X","")</f>
        <v/>
      </c>
      <c r="C666" t="str">
        <f t="shared" si="61"/>
        <v/>
      </c>
      <c r="D666" t="str">
        <f t="shared" si="62"/>
        <v/>
      </c>
      <c r="E666" t="str">
        <f t="shared" si="63"/>
        <v/>
      </c>
      <c r="F666" t="str">
        <f t="shared" si="64"/>
        <v>X</v>
      </c>
      <c r="G666" t="str">
        <f t="shared" si="65"/>
        <v>X</v>
      </c>
      <c r="H666" t="str">
        <f t="shared" si="66"/>
        <v/>
      </c>
      <c r="J666" t="str">
        <f>"_"&amp;_xlfn.CONCAT(Leverancespecifikation!V669:BJ669,Leverancespecifikation!BN669:BZ669)</f>
        <v>_VEN300ENT325</v>
      </c>
    </row>
    <row r="667" spans="1:10" x14ac:dyDescent="0.25">
      <c r="A667" t="str">
        <f>Leverancespecifikation!C670</f>
        <v>666Tilslutninger til udstyr</v>
      </c>
      <c r="B667" t="str">
        <f>IF(ISNUMBER(FIND("_ARK",Tabel2[[#This Row],[Kilde: 3. Leverancespecifikation
Sammenkædning af kolonnerne (Vxx:BJxx) &amp; (BNxx:BZxx)]],1)),"X","")</f>
        <v/>
      </c>
      <c r="C667" t="str">
        <f t="shared" si="61"/>
        <v/>
      </c>
      <c r="D667" t="str">
        <f t="shared" si="62"/>
        <v/>
      </c>
      <c r="E667" t="str">
        <f t="shared" si="63"/>
        <v/>
      </c>
      <c r="F667" t="str">
        <f t="shared" si="64"/>
        <v/>
      </c>
      <c r="G667" t="str">
        <f t="shared" si="65"/>
        <v/>
      </c>
      <c r="H667" t="str">
        <f t="shared" si="66"/>
        <v/>
      </c>
      <c r="J667" t="str">
        <f>"_"&amp;_xlfn.CONCAT(Leverancespecifikation!V670:BJ670,Leverancespecifikation!BN670:BZ670)</f>
        <v>_</v>
      </c>
    </row>
    <row r="668" spans="1:10" x14ac:dyDescent="0.25">
      <c r="A668" t="str">
        <f>Leverancespecifikation!C671</f>
        <v>667Emhætter</v>
      </c>
      <c r="B668" t="str">
        <f>IF(ISNUMBER(FIND("_ARK",Tabel2[[#This Row],[Kilde: 3. Leverancespecifikation
Sammenkædning af kolonnerne (Vxx:BJxx) &amp; (BNxx:BZxx)]],1)),"X","")</f>
        <v/>
      </c>
      <c r="C668" t="str">
        <f t="shared" si="61"/>
        <v/>
      </c>
      <c r="D668" t="str">
        <f t="shared" si="62"/>
        <v/>
      </c>
      <c r="E668" t="str">
        <f t="shared" si="63"/>
        <v/>
      </c>
      <c r="F668" t="str">
        <f t="shared" si="64"/>
        <v>X</v>
      </c>
      <c r="G668" t="str">
        <f t="shared" si="65"/>
        <v>X</v>
      </c>
      <c r="H668" t="str">
        <f t="shared" si="66"/>
        <v/>
      </c>
      <c r="J668" t="str">
        <f>"_"&amp;_xlfn.CONCAT(Leverancespecifikation!V671:BJ671,Leverancespecifikation!BN671:BZ671)</f>
        <v>_VEN300ENT325</v>
      </c>
    </row>
    <row r="669" spans="1:10" x14ac:dyDescent="0.25">
      <c r="A669" t="str">
        <f>Leverancespecifikation!C672</f>
        <v>668Punktsug</v>
      </c>
      <c r="B669" t="str">
        <f>IF(ISNUMBER(FIND("_ARK",Tabel2[[#This Row],[Kilde: 3. Leverancespecifikation
Sammenkædning af kolonnerne (Vxx:BJxx) &amp; (BNxx:BZxx)]],1)),"X","")</f>
        <v/>
      </c>
      <c r="C669" t="str">
        <f t="shared" si="61"/>
        <v/>
      </c>
      <c r="D669" t="str">
        <f t="shared" si="62"/>
        <v/>
      </c>
      <c r="E669" t="str">
        <f t="shared" si="63"/>
        <v/>
      </c>
      <c r="F669" t="str">
        <f t="shared" si="64"/>
        <v>X</v>
      </c>
      <c r="G669" t="str">
        <f t="shared" si="65"/>
        <v>X</v>
      </c>
      <c r="H669" t="str">
        <f t="shared" si="66"/>
        <v/>
      </c>
      <c r="J669" t="str">
        <f>"_"&amp;_xlfn.CONCAT(Leverancespecifikation!V672:BJ672,Leverancespecifikation!BN672:BZ672)</f>
        <v>_VEN300ENT325</v>
      </c>
    </row>
    <row r="670" spans="1:10" x14ac:dyDescent="0.25">
      <c r="A670" t="str">
        <f>Leverancespecifikation!C673</f>
        <v xml:space="preserve">669Kemikalieskabe </v>
      </c>
      <c r="B670" t="str">
        <f>IF(ISNUMBER(FIND("_ARK",Tabel2[[#This Row],[Kilde: 3. Leverancespecifikation
Sammenkædning af kolonnerne (Vxx:BJxx) &amp; (BNxx:BZxx)]],1)),"X","")</f>
        <v/>
      </c>
      <c r="C670" t="str">
        <f t="shared" si="61"/>
        <v/>
      </c>
      <c r="D670" t="str">
        <f t="shared" si="62"/>
        <v/>
      </c>
      <c r="E670" t="str">
        <f t="shared" si="63"/>
        <v/>
      </c>
      <c r="F670" t="str">
        <f t="shared" si="64"/>
        <v>X</v>
      </c>
      <c r="G670" t="str">
        <f t="shared" si="65"/>
        <v>X</v>
      </c>
      <c r="H670" t="str">
        <f t="shared" si="66"/>
        <v/>
      </c>
      <c r="J670" t="str">
        <f>"_"&amp;_xlfn.CONCAT(Leverancespecifikation!V673:BJ673,Leverancespecifikation!BN673:BZ673)</f>
        <v>_VEN300ENT325</v>
      </c>
    </row>
    <row r="671" spans="1:10" x14ac:dyDescent="0.25">
      <c r="A671" t="str">
        <f>Leverancespecifikation!C674</f>
        <v>670Stinkskabe</v>
      </c>
      <c r="B671" t="str">
        <f>IF(ISNUMBER(FIND("_ARK",Tabel2[[#This Row],[Kilde: 3. Leverancespecifikation
Sammenkædning af kolonnerne (Vxx:BJxx) &amp; (BNxx:BZxx)]],1)),"X","")</f>
        <v/>
      </c>
      <c r="C671" t="str">
        <f t="shared" si="61"/>
        <v/>
      </c>
      <c r="D671" t="str">
        <f t="shared" si="62"/>
        <v/>
      </c>
      <c r="E671" t="str">
        <f t="shared" si="63"/>
        <v/>
      </c>
      <c r="F671" t="str">
        <f t="shared" si="64"/>
        <v>X</v>
      </c>
      <c r="G671" t="str">
        <f t="shared" si="65"/>
        <v>X</v>
      </c>
      <c r="H671" t="str">
        <f t="shared" si="66"/>
        <v/>
      </c>
      <c r="J671" t="str">
        <f>"_"&amp;_xlfn.CONCAT(Leverancespecifikation!V674:BJ674,Leverancespecifikation!BN674:BZ674)</f>
        <v>_VEN300ENT325</v>
      </c>
    </row>
    <row r="672" spans="1:10" x14ac:dyDescent="0.25">
      <c r="A672" t="str">
        <f>Leverancespecifikation!C675</f>
        <v>671Lafbænke</v>
      </c>
      <c r="B672" t="str">
        <f>IF(ISNUMBER(FIND("_ARK",Tabel2[[#This Row],[Kilde: 3. Leverancespecifikation
Sammenkædning af kolonnerne (Vxx:BJxx) &amp; (BNxx:BZxx)]],1)),"X","")</f>
        <v/>
      </c>
      <c r="C672" t="str">
        <f t="shared" si="61"/>
        <v/>
      </c>
      <c r="D672" t="str">
        <f t="shared" si="62"/>
        <v/>
      </c>
      <c r="E672" t="str">
        <f t="shared" si="63"/>
        <v/>
      </c>
      <c r="F672" t="str">
        <f t="shared" si="64"/>
        <v>X</v>
      </c>
      <c r="G672" t="str">
        <f t="shared" si="65"/>
        <v>X</v>
      </c>
      <c r="H672" t="str">
        <f t="shared" si="66"/>
        <v/>
      </c>
      <c r="J672" t="str">
        <f>"_"&amp;_xlfn.CONCAT(Leverancespecifikation!V675:BJ675,Leverancespecifikation!BN675:BZ675)</f>
        <v>_VEN300ENT325</v>
      </c>
    </row>
    <row r="673" spans="1:10" x14ac:dyDescent="0.25">
      <c r="A673" t="str">
        <f>Leverancespecifikation!C676</f>
        <v>672Sluser</v>
      </c>
      <c r="B673" t="str">
        <f>IF(ISNUMBER(FIND("_ARK",Tabel2[[#This Row],[Kilde: 3. Leverancespecifikation
Sammenkædning af kolonnerne (Vxx:BJxx) &amp; (BNxx:BZxx)]],1)),"X","")</f>
        <v/>
      </c>
      <c r="C673" t="str">
        <f t="shared" si="61"/>
        <v/>
      </c>
      <c r="D673" t="str">
        <f t="shared" si="62"/>
        <v/>
      </c>
      <c r="E673" t="str">
        <f t="shared" si="63"/>
        <v/>
      </c>
      <c r="F673" t="str">
        <f t="shared" si="64"/>
        <v>X</v>
      </c>
      <c r="G673" t="str">
        <f t="shared" si="65"/>
        <v>X</v>
      </c>
      <c r="H673" t="str">
        <f t="shared" si="66"/>
        <v/>
      </c>
      <c r="J673" t="str">
        <f>"_"&amp;_xlfn.CONCAT(Leverancespecifikation!V676:BJ676,Leverancespecifikation!BN676:BZ676)</f>
        <v>_VEN300ENT325</v>
      </c>
    </row>
    <row r="674" spans="1:10" x14ac:dyDescent="0.25">
      <c r="A674" t="str">
        <f>Leverancespecifikation!C677</f>
        <v xml:space="preserve">673Aftrækskasser </v>
      </c>
      <c r="B674" t="str">
        <f>IF(ISNUMBER(FIND("_ARK",Tabel2[[#This Row],[Kilde: 3. Leverancespecifikation
Sammenkædning af kolonnerne (Vxx:BJxx) &amp; (BNxx:BZxx)]],1)),"X","")</f>
        <v/>
      </c>
      <c r="C674" t="str">
        <f t="shared" si="61"/>
        <v/>
      </c>
      <c r="D674" t="str">
        <f t="shared" si="62"/>
        <v/>
      </c>
      <c r="E674" t="str">
        <f t="shared" si="63"/>
        <v/>
      </c>
      <c r="F674" t="str">
        <f t="shared" si="64"/>
        <v>X</v>
      </c>
      <c r="G674" t="str">
        <f t="shared" si="65"/>
        <v>X</v>
      </c>
      <c r="H674" t="str">
        <f t="shared" si="66"/>
        <v/>
      </c>
      <c r="J674" t="str">
        <f>"_"&amp;_xlfn.CONCAT(Leverancespecifikation!V677:BJ677,Leverancespecifikation!BN677:BZ677)</f>
        <v>_VEN300ENT325</v>
      </c>
    </row>
    <row r="675" spans="1:10" x14ac:dyDescent="0.25">
      <c r="A675" t="str">
        <f>Leverancespecifikation!C678</f>
        <v>674Dekontaminatorer</v>
      </c>
      <c r="B675" t="str">
        <f>IF(ISNUMBER(FIND("_ARK",Tabel2[[#This Row],[Kilde: 3. Leverancespecifikation
Sammenkædning af kolonnerne (Vxx:BJxx) &amp; (BNxx:BZxx)]],1)),"X","")</f>
        <v/>
      </c>
      <c r="C675" t="str">
        <f t="shared" si="61"/>
        <v/>
      </c>
      <c r="D675" t="str">
        <f t="shared" si="62"/>
        <v/>
      </c>
      <c r="E675" t="str">
        <f t="shared" si="63"/>
        <v/>
      </c>
      <c r="F675" t="str">
        <f t="shared" si="64"/>
        <v>X</v>
      </c>
      <c r="G675" t="str">
        <f t="shared" si="65"/>
        <v>X</v>
      </c>
      <c r="H675" t="str">
        <f t="shared" si="66"/>
        <v/>
      </c>
      <c r="J675" t="str">
        <f>"_"&amp;_xlfn.CONCAT(Leverancespecifikation!V678:BJ678,Leverancespecifikation!BN678:BZ678)</f>
        <v>_VEN300ENT325</v>
      </c>
    </row>
    <row r="676" spans="1:10" x14ac:dyDescent="0.25">
      <c r="A676" t="str">
        <f>Leverancespecifikation!C679</f>
        <v>675Taghætter/gennemføringer</v>
      </c>
      <c r="B676" t="str">
        <f>IF(ISNUMBER(FIND("_ARK",Tabel2[[#This Row],[Kilde: 3. Leverancespecifikation
Sammenkædning af kolonnerne (Vxx:BJxx) &amp; (BNxx:BZxx)]],1)),"X","")</f>
        <v/>
      </c>
      <c r="C676" t="str">
        <f t="shared" si="61"/>
        <v/>
      </c>
      <c r="D676" t="str">
        <f t="shared" si="62"/>
        <v/>
      </c>
      <c r="E676" t="str">
        <f t="shared" si="63"/>
        <v/>
      </c>
      <c r="F676" t="str">
        <f t="shared" si="64"/>
        <v/>
      </c>
      <c r="G676" t="str">
        <f t="shared" si="65"/>
        <v/>
      </c>
      <c r="H676" t="str">
        <f t="shared" si="66"/>
        <v/>
      </c>
      <c r="J676" t="str">
        <f>"_"&amp;_xlfn.CONCAT(Leverancespecifikation!V679:BJ679,Leverancespecifikation!BN679:BZ679)</f>
        <v>_</v>
      </c>
    </row>
    <row r="677" spans="1:10" x14ac:dyDescent="0.25">
      <c r="A677" t="str">
        <f>Leverancespecifikation!C680</f>
        <v>676Afkasthætter</v>
      </c>
      <c r="B677" t="str">
        <f>IF(ISNUMBER(FIND("_ARK",Tabel2[[#This Row],[Kilde: 3. Leverancespecifikation
Sammenkædning af kolonnerne (Vxx:BJxx) &amp; (BNxx:BZxx)]],1)),"X","")</f>
        <v/>
      </c>
      <c r="C677" t="str">
        <f t="shared" si="61"/>
        <v/>
      </c>
      <c r="D677" t="str">
        <f t="shared" si="62"/>
        <v/>
      </c>
      <c r="E677" t="str">
        <f t="shared" si="63"/>
        <v/>
      </c>
      <c r="F677" t="str">
        <f t="shared" si="64"/>
        <v>X</v>
      </c>
      <c r="G677" t="str">
        <f t="shared" si="65"/>
        <v>X</v>
      </c>
      <c r="H677" t="str">
        <f t="shared" si="66"/>
        <v/>
      </c>
      <c r="J677" t="str">
        <f>"_"&amp;_xlfn.CONCAT(Leverancespecifikation!V680:BJ680,Leverancespecifikation!BN680:BZ680)</f>
        <v>_VEN200VEN300ENT325</v>
      </c>
    </row>
    <row r="678" spans="1:10" x14ac:dyDescent="0.25">
      <c r="A678" t="str">
        <f>Leverancespecifikation!C681</f>
        <v>677Indtagshætter</v>
      </c>
      <c r="B678" t="str">
        <f>IF(ISNUMBER(FIND("_ARK",Tabel2[[#This Row],[Kilde: 3. Leverancespecifikation
Sammenkædning af kolonnerne (Vxx:BJxx) &amp; (BNxx:BZxx)]],1)),"X","")</f>
        <v/>
      </c>
      <c r="C678" t="str">
        <f t="shared" si="61"/>
        <v/>
      </c>
      <c r="D678" t="str">
        <f t="shared" si="62"/>
        <v/>
      </c>
      <c r="E678" t="str">
        <f t="shared" si="63"/>
        <v/>
      </c>
      <c r="F678" t="str">
        <f t="shared" si="64"/>
        <v>X</v>
      </c>
      <c r="G678" t="str">
        <f t="shared" si="65"/>
        <v>X</v>
      </c>
      <c r="H678" t="str">
        <f t="shared" si="66"/>
        <v/>
      </c>
      <c r="J678" t="str">
        <f>"_"&amp;_xlfn.CONCAT(Leverancespecifikation!V681:BJ681,Leverancespecifikation!BN681:BZ681)</f>
        <v>_VEN200VEN300ENT325</v>
      </c>
    </row>
    <row r="679" spans="1:10" x14ac:dyDescent="0.25">
      <c r="A679" t="str">
        <f>Leverancespecifikation!C682</f>
        <v>678Afkastsskorstene</v>
      </c>
      <c r="B679" t="str">
        <f>IF(ISNUMBER(FIND("_ARK",Tabel2[[#This Row],[Kilde: 3. Leverancespecifikation
Sammenkædning af kolonnerne (Vxx:BJxx) &amp; (BNxx:BZxx)]],1)),"X","")</f>
        <v/>
      </c>
      <c r="C679" t="str">
        <f t="shared" si="61"/>
        <v/>
      </c>
      <c r="D679" t="str">
        <f t="shared" si="62"/>
        <v/>
      </c>
      <c r="E679" t="str">
        <f t="shared" si="63"/>
        <v/>
      </c>
      <c r="F679" t="str">
        <f t="shared" si="64"/>
        <v>X</v>
      </c>
      <c r="G679" t="str">
        <f t="shared" si="65"/>
        <v>X</v>
      </c>
      <c r="H679" t="str">
        <f t="shared" si="66"/>
        <v/>
      </c>
      <c r="J679" t="str">
        <f>"_"&amp;_xlfn.CONCAT(Leverancespecifikation!V682:BJ682,Leverancespecifikation!BN682:BZ682)</f>
        <v>_VEN200VEN300ENT325</v>
      </c>
    </row>
    <row r="680" spans="1:10" x14ac:dyDescent="0.25">
      <c r="A680" t="str">
        <f>Leverancespecifikation!C683</f>
        <v>679Indtagsskorstene</v>
      </c>
      <c r="B680" t="str">
        <f>IF(ISNUMBER(FIND("_ARK",Tabel2[[#This Row],[Kilde: 3. Leverancespecifikation
Sammenkædning af kolonnerne (Vxx:BJxx) &amp; (BNxx:BZxx)]],1)),"X","")</f>
        <v/>
      </c>
      <c r="C680" t="str">
        <f t="shared" si="61"/>
        <v/>
      </c>
      <c r="D680" t="str">
        <f t="shared" si="62"/>
        <v/>
      </c>
      <c r="E680" t="str">
        <f t="shared" si="63"/>
        <v/>
      </c>
      <c r="F680" t="str">
        <f t="shared" si="64"/>
        <v>X</v>
      </c>
      <c r="G680" t="str">
        <f t="shared" si="65"/>
        <v>X</v>
      </c>
      <c r="H680" t="str">
        <f t="shared" si="66"/>
        <v/>
      </c>
      <c r="J680" t="str">
        <f>"_"&amp;_xlfn.CONCAT(Leverancespecifikation!V683:BJ683,Leverancespecifikation!BN683:BZ683)</f>
        <v>_VEN200VEN300ENT325</v>
      </c>
    </row>
    <row r="681" spans="1:10" x14ac:dyDescent="0.25">
      <c r="A681" t="str">
        <f>Leverancespecifikation!C684</f>
        <v>680Indtagsriste i vægge</v>
      </c>
      <c r="B681" t="str">
        <f>IF(ISNUMBER(FIND("_ARK",Tabel2[[#This Row],[Kilde: 3. Leverancespecifikation
Sammenkædning af kolonnerne (Vxx:BJxx) &amp; (BNxx:BZxx)]],1)),"X","")</f>
        <v/>
      </c>
      <c r="C681" t="str">
        <f t="shared" si="61"/>
        <v/>
      </c>
      <c r="D681" t="str">
        <f t="shared" si="62"/>
        <v/>
      </c>
      <c r="E681" t="str">
        <f t="shared" si="63"/>
        <v/>
      </c>
      <c r="F681" t="str">
        <f t="shared" si="64"/>
        <v>X</v>
      </c>
      <c r="G681" t="str">
        <f t="shared" si="65"/>
        <v>X</v>
      </c>
      <c r="H681" t="str">
        <f t="shared" si="66"/>
        <v/>
      </c>
      <c r="J681" t="str">
        <f>"_"&amp;_xlfn.CONCAT(Leverancespecifikation!V684:BJ684,Leverancespecifikation!BN684:BZ684)</f>
        <v>_VEN200VEN300ENT325</v>
      </c>
    </row>
    <row r="682" spans="1:10" x14ac:dyDescent="0.25">
      <c r="A682" t="str">
        <f>Leverancespecifikation!C685</f>
        <v>681Taggennemføringer</v>
      </c>
      <c r="B682" t="str">
        <f>IF(ISNUMBER(FIND("_ARK",Tabel2[[#This Row],[Kilde: 3. Leverancespecifikation
Sammenkædning af kolonnerne (Vxx:BJxx) &amp; (BNxx:BZxx)]],1)),"X","")</f>
        <v/>
      </c>
      <c r="C682" t="str">
        <f t="shared" si="61"/>
        <v/>
      </c>
      <c r="D682" t="str">
        <f t="shared" si="62"/>
        <v/>
      </c>
      <c r="E682" t="str">
        <f t="shared" si="63"/>
        <v/>
      </c>
      <c r="F682" t="str">
        <f t="shared" si="64"/>
        <v/>
      </c>
      <c r="G682" t="str">
        <f t="shared" si="65"/>
        <v/>
      </c>
      <c r="H682" t="str">
        <f t="shared" si="66"/>
        <v/>
      </c>
      <c r="J682" t="str">
        <f>"_"&amp;_xlfn.CONCAT(Leverancespecifikation!V685:BJ685,Leverancespecifikation!BN685:BZ685)</f>
        <v>_</v>
      </c>
    </row>
    <row r="683" spans="1:10" x14ac:dyDescent="0.25">
      <c r="A683" t="str">
        <f>Leverancespecifikation!C686</f>
        <v>682Membrangennemføringer</v>
      </c>
      <c r="B683" t="str">
        <f>IF(ISNUMBER(FIND("_ARK",Tabel2[[#This Row],[Kilde: 3. Leverancespecifikation
Sammenkædning af kolonnerne (Vxx:BJxx) &amp; (BNxx:BZxx)]],1)),"X","")</f>
        <v/>
      </c>
      <c r="C683" t="str">
        <f t="shared" si="61"/>
        <v/>
      </c>
      <c r="D683" t="str">
        <f t="shared" si="62"/>
        <v/>
      </c>
      <c r="E683" t="str">
        <f t="shared" si="63"/>
        <v/>
      </c>
      <c r="F683" t="str">
        <f t="shared" si="64"/>
        <v/>
      </c>
      <c r="G683" t="str">
        <f t="shared" si="65"/>
        <v/>
      </c>
      <c r="H683" t="str">
        <f t="shared" si="66"/>
        <v/>
      </c>
      <c r="J683" t="str">
        <f>"_"&amp;_xlfn.CONCAT(Leverancespecifikation!V686:BJ686,Leverancespecifikation!BN686:BZ686)</f>
        <v>_</v>
      </c>
    </row>
    <row r="684" spans="1:10" x14ac:dyDescent="0.25">
      <c r="A684" t="str">
        <f>Leverancespecifikation!C687</f>
        <v>683Inventar</v>
      </c>
      <c r="B684" t="str">
        <f>IF(ISNUMBER(FIND("_ARK",Tabel2[[#This Row],[Kilde: 3. Leverancespecifikation
Sammenkædning af kolonnerne (Vxx:BJxx) &amp; (BNxx:BZxx)]],1)),"X","")</f>
        <v/>
      </c>
      <c r="C684" t="str">
        <f t="shared" si="61"/>
        <v/>
      </c>
      <c r="D684" t="str">
        <f t="shared" si="62"/>
        <v/>
      </c>
      <c r="E684" t="str">
        <f t="shared" si="63"/>
        <v/>
      </c>
      <c r="F684" t="str">
        <f t="shared" si="64"/>
        <v/>
      </c>
      <c r="G684" t="str">
        <f t="shared" si="65"/>
        <v/>
      </c>
      <c r="H684" t="str">
        <f t="shared" si="66"/>
        <v/>
      </c>
      <c r="J684" t="str">
        <f>"_"&amp;_xlfn.CONCAT(Leverancespecifikation!V687:BJ687,Leverancespecifikation!BN687:BZ687)</f>
        <v>_</v>
      </c>
    </row>
    <row r="685" spans="1:10" x14ac:dyDescent="0.25">
      <c r="A685" t="str">
        <f>Leverancespecifikation!C688</f>
        <v>684Inventar, fast</v>
      </c>
      <c r="B685" t="str">
        <f>IF(ISNUMBER(FIND("_ARK",Tabel2[[#This Row],[Kilde: 3. Leverancespecifikation
Sammenkædning af kolonnerne (Vxx:BJxx) &amp; (BNxx:BZxx)]],1)),"X","")</f>
        <v/>
      </c>
      <c r="C685" t="str">
        <f t="shared" si="61"/>
        <v/>
      </c>
      <c r="D685" t="str">
        <f t="shared" si="62"/>
        <v/>
      </c>
      <c r="E685" t="str">
        <f t="shared" si="63"/>
        <v/>
      </c>
      <c r="F685" t="str">
        <f t="shared" si="64"/>
        <v/>
      </c>
      <c r="G685" t="str">
        <f t="shared" si="65"/>
        <v/>
      </c>
      <c r="H685" t="str">
        <f t="shared" si="66"/>
        <v/>
      </c>
      <c r="J685" t="str">
        <f>"_"&amp;_xlfn.CONCAT(Leverancespecifikation!V688:BJ688,Leverancespecifikation!BN688:BZ688)</f>
        <v>_</v>
      </c>
    </row>
    <row r="686" spans="1:10" x14ac:dyDescent="0.25">
      <c r="A686" t="str">
        <f>Leverancespecifikation!C689</f>
        <v>685Skabe, skuffer</v>
      </c>
      <c r="B686" t="str">
        <f>IF(ISNUMBER(FIND("_ARK",Tabel2[[#This Row],[Kilde: 3. Leverancespecifikation
Sammenkædning af kolonnerne (Vxx:BJxx) &amp; (BNxx:BZxx)]],1)),"X","")</f>
        <v>X</v>
      </c>
      <c r="C686" t="str">
        <f t="shared" si="61"/>
        <v/>
      </c>
      <c r="D686" t="str">
        <f t="shared" si="62"/>
        <v/>
      </c>
      <c r="E686" t="str">
        <f t="shared" si="63"/>
        <v/>
      </c>
      <c r="F686" t="str">
        <f t="shared" si="64"/>
        <v/>
      </c>
      <c r="G686" t="str">
        <f t="shared" si="65"/>
        <v/>
      </c>
      <c r="H686" t="str">
        <f t="shared" si="66"/>
        <v/>
      </c>
      <c r="J686" t="str">
        <f>"_"&amp;_xlfn.CONCAT(Leverancespecifikation!V689:BJ689,Leverancespecifikation!BN689:BZ689)</f>
        <v>_ARK300ARK325ARK325</v>
      </c>
    </row>
    <row r="687" spans="1:10" x14ac:dyDescent="0.25">
      <c r="A687" t="str">
        <f>Leverancespecifikation!C690</f>
        <v>686Reoler, hylder</v>
      </c>
      <c r="B687" t="str">
        <f>IF(ISNUMBER(FIND("_ARK",Tabel2[[#This Row],[Kilde: 3. Leverancespecifikation
Sammenkædning af kolonnerne (Vxx:BJxx) &amp; (BNxx:BZxx)]],1)),"X","")</f>
        <v>X</v>
      </c>
      <c r="C687" t="str">
        <f t="shared" si="61"/>
        <v/>
      </c>
      <c r="D687" t="str">
        <f t="shared" si="62"/>
        <v/>
      </c>
      <c r="E687" t="str">
        <f t="shared" si="63"/>
        <v/>
      </c>
      <c r="F687" t="str">
        <f t="shared" si="64"/>
        <v/>
      </c>
      <c r="G687" t="str">
        <f t="shared" si="65"/>
        <v/>
      </c>
      <c r="H687" t="str">
        <f t="shared" si="66"/>
        <v/>
      </c>
      <c r="J687" t="str">
        <f>"_"&amp;_xlfn.CONCAT(Leverancespecifikation!V690:BJ690,Leverancespecifikation!BN690:BZ690)</f>
        <v>_ARK300ARK325ARK325</v>
      </c>
    </row>
    <row r="688" spans="1:10" x14ac:dyDescent="0.25">
      <c r="A688" t="str">
        <f>Leverancespecifikation!C691</f>
        <v>687Siddemøbler, liggemøbler</v>
      </c>
      <c r="B688" t="str">
        <f>IF(ISNUMBER(FIND("_ARK",Tabel2[[#This Row],[Kilde: 3. Leverancespecifikation
Sammenkædning af kolonnerne (Vxx:BJxx) &amp; (BNxx:BZxx)]],1)),"X","")</f>
        <v>X</v>
      </c>
      <c r="C688" t="str">
        <f t="shared" si="61"/>
        <v/>
      </c>
      <c r="D688" t="str">
        <f t="shared" si="62"/>
        <v/>
      </c>
      <c r="E688" t="str">
        <f t="shared" si="63"/>
        <v/>
      </c>
      <c r="F688" t="str">
        <f t="shared" si="64"/>
        <v/>
      </c>
      <c r="G688" t="str">
        <f t="shared" si="65"/>
        <v/>
      </c>
      <c r="H688" t="str">
        <f t="shared" si="66"/>
        <v/>
      </c>
      <c r="J688" t="str">
        <f>"_"&amp;_xlfn.CONCAT(Leverancespecifikation!V691:BJ691,Leverancespecifikation!BN691:BZ691)</f>
        <v>_ARK300ARK325ARK325</v>
      </c>
    </row>
    <row r="689" spans="1:10" x14ac:dyDescent="0.25">
      <c r="A689" t="str">
        <f>Leverancespecifikation!C692</f>
        <v>688Gardiner, persienner, skærmvægge, forhæng</v>
      </c>
      <c r="B689" t="str">
        <f>IF(ISNUMBER(FIND("_ARK",Tabel2[[#This Row],[Kilde: 3. Leverancespecifikation
Sammenkædning af kolonnerne (Vxx:BJxx) &amp; (BNxx:BZxx)]],1)),"X","")</f>
        <v/>
      </c>
      <c r="C689" t="str">
        <f t="shared" si="61"/>
        <v/>
      </c>
      <c r="D689" t="str">
        <f t="shared" si="62"/>
        <v/>
      </c>
      <c r="E689" t="str">
        <f t="shared" si="63"/>
        <v/>
      </c>
      <c r="F689" t="str">
        <f t="shared" si="64"/>
        <v/>
      </c>
      <c r="G689" t="str">
        <f t="shared" si="65"/>
        <v/>
      </c>
      <c r="H689" t="str">
        <f t="shared" si="66"/>
        <v/>
      </c>
      <c r="J689" t="str">
        <f>"_"&amp;_xlfn.CONCAT(Leverancespecifikation!V692:BJ692,Leverancespecifikation!BN692:BZ692)</f>
        <v>_</v>
      </c>
    </row>
    <row r="690" spans="1:10" x14ac:dyDescent="0.25">
      <c r="A690" t="str">
        <f>Leverancespecifikation!C693</f>
        <v>689Borde, bordplader</v>
      </c>
      <c r="B690" t="str">
        <f>IF(ISNUMBER(FIND("_ARK",Tabel2[[#This Row],[Kilde: 3. Leverancespecifikation
Sammenkædning af kolonnerne (Vxx:BJxx) &amp; (BNxx:BZxx)]],1)),"X","")</f>
        <v>X</v>
      </c>
      <c r="C690" t="str">
        <f t="shared" si="61"/>
        <v/>
      </c>
      <c r="D690" t="str">
        <f t="shared" si="62"/>
        <v/>
      </c>
      <c r="E690" t="str">
        <f t="shared" si="63"/>
        <v/>
      </c>
      <c r="F690" t="str">
        <f t="shared" si="64"/>
        <v/>
      </c>
      <c r="G690" t="str">
        <f t="shared" si="65"/>
        <v/>
      </c>
      <c r="H690" t="str">
        <f t="shared" si="66"/>
        <v/>
      </c>
      <c r="J690" t="str">
        <f>"_"&amp;_xlfn.CONCAT(Leverancespecifikation!V693:BJ693,Leverancespecifikation!BN693:BZ693)</f>
        <v>_ARK300ARK325ARK325</v>
      </c>
    </row>
    <row r="691" spans="1:10" x14ac:dyDescent="0.25">
      <c r="A691" t="str">
        <f>Leverancespecifikation!C694</f>
        <v>690Skilte, tavler</v>
      </c>
      <c r="B691" t="str">
        <f>IF(ISNUMBER(FIND("_ARK",Tabel2[[#This Row],[Kilde: 3. Leverancespecifikation
Sammenkædning af kolonnerne (Vxx:BJxx) &amp; (BNxx:BZxx)]],1)),"X","")</f>
        <v>X</v>
      </c>
      <c r="C691" t="str">
        <f t="shared" si="61"/>
        <v/>
      </c>
      <c r="D691" t="str">
        <f t="shared" si="62"/>
        <v/>
      </c>
      <c r="E691" t="str">
        <f t="shared" si="63"/>
        <v/>
      </c>
      <c r="F691" t="str">
        <f t="shared" si="64"/>
        <v/>
      </c>
      <c r="G691" t="str">
        <f t="shared" si="65"/>
        <v/>
      </c>
      <c r="H691" t="str">
        <f t="shared" si="66"/>
        <v/>
      </c>
      <c r="J691" t="str">
        <f>"_"&amp;_xlfn.CONCAT(Leverancespecifikation!V694:BJ694,Leverancespecifikation!BN694:BZ694)</f>
        <v>_ARK300ARK325ARK325</v>
      </c>
    </row>
    <row r="692" spans="1:10" x14ac:dyDescent="0.25">
      <c r="A692" t="str">
        <f>Leverancespecifikation!C695</f>
        <v>691Garniture</v>
      </c>
      <c r="B692" t="str">
        <f>IF(ISNUMBER(FIND("_ARK",Tabel2[[#This Row],[Kilde: 3. Leverancespecifikation
Sammenkædning af kolonnerne (Vxx:BJxx) &amp; (BNxx:BZxx)]],1)),"X","")</f>
        <v>X</v>
      </c>
      <c r="C692" t="str">
        <f t="shared" si="61"/>
        <v/>
      </c>
      <c r="D692" t="str">
        <f t="shared" si="62"/>
        <v/>
      </c>
      <c r="E692" t="str">
        <f t="shared" si="63"/>
        <v/>
      </c>
      <c r="F692" t="str">
        <f t="shared" si="64"/>
        <v/>
      </c>
      <c r="G692" t="str">
        <f t="shared" si="65"/>
        <v/>
      </c>
      <c r="H692" t="str">
        <f t="shared" si="66"/>
        <v/>
      </c>
      <c r="J692" t="str">
        <f>"_"&amp;_xlfn.CONCAT(Leverancespecifikation!V695:BJ695,Leverancespecifikation!BN695:BZ695)</f>
        <v>_ARK300ARK325ARK325</v>
      </c>
    </row>
    <row r="693" spans="1:10" x14ac:dyDescent="0.25">
      <c r="A693" t="str">
        <f>Leverancespecifikation!C696</f>
        <v>692Inventar, løst</v>
      </c>
      <c r="B693" t="str">
        <f>IF(ISNUMBER(FIND("_ARK",Tabel2[[#This Row],[Kilde: 3. Leverancespecifikation
Sammenkædning af kolonnerne (Vxx:BJxx) &amp; (BNxx:BZxx)]],1)),"X","")</f>
        <v/>
      </c>
      <c r="C693" t="str">
        <f t="shared" si="61"/>
        <v/>
      </c>
      <c r="D693" t="str">
        <f t="shared" si="62"/>
        <v/>
      </c>
      <c r="E693" t="str">
        <f t="shared" si="63"/>
        <v/>
      </c>
      <c r="F693" t="str">
        <f t="shared" si="64"/>
        <v/>
      </c>
      <c r="G693" t="str">
        <f t="shared" si="65"/>
        <v/>
      </c>
      <c r="H693" t="str">
        <f t="shared" si="66"/>
        <v/>
      </c>
      <c r="J693" t="str">
        <f>"_"&amp;_xlfn.CONCAT(Leverancespecifikation!V696:BJ696,Leverancespecifikation!BN696:BZ696)</f>
        <v>_</v>
      </c>
    </row>
    <row r="694" spans="1:10" x14ac:dyDescent="0.25">
      <c r="A694" t="str">
        <f>Leverancespecifikation!C697</f>
        <v>693Skabe, skuffer</v>
      </c>
      <c r="B694" t="str">
        <f>IF(ISNUMBER(FIND("_ARK",Tabel2[[#This Row],[Kilde: 3. Leverancespecifikation
Sammenkædning af kolonnerne (Vxx:BJxx) &amp; (BNxx:BZxx)]],1)),"X","")</f>
        <v>X</v>
      </c>
      <c r="C694" t="str">
        <f t="shared" si="61"/>
        <v/>
      </c>
      <c r="D694" t="str">
        <f t="shared" si="62"/>
        <v/>
      </c>
      <c r="E694" t="str">
        <f t="shared" si="63"/>
        <v/>
      </c>
      <c r="F694" t="str">
        <f t="shared" si="64"/>
        <v/>
      </c>
      <c r="G694" t="str">
        <f t="shared" si="65"/>
        <v/>
      </c>
      <c r="H694" t="str">
        <f t="shared" si="66"/>
        <v/>
      </c>
      <c r="J694" t="str">
        <f>"_"&amp;_xlfn.CONCAT(Leverancespecifikation!V697:BJ697,Leverancespecifikation!BN697:BZ697)</f>
        <v>_ARK200</v>
      </c>
    </row>
    <row r="695" spans="1:10" x14ac:dyDescent="0.25">
      <c r="A695" t="str">
        <f>Leverancespecifikation!C698</f>
        <v>694Reoler</v>
      </c>
      <c r="B695" t="str">
        <f>IF(ISNUMBER(FIND("_ARK",Tabel2[[#This Row],[Kilde: 3. Leverancespecifikation
Sammenkædning af kolonnerne (Vxx:BJxx) &amp; (BNxx:BZxx)]],1)),"X","")</f>
        <v>X</v>
      </c>
      <c r="C695" t="str">
        <f t="shared" si="61"/>
        <v/>
      </c>
      <c r="D695" t="str">
        <f t="shared" si="62"/>
        <v/>
      </c>
      <c r="E695" t="str">
        <f t="shared" si="63"/>
        <v/>
      </c>
      <c r="F695" t="str">
        <f t="shared" si="64"/>
        <v/>
      </c>
      <c r="G695" t="str">
        <f t="shared" si="65"/>
        <v/>
      </c>
      <c r="H695" t="str">
        <f t="shared" si="66"/>
        <v/>
      </c>
      <c r="J695" t="str">
        <f>"_"&amp;_xlfn.CONCAT(Leverancespecifikation!V698:BJ698,Leverancespecifikation!BN698:BZ698)</f>
        <v>_ARK200</v>
      </c>
    </row>
    <row r="696" spans="1:10" x14ac:dyDescent="0.25">
      <c r="A696" t="str">
        <f>Leverancespecifikation!C699</f>
        <v>695Siddemøbler, liggemøbler</v>
      </c>
      <c r="B696" t="str">
        <f>IF(ISNUMBER(FIND("_ARK",Tabel2[[#This Row],[Kilde: 3. Leverancespecifikation
Sammenkædning af kolonnerne (Vxx:BJxx) &amp; (BNxx:BZxx)]],1)),"X","")</f>
        <v>X</v>
      </c>
      <c r="C696" t="str">
        <f t="shared" si="61"/>
        <v/>
      </c>
      <c r="D696" t="str">
        <f t="shared" si="62"/>
        <v/>
      </c>
      <c r="E696" t="str">
        <f t="shared" si="63"/>
        <v/>
      </c>
      <c r="F696" t="str">
        <f t="shared" si="64"/>
        <v/>
      </c>
      <c r="G696" t="str">
        <f t="shared" si="65"/>
        <v/>
      </c>
      <c r="H696" t="str">
        <f t="shared" si="66"/>
        <v/>
      </c>
      <c r="J696" t="str">
        <f>"_"&amp;_xlfn.CONCAT(Leverancespecifikation!V699:BJ699,Leverancespecifikation!BN699:BZ699)</f>
        <v>_ARK200</v>
      </c>
    </row>
    <row r="697" spans="1:10" x14ac:dyDescent="0.25">
      <c r="A697" t="str">
        <f>Leverancespecifikation!C700</f>
        <v>696Skærmvægge, forhæng</v>
      </c>
      <c r="B697" t="str">
        <f>IF(ISNUMBER(FIND("_ARK",Tabel2[[#This Row],[Kilde: 3. Leverancespecifikation
Sammenkædning af kolonnerne (Vxx:BJxx) &amp; (BNxx:BZxx)]],1)),"X","")</f>
        <v>X</v>
      </c>
      <c r="C697" t="str">
        <f t="shared" si="61"/>
        <v/>
      </c>
      <c r="D697" t="str">
        <f t="shared" si="62"/>
        <v/>
      </c>
      <c r="E697" t="str">
        <f t="shared" si="63"/>
        <v/>
      </c>
      <c r="F697" t="str">
        <f t="shared" si="64"/>
        <v/>
      </c>
      <c r="G697" t="str">
        <f t="shared" si="65"/>
        <v/>
      </c>
      <c r="H697" t="str">
        <f t="shared" si="66"/>
        <v/>
      </c>
      <c r="J697" t="str">
        <f>"_"&amp;_xlfn.CONCAT(Leverancespecifikation!V700:BJ700,Leverancespecifikation!BN700:BZ700)</f>
        <v>_ARK200</v>
      </c>
    </row>
    <row r="698" spans="1:10" x14ac:dyDescent="0.25">
      <c r="A698" t="str">
        <f>Leverancespecifikation!C701</f>
        <v>697Borde</v>
      </c>
      <c r="B698" t="str">
        <f>IF(ISNUMBER(FIND("_ARK",Tabel2[[#This Row],[Kilde: 3. Leverancespecifikation
Sammenkædning af kolonnerne (Vxx:BJxx) &amp; (BNxx:BZxx)]],1)),"X","")</f>
        <v>X</v>
      </c>
      <c r="C698" t="str">
        <f t="shared" si="61"/>
        <v/>
      </c>
      <c r="D698" t="str">
        <f t="shared" si="62"/>
        <v/>
      </c>
      <c r="E698" t="str">
        <f t="shared" si="63"/>
        <v/>
      </c>
      <c r="F698" t="str">
        <f t="shared" si="64"/>
        <v/>
      </c>
      <c r="G698" t="str">
        <f t="shared" si="65"/>
        <v/>
      </c>
      <c r="H698" t="str">
        <f t="shared" si="66"/>
        <v/>
      </c>
      <c r="J698" t="str">
        <f>"_"&amp;_xlfn.CONCAT(Leverancespecifikation!V701:BJ701,Leverancespecifikation!BN701:BZ701)</f>
        <v>_ARK200</v>
      </c>
    </row>
    <row r="699" spans="1:10" x14ac:dyDescent="0.25">
      <c r="A699" t="str">
        <f>Leverancespecifikation!C702</f>
        <v>698Stativer, hylder</v>
      </c>
      <c r="B699" t="str">
        <f>IF(ISNUMBER(FIND("_ARK",Tabel2[[#This Row],[Kilde: 3. Leverancespecifikation
Sammenkædning af kolonnerne (Vxx:BJxx) &amp; (BNxx:BZxx)]],1)),"X","")</f>
        <v>X</v>
      </c>
      <c r="C699" t="str">
        <f t="shared" si="61"/>
        <v/>
      </c>
      <c r="D699" t="str">
        <f t="shared" si="62"/>
        <v/>
      </c>
      <c r="E699" t="str">
        <f t="shared" si="63"/>
        <v/>
      </c>
      <c r="F699" t="str">
        <f t="shared" si="64"/>
        <v/>
      </c>
      <c r="G699" t="str">
        <f t="shared" si="65"/>
        <v/>
      </c>
      <c r="H699" t="str">
        <f t="shared" si="66"/>
        <v/>
      </c>
      <c r="J699" t="str">
        <f>"_"&amp;_xlfn.CONCAT(Leverancespecifikation!V702:BJ702,Leverancespecifikation!BN702:BZ702)</f>
        <v>_ARK200</v>
      </c>
    </row>
    <row r="700" spans="1:10" x14ac:dyDescent="0.25">
      <c r="A700" t="str">
        <f>Leverancespecifikation!C703</f>
        <v>699Måtter, tæpper, løbere</v>
      </c>
      <c r="B700" t="str">
        <f>IF(ISNUMBER(FIND("_ARK",Tabel2[[#This Row],[Kilde: 3. Leverancespecifikation
Sammenkædning af kolonnerne (Vxx:BJxx) &amp; (BNxx:BZxx)]],1)),"X","")</f>
        <v>X</v>
      </c>
      <c r="C700" t="str">
        <f t="shared" si="61"/>
        <v/>
      </c>
      <c r="D700" t="str">
        <f t="shared" si="62"/>
        <v/>
      </c>
      <c r="E700" t="str">
        <f t="shared" si="63"/>
        <v/>
      </c>
      <c r="F700" t="str">
        <f t="shared" si="64"/>
        <v/>
      </c>
      <c r="G700" t="str">
        <f t="shared" si="65"/>
        <v/>
      </c>
      <c r="H700" t="str">
        <f t="shared" si="66"/>
        <v/>
      </c>
      <c r="J700" t="str">
        <f>"_"&amp;_xlfn.CONCAT(Leverancespecifikation!V703:BJ703,Leverancespecifikation!BN703:BZ703)</f>
        <v>_ARK200</v>
      </c>
    </row>
    <row r="701" spans="1:10" x14ac:dyDescent="0.25">
      <c r="A701" t="str">
        <f>Leverancespecifikation!C704</f>
        <v>700Øvrige</v>
      </c>
      <c r="B701" t="str">
        <f>IF(ISNUMBER(FIND("_ARK",Tabel2[[#This Row],[Kilde: 3. Leverancespecifikation
Sammenkædning af kolonnerne (Vxx:BJxx) &amp; (BNxx:BZxx)]],1)),"X","")</f>
        <v/>
      </c>
      <c r="C701" t="str">
        <f t="shared" si="61"/>
        <v/>
      </c>
      <c r="D701" t="str">
        <f t="shared" si="62"/>
        <v/>
      </c>
      <c r="E701" t="str">
        <f t="shared" si="63"/>
        <v/>
      </c>
      <c r="F701" t="str">
        <f t="shared" si="64"/>
        <v/>
      </c>
      <c r="G701" t="str">
        <f t="shared" si="65"/>
        <v/>
      </c>
      <c r="H701" t="str">
        <f t="shared" si="66"/>
        <v/>
      </c>
      <c r="J701" t="str">
        <f>"_"&amp;_xlfn.CONCAT(Leverancespecifikation!V704:BJ704,Leverancespecifikation!BN704:BZ704)</f>
        <v>_</v>
      </c>
    </row>
    <row r="702" spans="1:10" x14ac:dyDescent="0.25">
      <c r="A702" t="str">
        <f>Leverancespecifikation!C705</f>
        <v>701Rum &amp; Arealer</v>
      </c>
      <c r="B702" t="str">
        <f>IF(ISNUMBER(FIND("_ARK",Tabel2[[#This Row],[Kilde: 3. Leverancespecifikation
Sammenkædning af kolonnerne (Vxx:BJxx) &amp; (BNxx:BZxx)]],1)),"X","")</f>
        <v/>
      </c>
      <c r="C702" t="str">
        <f t="shared" si="61"/>
        <v/>
      </c>
      <c r="D702" t="str">
        <f t="shared" si="62"/>
        <v/>
      </c>
      <c r="E702" t="str">
        <f t="shared" si="63"/>
        <v/>
      </c>
      <c r="F702" t="str">
        <f t="shared" si="64"/>
        <v/>
      </c>
      <c r="G702" t="str">
        <f t="shared" si="65"/>
        <v/>
      </c>
      <c r="H702" t="str">
        <f t="shared" si="66"/>
        <v/>
      </c>
      <c r="J702" t="str">
        <f>"_"&amp;_xlfn.CONCAT(Leverancespecifikation!V705:BJ705,Leverancespecifikation!BN705:BZ705)</f>
        <v>_</v>
      </c>
    </row>
    <row r="703" spans="1:10" x14ac:dyDescent="0.25">
      <c r="A703" t="str">
        <f>Leverancespecifikation!C706</f>
        <v>702Bygværkets Bruttoarealer</v>
      </c>
      <c r="B703" t="str">
        <f>IF(ISNUMBER(FIND("_ARK",Tabel2[[#This Row],[Kilde: 3. Leverancespecifikation
Sammenkædning af kolonnerne (Vxx:BJxx) &amp; (BNxx:BZxx)]],1)),"X","")</f>
        <v>X</v>
      </c>
      <c r="C703" t="str">
        <f t="shared" si="61"/>
        <v/>
      </c>
      <c r="D703" t="str">
        <f t="shared" si="62"/>
        <v/>
      </c>
      <c r="E703" t="str">
        <f t="shared" si="63"/>
        <v/>
      </c>
      <c r="F703" t="str">
        <f t="shared" si="64"/>
        <v/>
      </c>
      <c r="G703" t="str">
        <f t="shared" si="65"/>
        <v/>
      </c>
      <c r="H703" t="str">
        <f t="shared" si="66"/>
        <v/>
      </c>
      <c r="J703" t="str">
        <f>"_"&amp;_xlfn.CONCAT(Leverancespecifikation!V706:BJ706,Leverancespecifikation!BN706:BZ706)</f>
        <v>_ARK200ARK300ARK325ARK325</v>
      </c>
    </row>
    <row r="704" spans="1:10" x14ac:dyDescent="0.25">
      <c r="A704" t="str">
        <f>Leverancespecifikation!C707</f>
        <v>703Rum Nettoarealer</v>
      </c>
      <c r="B704" t="str">
        <f>IF(ISNUMBER(FIND("_ARK",Tabel2[[#This Row],[Kilde: 3. Leverancespecifikation
Sammenkædning af kolonnerne (Vxx:BJxx) &amp; (BNxx:BZxx)]],1)),"X","")</f>
        <v>X</v>
      </c>
      <c r="C704" t="str">
        <f t="shared" si="61"/>
        <v/>
      </c>
      <c r="D704" t="str">
        <f t="shared" si="62"/>
        <v/>
      </c>
      <c r="E704" t="str">
        <f t="shared" si="63"/>
        <v/>
      </c>
      <c r="F704" t="str">
        <f t="shared" si="64"/>
        <v/>
      </c>
      <c r="G704" t="str">
        <f t="shared" si="65"/>
        <v/>
      </c>
      <c r="H704" t="str">
        <f t="shared" si="66"/>
        <v/>
      </c>
      <c r="J704" t="str">
        <f>"_"&amp;_xlfn.CONCAT(Leverancespecifikation!V707:BJ707,Leverancespecifikation!BN707:BZ707)</f>
        <v>_ARK200ARK300ARK325ARK325</v>
      </c>
    </row>
    <row r="705" spans="1:10" x14ac:dyDescent="0.25">
      <c r="A705" t="str">
        <f>Leverancespecifikation!C708</f>
        <v>704Projektspecifikke</v>
      </c>
      <c r="B705" t="str">
        <f>IF(ISNUMBER(FIND("_ARK",Tabel2[[#This Row],[Kilde: 3. Leverancespecifikation
Sammenkædning af kolonnerne (Vxx:BJxx) &amp; (BNxx:BZxx)]],1)),"X","")</f>
        <v/>
      </c>
      <c r="C705" t="str">
        <f t="shared" si="61"/>
        <v/>
      </c>
      <c r="D705" t="str">
        <f t="shared" si="62"/>
        <v/>
      </c>
      <c r="E705" t="str">
        <f t="shared" si="63"/>
        <v/>
      </c>
      <c r="F705" t="str">
        <f t="shared" si="64"/>
        <v/>
      </c>
      <c r="G705" t="str">
        <f t="shared" si="65"/>
        <v/>
      </c>
      <c r="H705" t="str">
        <f t="shared" si="66"/>
        <v/>
      </c>
      <c r="J705" t="str">
        <f>"_"&amp;_xlfn.CONCAT(Leverancespecifikation!V708:BJ708,Leverancespecifikation!BN708:BZ708)</f>
        <v>_</v>
      </c>
    </row>
    <row r="706" spans="1:10" x14ac:dyDescent="0.25">
      <c r="A706" t="str">
        <f>Leverancespecifikation!C709</f>
        <v>705-</v>
      </c>
      <c r="B706" t="str">
        <f>IF(ISNUMBER(FIND("_ARK",Tabel2[[#This Row],[Kilde: 3. Leverancespecifikation
Sammenkædning af kolonnerne (Vxx:BJxx) &amp; (BNxx:BZxx)]],1)),"X","")</f>
        <v/>
      </c>
      <c r="C706" t="str">
        <f t="shared" si="61"/>
        <v/>
      </c>
      <c r="D706" t="str">
        <f t="shared" si="62"/>
        <v/>
      </c>
      <c r="E706" t="str">
        <f t="shared" si="63"/>
        <v/>
      </c>
      <c r="F706" t="str">
        <f t="shared" si="64"/>
        <v/>
      </c>
      <c r="G706" t="str">
        <f t="shared" si="65"/>
        <v/>
      </c>
      <c r="H706" t="str">
        <f t="shared" si="66"/>
        <v/>
      </c>
      <c r="J706" t="str">
        <f>"_"&amp;_xlfn.CONCAT(Leverancespecifikation!V709:BJ709,Leverancespecifikation!BN709:BZ709)</f>
        <v>_</v>
      </c>
    </row>
    <row r="707" spans="1:10" x14ac:dyDescent="0.25">
      <c r="A707" t="str">
        <f>Leverancespecifikation!C710</f>
        <v>706-</v>
      </c>
      <c r="B707" t="str">
        <f>IF(ISNUMBER(FIND("_ARK",Tabel2[[#This Row],[Kilde: 3. Leverancespecifikation
Sammenkædning af kolonnerne (Vxx:BJxx) &amp; (BNxx:BZxx)]],1)),"X","")</f>
        <v/>
      </c>
      <c r="C707" t="str">
        <f t="shared" ref="C707:C770" si="67">IF(ISNUMBER(FIND("KON",J707,1)),"X","")</f>
        <v/>
      </c>
      <c r="D707" t="str">
        <f t="shared" ref="D707:D770" si="68">IF(ISNUMBER(FIND("EL",J707,1)),"X","")</f>
        <v/>
      </c>
      <c r="E707" t="str">
        <f t="shared" ref="E707:E770" si="69">IF(ISNUMBER(FIND("VVS",J707,1)),"X","")</f>
        <v/>
      </c>
      <c r="F707" t="str">
        <f t="shared" ref="F707:F770" si="70">IF(ISNUMBER(FIND("VEN",J707,1)),"X","")</f>
        <v/>
      </c>
      <c r="G707" t="str">
        <f t="shared" ref="G707:G770" si="71">IF(ISNUMBER(FIND("ENT",J707,1)),"X","")</f>
        <v/>
      </c>
      <c r="H707" t="str">
        <f t="shared" ref="H707:H770" si="72">IF(ISNUMBER(FIND("LAN",J707,1)),"X","")</f>
        <v/>
      </c>
      <c r="J707" t="str">
        <f>"_"&amp;_xlfn.CONCAT(Leverancespecifikation!V710:BJ710,Leverancespecifikation!BN710:BZ710)</f>
        <v>_</v>
      </c>
    </row>
    <row r="708" spans="1:10" x14ac:dyDescent="0.25">
      <c r="A708" t="str">
        <f>Leverancespecifikation!C711</f>
        <v>707-</v>
      </c>
      <c r="B708" t="str">
        <f>IF(ISNUMBER(FIND("_ARK",Tabel2[[#This Row],[Kilde: 3. Leverancespecifikation
Sammenkædning af kolonnerne (Vxx:BJxx) &amp; (BNxx:BZxx)]],1)),"X","")</f>
        <v/>
      </c>
      <c r="C708" t="str">
        <f t="shared" si="67"/>
        <v/>
      </c>
      <c r="D708" t="str">
        <f t="shared" si="68"/>
        <v/>
      </c>
      <c r="E708" t="str">
        <f t="shared" si="69"/>
        <v/>
      </c>
      <c r="F708" t="str">
        <f t="shared" si="70"/>
        <v/>
      </c>
      <c r="G708" t="str">
        <f t="shared" si="71"/>
        <v/>
      </c>
      <c r="H708" t="str">
        <f t="shared" si="72"/>
        <v/>
      </c>
      <c r="J708" t="str">
        <f>"_"&amp;_xlfn.CONCAT(Leverancespecifikation!V711:BJ711,Leverancespecifikation!BN711:BZ711)</f>
        <v>_</v>
      </c>
    </row>
    <row r="709" spans="1:10" x14ac:dyDescent="0.25">
      <c r="A709" t="str">
        <f>Leverancespecifikation!C712</f>
        <v>708-</v>
      </c>
      <c r="B709" t="str">
        <f>IF(ISNUMBER(FIND("_ARK",Tabel2[[#This Row],[Kilde: 3. Leverancespecifikation
Sammenkædning af kolonnerne (Vxx:BJxx) &amp; (BNxx:BZxx)]],1)),"X","")</f>
        <v/>
      </c>
      <c r="C709" t="str">
        <f t="shared" si="67"/>
        <v/>
      </c>
      <c r="D709" t="str">
        <f t="shared" si="68"/>
        <v/>
      </c>
      <c r="E709" t="str">
        <f t="shared" si="69"/>
        <v/>
      </c>
      <c r="F709" t="str">
        <f t="shared" si="70"/>
        <v/>
      </c>
      <c r="G709" t="str">
        <f t="shared" si="71"/>
        <v/>
      </c>
      <c r="H709" t="str">
        <f t="shared" si="72"/>
        <v/>
      </c>
      <c r="J709" t="str">
        <f>"_"&amp;_xlfn.CONCAT(Leverancespecifikation!V712:BJ712,Leverancespecifikation!BN712:BZ712)</f>
        <v>_</v>
      </c>
    </row>
    <row r="710" spans="1:10" x14ac:dyDescent="0.25">
      <c r="A710" t="str">
        <f>Leverancespecifikation!C713</f>
        <v>709-</v>
      </c>
      <c r="B710" t="str">
        <f>IF(ISNUMBER(FIND("_ARK",Tabel2[[#This Row],[Kilde: 3. Leverancespecifikation
Sammenkædning af kolonnerne (Vxx:BJxx) &amp; (BNxx:BZxx)]],1)),"X","")</f>
        <v/>
      </c>
      <c r="C710" t="str">
        <f t="shared" si="67"/>
        <v/>
      </c>
      <c r="D710" t="str">
        <f t="shared" si="68"/>
        <v/>
      </c>
      <c r="E710" t="str">
        <f t="shared" si="69"/>
        <v/>
      </c>
      <c r="F710" t="str">
        <f t="shared" si="70"/>
        <v/>
      </c>
      <c r="G710" t="str">
        <f t="shared" si="71"/>
        <v/>
      </c>
      <c r="H710" t="str">
        <f t="shared" si="72"/>
        <v/>
      </c>
      <c r="J710" t="str">
        <f>"_"&amp;_xlfn.CONCAT(Leverancespecifikation!V713:BJ713,Leverancespecifikation!BN713:BZ713)</f>
        <v>_</v>
      </c>
    </row>
    <row r="711" spans="1:10" x14ac:dyDescent="0.25">
      <c r="A711" t="str">
        <f>Leverancespecifikation!C714</f>
        <v>710-</v>
      </c>
      <c r="B711" t="str">
        <f>IF(ISNUMBER(FIND("_ARK",Tabel2[[#This Row],[Kilde: 3. Leverancespecifikation
Sammenkædning af kolonnerne (Vxx:BJxx) &amp; (BNxx:BZxx)]],1)),"X","")</f>
        <v/>
      </c>
      <c r="C711" t="str">
        <f t="shared" si="67"/>
        <v/>
      </c>
      <c r="D711" t="str">
        <f t="shared" si="68"/>
        <v/>
      </c>
      <c r="E711" t="str">
        <f t="shared" si="69"/>
        <v/>
      </c>
      <c r="F711" t="str">
        <f t="shared" si="70"/>
        <v/>
      </c>
      <c r="G711" t="str">
        <f t="shared" si="71"/>
        <v/>
      </c>
      <c r="H711" t="str">
        <f t="shared" si="72"/>
        <v/>
      </c>
      <c r="J711" t="str">
        <f>"_"&amp;_xlfn.CONCAT(Leverancespecifikation!V714:BJ714,Leverancespecifikation!BN714:BZ714)</f>
        <v>_</v>
      </c>
    </row>
    <row r="712" spans="1:10" x14ac:dyDescent="0.25">
      <c r="A712" t="str">
        <f>Leverancespecifikation!C715</f>
        <v>711-</v>
      </c>
      <c r="B712" t="str">
        <f>IF(ISNUMBER(FIND("_ARK",Tabel2[[#This Row],[Kilde: 3. Leverancespecifikation
Sammenkædning af kolonnerne (Vxx:BJxx) &amp; (BNxx:BZxx)]],1)),"X","")</f>
        <v/>
      </c>
      <c r="C712" t="str">
        <f t="shared" si="67"/>
        <v/>
      </c>
      <c r="D712" t="str">
        <f t="shared" si="68"/>
        <v/>
      </c>
      <c r="E712" t="str">
        <f t="shared" si="69"/>
        <v/>
      </c>
      <c r="F712" t="str">
        <f t="shared" si="70"/>
        <v/>
      </c>
      <c r="G712" t="str">
        <f t="shared" si="71"/>
        <v/>
      </c>
      <c r="H712" t="str">
        <f t="shared" si="72"/>
        <v/>
      </c>
      <c r="J712" t="str">
        <f>"_"&amp;_xlfn.CONCAT(Leverancespecifikation!V715:BJ715,Leverancespecifikation!BN715:BZ715)</f>
        <v>_</v>
      </c>
    </row>
    <row r="713" spans="1:10" x14ac:dyDescent="0.25">
      <c r="A713" t="str">
        <f>Leverancespecifikation!C716</f>
        <v>712-</v>
      </c>
      <c r="B713" t="str">
        <f>IF(ISNUMBER(FIND("_ARK",Tabel2[[#This Row],[Kilde: 3. Leverancespecifikation
Sammenkædning af kolonnerne (Vxx:BJxx) &amp; (BNxx:BZxx)]],1)),"X","")</f>
        <v/>
      </c>
      <c r="C713" t="str">
        <f t="shared" si="67"/>
        <v/>
      </c>
      <c r="D713" t="str">
        <f t="shared" si="68"/>
        <v/>
      </c>
      <c r="E713" t="str">
        <f t="shared" si="69"/>
        <v/>
      </c>
      <c r="F713" t="str">
        <f t="shared" si="70"/>
        <v/>
      </c>
      <c r="G713" t="str">
        <f t="shared" si="71"/>
        <v/>
      </c>
      <c r="H713" t="str">
        <f t="shared" si="72"/>
        <v/>
      </c>
      <c r="J713" t="str">
        <f>"_"&amp;_xlfn.CONCAT(Leverancespecifikation!V716:BJ716,Leverancespecifikation!BN716:BZ716)</f>
        <v>_</v>
      </c>
    </row>
    <row r="714" spans="1:10" x14ac:dyDescent="0.25">
      <c r="A714" t="str">
        <f>Leverancespecifikation!C717</f>
        <v>713-</v>
      </c>
      <c r="B714" t="str">
        <f>IF(ISNUMBER(FIND("_ARK",Tabel2[[#This Row],[Kilde: 3. Leverancespecifikation
Sammenkædning af kolonnerne (Vxx:BJxx) &amp; (BNxx:BZxx)]],1)),"X","")</f>
        <v/>
      </c>
      <c r="C714" t="str">
        <f t="shared" si="67"/>
        <v/>
      </c>
      <c r="D714" t="str">
        <f t="shared" si="68"/>
        <v/>
      </c>
      <c r="E714" t="str">
        <f t="shared" si="69"/>
        <v/>
      </c>
      <c r="F714" t="str">
        <f t="shared" si="70"/>
        <v/>
      </c>
      <c r="G714" t="str">
        <f t="shared" si="71"/>
        <v/>
      </c>
      <c r="H714" t="str">
        <f t="shared" si="72"/>
        <v/>
      </c>
      <c r="J714" t="str">
        <f>"_"&amp;_xlfn.CONCAT(Leverancespecifikation!V717:BJ717,Leverancespecifikation!BN717:BZ717)</f>
        <v>_</v>
      </c>
    </row>
    <row r="715" spans="1:10" x14ac:dyDescent="0.25">
      <c r="A715" t="str">
        <f>Leverancespecifikation!C718</f>
        <v>714-</v>
      </c>
      <c r="B715" t="str">
        <f>IF(ISNUMBER(FIND("_ARK",Tabel2[[#This Row],[Kilde: 3. Leverancespecifikation
Sammenkædning af kolonnerne (Vxx:BJxx) &amp; (BNxx:BZxx)]],1)),"X","")</f>
        <v/>
      </c>
      <c r="C715" t="str">
        <f t="shared" si="67"/>
        <v/>
      </c>
      <c r="D715" t="str">
        <f t="shared" si="68"/>
        <v/>
      </c>
      <c r="E715" t="str">
        <f t="shared" si="69"/>
        <v/>
      </c>
      <c r="F715" t="str">
        <f t="shared" si="70"/>
        <v/>
      </c>
      <c r="G715" t="str">
        <f t="shared" si="71"/>
        <v/>
      </c>
      <c r="H715" t="str">
        <f t="shared" si="72"/>
        <v/>
      </c>
      <c r="J715" t="str">
        <f>"_"&amp;_xlfn.CONCAT(Leverancespecifikation!V718:BJ718,Leverancespecifikation!BN718:BZ718)</f>
        <v>_</v>
      </c>
    </row>
    <row r="716" spans="1:10" x14ac:dyDescent="0.25">
      <c r="A716" t="str">
        <f>Leverancespecifikation!C719</f>
        <v>715-</v>
      </c>
      <c r="B716" t="str">
        <f>IF(ISNUMBER(FIND("_ARK",Tabel2[[#This Row],[Kilde: 3. Leverancespecifikation
Sammenkædning af kolonnerne (Vxx:BJxx) &amp; (BNxx:BZxx)]],1)),"X","")</f>
        <v/>
      </c>
      <c r="C716" t="str">
        <f t="shared" si="67"/>
        <v/>
      </c>
      <c r="D716" t="str">
        <f t="shared" si="68"/>
        <v/>
      </c>
      <c r="E716" t="str">
        <f t="shared" si="69"/>
        <v/>
      </c>
      <c r="F716" t="str">
        <f t="shared" si="70"/>
        <v/>
      </c>
      <c r="G716" t="str">
        <f t="shared" si="71"/>
        <v/>
      </c>
      <c r="H716" t="str">
        <f t="shared" si="72"/>
        <v/>
      </c>
      <c r="J716" t="str">
        <f>"_"&amp;_xlfn.CONCAT(Leverancespecifikation!V719:BJ719,Leverancespecifikation!BN719:BZ719)</f>
        <v>_</v>
      </c>
    </row>
    <row r="717" spans="1:10" x14ac:dyDescent="0.25">
      <c r="A717" t="str">
        <f>Leverancespecifikation!C720</f>
        <v>716-</v>
      </c>
      <c r="B717" t="str">
        <f>IF(ISNUMBER(FIND("_ARK",Tabel2[[#This Row],[Kilde: 3. Leverancespecifikation
Sammenkædning af kolonnerne (Vxx:BJxx) &amp; (BNxx:BZxx)]],1)),"X","")</f>
        <v/>
      </c>
      <c r="C717" t="str">
        <f t="shared" si="67"/>
        <v/>
      </c>
      <c r="D717" t="str">
        <f t="shared" si="68"/>
        <v/>
      </c>
      <c r="E717" t="str">
        <f t="shared" si="69"/>
        <v/>
      </c>
      <c r="F717" t="str">
        <f t="shared" si="70"/>
        <v/>
      </c>
      <c r="G717" t="str">
        <f t="shared" si="71"/>
        <v/>
      </c>
      <c r="H717" t="str">
        <f t="shared" si="72"/>
        <v/>
      </c>
      <c r="J717" t="str">
        <f>"_"&amp;_xlfn.CONCAT(Leverancespecifikation!V720:BJ720,Leverancespecifikation!BN720:BZ720)</f>
        <v>_</v>
      </c>
    </row>
    <row r="718" spans="1:10" x14ac:dyDescent="0.25">
      <c r="A718" t="str">
        <f>Leverancespecifikation!C721</f>
        <v>717-</v>
      </c>
      <c r="B718" t="str">
        <f>IF(ISNUMBER(FIND("_ARK",Tabel2[[#This Row],[Kilde: 3. Leverancespecifikation
Sammenkædning af kolonnerne (Vxx:BJxx) &amp; (BNxx:BZxx)]],1)),"X","")</f>
        <v/>
      </c>
      <c r="C718" t="str">
        <f t="shared" si="67"/>
        <v/>
      </c>
      <c r="D718" t="str">
        <f t="shared" si="68"/>
        <v/>
      </c>
      <c r="E718" t="str">
        <f t="shared" si="69"/>
        <v/>
      </c>
      <c r="F718" t="str">
        <f t="shared" si="70"/>
        <v/>
      </c>
      <c r="G718" t="str">
        <f t="shared" si="71"/>
        <v/>
      </c>
      <c r="H718" t="str">
        <f t="shared" si="72"/>
        <v/>
      </c>
      <c r="J718" t="str">
        <f>"_"&amp;_xlfn.CONCAT(Leverancespecifikation!V721:BJ721,Leverancespecifikation!BN721:BZ721)</f>
        <v>_</v>
      </c>
    </row>
    <row r="719" spans="1:10" x14ac:dyDescent="0.25">
      <c r="A719" t="str">
        <f>Leverancespecifikation!C722</f>
        <v>718-</v>
      </c>
      <c r="B719" t="str">
        <f>IF(ISNUMBER(FIND("_ARK",Tabel2[[#This Row],[Kilde: 3. Leverancespecifikation
Sammenkædning af kolonnerne (Vxx:BJxx) &amp; (BNxx:BZxx)]],1)),"X","")</f>
        <v/>
      </c>
      <c r="C719" t="str">
        <f t="shared" si="67"/>
        <v/>
      </c>
      <c r="D719" t="str">
        <f t="shared" si="68"/>
        <v/>
      </c>
      <c r="E719" t="str">
        <f t="shared" si="69"/>
        <v/>
      </c>
      <c r="F719" t="str">
        <f t="shared" si="70"/>
        <v/>
      </c>
      <c r="G719" t="str">
        <f t="shared" si="71"/>
        <v/>
      </c>
      <c r="H719" t="str">
        <f t="shared" si="72"/>
        <v/>
      </c>
      <c r="J719" t="str">
        <f>"_"&amp;_xlfn.CONCAT(Leverancespecifikation!V722:BJ722,Leverancespecifikation!BN722:BZ722)</f>
        <v>_</v>
      </c>
    </row>
    <row r="720" spans="1:10" x14ac:dyDescent="0.25">
      <c r="A720" t="str">
        <f>Leverancespecifikation!C723</f>
        <v>719-</v>
      </c>
      <c r="B720" t="str">
        <f>IF(ISNUMBER(FIND("_ARK",Tabel2[[#This Row],[Kilde: 3. Leverancespecifikation
Sammenkædning af kolonnerne (Vxx:BJxx) &amp; (BNxx:BZxx)]],1)),"X","")</f>
        <v/>
      </c>
      <c r="C720" t="str">
        <f t="shared" si="67"/>
        <v/>
      </c>
      <c r="D720" t="str">
        <f t="shared" si="68"/>
        <v/>
      </c>
      <c r="E720" t="str">
        <f t="shared" si="69"/>
        <v/>
      </c>
      <c r="F720" t="str">
        <f t="shared" si="70"/>
        <v/>
      </c>
      <c r="G720" t="str">
        <f t="shared" si="71"/>
        <v/>
      </c>
      <c r="H720" t="str">
        <f t="shared" si="72"/>
        <v/>
      </c>
      <c r="J720" t="str">
        <f>"_"&amp;_xlfn.CONCAT(Leverancespecifikation!V723:BJ723,Leverancespecifikation!BN723:BZ723)</f>
        <v>_</v>
      </c>
    </row>
    <row r="721" spans="1:10" x14ac:dyDescent="0.25">
      <c r="A721" t="str">
        <f>Leverancespecifikation!C724</f>
        <v>720-</v>
      </c>
      <c r="B721" t="str">
        <f>IF(ISNUMBER(FIND("_ARK",Tabel2[[#This Row],[Kilde: 3. Leverancespecifikation
Sammenkædning af kolonnerne (Vxx:BJxx) &amp; (BNxx:BZxx)]],1)),"X","")</f>
        <v/>
      </c>
      <c r="C721" t="str">
        <f t="shared" si="67"/>
        <v/>
      </c>
      <c r="D721" t="str">
        <f t="shared" si="68"/>
        <v/>
      </c>
      <c r="E721" t="str">
        <f t="shared" si="69"/>
        <v/>
      </c>
      <c r="F721" t="str">
        <f t="shared" si="70"/>
        <v/>
      </c>
      <c r="G721" t="str">
        <f t="shared" si="71"/>
        <v/>
      </c>
      <c r="H721" t="str">
        <f t="shared" si="72"/>
        <v/>
      </c>
      <c r="J721" t="str">
        <f>"_"&amp;_xlfn.CONCAT(Leverancespecifikation!V724:BJ724,Leverancespecifikation!BN724:BZ724)</f>
        <v>_</v>
      </c>
    </row>
    <row r="722" spans="1:10" x14ac:dyDescent="0.25">
      <c r="A722" t="str">
        <f>Leverancespecifikation!C725</f>
        <v>721-</v>
      </c>
      <c r="B722" t="str">
        <f>IF(ISNUMBER(FIND("_ARK",Tabel2[[#This Row],[Kilde: 3. Leverancespecifikation
Sammenkædning af kolonnerne (Vxx:BJxx) &amp; (BNxx:BZxx)]],1)),"X","")</f>
        <v/>
      </c>
      <c r="C722" t="str">
        <f t="shared" si="67"/>
        <v/>
      </c>
      <c r="D722" t="str">
        <f t="shared" si="68"/>
        <v/>
      </c>
      <c r="E722" t="str">
        <f t="shared" si="69"/>
        <v/>
      </c>
      <c r="F722" t="str">
        <f t="shared" si="70"/>
        <v/>
      </c>
      <c r="G722" t="str">
        <f t="shared" si="71"/>
        <v/>
      </c>
      <c r="H722" t="str">
        <f t="shared" si="72"/>
        <v/>
      </c>
      <c r="J722" t="str">
        <f>"_"&amp;_xlfn.CONCAT(Leverancespecifikation!V725:BJ725,Leverancespecifikation!BN725:BZ725)</f>
        <v>_</v>
      </c>
    </row>
    <row r="723" spans="1:10" x14ac:dyDescent="0.25">
      <c r="A723" t="str">
        <f>Leverancespecifikation!C726</f>
        <v>722-</v>
      </c>
      <c r="B723" t="str">
        <f>IF(ISNUMBER(FIND("_ARK",Tabel2[[#This Row],[Kilde: 3. Leverancespecifikation
Sammenkædning af kolonnerne (Vxx:BJxx) &amp; (BNxx:BZxx)]],1)),"X","")</f>
        <v/>
      </c>
      <c r="C723" t="str">
        <f t="shared" si="67"/>
        <v/>
      </c>
      <c r="D723" t="str">
        <f t="shared" si="68"/>
        <v/>
      </c>
      <c r="E723" t="str">
        <f t="shared" si="69"/>
        <v/>
      </c>
      <c r="F723" t="str">
        <f t="shared" si="70"/>
        <v/>
      </c>
      <c r="G723" t="str">
        <f t="shared" si="71"/>
        <v/>
      </c>
      <c r="H723" t="str">
        <f t="shared" si="72"/>
        <v/>
      </c>
      <c r="J723" t="str">
        <f>"_"&amp;_xlfn.CONCAT(Leverancespecifikation!V726:BJ726,Leverancespecifikation!BN726:BZ726)</f>
        <v>_</v>
      </c>
    </row>
    <row r="724" spans="1:10" x14ac:dyDescent="0.25">
      <c r="A724" t="str">
        <f>Leverancespecifikation!C727</f>
        <v>723-</v>
      </c>
      <c r="B724" t="str">
        <f>IF(ISNUMBER(FIND("_ARK",Tabel2[[#This Row],[Kilde: 3. Leverancespecifikation
Sammenkædning af kolonnerne (Vxx:BJxx) &amp; (BNxx:BZxx)]],1)),"X","")</f>
        <v/>
      </c>
      <c r="C724" t="str">
        <f t="shared" si="67"/>
        <v/>
      </c>
      <c r="D724" t="str">
        <f t="shared" si="68"/>
        <v/>
      </c>
      <c r="E724" t="str">
        <f t="shared" si="69"/>
        <v/>
      </c>
      <c r="F724" t="str">
        <f t="shared" si="70"/>
        <v/>
      </c>
      <c r="G724" t="str">
        <f t="shared" si="71"/>
        <v/>
      </c>
      <c r="H724" t="str">
        <f t="shared" si="72"/>
        <v/>
      </c>
      <c r="J724" t="str">
        <f>"_"&amp;_xlfn.CONCAT(Leverancespecifikation!V727:BJ727,Leverancespecifikation!BN727:BZ727)</f>
        <v>_</v>
      </c>
    </row>
    <row r="725" spans="1:10" x14ac:dyDescent="0.25">
      <c r="A725" t="str">
        <f>Leverancespecifikation!C728</f>
        <v>724-</v>
      </c>
      <c r="B725" t="str">
        <f>IF(ISNUMBER(FIND("_ARK",Tabel2[[#This Row],[Kilde: 3. Leverancespecifikation
Sammenkædning af kolonnerne (Vxx:BJxx) &amp; (BNxx:BZxx)]],1)),"X","")</f>
        <v/>
      </c>
      <c r="C725" t="str">
        <f t="shared" si="67"/>
        <v/>
      </c>
      <c r="D725" t="str">
        <f t="shared" si="68"/>
        <v/>
      </c>
      <c r="E725" t="str">
        <f t="shared" si="69"/>
        <v/>
      </c>
      <c r="F725" t="str">
        <f t="shared" si="70"/>
        <v/>
      </c>
      <c r="G725" t="str">
        <f t="shared" si="71"/>
        <v/>
      </c>
      <c r="H725" t="str">
        <f t="shared" si="72"/>
        <v/>
      </c>
      <c r="J725" t="str">
        <f>"_"&amp;_xlfn.CONCAT(Leverancespecifikation!V728:BJ728,Leverancespecifikation!BN728:BZ728)</f>
        <v>_</v>
      </c>
    </row>
    <row r="726" spans="1:10" x14ac:dyDescent="0.25">
      <c r="A726" t="str">
        <f>Leverancespecifikation!C729</f>
        <v>725-</v>
      </c>
      <c r="B726" t="str">
        <f>IF(ISNUMBER(FIND("_ARK",Tabel2[[#This Row],[Kilde: 3. Leverancespecifikation
Sammenkædning af kolonnerne (Vxx:BJxx) &amp; (BNxx:BZxx)]],1)),"X","")</f>
        <v/>
      </c>
      <c r="C726" t="str">
        <f t="shared" si="67"/>
        <v/>
      </c>
      <c r="D726" t="str">
        <f t="shared" si="68"/>
        <v/>
      </c>
      <c r="E726" t="str">
        <f t="shared" si="69"/>
        <v/>
      </c>
      <c r="F726" t="str">
        <f t="shared" si="70"/>
        <v/>
      </c>
      <c r="G726" t="str">
        <f t="shared" si="71"/>
        <v/>
      </c>
      <c r="H726" t="str">
        <f t="shared" si="72"/>
        <v/>
      </c>
      <c r="J726" t="str">
        <f>"_"&amp;_xlfn.CONCAT(Leverancespecifikation!V729:BJ729,Leverancespecifikation!BN729:BZ729)</f>
        <v>_</v>
      </c>
    </row>
    <row r="727" spans="1:10" x14ac:dyDescent="0.25">
      <c r="A727" t="str">
        <f>Leverancespecifikation!C730</f>
        <v>726-</v>
      </c>
      <c r="B727" t="str">
        <f>IF(ISNUMBER(FIND("_ARK",Tabel2[[#This Row],[Kilde: 3. Leverancespecifikation
Sammenkædning af kolonnerne (Vxx:BJxx) &amp; (BNxx:BZxx)]],1)),"X","")</f>
        <v/>
      </c>
      <c r="C727" t="str">
        <f t="shared" si="67"/>
        <v/>
      </c>
      <c r="D727" t="str">
        <f t="shared" si="68"/>
        <v/>
      </c>
      <c r="E727" t="str">
        <f t="shared" si="69"/>
        <v/>
      </c>
      <c r="F727" t="str">
        <f t="shared" si="70"/>
        <v/>
      </c>
      <c r="G727" t="str">
        <f t="shared" si="71"/>
        <v/>
      </c>
      <c r="H727" t="str">
        <f t="shared" si="72"/>
        <v/>
      </c>
      <c r="J727" t="str">
        <f>"_"&amp;_xlfn.CONCAT(Leverancespecifikation!V730:BJ730,Leverancespecifikation!BN730:BZ730)</f>
        <v>_</v>
      </c>
    </row>
    <row r="728" spans="1:10" x14ac:dyDescent="0.25">
      <c r="A728" t="str">
        <f>Leverancespecifikation!C731</f>
        <v>727-</v>
      </c>
      <c r="B728" t="str">
        <f>IF(ISNUMBER(FIND("_ARK",Tabel2[[#This Row],[Kilde: 3. Leverancespecifikation
Sammenkædning af kolonnerne (Vxx:BJxx) &amp; (BNxx:BZxx)]],1)),"X","")</f>
        <v/>
      </c>
      <c r="C728" t="str">
        <f t="shared" si="67"/>
        <v/>
      </c>
      <c r="D728" t="str">
        <f t="shared" si="68"/>
        <v/>
      </c>
      <c r="E728" t="str">
        <f t="shared" si="69"/>
        <v/>
      </c>
      <c r="F728" t="str">
        <f t="shared" si="70"/>
        <v/>
      </c>
      <c r="G728" t="str">
        <f t="shared" si="71"/>
        <v/>
      </c>
      <c r="H728" t="str">
        <f t="shared" si="72"/>
        <v/>
      </c>
      <c r="J728" t="str">
        <f>"_"&amp;_xlfn.CONCAT(Leverancespecifikation!V731:BJ731,Leverancespecifikation!BN731:BZ731)</f>
        <v>_</v>
      </c>
    </row>
    <row r="729" spans="1:10" x14ac:dyDescent="0.25">
      <c r="A729" t="str">
        <f>Leverancespecifikation!C732</f>
        <v>728-</v>
      </c>
      <c r="B729" t="str">
        <f>IF(ISNUMBER(FIND("_ARK",Tabel2[[#This Row],[Kilde: 3. Leverancespecifikation
Sammenkædning af kolonnerne (Vxx:BJxx) &amp; (BNxx:BZxx)]],1)),"X","")</f>
        <v/>
      </c>
      <c r="C729" t="str">
        <f t="shared" si="67"/>
        <v/>
      </c>
      <c r="D729" t="str">
        <f t="shared" si="68"/>
        <v/>
      </c>
      <c r="E729" t="str">
        <f t="shared" si="69"/>
        <v/>
      </c>
      <c r="F729" t="str">
        <f t="shared" si="70"/>
        <v/>
      </c>
      <c r="G729" t="str">
        <f t="shared" si="71"/>
        <v/>
      </c>
      <c r="H729" t="str">
        <f t="shared" si="72"/>
        <v/>
      </c>
      <c r="J729" t="str">
        <f>"_"&amp;_xlfn.CONCAT(Leverancespecifikation!V732:BJ732,Leverancespecifikation!BN732:BZ732)</f>
        <v>_</v>
      </c>
    </row>
    <row r="730" spans="1:10" x14ac:dyDescent="0.25">
      <c r="A730" t="str">
        <f>Leverancespecifikation!C733</f>
        <v>729-</v>
      </c>
      <c r="B730" t="str">
        <f>IF(ISNUMBER(FIND("_ARK",Tabel2[[#This Row],[Kilde: 3. Leverancespecifikation
Sammenkædning af kolonnerne (Vxx:BJxx) &amp; (BNxx:BZxx)]],1)),"X","")</f>
        <v/>
      </c>
      <c r="C730" t="str">
        <f t="shared" si="67"/>
        <v/>
      </c>
      <c r="D730" t="str">
        <f t="shared" si="68"/>
        <v/>
      </c>
      <c r="E730" t="str">
        <f t="shared" si="69"/>
        <v/>
      </c>
      <c r="F730" t="str">
        <f t="shared" si="70"/>
        <v/>
      </c>
      <c r="G730" t="str">
        <f t="shared" si="71"/>
        <v/>
      </c>
      <c r="H730" t="str">
        <f t="shared" si="72"/>
        <v/>
      </c>
      <c r="J730" t="str">
        <f>"_"&amp;_xlfn.CONCAT(Leverancespecifikation!V733:BJ733,Leverancespecifikation!BN733:BZ733)</f>
        <v>_</v>
      </c>
    </row>
    <row r="731" spans="1:10" x14ac:dyDescent="0.25">
      <c r="A731" t="str">
        <f>Leverancespecifikation!C734</f>
        <v>730-</v>
      </c>
      <c r="B731" t="str">
        <f>IF(ISNUMBER(FIND("_ARK",Tabel2[[#This Row],[Kilde: 3. Leverancespecifikation
Sammenkædning af kolonnerne (Vxx:BJxx) &amp; (BNxx:BZxx)]],1)),"X","")</f>
        <v/>
      </c>
      <c r="C731" t="str">
        <f t="shared" si="67"/>
        <v/>
      </c>
      <c r="D731" t="str">
        <f t="shared" si="68"/>
        <v/>
      </c>
      <c r="E731" t="str">
        <f t="shared" si="69"/>
        <v/>
      </c>
      <c r="F731" t="str">
        <f t="shared" si="70"/>
        <v/>
      </c>
      <c r="G731" t="str">
        <f t="shared" si="71"/>
        <v/>
      </c>
      <c r="H731" t="str">
        <f t="shared" si="72"/>
        <v/>
      </c>
      <c r="J731" t="str">
        <f>"_"&amp;_xlfn.CONCAT(Leverancespecifikation!V734:BJ734,Leverancespecifikation!BN734:BZ734)</f>
        <v>_</v>
      </c>
    </row>
    <row r="732" spans="1:10" x14ac:dyDescent="0.25">
      <c r="A732" t="str">
        <f>Leverancespecifikation!C735</f>
        <v>731-</v>
      </c>
      <c r="B732" t="str">
        <f>IF(ISNUMBER(FIND("_ARK",Tabel2[[#This Row],[Kilde: 3. Leverancespecifikation
Sammenkædning af kolonnerne (Vxx:BJxx) &amp; (BNxx:BZxx)]],1)),"X","")</f>
        <v/>
      </c>
      <c r="C732" t="str">
        <f t="shared" si="67"/>
        <v/>
      </c>
      <c r="D732" t="str">
        <f t="shared" si="68"/>
        <v/>
      </c>
      <c r="E732" t="str">
        <f t="shared" si="69"/>
        <v/>
      </c>
      <c r="F732" t="str">
        <f t="shared" si="70"/>
        <v/>
      </c>
      <c r="G732" t="str">
        <f t="shared" si="71"/>
        <v/>
      </c>
      <c r="H732" t="str">
        <f t="shared" si="72"/>
        <v/>
      </c>
      <c r="J732" t="str">
        <f>"_"&amp;_xlfn.CONCAT(Leverancespecifikation!V735:BJ735,Leverancespecifikation!BN735:BZ735)</f>
        <v>_</v>
      </c>
    </row>
    <row r="733" spans="1:10" x14ac:dyDescent="0.25">
      <c r="A733" t="str">
        <f>Leverancespecifikation!C736</f>
        <v>732-</v>
      </c>
      <c r="B733" t="str">
        <f>IF(ISNUMBER(FIND("_ARK",Tabel2[[#This Row],[Kilde: 3. Leverancespecifikation
Sammenkædning af kolonnerne (Vxx:BJxx) &amp; (BNxx:BZxx)]],1)),"X","")</f>
        <v/>
      </c>
      <c r="C733" t="str">
        <f t="shared" si="67"/>
        <v/>
      </c>
      <c r="D733" t="str">
        <f t="shared" si="68"/>
        <v/>
      </c>
      <c r="E733" t="str">
        <f t="shared" si="69"/>
        <v/>
      </c>
      <c r="F733" t="str">
        <f t="shared" si="70"/>
        <v/>
      </c>
      <c r="G733" t="str">
        <f t="shared" si="71"/>
        <v/>
      </c>
      <c r="H733" t="str">
        <f t="shared" si="72"/>
        <v/>
      </c>
      <c r="J733" t="str">
        <f>"_"&amp;_xlfn.CONCAT(Leverancespecifikation!V736:BJ736,Leverancespecifikation!BN736:BZ736)</f>
        <v>_</v>
      </c>
    </row>
    <row r="734" spans="1:10" x14ac:dyDescent="0.25">
      <c r="A734" t="str">
        <f>Leverancespecifikation!C737</f>
        <v>733-</v>
      </c>
      <c r="B734" t="str">
        <f>IF(ISNUMBER(FIND("_ARK",Tabel2[[#This Row],[Kilde: 3. Leverancespecifikation
Sammenkædning af kolonnerne (Vxx:BJxx) &amp; (BNxx:BZxx)]],1)),"X","")</f>
        <v/>
      </c>
      <c r="C734" t="str">
        <f t="shared" si="67"/>
        <v/>
      </c>
      <c r="D734" t="str">
        <f t="shared" si="68"/>
        <v/>
      </c>
      <c r="E734" t="str">
        <f t="shared" si="69"/>
        <v/>
      </c>
      <c r="F734" t="str">
        <f t="shared" si="70"/>
        <v/>
      </c>
      <c r="G734" t="str">
        <f t="shared" si="71"/>
        <v/>
      </c>
      <c r="H734" t="str">
        <f t="shared" si="72"/>
        <v/>
      </c>
      <c r="J734" t="str">
        <f>"_"&amp;_xlfn.CONCAT(Leverancespecifikation!V737:BJ737,Leverancespecifikation!BN737:BZ737)</f>
        <v>_</v>
      </c>
    </row>
    <row r="735" spans="1:10" x14ac:dyDescent="0.25">
      <c r="A735" t="str">
        <f>Leverancespecifikation!C738</f>
        <v>734-</v>
      </c>
      <c r="B735" t="str">
        <f>IF(ISNUMBER(FIND("_ARK",Tabel2[[#This Row],[Kilde: 3. Leverancespecifikation
Sammenkædning af kolonnerne (Vxx:BJxx) &amp; (BNxx:BZxx)]],1)),"X","")</f>
        <v/>
      </c>
      <c r="C735" t="str">
        <f t="shared" si="67"/>
        <v/>
      </c>
      <c r="D735" t="str">
        <f t="shared" si="68"/>
        <v/>
      </c>
      <c r="E735" t="str">
        <f t="shared" si="69"/>
        <v/>
      </c>
      <c r="F735" t="str">
        <f t="shared" si="70"/>
        <v/>
      </c>
      <c r="G735" t="str">
        <f t="shared" si="71"/>
        <v/>
      </c>
      <c r="H735" t="str">
        <f t="shared" si="72"/>
        <v/>
      </c>
      <c r="J735" t="str">
        <f>"_"&amp;_xlfn.CONCAT(Leverancespecifikation!V738:BJ738,Leverancespecifikation!BN738:BZ738)</f>
        <v>_</v>
      </c>
    </row>
    <row r="736" spans="1:10" x14ac:dyDescent="0.25">
      <c r="A736" t="str">
        <f>Leverancespecifikation!C739</f>
        <v>735-</v>
      </c>
      <c r="B736" t="str">
        <f>IF(ISNUMBER(FIND("_ARK",Tabel2[[#This Row],[Kilde: 3. Leverancespecifikation
Sammenkædning af kolonnerne (Vxx:BJxx) &amp; (BNxx:BZxx)]],1)),"X","")</f>
        <v/>
      </c>
      <c r="C736" t="str">
        <f t="shared" si="67"/>
        <v/>
      </c>
      <c r="D736" t="str">
        <f t="shared" si="68"/>
        <v/>
      </c>
      <c r="E736" t="str">
        <f t="shared" si="69"/>
        <v/>
      </c>
      <c r="F736" t="str">
        <f t="shared" si="70"/>
        <v/>
      </c>
      <c r="G736" t="str">
        <f t="shared" si="71"/>
        <v/>
      </c>
      <c r="H736" t="str">
        <f t="shared" si="72"/>
        <v/>
      </c>
      <c r="J736" t="str">
        <f>"_"&amp;_xlfn.CONCAT(Leverancespecifikation!V739:BJ739,Leverancespecifikation!BN739:BZ739)</f>
        <v>_</v>
      </c>
    </row>
    <row r="737" spans="1:10" x14ac:dyDescent="0.25">
      <c r="A737" t="str">
        <f>Leverancespecifikation!C740</f>
        <v>736-</v>
      </c>
      <c r="B737" t="str">
        <f>IF(ISNUMBER(FIND("_ARK",Tabel2[[#This Row],[Kilde: 3. Leverancespecifikation
Sammenkædning af kolonnerne (Vxx:BJxx) &amp; (BNxx:BZxx)]],1)),"X","")</f>
        <v/>
      </c>
      <c r="C737" t="str">
        <f t="shared" si="67"/>
        <v/>
      </c>
      <c r="D737" t="str">
        <f t="shared" si="68"/>
        <v/>
      </c>
      <c r="E737" t="str">
        <f t="shared" si="69"/>
        <v/>
      </c>
      <c r="F737" t="str">
        <f t="shared" si="70"/>
        <v/>
      </c>
      <c r="G737" t="str">
        <f t="shared" si="71"/>
        <v/>
      </c>
      <c r="H737" t="str">
        <f t="shared" si="72"/>
        <v/>
      </c>
      <c r="J737" t="str">
        <f>"_"&amp;_xlfn.CONCAT(Leverancespecifikation!V740:BJ740,Leverancespecifikation!BN740:BZ740)</f>
        <v>_</v>
      </c>
    </row>
    <row r="738" spans="1:10" x14ac:dyDescent="0.25">
      <c r="A738" t="str">
        <f>Leverancespecifikation!C741</f>
        <v>737-</v>
      </c>
      <c r="B738" t="str">
        <f>IF(ISNUMBER(FIND("_ARK",Tabel2[[#This Row],[Kilde: 3. Leverancespecifikation
Sammenkædning af kolonnerne (Vxx:BJxx) &amp; (BNxx:BZxx)]],1)),"X","")</f>
        <v/>
      </c>
      <c r="C738" t="str">
        <f t="shared" si="67"/>
        <v/>
      </c>
      <c r="D738" t="str">
        <f t="shared" si="68"/>
        <v/>
      </c>
      <c r="E738" t="str">
        <f t="shared" si="69"/>
        <v/>
      </c>
      <c r="F738" t="str">
        <f t="shared" si="70"/>
        <v/>
      </c>
      <c r="G738" t="str">
        <f t="shared" si="71"/>
        <v/>
      </c>
      <c r="H738" t="str">
        <f t="shared" si="72"/>
        <v/>
      </c>
      <c r="J738" t="str">
        <f>"_"&amp;_xlfn.CONCAT(Leverancespecifikation!V741:BJ741,Leverancespecifikation!BN741:BZ741)</f>
        <v>_</v>
      </c>
    </row>
    <row r="739" spans="1:10" x14ac:dyDescent="0.25">
      <c r="A739" t="str">
        <f>Leverancespecifikation!C742</f>
        <v>738-</v>
      </c>
      <c r="B739" t="str">
        <f>IF(ISNUMBER(FIND("_ARK",Tabel2[[#This Row],[Kilde: 3. Leverancespecifikation
Sammenkædning af kolonnerne (Vxx:BJxx) &amp; (BNxx:BZxx)]],1)),"X","")</f>
        <v/>
      </c>
      <c r="C739" t="str">
        <f t="shared" si="67"/>
        <v/>
      </c>
      <c r="D739" t="str">
        <f t="shared" si="68"/>
        <v/>
      </c>
      <c r="E739" t="str">
        <f t="shared" si="69"/>
        <v/>
      </c>
      <c r="F739" t="str">
        <f t="shared" si="70"/>
        <v/>
      </c>
      <c r="G739" t="str">
        <f t="shared" si="71"/>
        <v/>
      </c>
      <c r="H739" t="str">
        <f t="shared" si="72"/>
        <v/>
      </c>
      <c r="J739" t="str">
        <f>"_"&amp;_xlfn.CONCAT(Leverancespecifikation!V742:BJ742,Leverancespecifikation!BN742:BZ742)</f>
        <v>_</v>
      </c>
    </row>
    <row r="740" spans="1:10" x14ac:dyDescent="0.25">
      <c r="A740" t="str">
        <f>Leverancespecifikation!C743</f>
        <v>739-</v>
      </c>
      <c r="B740" t="str">
        <f>IF(ISNUMBER(FIND("_ARK",Tabel2[[#This Row],[Kilde: 3. Leverancespecifikation
Sammenkædning af kolonnerne (Vxx:BJxx) &amp; (BNxx:BZxx)]],1)),"X","")</f>
        <v/>
      </c>
      <c r="C740" t="str">
        <f t="shared" si="67"/>
        <v/>
      </c>
      <c r="D740" t="str">
        <f t="shared" si="68"/>
        <v/>
      </c>
      <c r="E740" t="str">
        <f t="shared" si="69"/>
        <v/>
      </c>
      <c r="F740" t="str">
        <f t="shared" si="70"/>
        <v/>
      </c>
      <c r="G740" t="str">
        <f t="shared" si="71"/>
        <v/>
      </c>
      <c r="H740" t="str">
        <f t="shared" si="72"/>
        <v/>
      </c>
      <c r="J740" t="str">
        <f>"_"&amp;_xlfn.CONCAT(Leverancespecifikation!V743:BJ743,Leverancespecifikation!BN743:BZ743)</f>
        <v>_</v>
      </c>
    </row>
    <row r="741" spans="1:10" x14ac:dyDescent="0.25">
      <c r="A741" t="str">
        <f>Leverancespecifikation!C744</f>
        <v>740-</v>
      </c>
      <c r="B741" t="str">
        <f>IF(ISNUMBER(FIND("_ARK",Tabel2[[#This Row],[Kilde: 3. Leverancespecifikation
Sammenkædning af kolonnerne (Vxx:BJxx) &amp; (BNxx:BZxx)]],1)),"X","")</f>
        <v/>
      </c>
      <c r="C741" t="str">
        <f t="shared" si="67"/>
        <v/>
      </c>
      <c r="D741" t="str">
        <f t="shared" si="68"/>
        <v/>
      </c>
      <c r="E741" t="str">
        <f t="shared" si="69"/>
        <v/>
      </c>
      <c r="F741" t="str">
        <f t="shared" si="70"/>
        <v/>
      </c>
      <c r="G741" t="str">
        <f t="shared" si="71"/>
        <v/>
      </c>
      <c r="H741" t="str">
        <f t="shared" si="72"/>
        <v/>
      </c>
      <c r="J741" t="str">
        <f>"_"&amp;_xlfn.CONCAT(Leverancespecifikation!V744:BJ744,Leverancespecifikation!BN744:BZ744)</f>
        <v>_</v>
      </c>
    </row>
    <row r="742" spans="1:10" x14ac:dyDescent="0.25">
      <c r="A742" t="str">
        <f>Leverancespecifikation!C745</f>
        <v>741-</v>
      </c>
      <c r="B742" t="str">
        <f>IF(ISNUMBER(FIND("_ARK",Tabel2[[#This Row],[Kilde: 3. Leverancespecifikation
Sammenkædning af kolonnerne (Vxx:BJxx) &amp; (BNxx:BZxx)]],1)),"X","")</f>
        <v/>
      </c>
      <c r="C742" t="str">
        <f t="shared" si="67"/>
        <v/>
      </c>
      <c r="D742" t="str">
        <f t="shared" si="68"/>
        <v/>
      </c>
      <c r="E742" t="str">
        <f t="shared" si="69"/>
        <v/>
      </c>
      <c r="F742" t="str">
        <f t="shared" si="70"/>
        <v/>
      </c>
      <c r="G742" t="str">
        <f t="shared" si="71"/>
        <v/>
      </c>
      <c r="H742" t="str">
        <f t="shared" si="72"/>
        <v/>
      </c>
      <c r="J742" t="str">
        <f>"_"&amp;_xlfn.CONCAT(Leverancespecifikation!V745:BJ745,Leverancespecifikation!BN745:BZ745)</f>
        <v>_</v>
      </c>
    </row>
    <row r="743" spans="1:10" x14ac:dyDescent="0.25">
      <c r="A743" t="str">
        <f>Leverancespecifikation!C746</f>
        <v>742-</v>
      </c>
      <c r="B743" t="str">
        <f>IF(ISNUMBER(FIND("_ARK",Tabel2[[#This Row],[Kilde: 3. Leverancespecifikation
Sammenkædning af kolonnerne (Vxx:BJxx) &amp; (BNxx:BZxx)]],1)),"X","")</f>
        <v/>
      </c>
      <c r="C743" t="str">
        <f t="shared" si="67"/>
        <v/>
      </c>
      <c r="D743" t="str">
        <f t="shared" si="68"/>
        <v/>
      </c>
      <c r="E743" t="str">
        <f t="shared" si="69"/>
        <v/>
      </c>
      <c r="F743" t="str">
        <f t="shared" si="70"/>
        <v/>
      </c>
      <c r="G743" t="str">
        <f t="shared" si="71"/>
        <v/>
      </c>
      <c r="H743" t="str">
        <f t="shared" si="72"/>
        <v/>
      </c>
      <c r="J743" t="str">
        <f>"_"&amp;_xlfn.CONCAT(Leverancespecifikation!V746:BJ746,Leverancespecifikation!BN746:BZ746)</f>
        <v>_</v>
      </c>
    </row>
    <row r="744" spans="1:10" x14ac:dyDescent="0.25">
      <c r="A744" t="str">
        <f>Leverancespecifikation!C747</f>
        <v>743-</v>
      </c>
      <c r="B744" t="str">
        <f>IF(ISNUMBER(FIND("_ARK",Tabel2[[#This Row],[Kilde: 3. Leverancespecifikation
Sammenkædning af kolonnerne (Vxx:BJxx) &amp; (BNxx:BZxx)]],1)),"X","")</f>
        <v/>
      </c>
      <c r="C744" t="str">
        <f t="shared" si="67"/>
        <v/>
      </c>
      <c r="D744" t="str">
        <f t="shared" si="68"/>
        <v/>
      </c>
      <c r="E744" t="str">
        <f t="shared" si="69"/>
        <v/>
      </c>
      <c r="F744" t="str">
        <f t="shared" si="70"/>
        <v/>
      </c>
      <c r="G744" t="str">
        <f t="shared" si="71"/>
        <v/>
      </c>
      <c r="H744" t="str">
        <f t="shared" si="72"/>
        <v/>
      </c>
      <c r="J744" t="str">
        <f>"_"&amp;_xlfn.CONCAT(Leverancespecifikation!V747:BJ747,Leverancespecifikation!BN747:BZ747)</f>
        <v>_</v>
      </c>
    </row>
    <row r="745" spans="1:10" x14ac:dyDescent="0.25">
      <c r="A745" t="str">
        <f>Leverancespecifikation!C748</f>
        <v>744-</v>
      </c>
      <c r="B745" t="str">
        <f>IF(ISNUMBER(FIND("_ARK",Tabel2[[#This Row],[Kilde: 3. Leverancespecifikation
Sammenkædning af kolonnerne (Vxx:BJxx) &amp; (BNxx:BZxx)]],1)),"X","")</f>
        <v/>
      </c>
      <c r="C745" t="str">
        <f t="shared" si="67"/>
        <v/>
      </c>
      <c r="D745" t="str">
        <f t="shared" si="68"/>
        <v/>
      </c>
      <c r="E745" t="str">
        <f t="shared" si="69"/>
        <v/>
      </c>
      <c r="F745" t="str">
        <f t="shared" si="70"/>
        <v/>
      </c>
      <c r="G745" t="str">
        <f t="shared" si="71"/>
        <v/>
      </c>
      <c r="H745" t="str">
        <f t="shared" si="72"/>
        <v/>
      </c>
      <c r="J745" t="str">
        <f>"_"&amp;_xlfn.CONCAT(Leverancespecifikation!V748:BJ748,Leverancespecifikation!BN748:BZ748)</f>
        <v>_</v>
      </c>
    </row>
    <row r="746" spans="1:10" x14ac:dyDescent="0.25">
      <c r="A746" t="str">
        <f>Leverancespecifikation!C749</f>
        <v>745-</v>
      </c>
      <c r="B746" t="str">
        <f>IF(ISNUMBER(FIND("_ARK",Tabel2[[#This Row],[Kilde: 3. Leverancespecifikation
Sammenkædning af kolonnerne (Vxx:BJxx) &amp; (BNxx:BZxx)]],1)),"X","")</f>
        <v/>
      </c>
      <c r="C746" t="str">
        <f t="shared" si="67"/>
        <v/>
      </c>
      <c r="D746" t="str">
        <f t="shared" si="68"/>
        <v/>
      </c>
      <c r="E746" t="str">
        <f t="shared" si="69"/>
        <v/>
      </c>
      <c r="F746" t="str">
        <f t="shared" si="70"/>
        <v/>
      </c>
      <c r="G746" t="str">
        <f t="shared" si="71"/>
        <v/>
      </c>
      <c r="H746" t="str">
        <f t="shared" si="72"/>
        <v/>
      </c>
      <c r="J746" t="str">
        <f>"_"&amp;_xlfn.CONCAT(Leverancespecifikation!V749:BJ749,Leverancespecifikation!BN749:BZ749)</f>
        <v>_</v>
      </c>
    </row>
    <row r="747" spans="1:10" x14ac:dyDescent="0.25">
      <c r="A747" t="str">
        <f>Leverancespecifikation!C750</f>
        <v>746-</v>
      </c>
      <c r="B747" t="str">
        <f>IF(ISNUMBER(FIND("_ARK",Tabel2[[#This Row],[Kilde: 3. Leverancespecifikation
Sammenkædning af kolonnerne (Vxx:BJxx) &amp; (BNxx:BZxx)]],1)),"X","")</f>
        <v/>
      </c>
      <c r="C747" t="str">
        <f t="shared" si="67"/>
        <v/>
      </c>
      <c r="D747" t="str">
        <f t="shared" si="68"/>
        <v/>
      </c>
      <c r="E747" t="str">
        <f t="shared" si="69"/>
        <v/>
      </c>
      <c r="F747" t="str">
        <f t="shared" si="70"/>
        <v/>
      </c>
      <c r="G747" t="str">
        <f t="shared" si="71"/>
        <v/>
      </c>
      <c r="H747" t="str">
        <f t="shared" si="72"/>
        <v/>
      </c>
      <c r="J747" t="str">
        <f>"_"&amp;_xlfn.CONCAT(Leverancespecifikation!V750:BJ750,Leverancespecifikation!BN750:BZ750)</f>
        <v>_</v>
      </c>
    </row>
    <row r="748" spans="1:10" x14ac:dyDescent="0.25">
      <c r="A748" t="str">
        <f>Leverancespecifikation!C751</f>
        <v>747-</v>
      </c>
      <c r="B748" t="str">
        <f>IF(ISNUMBER(FIND("_ARK",Tabel2[[#This Row],[Kilde: 3. Leverancespecifikation
Sammenkædning af kolonnerne (Vxx:BJxx) &amp; (BNxx:BZxx)]],1)),"X","")</f>
        <v/>
      </c>
      <c r="C748" t="str">
        <f t="shared" si="67"/>
        <v/>
      </c>
      <c r="D748" t="str">
        <f t="shared" si="68"/>
        <v/>
      </c>
      <c r="E748" t="str">
        <f t="shared" si="69"/>
        <v/>
      </c>
      <c r="F748" t="str">
        <f t="shared" si="70"/>
        <v/>
      </c>
      <c r="G748" t="str">
        <f t="shared" si="71"/>
        <v/>
      </c>
      <c r="H748" t="str">
        <f t="shared" si="72"/>
        <v/>
      </c>
      <c r="J748" t="str">
        <f>"_"&amp;_xlfn.CONCAT(Leverancespecifikation!V751:BJ751,Leverancespecifikation!BN751:BZ751)</f>
        <v>_</v>
      </c>
    </row>
    <row r="749" spans="1:10" x14ac:dyDescent="0.25">
      <c r="A749" t="str">
        <f>Leverancespecifikation!C752</f>
        <v>748-</v>
      </c>
      <c r="B749" t="str">
        <f>IF(ISNUMBER(FIND("_ARK",Tabel2[[#This Row],[Kilde: 3. Leverancespecifikation
Sammenkædning af kolonnerne (Vxx:BJxx) &amp; (BNxx:BZxx)]],1)),"X","")</f>
        <v/>
      </c>
      <c r="C749" t="str">
        <f t="shared" si="67"/>
        <v/>
      </c>
      <c r="D749" t="str">
        <f t="shared" si="68"/>
        <v/>
      </c>
      <c r="E749" t="str">
        <f t="shared" si="69"/>
        <v/>
      </c>
      <c r="F749" t="str">
        <f t="shared" si="70"/>
        <v/>
      </c>
      <c r="G749" t="str">
        <f t="shared" si="71"/>
        <v/>
      </c>
      <c r="H749" t="str">
        <f t="shared" si="72"/>
        <v/>
      </c>
      <c r="J749" t="str">
        <f>"_"&amp;_xlfn.CONCAT(Leverancespecifikation!V752:BJ752,Leverancespecifikation!BN752:BZ752)</f>
        <v>_</v>
      </c>
    </row>
    <row r="750" spans="1:10" x14ac:dyDescent="0.25">
      <c r="A750" t="str">
        <f>Leverancespecifikation!C753</f>
        <v>749-</v>
      </c>
      <c r="B750" t="str">
        <f>IF(ISNUMBER(FIND("_ARK",Tabel2[[#This Row],[Kilde: 3. Leverancespecifikation
Sammenkædning af kolonnerne (Vxx:BJxx) &amp; (BNxx:BZxx)]],1)),"X","")</f>
        <v/>
      </c>
      <c r="C750" t="str">
        <f t="shared" si="67"/>
        <v/>
      </c>
      <c r="D750" t="str">
        <f t="shared" si="68"/>
        <v/>
      </c>
      <c r="E750" t="str">
        <f t="shared" si="69"/>
        <v/>
      </c>
      <c r="F750" t="str">
        <f t="shared" si="70"/>
        <v/>
      </c>
      <c r="G750" t="str">
        <f t="shared" si="71"/>
        <v/>
      </c>
      <c r="H750" t="str">
        <f t="shared" si="72"/>
        <v/>
      </c>
      <c r="J750" t="str">
        <f>"_"&amp;_xlfn.CONCAT(Leverancespecifikation!V753:BJ753,Leverancespecifikation!BN753:BZ753)</f>
        <v>_</v>
      </c>
    </row>
    <row r="751" spans="1:10" x14ac:dyDescent="0.25">
      <c r="A751" t="str">
        <f>Leverancespecifikation!C754</f>
        <v>750-</v>
      </c>
      <c r="B751" t="str">
        <f>IF(ISNUMBER(FIND("_ARK",Tabel2[[#This Row],[Kilde: 3. Leverancespecifikation
Sammenkædning af kolonnerne (Vxx:BJxx) &amp; (BNxx:BZxx)]],1)),"X","")</f>
        <v/>
      </c>
      <c r="C751" t="str">
        <f t="shared" si="67"/>
        <v/>
      </c>
      <c r="D751" t="str">
        <f t="shared" si="68"/>
        <v/>
      </c>
      <c r="E751" t="str">
        <f t="shared" si="69"/>
        <v/>
      </c>
      <c r="F751" t="str">
        <f t="shared" si="70"/>
        <v/>
      </c>
      <c r="G751" t="str">
        <f t="shared" si="71"/>
        <v/>
      </c>
      <c r="H751" t="str">
        <f t="shared" si="72"/>
        <v/>
      </c>
      <c r="J751" t="str">
        <f>"_"&amp;_xlfn.CONCAT(Leverancespecifikation!V754:BJ754,Leverancespecifikation!BN754:BZ754)</f>
        <v>_</v>
      </c>
    </row>
    <row r="752" spans="1:10" x14ac:dyDescent="0.25">
      <c r="A752" t="str">
        <f>Leverancespecifikation!C755</f>
        <v>751-</v>
      </c>
      <c r="B752" t="str">
        <f>IF(ISNUMBER(FIND("_ARK",Tabel2[[#This Row],[Kilde: 3. Leverancespecifikation
Sammenkædning af kolonnerne (Vxx:BJxx) &amp; (BNxx:BZxx)]],1)),"X","")</f>
        <v/>
      </c>
      <c r="C752" t="str">
        <f t="shared" si="67"/>
        <v/>
      </c>
      <c r="D752" t="str">
        <f t="shared" si="68"/>
        <v/>
      </c>
      <c r="E752" t="str">
        <f t="shared" si="69"/>
        <v/>
      </c>
      <c r="F752" t="str">
        <f t="shared" si="70"/>
        <v/>
      </c>
      <c r="G752" t="str">
        <f t="shared" si="71"/>
        <v/>
      </c>
      <c r="H752" t="str">
        <f t="shared" si="72"/>
        <v/>
      </c>
      <c r="J752" t="str">
        <f>"_"&amp;_xlfn.CONCAT(Leverancespecifikation!V755:BJ755,Leverancespecifikation!BN755:BZ755)</f>
        <v>_</v>
      </c>
    </row>
    <row r="753" spans="1:10" x14ac:dyDescent="0.25">
      <c r="A753" t="str">
        <f>Leverancespecifikation!C756</f>
        <v>752-</v>
      </c>
      <c r="B753" t="str">
        <f>IF(ISNUMBER(FIND("_ARK",Tabel2[[#This Row],[Kilde: 3. Leverancespecifikation
Sammenkædning af kolonnerne (Vxx:BJxx) &amp; (BNxx:BZxx)]],1)),"X","")</f>
        <v/>
      </c>
      <c r="C753" t="str">
        <f t="shared" si="67"/>
        <v/>
      </c>
      <c r="D753" t="str">
        <f t="shared" si="68"/>
        <v/>
      </c>
      <c r="E753" t="str">
        <f t="shared" si="69"/>
        <v/>
      </c>
      <c r="F753" t="str">
        <f t="shared" si="70"/>
        <v/>
      </c>
      <c r="G753" t="str">
        <f t="shared" si="71"/>
        <v/>
      </c>
      <c r="H753" t="str">
        <f t="shared" si="72"/>
        <v/>
      </c>
      <c r="J753" t="str">
        <f>"_"&amp;_xlfn.CONCAT(Leverancespecifikation!V756:BJ756,Leverancespecifikation!BN756:BZ756)</f>
        <v>_</v>
      </c>
    </row>
    <row r="754" spans="1:10" x14ac:dyDescent="0.25">
      <c r="A754" t="str">
        <f>Leverancespecifikation!C757</f>
        <v>753-</v>
      </c>
      <c r="B754" t="str">
        <f>IF(ISNUMBER(FIND("_ARK",Tabel2[[#This Row],[Kilde: 3. Leverancespecifikation
Sammenkædning af kolonnerne (Vxx:BJxx) &amp; (BNxx:BZxx)]],1)),"X","")</f>
        <v/>
      </c>
      <c r="C754" t="str">
        <f t="shared" si="67"/>
        <v/>
      </c>
      <c r="D754" t="str">
        <f t="shared" si="68"/>
        <v/>
      </c>
      <c r="E754" t="str">
        <f t="shared" si="69"/>
        <v/>
      </c>
      <c r="F754" t="str">
        <f t="shared" si="70"/>
        <v/>
      </c>
      <c r="G754" t="str">
        <f t="shared" si="71"/>
        <v/>
      </c>
      <c r="H754" t="str">
        <f t="shared" si="72"/>
        <v/>
      </c>
      <c r="J754" t="str">
        <f>"_"&amp;_xlfn.CONCAT(Leverancespecifikation!V757:BJ757,Leverancespecifikation!BN757:BZ757)</f>
        <v>_</v>
      </c>
    </row>
    <row r="755" spans="1:10" x14ac:dyDescent="0.25">
      <c r="A755" t="str">
        <f>Leverancespecifikation!C758</f>
        <v>754-</v>
      </c>
      <c r="B755" t="str">
        <f>IF(ISNUMBER(FIND("_ARK",Tabel2[[#This Row],[Kilde: 3. Leverancespecifikation
Sammenkædning af kolonnerne (Vxx:BJxx) &amp; (BNxx:BZxx)]],1)),"X","")</f>
        <v/>
      </c>
      <c r="C755" t="str">
        <f t="shared" si="67"/>
        <v/>
      </c>
      <c r="D755" t="str">
        <f t="shared" si="68"/>
        <v/>
      </c>
      <c r="E755" t="str">
        <f t="shared" si="69"/>
        <v/>
      </c>
      <c r="F755" t="str">
        <f t="shared" si="70"/>
        <v/>
      </c>
      <c r="G755" t="str">
        <f t="shared" si="71"/>
        <v/>
      </c>
      <c r="H755" t="str">
        <f t="shared" si="72"/>
        <v/>
      </c>
      <c r="J755" t="str">
        <f>"_"&amp;_xlfn.CONCAT(Leverancespecifikation!V758:BJ758,Leverancespecifikation!BN758:BZ758)</f>
        <v>_</v>
      </c>
    </row>
    <row r="756" spans="1:10" x14ac:dyDescent="0.25">
      <c r="A756" t="str">
        <f>Leverancespecifikation!C759</f>
        <v>755-</v>
      </c>
      <c r="B756" t="str">
        <f>IF(ISNUMBER(FIND("_ARK",Tabel2[[#This Row],[Kilde: 3. Leverancespecifikation
Sammenkædning af kolonnerne (Vxx:BJxx) &amp; (BNxx:BZxx)]],1)),"X","")</f>
        <v/>
      </c>
      <c r="C756" t="str">
        <f t="shared" si="67"/>
        <v/>
      </c>
      <c r="D756" t="str">
        <f t="shared" si="68"/>
        <v/>
      </c>
      <c r="E756" t="str">
        <f t="shared" si="69"/>
        <v/>
      </c>
      <c r="F756" t="str">
        <f t="shared" si="70"/>
        <v/>
      </c>
      <c r="G756" t="str">
        <f t="shared" si="71"/>
        <v/>
      </c>
      <c r="H756" t="str">
        <f t="shared" si="72"/>
        <v/>
      </c>
      <c r="J756" t="str">
        <f>"_"&amp;_xlfn.CONCAT(Leverancespecifikation!V759:BJ759,Leverancespecifikation!BN759:BZ759)</f>
        <v>_</v>
      </c>
    </row>
    <row r="757" spans="1:10" x14ac:dyDescent="0.25">
      <c r="A757" t="str">
        <f>Leverancespecifikation!C760</f>
        <v>756</v>
      </c>
      <c r="B757" t="str">
        <f>IF(ISNUMBER(FIND("_ARK",Tabel2[[#This Row],[Kilde: 3. Leverancespecifikation
Sammenkædning af kolonnerne (Vxx:BJxx) &amp; (BNxx:BZxx)]],1)),"X","")</f>
        <v/>
      </c>
      <c r="C757" t="str">
        <f t="shared" si="67"/>
        <v/>
      </c>
      <c r="D757" t="str">
        <f t="shared" si="68"/>
        <v/>
      </c>
      <c r="E757" t="str">
        <f t="shared" si="69"/>
        <v/>
      </c>
      <c r="F757" t="str">
        <f t="shared" si="70"/>
        <v/>
      </c>
      <c r="G757" t="str">
        <f t="shared" si="71"/>
        <v/>
      </c>
      <c r="H757" t="str">
        <f t="shared" si="72"/>
        <v/>
      </c>
      <c r="J757" t="str">
        <f>"_"&amp;_xlfn.CONCAT(Leverancespecifikation!V760:BJ760,Leverancespecifikation!BN760:BZ760)</f>
        <v>_</v>
      </c>
    </row>
    <row r="758" spans="1:10" x14ac:dyDescent="0.25">
      <c r="A758" t="str">
        <f>Leverancespecifikation!C761</f>
        <v/>
      </c>
      <c r="B758" t="str">
        <f>IF(ISNUMBER(FIND("_ARK",Tabel2[[#This Row],[Kilde: 3. Leverancespecifikation
Sammenkædning af kolonnerne (Vxx:BJxx) &amp; (BNxx:BZxx)]],1)),"X","")</f>
        <v/>
      </c>
      <c r="C758" t="str">
        <f t="shared" si="67"/>
        <v/>
      </c>
      <c r="D758" t="str">
        <f t="shared" si="68"/>
        <v/>
      </c>
      <c r="E758" t="str">
        <f t="shared" si="69"/>
        <v/>
      </c>
      <c r="F758" t="str">
        <f t="shared" si="70"/>
        <v/>
      </c>
      <c r="G758" t="str">
        <f t="shared" si="71"/>
        <v/>
      </c>
      <c r="H758" t="str">
        <f t="shared" si="72"/>
        <v/>
      </c>
      <c r="J758" t="str">
        <f>"_"&amp;_xlfn.CONCAT(Leverancespecifikation!V761:BJ761,Leverancespecifikation!BN761:BZ761)</f>
        <v>_</v>
      </c>
    </row>
    <row r="759" spans="1:10" x14ac:dyDescent="0.25">
      <c r="A759" t="str">
        <f>Leverancespecifikation!C762</f>
        <v/>
      </c>
      <c r="B759" t="str">
        <f>IF(ISNUMBER(FIND("_ARK",Tabel2[[#This Row],[Kilde: 3. Leverancespecifikation
Sammenkædning af kolonnerne (Vxx:BJxx) &amp; (BNxx:BZxx)]],1)),"X","")</f>
        <v/>
      </c>
      <c r="C759" t="str">
        <f t="shared" si="67"/>
        <v/>
      </c>
      <c r="D759" t="str">
        <f t="shared" si="68"/>
        <v/>
      </c>
      <c r="E759" t="str">
        <f t="shared" si="69"/>
        <v/>
      </c>
      <c r="F759" t="str">
        <f t="shared" si="70"/>
        <v/>
      </c>
      <c r="G759" t="str">
        <f t="shared" si="71"/>
        <v/>
      </c>
      <c r="H759" t="str">
        <f t="shared" si="72"/>
        <v/>
      </c>
      <c r="J759" t="str">
        <f>"_"&amp;_xlfn.CONCAT(Leverancespecifikation!V762:BJ762,Leverancespecifikation!BN762:BZ762)</f>
        <v>_</v>
      </c>
    </row>
    <row r="760" spans="1:10" x14ac:dyDescent="0.25">
      <c r="A760" t="str">
        <f>Leverancespecifikation!C763</f>
        <v/>
      </c>
      <c r="B760" t="str">
        <f>IF(ISNUMBER(FIND("_ARK",Tabel2[[#This Row],[Kilde: 3. Leverancespecifikation
Sammenkædning af kolonnerne (Vxx:BJxx) &amp; (BNxx:BZxx)]],1)),"X","")</f>
        <v/>
      </c>
      <c r="C760" t="str">
        <f t="shared" si="67"/>
        <v/>
      </c>
      <c r="D760" t="str">
        <f t="shared" si="68"/>
        <v/>
      </c>
      <c r="E760" t="str">
        <f t="shared" si="69"/>
        <v/>
      </c>
      <c r="F760" t="str">
        <f t="shared" si="70"/>
        <v/>
      </c>
      <c r="G760" t="str">
        <f t="shared" si="71"/>
        <v/>
      </c>
      <c r="H760" t="str">
        <f t="shared" si="72"/>
        <v/>
      </c>
      <c r="J760" t="str">
        <f>"_"&amp;_xlfn.CONCAT(Leverancespecifikation!V763:BJ763,Leverancespecifikation!BN763:BZ763)</f>
        <v>_</v>
      </c>
    </row>
    <row r="761" spans="1:10" x14ac:dyDescent="0.25">
      <c r="A761" t="str">
        <f>Leverancespecifikation!C764</f>
        <v/>
      </c>
      <c r="B761" t="str">
        <f>IF(ISNUMBER(FIND("_ARK",Tabel2[[#This Row],[Kilde: 3. Leverancespecifikation
Sammenkædning af kolonnerne (Vxx:BJxx) &amp; (BNxx:BZxx)]],1)),"X","")</f>
        <v/>
      </c>
      <c r="C761" t="str">
        <f t="shared" si="67"/>
        <v/>
      </c>
      <c r="D761" t="str">
        <f t="shared" si="68"/>
        <v/>
      </c>
      <c r="E761" t="str">
        <f t="shared" si="69"/>
        <v/>
      </c>
      <c r="F761" t="str">
        <f t="shared" si="70"/>
        <v/>
      </c>
      <c r="G761" t="str">
        <f t="shared" si="71"/>
        <v/>
      </c>
      <c r="H761" t="str">
        <f t="shared" si="72"/>
        <v/>
      </c>
      <c r="J761" t="str">
        <f>"_"&amp;_xlfn.CONCAT(Leverancespecifikation!V764:BJ764,Leverancespecifikation!BN764:BZ764)</f>
        <v>_</v>
      </c>
    </row>
    <row r="762" spans="1:10" x14ac:dyDescent="0.25">
      <c r="A762" t="str">
        <f>Leverancespecifikation!C765</f>
        <v/>
      </c>
      <c r="B762" t="str">
        <f>IF(ISNUMBER(FIND("_ARK",Tabel2[[#This Row],[Kilde: 3. Leverancespecifikation
Sammenkædning af kolonnerne (Vxx:BJxx) &amp; (BNxx:BZxx)]],1)),"X","")</f>
        <v/>
      </c>
      <c r="C762" t="str">
        <f t="shared" si="67"/>
        <v/>
      </c>
      <c r="D762" t="str">
        <f t="shared" si="68"/>
        <v/>
      </c>
      <c r="E762" t="str">
        <f t="shared" si="69"/>
        <v/>
      </c>
      <c r="F762" t="str">
        <f t="shared" si="70"/>
        <v/>
      </c>
      <c r="G762" t="str">
        <f t="shared" si="71"/>
        <v/>
      </c>
      <c r="H762" t="str">
        <f t="shared" si="72"/>
        <v/>
      </c>
      <c r="J762" t="str">
        <f>"_"&amp;_xlfn.CONCAT(Leverancespecifikation!V765:BJ765,Leverancespecifikation!BN765:BZ765)</f>
        <v>_</v>
      </c>
    </row>
    <row r="763" spans="1:10" x14ac:dyDescent="0.25">
      <c r="A763" t="str">
        <f>Leverancespecifikation!C766</f>
        <v/>
      </c>
      <c r="B763" t="str">
        <f>IF(ISNUMBER(FIND("_ARK",Tabel2[[#This Row],[Kilde: 3. Leverancespecifikation
Sammenkædning af kolonnerne (Vxx:BJxx) &amp; (BNxx:BZxx)]],1)),"X","")</f>
        <v/>
      </c>
      <c r="C763" t="str">
        <f t="shared" si="67"/>
        <v/>
      </c>
      <c r="D763" t="str">
        <f t="shared" si="68"/>
        <v/>
      </c>
      <c r="E763" t="str">
        <f t="shared" si="69"/>
        <v/>
      </c>
      <c r="F763" t="str">
        <f t="shared" si="70"/>
        <v/>
      </c>
      <c r="G763" t="str">
        <f t="shared" si="71"/>
        <v/>
      </c>
      <c r="H763" t="str">
        <f t="shared" si="72"/>
        <v/>
      </c>
      <c r="J763" t="str">
        <f>"_"&amp;_xlfn.CONCAT(Leverancespecifikation!V766:BJ766,Leverancespecifikation!BN766:BZ766)</f>
        <v>_</v>
      </c>
    </row>
    <row r="764" spans="1:10" x14ac:dyDescent="0.25">
      <c r="A764" t="str">
        <f>Leverancespecifikation!C767</f>
        <v/>
      </c>
      <c r="B764" t="str">
        <f>IF(ISNUMBER(FIND("_ARK",Tabel2[[#This Row],[Kilde: 3. Leverancespecifikation
Sammenkædning af kolonnerne (Vxx:BJxx) &amp; (BNxx:BZxx)]],1)),"X","")</f>
        <v/>
      </c>
      <c r="C764" t="str">
        <f t="shared" si="67"/>
        <v/>
      </c>
      <c r="D764" t="str">
        <f t="shared" si="68"/>
        <v/>
      </c>
      <c r="E764" t="str">
        <f t="shared" si="69"/>
        <v/>
      </c>
      <c r="F764" t="str">
        <f t="shared" si="70"/>
        <v/>
      </c>
      <c r="G764" t="str">
        <f t="shared" si="71"/>
        <v/>
      </c>
      <c r="H764" t="str">
        <f t="shared" si="72"/>
        <v/>
      </c>
      <c r="J764" t="str">
        <f>"_"&amp;_xlfn.CONCAT(Leverancespecifikation!V767:BJ767,Leverancespecifikation!BN767:BZ767)</f>
        <v>_</v>
      </c>
    </row>
    <row r="765" spans="1:10" x14ac:dyDescent="0.25">
      <c r="A765" t="str">
        <f>Leverancespecifikation!C768</f>
        <v/>
      </c>
      <c r="B765" t="str">
        <f>IF(ISNUMBER(FIND("_ARK",Tabel2[[#This Row],[Kilde: 3. Leverancespecifikation
Sammenkædning af kolonnerne (Vxx:BJxx) &amp; (BNxx:BZxx)]],1)),"X","")</f>
        <v/>
      </c>
      <c r="C765" t="str">
        <f t="shared" si="67"/>
        <v/>
      </c>
      <c r="D765" t="str">
        <f t="shared" si="68"/>
        <v/>
      </c>
      <c r="E765" t="str">
        <f t="shared" si="69"/>
        <v/>
      </c>
      <c r="F765" t="str">
        <f t="shared" si="70"/>
        <v/>
      </c>
      <c r="G765" t="str">
        <f t="shared" si="71"/>
        <v/>
      </c>
      <c r="H765" t="str">
        <f t="shared" si="72"/>
        <v/>
      </c>
      <c r="J765" t="str">
        <f>"_"&amp;_xlfn.CONCAT(Leverancespecifikation!V768:BJ768,Leverancespecifikation!BN768:BZ768)</f>
        <v>_</v>
      </c>
    </row>
    <row r="766" spans="1:10" x14ac:dyDescent="0.25">
      <c r="A766" t="str">
        <f>Leverancespecifikation!C769</f>
        <v/>
      </c>
      <c r="B766" t="str">
        <f>IF(ISNUMBER(FIND("_ARK",Tabel2[[#This Row],[Kilde: 3. Leverancespecifikation
Sammenkædning af kolonnerne (Vxx:BJxx) &amp; (BNxx:BZxx)]],1)),"X","")</f>
        <v/>
      </c>
      <c r="C766" t="str">
        <f t="shared" si="67"/>
        <v/>
      </c>
      <c r="D766" t="str">
        <f t="shared" si="68"/>
        <v/>
      </c>
      <c r="E766" t="str">
        <f t="shared" si="69"/>
        <v/>
      </c>
      <c r="F766" t="str">
        <f t="shared" si="70"/>
        <v/>
      </c>
      <c r="G766" t="str">
        <f t="shared" si="71"/>
        <v/>
      </c>
      <c r="H766" t="str">
        <f t="shared" si="72"/>
        <v/>
      </c>
      <c r="J766" t="str">
        <f>"_"&amp;_xlfn.CONCAT(Leverancespecifikation!V769:BJ769,Leverancespecifikation!BN769:BZ769)</f>
        <v>_</v>
      </c>
    </row>
    <row r="767" spans="1:10" x14ac:dyDescent="0.25">
      <c r="A767" t="str">
        <f>Leverancespecifikation!C770</f>
        <v/>
      </c>
      <c r="B767" t="str">
        <f>IF(ISNUMBER(FIND("_ARK",Tabel2[[#This Row],[Kilde: 3. Leverancespecifikation
Sammenkædning af kolonnerne (Vxx:BJxx) &amp; (BNxx:BZxx)]],1)),"X","")</f>
        <v/>
      </c>
      <c r="C767" t="str">
        <f t="shared" si="67"/>
        <v/>
      </c>
      <c r="D767" t="str">
        <f t="shared" si="68"/>
        <v/>
      </c>
      <c r="E767" t="str">
        <f t="shared" si="69"/>
        <v/>
      </c>
      <c r="F767" t="str">
        <f t="shared" si="70"/>
        <v/>
      </c>
      <c r="G767" t="str">
        <f t="shared" si="71"/>
        <v/>
      </c>
      <c r="H767" t="str">
        <f t="shared" si="72"/>
        <v/>
      </c>
      <c r="J767" t="str">
        <f>"_"&amp;_xlfn.CONCAT(Leverancespecifikation!V770:BJ770,Leverancespecifikation!BN770:BZ770)</f>
        <v>_</v>
      </c>
    </row>
    <row r="768" spans="1:10" x14ac:dyDescent="0.25">
      <c r="A768" t="str">
        <f>Leverancespecifikation!C771</f>
        <v/>
      </c>
      <c r="B768" t="str">
        <f>IF(ISNUMBER(FIND("_ARK",Tabel2[[#This Row],[Kilde: 3. Leverancespecifikation
Sammenkædning af kolonnerne (Vxx:BJxx) &amp; (BNxx:BZxx)]],1)),"X","")</f>
        <v/>
      </c>
      <c r="C768" t="str">
        <f t="shared" si="67"/>
        <v/>
      </c>
      <c r="D768" t="str">
        <f t="shared" si="68"/>
        <v/>
      </c>
      <c r="E768" t="str">
        <f t="shared" si="69"/>
        <v/>
      </c>
      <c r="F768" t="str">
        <f t="shared" si="70"/>
        <v/>
      </c>
      <c r="G768" t="str">
        <f t="shared" si="71"/>
        <v/>
      </c>
      <c r="H768" t="str">
        <f t="shared" si="72"/>
        <v/>
      </c>
      <c r="J768" t="str">
        <f>"_"&amp;_xlfn.CONCAT(Leverancespecifikation!V771:BJ771,Leverancespecifikation!BN771:BZ771)</f>
        <v>_</v>
      </c>
    </row>
    <row r="769" spans="1:10" x14ac:dyDescent="0.25">
      <c r="A769" t="str">
        <f>Leverancespecifikation!C772</f>
        <v/>
      </c>
      <c r="B769" t="str">
        <f>IF(ISNUMBER(FIND("_ARK",Tabel2[[#This Row],[Kilde: 3. Leverancespecifikation
Sammenkædning af kolonnerne (Vxx:BJxx) &amp; (BNxx:BZxx)]],1)),"X","")</f>
        <v/>
      </c>
      <c r="C769" t="str">
        <f t="shared" si="67"/>
        <v/>
      </c>
      <c r="D769" t="str">
        <f t="shared" si="68"/>
        <v/>
      </c>
      <c r="E769" t="str">
        <f t="shared" si="69"/>
        <v/>
      </c>
      <c r="F769" t="str">
        <f t="shared" si="70"/>
        <v/>
      </c>
      <c r="G769" t="str">
        <f t="shared" si="71"/>
        <v/>
      </c>
      <c r="H769" t="str">
        <f t="shared" si="72"/>
        <v/>
      </c>
      <c r="J769" t="str">
        <f>"_"&amp;_xlfn.CONCAT(Leverancespecifikation!V772:BJ772,Leverancespecifikation!BN772:BZ772)</f>
        <v>_</v>
      </c>
    </row>
    <row r="770" spans="1:10" x14ac:dyDescent="0.25">
      <c r="A770" t="str">
        <f>Leverancespecifikation!C773</f>
        <v/>
      </c>
      <c r="B770" t="str">
        <f>IF(ISNUMBER(FIND("_ARK",Tabel2[[#This Row],[Kilde: 3. Leverancespecifikation
Sammenkædning af kolonnerne (Vxx:BJxx) &amp; (BNxx:BZxx)]],1)),"X","")</f>
        <v/>
      </c>
      <c r="C770" t="str">
        <f t="shared" si="67"/>
        <v/>
      </c>
      <c r="D770" t="str">
        <f t="shared" si="68"/>
        <v/>
      </c>
      <c r="E770" t="str">
        <f t="shared" si="69"/>
        <v/>
      </c>
      <c r="F770" t="str">
        <f t="shared" si="70"/>
        <v/>
      </c>
      <c r="G770" t="str">
        <f t="shared" si="71"/>
        <v/>
      </c>
      <c r="H770" t="str">
        <f t="shared" si="72"/>
        <v/>
      </c>
      <c r="J770" t="str">
        <f>"_"&amp;_xlfn.CONCAT(Leverancespecifikation!V773:BJ773,Leverancespecifikation!BN773:BZ773)</f>
        <v>_</v>
      </c>
    </row>
    <row r="771" spans="1:10" x14ac:dyDescent="0.25">
      <c r="A771" t="str">
        <f>Leverancespecifikation!C774</f>
        <v/>
      </c>
      <c r="B771" t="str">
        <f>IF(ISNUMBER(FIND("_ARK",Tabel2[[#This Row],[Kilde: 3. Leverancespecifikation
Sammenkædning af kolonnerne (Vxx:BJxx) &amp; (BNxx:BZxx)]],1)),"X","")</f>
        <v/>
      </c>
      <c r="C771" t="str">
        <f t="shared" ref="C771:C834" si="73">IF(ISNUMBER(FIND("KON",J771,1)),"X","")</f>
        <v/>
      </c>
      <c r="D771" t="str">
        <f t="shared" ref="D771:D834" si="74">IF(ISNUMBER(FIND("EL",J771,1)),"X","")</f>
        <v/>
      </c>
      <c r="E771" t="str">
        <f t="shared" ref="E771:E834" si="75">IF(ISNUMBER(FIND("VVS",J771,1)),"X","")</f>
        <v/>
      </c>
      <c r="F771" t="str">
        <f t="shared" ref="F771:F834" si="76">IF(ISNUMBER(FIND("VEN",J771,1)),"X","")</f>
        <v/>
      </c>
      <c r="G771" t="str">
        <f t="shared" ref="G771:G834" si="77">IF(ISNUMBER(FIND("ENT",J771,1)),"X","")</f>
        <v/>
      </c>
      <c r="H771" t="str">
        <f t="shared" ref="H771:H834" si="78">IF(ISNUMBER(FIND("LAN",J771,1)),"X","")</f>
        <v/>
      </c>
      <c r="J771" t="str">
        <f>"_"&amp;_xlfn.CONCAT(Leverancespecifikation!V774:BJ774,Leverancespecifikation!BN774:BZ774)</f>
        <v>_</v>
      </c>
    </row>
    <row r="772" spans="1:10" x14ac:dyDescent="0.25">
      <c r="A772" t="str">
        <f>Leverancespecifikation!C775</f>
        <v/>
      </c>
      <c r="B772" t="str">
        <f>IF(ISNUMBER(FIND("_ARK",Tabel2[[#This Row],[Kilde: 3. Leverancespecifikation
Sammenkædning af kolonnerne (Vxx:BJxx) &amp; (BNxx:BZxx)]],1)),"X","")</f>
        <v/>
      </c>
      <c r="C772" t="str">
        <f t="shared" si="73"/>
        <v/>
      </c>
      <c r="D772" t="str">
        <f t="shared" si="74"/>
        <v/>
      </c>
      <c r="E772" t="str">
        <f t="shared" si="75"/>
        <v/>
      </c>
      <c r="F772" t="str">
        <f t="shared" si="76"/>
        <v/>
      </c>
      <c r="G772" t="str">
        <f t="shared" si="77"/>
        <v/>
      </c>
      <c r="H772" t="str">
        <f t="shared" si="78"/>
        <v/>
      </c>
      <c r="J772" t="str">
        <f>"_"&amp;_xlfn.CONCAT(Leverancespecifikation!V775:BJ775,Leverancespecifikation!BN775:BZ775)</f>
        <v>_</v>
      </c>
    </row>
    <row r="773" spans="1:10" x14ac:dyDescent="0.25">
      <c r="A773" t="str">
        <f>Leverancespecifikation!C776</f>
        <v/>
      </c>
      <c r="B773" t="str">
        <f>IF(ISNUMBER(FIND("_ARK",Tabel2[[#This Row],[Kilde: 3. Leverancespecifikation
Sammenkædning af kolonnerne (Vxx:BJxx) &amp; (BNxx:BZxx)]],1)),"X","")</f>
        <v/>
      </c>
      <c r="C773" t="str">
        <f t="shared" si="73"/>
        <v/>
      </c>
      <c r="D773" t="str">
        <f t="shared" si="74"/>
        <v/>
      </c>
      <c r="E773" t="str">
        <f t="shared" si="75"/>
        <v/>
      </c>
      <c r="F773" t="str">
        <f t="shared" si="76"/>
        <v/>
      </c>
      <c r="G773" t="str">
        <f t="shared" si="77"/>
        <v/>
      </c>
      <c r="H773" t="str">
        <f t="shared" si="78"/>
        <v/>
      </c>
      <c r="J773" t="str">
        <f>"_"&amp;_xlfn.CONCAT(Leverancespecifikation!V776:BJ776,Leverancespecifikation!BN776:BZ776)</f>
        <v>_</v>
      </c>
    </row>
    <row r="774" spans="1:10" x14ac:dyDescent="0.25">
      <c r="A774" t="str">
        <f>Leverancespecifikation!C777</f>
        <v/>
      </c>
      <c r="B774" t="str">
        <f>IF(ISNUMBER(FIND("_ARK",Tabel2[[#This Row],[Kilde: 3. Leverancespecifikation
Sammenkædning af kolonnerne (Vxx:BJxx) &amp; (BNxx:BZxx)]],1)),"X","")</f>
        <v/>
      </c>
      <c r="C774" t="str">
        <f t="shared" si="73"/>
        <v/>
      </c>
      <c r="D774" t="str">
        <f t="shared" si="74"/>
        <v/>
      </c>
      <c r="E774" t="str">
        <f t="shared" si="75"/>
        <v/>
      </c>
      <c r="F774" t="str">
        <f t="shared" si="76"/>
        <v/>
      </c>
      <c r="G774" t="str">
        <f t="shared" si="77"/>
        <v/>
      </c>
      <c r="H774" t="str">
        <f t="shared" si="78"/>
        <v/>
      </c>
      <c r="J774" t="str">
        <f>"_"&amp;_xlfn.CONCAT(Leverancespecifikation!V777:BJ777,Leverancespecifikation!BN777:BZ777)</f>
        <v>_</v>
      </c>
    </row>
    <row r="775" spans="1:10" x14ac:dyDescent="0.25">
      <c r="A775" t="str">
        <f>Leverancespecifikation!C778</f>
        <v/>
      </c>
      <c r="B775" t="str">
        <f>IF(ISNUMBER(FIND("_ARK",Tabel2[[#This Row],[Kilde: 3. Leverancespecifikation
Sammenkædning af kolonnerne (Vxx:BJxx) &amp; (BNxx:BZxx)]],1)),"X","")</f>
        <v/>
      </c>
      <c r="C775" t="str">
        <f t="shared" si="73"/>
        <v/>
      </c>
      <c r="D775" t="str">
        <f t="shared" si="74"/>
        <v/>
      </c>
      <c r="E775" t="str">
        <f t="shared" si="75"/>
        <v/>
      </c>
      <c r="F775" t="str">
        <f t="shared" si="76"/>
        <v/>
      </c>
      <c r="G775" t="str">
        <f t="shared" si="77"/>
        <v/>
      </c>
      <c r="H775" t="str">
        <f t="shared" si="78"/>
        <v/>
      </c>
      <c r="J775" t="str">
        <f>"_"&amp;_xlfn.CONCAT(Leverancespecifikation!V778:BJ778,Leverancespecifikation!BN778:BZ778)</f>
        <v>_</v>
      </c>
    </row>
    <row r="776" spans="1:10" x14ac:dyDescent="0.25">
      <c r="A776" t="str">
        <f>Leverancespecifikation!C779</f>
        <v/>
      </c>
      <c r="B776" t="str">
        <f>IF(ISNUMBER(FIND("_ARK",Tabel2[[#This Row],[Kilde: 3. Leverancespecifikation
Sammenkædning af kolonnerne (Vxx:BJxx) &amp; (BNxx:BZxx)]],1)),"X","")</f>
        <v/>
      </c>
      <c r="C776" t="str">
        <f t="shared" si="73"/>
        <v/>
      </c>
      <c r="D776" t="str">
        <f t="shared" si="74"/>
        <v/>
      </c>
      <c r="E776" t="str">
        <f t="shared" si="75"/>
        <v/>
      </c>
      <c r="F776" t="str">
        <f t="shared" si="76"/>
        <v/>
      </c>
      <c r="G776" t="str">
        <f t="shared" si="77"/>
        <v/>
      </c>
      <c r="H776" t="str">
        <f t="shared" si="78"/>
        <v/>
      </c>
      <c r="J776" t="str">
        <f>"_"&amp;_xlfn.CONCAT(Leverancespecifikation!V779:BJ779,Leverancespecifikation!BN779:BZ779)</f>
        <v>_</v>
      </c>
    </row>
    <row r="777" spans="1:10" x14ac:dyDescent="0.25">
      <c r="A777" t="str">
        <f>Leverancespecifikation!C780</f>
        <v/>
      </c>
      <c r="B777" t="str">
        <f>IF(ISNUMBER(FIND("_ARK",Tabel2[[#This Row],[Kilde: 3. Leverancespecifikation
Sammenkædning af kolonnerne (Vxx:BJxx) &amp; (BNxx:BZxx)]],1)),"X","")</f>
        <v/>
      </c>
      <c r="C777" t="str">
        <f t="shared" si="73"/>
        <v/>
      </c>
      <c r="D777" t="str">
        <f t="shared" si="74"/>
        <v/>
      </c>
      <c r="E777" t="str">
        <f t="shared" si="75"/>
        <v/>
      </c>
      <c r="F777" t="str">
        <f t="shared" si="76"/>
        <v/>
      </c>
      <c r="G777" t="str">
        <f t="shared" si="77"/>
        <v/>
      </c>
      <c r="H777" t="str">
        <f t="shared" si="78"/>
        <v/>
      </c>
      <c r="J777" t="str">
        <f>"_"&amp;_xlfn.CONCAT(Leverancespecifikation!V780:BJ780,Leverancespecifikation!BN780:BZ780)</f>
        <v>_</v>
      </c>
    </row>
    <row r="778" spans="1:10" x14ac:dyDescent="0.25">
      <c r="A778" t="str">
        <f>Leverancespecifikation!C781</f>
        <v/>
      </c>
      <c r="B778" t="str">
        <f>IF(ISNUMBER(FIND("_ARK",Tabel2[[#This Row],[Kilde: 3. Leverancespecifikation
Sammenkædning af kolonnerne (Vxx:BJxx) &amp; (BNxx:BZxx)]],1)),"X","")</f>
        <v/>
      </c>
      <c r="C778" t="str">
        <f t="shared" si="73"/>
        <v/>
      </c>
      <c r="D778" t="str">
        <f t="shared" si="74"/>
        <v/>
      </c>
      <c r="E778" t="str">
        <f t="shared" si="75"/>
        <v/>
      </c>
      <c r="F778" t="str">
        <f t="shared" si="76"/>
        <v/>
      </c>
      <c r="G778" t="str">
        <f t="shared" si="77"/>
        <v/>
      </c>
      <c r="H778" t="str">
        <f t="shared" si="78"/>
        <v/>
      </c>
      <c r="J778" t="str">
        <f>"_"&amp;_xlfn.CONCAT(Leverancespecifikation!V781:BJ781,Leverancespecifikation!BN781:BZ781)</f>
        <v>_</v>
      </c>
    </row>
    <row r="779" spans="1:10" x14ac:dyDescent="0.25">
      <c r="A779" t="str">
        <f>Leverancespecifikation!C782</f>
        <v/>
      </c>
      <c r="B779" t="str">
        <f>IF(ISNUMBER(FIND("_ARK",Tabel2[[#This Row],[Kilde: 3. Leverancespecifikation
Sammenkædning af kolonnerne (Vxx:BJxx) &amp; (BNxx:BZxx)]],1)),"X","")</f>
        <v/>
      </c>
      <c r="C779" t="str">
        <f t="shared" si="73"/>
        <v/>
      </c>
      <c r="D779" t="str">
        <f t="shared" si="74"/>
        <v/>
      </c>
      <c r="E779" t="str">
        <f t="shared" si="75"/>
        <v/>
      </c>
      <c r="F779" t="str">
        <f t="shared" si="76"/>
        <v/>
      </c>
      <c r="G779" t="str">
        <f t="shared" si="77"/>
        <v/>
      </c>
      <c r="H779" t="str">
        <f t="shared" si="78"/>
        <v/>
      </c>
      <c r="J779" t="str">
        <f>"_"&amp;_xlfn.CONCAT(Leverancespecifikation!V782:BJ782,Leverancespecifikation!BN782:BZ782)</f>
        <v>_</v>
      </c>
    </row>
    <row r="780" spans="1:10" x14ac:dyDescent="0.25">
      <c r="A780" t="str">
        <f>Leverancespecifikation!C783</f>
        <v/>
      </c>
      <c r="B780" t="str">
        <f>IF(ISNUMBER(FIND("_ARK",Tabel2[[#This Row],[Kilde: 3. Leverancespecifikation
Sammenkædning af kolonnerne (Vxx:BJxx) &amp; (BNxx:BZxx)]],1)),"X","")</f>
        <v/>
      </c>
      <c r="C780" t="str">
        <f t="shared" si="73"/>
        <v/>
      </c>
      <c r="D780" t="str">
        <f t="shared" si="74"/>
        <v/>
      </c>
      <c r="E780" t="str">
        <f t="shared" si="75"/>
        <v/>
      </c>
      <c r="F780" t="str">
        <f t="shared" si="76"/>
        <v/>
      </c>
      <c r="G780" t="str">
        <f t="shared" si="77"/>
        <v/>
      </c>
      <c r="H780" t="str">
        <f t="shared" si="78"/>
        <v/>
      </c>
      <c r="J780" t="str">
        <f>"_"&amp;_xlfn.CONCAT(Leverancespecifikation!V783:BJ783,Leverancespecifikation!BN783:BZ783)</f>
        <v>_</v>
      </c>
    </row>
    <row r="781" spans="1:10" x14ac:dyDescent="0.25">
      <c r="A781" t="str">
        <f>Leverancespecifikation!C784</f>
        <v/>
      </c>
      <c r="B781" t="str">
        <f>IF(ISNUMBER(FIND("_ARK",Tabel2[[#This Row],[Kilde: 3. Leverancespecifikation
Sammenkædning af kolonnerne (Vxx:BJxx) &amp; (BNxx:BZxx)]],1)),"X","")</f>
        <v/>
      </c>
      <c r="C781" t="str">
        <f t="shared" si="73"/>
        <v/>
      </c>
      <c r="D781" t="str">
        <f t="shared" si="74"/>
        <v/>
      </c>
      <c r="E781" t="str">
        <f t="shared" si="75"/>
        <v/>
      </c>
      <c r="F781" t="str">
        <f t="shared" si="76"/>
        <v/>
      </c>
      <c r="G781" t="str">
        <f t="shared" si="77"/>
        <v/>
      </c>
      <c r="H781" t="str">
        <f t="shared" si="78"/>
        <v/>
      </c>
      <c r="J781" t="str">
        <f>"_"&amp;_xlfn.CONCAT(Leverancespecifikation!V784:BJ784,Leverancespecifikation!BN784:BZ784)</f>
        <v>_</v>
      </c>
    </row>
    <row r="782" spans="1:10" x14ac:dyDescent="0.25">
      <c r="A782" t="str">
        <f>Leverancespecifikation!C785</f>
        <v/>
      </c>
      <c r="B782" t="str">
        <f>IF(ISNUMBER(FIND("_ARK",Tabel2[[#This Row],[Kilde: 3. Leverancespecifikation
Sammenkædning af kolonnerne (Vxx:BJxx) &amp; (BNxx:BZxx)]],1)),"X","")</f>
        <v/>
      </c>
      <c r="C782" t="str">
        <f t="shared" si="73"/>
        <v/>
      </c>
      <c r="D782" t="str">
        <f t="shared" si="74"/>
        <v/>
      </c>
      <c r="E782" t="str">
        <f t="shared" si="75"/>
        <v/>
      </c>
      <c r="F782" t="str">
        <f t="shared" si="76"/>
        <v/>
      </c>
      <c r="G782" t="str">
        <f t="shared" si="77"/>
        <v/>
      </c>
      <c r="H782" t="str">
        <f t="shared" si="78"/>
        <v/>
      </c>
      <c r="J782" t="str">
        <f>"_"&amp;_xlfn.CONCAT(Leverancespecifikation!V785:BJ785,Leverancespecifikation!BN785:BZ785)</f>
        <v>_</v>
      </c>
    </row>
    <row r="783" spans="1:10" x14ac:dyDescent="0.25">
      <c r="A783" t="str">
        <f>Leverancespecifikation!C786</f>
        <v/>
      </c>
      <c r="B783" t="str">
        <f>IF(ISNUMBER(FIND("_ARK",Tabel2[[#This Row],[Kilde: 3. Leverancespecifikation
Sammenkædning af kolonnerne (Vxx:BJxx) &amp; (BNxx:BZxx)]],1)),"X","")</f>
        <v/>
      </c>
      <c r="C783" t="str">
        <f t="shared" si="73"/>
        <v/>
      </c>
      <c r="D783" t="str">
        <f t="shared" si="74"/>
        <v/>
      </c>
      <c r="E783" t="str">
        <f t="shared" si="75"/>
        <v/>
      </c>
      <c r="F783" t="str">
        <f t="shared" si="76"/>
        <v/>
      </c>
      <c r="G783" t="str">
        <f t="shared" si="77"/>
        <v/>
      </c>
      <c r="H783" t="str">
        <f t="shared" si="78"/>
        <v/>
      </c>
      <c r="J783" t="str">
        <f>"_"&amp;_xlfn.CONCAT(Leverancespecifikation!V786:BJ786,Leverancespecifikation!BN786:BZ786)</f>
        <v>_</v>
      </c>
    </row>
    <row r="784" spans="1:10" x14ac:dyDescent="0.25">
      <c r="A784" t="str">
        <f>Leverancespecifikation!C787</f>
        <v/>
      </c>
      <c r="B784" t="str">
        <f>IF(ISNUMBER(FIND("_ARK",Tabel2[[#This Row],[Kilde: 3. Leverancespecifikation
Sammenkædning af kolonnerne (Vxx:BJxx) &amp; (BNxx:BZxx)]],1)),"X","")</f>
        <v/>
      </c>
      <c r="C784" t="str">
        <f t="shared" si="73"/>
        <v/>
      </c>
      <c r="D784" t="str">
        <f t="shared" si="74"/>
        <v/>
      </c>
      <c r="E784" t="str">
        <f t="shared" si="75"/>
        <v/>
      </c>
      <c r="F784" t="str">
        <f t="shared" si="76"/>
        <v/>
      </c>
      <c r="G784" t="str">
        <f t="shared" si="77"/>
        <v/>
      </c>
      <c r="H784" t="str">
        <f t="shared" si="78"/>
        <v/>
      </c>
      <c r="J784" t="str">
        <f>"_"&amp;_xlfn.CONCAT(Leverancespecifikation!V787:BJ787,Leverancespecifikation!BN787:BZ787)</f>
        <v>_</v>
      </c>
    </row>
    <row r="785" spans="1:10" x14ac:dyDescent="0.25">
      <c r="A785" t="str">
        <f>Leverancespecifikation!C788</f>
        <v/>
      </c>
      <c r="B785" t="str">
        <f>IF(ISNUMBER(FIND("_ARK",Tabel2[[#This Row],[Kilde: 3. Leverancespecifikation
Sammenkædning af kolonnerne (Vxx:BJxx) &amp; (BNxx:BZxx)]],1)),"X","")</f>
        <v/>
      </c>
      <c r="C785" t="str">
        <f t="shared" si="73"/>
        <v/>
      </c>
      <c r="D785" t="str">
        <f t="shared" si="74"/>
        <v/>
      </c>
      <c r="E785" t="str">
        <f t="shared" si="75"/>
        <v/>
      </c>
      <c r="F785" t="str">
        <f t="shared" si="76"/>
        <v/>
      </c>
      <c r="G785" t="str">
        <f t="shared" si="77"/>
        <v/>
      </c>
      <c r="H785" t="str">
        <f t="shared" si="78"/>
        <v/>
      </c>
      <c r="J785" t="str">
        <f>"_"&amp;_xlfn.CONCAT(Leverancespecifikation!V788:BJ788,Leverancespecifikation!BN788:BZ788)</f>
        <v>_</v>
      </c>
    </row>
    <row r="786" spans="1:10" x14ac:dyDescent="0.25">
      <c r="A786" t="str">
        <f>Leverancespecifikation!C789</f>
        <v/>
      </c>
      <c r="B786" t="str">
        <f>IF(ISNUMBER(FIND("_ARK",Tabel2[[#This Row],[Kilde: 3. Leverancespecifikation
Sammenkædning af kolonnerne (Vxx:BJxx) &amp; (BNxx:BZxx)]],1)),"X","")</f>
        <v/>
      </c>
      <c r="C786" t="str">
        <f t="shared" si="73"/>
        <v/>
      </c>
      <c r="D786" t="str">
        <f t="shared" si="74"/>
        <v/>
      </c>
      <c r="E786" t="str">
        <f t="shared" si="75"/>
        <v/>
      </c>
      <c r="F786" t="str">
        <f t="shared" si="76"/>
        <v/>
      </c>
      <c r="G786" t="str">
        <f t="shared" si="77"/>
        <v/>
      </c>
      <c r="H786" t="str">
        <f t="shared" si="78"/>
        <v/>
      </c>
      <c r="J786" t="str">
        <f>"_"&amp;_xlfn.CONCAT(Leverancespecifikation!V789:BJ789,Leverancespecifikation!BN789:BZ789)</f>
        <v>_</v>
      </c>
    </row>
    <row r="787" spans="1:10" x14ac:dyDescent="0.25">
      <c r="A787" t="str">
        <f>Leverancespecifikation!C790</f>
        <v/>
      </c>
      <c r="B787" t="str">
        <f>IF(ISNUMBER(FIND("_ARK",Tabel2[[#This Row],[Kilde: 3. Leverancespecifikation
Sammenkædning af kolonnerne (Vxx:BJxx) &amp; (BNxx:BZxx)]],1)),"X","")</f>
        <v/>
      </c>
      <c r="C787" t="str">
        <f t="shared" si="73"/>
        <v/>
      </c>
      <c r="D787" t="str">
        <f t="shared" si="74"/>
        <v/>
      </c>
      <c r="E787" t="str">
        <f t="shared" si="75"/>
        <v/>
      </c>
      <c r="F787" t="str">
        <f t="shared" si="76"/>
        <v/>
      </c>
      <c r="G787" t="str">
        <f t="shared" si="77"/>
        <v/>
      </c>
      <c r="H787" t="str">
        <f t="shared" si="78"/>
        <v/>
      </c>
      <c r="J787" t="str">
        <f>"_"&amp;_xlfn.CONCAT(Leverancespecifikation!V790:BJ790,Leverancespecifikation!BN790:BZ790)</f>
        <v>_</v>
      </c>
    </row>
    <row r="788" spans="1:10" x14ac:dyDescent="0.25">
      <c r="A788" t="str">
        <f>Leverancespecifikation!C791</f>
        <v/>
      </c>
      <c r="B788" t="str">
        <f>IF(ISNUMBER(FIND("_ARK",Tabel2[[#This Row],[Kilde: 3. Leverancespecifikation
Sammenkædning af kolonnerne (Vxx:BJxx) &amp; (BNxx:BZxx)]],1)),"X","")</f>
        <v/>
      </c>
      <c r="C788" t="str">
        <f t="shared" si="73"/>
        <v/>
      </c>
      <c r="D788" t="str">
        <f t="shared" si="74"/>
        <v/>
      </c>
      <c r="E788" t="str">
        <f t="shared" si="75"/>
        <v/>
      </c>
      <c r="F788" t="str">
        <f t="shared" si="76"/>
        <v/>
      </c>
      <c r="G788" t="str">
        <f t="shared" si="77"/>
        <v/>
      </c>
      <c r="H788" t="str">
        <f t="shared" si="78"/>
        <v/>
      </c>
      <c r="J788" t="str">
        <f>"_"&amp;_xlfn.CONCAT(Leverancespecifikation!V791:BJ791,Leverancespecifikation!BN791:BZ791)</f>
        <v>_</v>
      </c>
    </row>
    <row r="789" spans="1:10" x14ac:dyDescent="0.25">
      <c r="A789" t="str">
        <f>Leverancespecifikation!C792</f>
        <v/>
      </c>
      <c r="B789" t="str">
        <f>IF(ISNUMBER(FIND("_ARK",Tabel2[[#This Row],[Kilde: 3. Leverancespecifikation
Sammenkædning af kolonnerne (Vxx:BJxx) &amp; (BNxx:BZxx)]],1)),"X","")</f>
        <v/>
      </c>
      <c r="C789" t="str">
        <f t="shared" si="73"/>
        <v/>
      </c>
      <c r="D789" t="str">
        <f t="shared" si="74"/>
        <v/>
      </c>
      <c r="E789" t="str">
        <f t="shared" si="75"/>
        <v/>
      </c>
      <c r="F789" t="str">
        <f t="shared" si="76"/>
        <v/>
      </c>
      <c r="G789" t="str">
        <f t="shared" si="77"/>
        <v/>
      </c>
      <c r="H789" t="str">
        <f t="shared" si="78"/>
        <v/>
      </c>
      <c r="J789" t="str">
        <f>"_"&amp;_xlfn.CONCAT(Leverancespecifikation!V792:BJ792,Leverancespecifikation!BN792:BZ792)</f>
        <v>_</v>
      </c>
    </row>
    <row r="790" spans="1:10" x14ac:dyDescent="0.25">
      <c r="A790" t="str">
        <f>Leverancespecifikation!C793</f>
        <v/>
      </c>
      <c r="B790" t="str">
        <f>IF(ISNUMBER(FIND("_ARK",Tabel2[[#This Row],[Kilde: 3. Leverancespecifikation
Sammenkædning af kolonnerne (Vxx:BJxx) &amp; (BNxx:BZxx)]],1)),"X","")</f>
        <v/>
      </c>
      <c r="C790" t="str">
        <f t="shared" si="73"/>
        <v/>
      </c>
      <c r="D790" t="str">
        <f t="shared" si="74"/>
        <v/>
      </c>
      <c r="E790" t="str">
        <f t="shared" si="75"/>
        <v/>
      </c>
      <c r="F790" t="str">
        <f t="shared" si="76"/>
        <v/>
      </c>
      <c r="G790" t="str">
        <f t="shared" si="77"/>
        <v/>
      </c>
      <c r="H790" t="str">
        <f t="shared" si="78"/>
        <v/>
      </c>
      <c r="J790" t="str">
        <f>"_"&amp;_xlfn.CONCAT(Leverancespecifikation!V793:BJ793,Leverancespecifikation!BN793:BZ793)</f>
        <v>_</v>
      </c>
    </row>
    <row r="791" spans="1:10" x14ac:dyDescent="0.25">
      <c r="A791" t="str">
        <f>Leverancespecifikation!C794</f>
        <v/>
      </c>
      <c r="B791" t="str">
        <f>IF(ISNUMBER(FIND("_ARK",Tabel2[[#This Row],[Kilde: 3. Leverancespecifikation
Sammenkædning af kolonnerne (Vxx:BJxx) &amp; (BNxx:BZxx)]],1)),"X","")</f>
        <v/>
      </c>
      <c r="C791" t="str">
        <f t="shared" si="73"/>
        <v/>
      </c>
      <c r="D791" t="str">
        <f t="shared" si="74"/>
        <v/>
      </c>
      <c r="E791" t="str">
        <f t="shared" si="75"/>
        <v/>
      </c>
      <c r="F791" t="str">
        <f t="shared" si="76"/>
        <v/>
      </c>
      <c r="G791" t="str">
        <f t="shared" si="77"/>
        <v/>
      </c>
      <c r="H791" t="str">
        <f t="shared" si="78"/>
        <v/>
      </c>
      <c r="J791" t="str">
        <f>"_"&amp;_xlfn.CONCAT(Leverancespecifikation!V794:BJ794,Leverancespecifikation!BN794:BZ794)</f>
        <v>_</v>
      </c>
    </row>
    <row r="792" spans="1:10" x14ac:dyDescent="0.25">
      <c r="A792" t="str">
        <f>Leverancespecifikation!C795</f>
        <v/>
      </c>
      <c r="B792" t="str">
        <f>IF(ISNUMBER(FIND("_ARK",Tabel2[[#This Row],[Kilde: 3. Leverancespecifikation
Sammenkædning af kolonnerne (Vxx:BJxx) &amp; (BNxx:BZxx)]],1)),"X","")</f>
        <v/>
      </c>
      <c r="C792" t="str">
        <f t="shared" si="73"/>
        <v/>
      </c>
      <c r="D792" t="str">
        <f t="shared" si="74"/>
        <v/>
      </c>
      <c r="E792" t="str">
        <f t="shared" si="75"/>
        <v/>
      </c>
      <c r="F792" t="str">
        <f t="shared" si="76"/>
        <v/>
      </c>
      <c r="G792" t="str">
        <f t="shared" si="77"/>
        <v/>
      </c>
      <c r="H792" t="str">
        <f t="shared" si="78"/>
        <v/>
      </c>
      <c r="J792" t="str">
        <f>"_"&amp;_xlfn.CONCAT(Leverancespecifikation!V795:BJ795,Leverancespecifikation!BN795:BZ795)</f>
        <v>_</v>
      </c>
    </row>
    <row r="793" spans="1:10" x14ac:dyDescent="0.25">
      <c r="A793" t="str">
        <f>Leverancespecifikation!C796</f>
        <v/>
      </c>
      <c r="B793" t="str">
        <f>IF(ISNUMBER(FIND("_ARK",Tabel2[[#This Row],[Kilde: 3. Leverancespecifikation
Sammenkædning af kolonnerne (Vxx:BJxx) &amp; (BNxx:BZxx)]],1)),"X","")</f>
        <v/>
      </c>
      <c r="C793" t="str">
        <f t="shared" si="73"/>
        <v/>
      </c>
      <c r="D793" t="str">
        <f t="shared" si="74"/>
        <v/>
      </c>
      <c r="E793" t="str">
        <f t="shared" si="75"/>
        <v/>
      </c>
      <c r="F793" t="str">
        <f t="shared" si="76"/>
        <v/>
      </c>
      <c r="G793" t="str">
        <f t="shared" si="77"/>
        <v/>
      </c>
      <c r="H793" t="str">
        <f t="shared" si="78"/>
        <v/>
      </c>
      <c r="J793" t="str">
        <f>"_"&amp;_xlfn.CONCAT(Leverancespecifikation!V796:BJ796,Leverancespecifikation!BN796:BZ796)</f>
        <v>_</v>
      </c>
    </row>
    <row r="794" spans="1:10" x14ac:dyDescent="0.25">
      <c r="A794" t="str">
        <f>Leverancespecifikation!C797</f>
        <v/>
      </c>
      <c r="B794" t="str">
        <f>IF(ISNUMBER(FIND("_ARK",Tabel2[[#This Row],[Kilde: 3. Leverancespecifikation
Sammenkædning af kolonnerne (Vxx:BJxx) &amp; (BNxx:BZxx)]],1)),"X","")</f>
        <v/>
      </c>
      <c r="C794" t="str">
        <f t="shared" si="73"/>
        <v/>
      </c>
      <c r="D794" t="str">
        <f t="shared" si="74"/>
        <v/>
      </c>
      <c r="E794" t="str">
        <f t="shared" si="75"/>
        <v/>
      </c>
      <c r="F794" t="str">
        <f t="shared" si="76"/>
        <v/>
      </c>
      <c r="G794" t="str">
        <f t="shared" si="77"/>
        <v/>
      </c>
      <c r="H794" t="str">
        <f t="shared" si="78"/>
        <v/>
      </c>
      <c r="J794" t="str">
        <f>"_"&amp;_xlfn.CONCAT(Leverancespecifikation!V797:BJ797,Leverancespecifikation!BN797:BZ797)</f>
        <v>_</v>
      </c>
    </row>
    <row r="795" spans="1:10" x14ac:dyDescent="0.25">
      <c r="A795" t="str">
        <f>Leverancespecifikation!C798</f>
        <v/>
      </c>
      <c r="B795" t="str">
        <f>IF(ISNUMBER(FIND("_ARK",Tabel2[[#This Row],[Kilde: 3. Leverancespecifikation
Sammenkædning af kolonnerne (Vxx:BJxx) &amp; (BNxx:BZxx)]],1)),"X","")</f>
        <v/>
      </c>
      <c r="C795" t="str">
        <f t="shared" si="73"/>
        <v/>
      </c>
      <c r="D795" t="str">
        <f t="shared" si="74"/>
        <v/>
      </c>
      <c r="E795" t="str">
        <f t="shared" si="75"/>
        <v/>
      </c>
      <c r="F795" t="str">
        <f t="shared" si="76"/>
        <v/>
      </c>
      <c r="G795" t="str">
        <f t="shared" si="77"/>
        <v/>
      </c>
      <c r="H795" t="str">
        <f t="shared" si="78"/>
        <v/>
      </c>
      <c r="J795" t="str">
        <f>"_"&amp;_xlfn.CONCAT(Leverancespecifikation!V798:BJ798,Leverancespecifikation!BN798:BZ798)</f>
        <v>_</v>
      </c>
    </row>
    <row r="796" spans="1:10" x14ac:dyDescent="0.25">
      <c r="A796" t="str">
        <f>Leverancespecifikation!C799</f>
        <v/>
      </c>
      <c r="B796" t="str">
        <f>IF(ISNUMBER(FIND("_ARK",Tabel2[[#This Row],[Kilde: 3. Leverancespecifikation
Sammenkædning af kolonnerne (Vxx:BJxx) &amp; (BNxx:BZxx)]],1)),"X","")</f>
        <v/>
      </c>
      <c r="C796" t="str">
        <f t="shared" si="73"/>
        <v/>
      </c>
      <c r="D796" t="str">
        <f t="shared" si="74"/>
        <v/>
      </c>
      <c r="E796" t="str">
        <f t="shared" si="75"/>
        <v/>
      </c>
      <c r="F796" t="str">
        <f t="shared" si="76"/>
        <v/>
      </c>
      <c r="G796" t="str">
        <f t="shared" si="77"/>
        <v/>
      </c>
      <c r="H796" t="str">
        <f t="shared" si="78"/>
        <v/>
      </c>
      <c r="J796" t="str">
        <f>"_"&amp;_xlfn.CONCAT(Leverancespecifikation!V799:BJ799,Leverancespecifikation!BN799:BZ799)</f>
        <v>_</v>
      </c>
    </row>
    <row r="797" spans="1:10" x14ac:dyDescent="0.25">
      <c r="A797" t="str">
        <f>Leverancespecifikation!C800</f>
        <v/>
      </c>
      <c r="B797" t="str">
        <f>IF(ISNUMBER(FIND("_ARK",Tabel2[[#This Row],[Kilde: 3. Leverancespecifikation
Sammenkædning af kolonnerne (Vxx:BJxx) &amp; (BNxx:BZxx)]],1)),"X","")</f>
        <v/>
      </c>
      <c r="C797" t="str">
        <f t="shared" si="73"/>
        <v/>
      </c>
      <c r="D797" t="str">
        <f t="shared" si="74"/>
        <v/>
      </c>
      <c r="E797" t="str">
        <f t="shared" si="75"/>
        <v/>
      </c>
      <c r="F797" t="str">
        <f t="shared" si="76"/>
        <v/>
      </c>
      <c r="G797" t="str">
        <f t="shared" si="77"/>
        <v/>
      </c>
      <c r="H797" t="str">
        <f t="shared" si="78"/>
        <v/>
      </c>
      <c r="J797" t="str">
        <f>"_"&amp;_xlfn.CONCAT(Leverancespecifikation!V800:BJ800,Leverancespecifikation!BN800:BZ800)</f>
        <v>_</v>
      </c>
    </row>
    <row r="798" spans="1:10" x14ac:dyDescent="0.25">
      <c r="A798" t="str">
        <f>Leverancespecifikation!C801</f>
        <v/>
      </c>
      <c r="B798" t="str">
        <f>IF(ISNUMBER(FIND("_ARK",Tabel2[[#This Row],[Kilde: 3. Leverancespecifikation
Sammenkædning af kolonnerne (Vxx:BJxx) &amp; (BNxx:BZxx)]],1)),"X","")</f>
        <v/>
      </c>
      <c r="C798" t="str">
        <f t="shared" si="73"/>
        <v/>
      </c>
      <c r="D798" t="str">
        <f t="shared" si="74"/>
        <v/>
      </c>
      <c r="E798" t="str">
        <f t="shared" si="75"/>
        <v/>
      </c>
      <c r="F798" t="str">
        <f t="shared" si="76"/>
        <v/>
      </c>
      <c r="G798" t="str">
        <f t="shared" si="77"/>
        <v/>
      </c>
      <c r="H798" t="str">
        <f t="shared" si="78"/>
        <v/>
      </c>
      <c r="J798" t="str">
        <f>"_"&amp;_xlfn.CONCAT(Leverancespecifikation!V801:BJ801,Leverancespecifikation!BN801:BZ801)</f>
        <v>_</v>
      </c>
    </row>
    <row r="799" spans="1:10" x14ac:dyDescent="0.25">
      <c r="A799" t="str">
        <f>Leverancespecifikation!C802</f>
        <v/>
      </c>
      <c r="B799" t="str">
        <f>IF(ISNUMBER(FIND("_ARK",Tabel2[[#This Row],[Kilde: 3. Leverancespecifikation
Sammenkædning af kolonnerne (Vxx:BJxx) &amp; (BNxx:BZxx)]],1)),"X","")</f>
        <v/>
      </c>
      <c r="C799" t="str">
        <f t="shared" si="73"/>
        <v/>
      </c>
      <c r="D799" t="str">
        <f t="shared" si="74"/>
        <v/>
      </c>
      <c r="E799" t="str">
        <f t="shared" si="75"/>
        <v/>
      </c>
      <c r="F799" t="str">
        <f t="shared" si="76"/>
        <v/>
      </c>
      <c r="G799" t="str">
        <f t="shared" si="77"/>
        <v/>
      </c>
      <c r="H799" t="str">
        <f t="shared" si="78"/>
        <v/>
      </c>
      <c r="J799" t="str">
        <f>"_"&amp;_xlfn.CONCAT(Leverancespecifikation!V802:BJ802,Leverancespecifikation!BN802:BZ802)</f>
        <v>_</v>
      </c>
    </row>
    <row r="800" spans="1:10" x14ac:dyDescent="0.25">
      <c r="A800" t="str">
        <f>Leverancespecifikation!C803</f>
        <v/>
      </c>
      <c r="B800" t="str">
        <f>IF(ISNUMBER(FIND("_ARK",Tabel2[[#This Row],[Kilde: 3. Leverancespecifikation
Sammenkædning af kolonnerne (Vxx:BJxx) &amp; (BNxx:BZxx)]],1)),"X","")</f>
        <v/>
      </c>
      <c r="C800" t="str">
        <f t="shared" si="73"/>
        <v/>
      </c>
      <c r="D800" t="str">
        <f t="shared" si="74"/>
        <v/>
      </c>
      <c r="E800" t="str">
        <f t="shared" si="75"/>
        <v/>
      </c>
      <c r="F800" t="str">
        <f t="shared" si="76"/>
        <v/>
      </c>
      <c r="G800" t="str">
        <f t="shared" si="77"/>
        <v/>
      </c>
      <c r="H800" t="str">
        <f t="shared" si="78"/>
        <v/>
      </c>
      <c r="J800" t="str">
        <f>"_"&amp;_xlfn.CONCAT(Leverancespecifikation!V803:BJ803,Leverancespecifikation!BN803:BZ803)</f>
        <v>_</v>
      </c>
    </row>
    <row r="801" spans="1:10" x14ac:dyDescent="0.25">
      <c r="A801" t="str">
        <f>Leverancespecifikation!C804</f>
        <v/>
      </c>
      <c r="B801" t="str">
        <f>IF(ISNUMBER(FIND("_ARK",Tabel2[[#This Row],[Kilde: 3. Leverancespecifikation
Sammenkædning af kolonnerne (Vxx:BJxx) &amp; (BNxx:BZxx)]],1)),"X","")</f>
        <v/>
      </c>
      <c r="C801" t="str">
        <f t="shared" si="73"/>
        <v/>
      </c>
      <c r="D801" t="str">
        <f t="shared" si="74"/>
        <v/>
      </c>
      <c r="E801" t="str">
        <f t="shared" si="75"/>
        <v/>
      </c>
      <c r="F801" t="str">
        <f t="shared" si="76"/>
        <v/>
      </c>
      <c r="G801" t="str">
        <f t="shared" si="77"/>
        <v/>
      </c>
      <c r="H801" t="str">
        <f t="shared" si="78"/>
        <v/>
      </c>
      <c r="J801" t="str">
        <f>"_"&amp;_xlfn.CONCAT(Leverancespecifikation!V804:BJ804,Leverancespecifikation!BN804:BZ804)</f>
        <v>_</v>
      </c>
    </row>
    <row r="802" spans="1:10" x14ac:dyDescent="0.25">
      <c r="A802" t="str">
        <f>Leverancespecifikation!C805</f>
        <v/>
      </c>
      <c r="B802" t="str">
        <f>IF(ISNUMBER(FIND("_ARK",Tabel2[[#This Row],[Kilde: 3. Leverancespecifikation
Sammenkædning af kolonnerne (Vxx:BJxx) &amp; (BNxx:BZxx)]],1)),"X","")</f>
        <v/>
      </c>
      <c r="C802" t="str">
        <f t="shared" si="73"/>
        <v/>
      </c>
      <c r="D802" t="str">
        <f t="shared" si="74"/>
        <v/>
      </c>
      <c r="E802" t="str">
        <f t="shared" si="75"/>
        <v/>
      </c>
      <c r="F802" t="str">
        <f t="shared" si="76"/>
        <v/>
      </c>
      <c r="G802" t="str">
        <f t="shared" si="77"/>
        <v/>
      </c>
      <c r="H802" t="str">
        <f t="shared" si="78"/>
        <v/>
      </c>
      <c r="J802" t="str">
        <f>"_"&amp;_xlfn.CONCAT(Leverancespecifikation!V805:BJ805,Leverancespecifikation!BN805:BZ805)</f>
        <v>_</v>
      </c>
    </row>
    <row r="803" spans="1:10" x14ac:dyDescent="0.25">
      <c r="A803" t="str">
        <f>Leverancespecifikation!C806</f>
        <v/>
      </c>
      <c r="B803" t="str">
        <f>IF(ISNUMBER(FIND("_ARK",Tabel2[[#This Row],[Kilde: 3. Leverancespecifikation
Sammenkædning af kolonnerne (Vxx:BJxx) &amp; (BNxx:BZxx)]],1)),"X","")</f>
        <v/>
      </c>
      <c r="C803" t="str">
        <f t="shared" si="73"/>
        <v/>
      </c>
      <c r="D803" t="str">
        <f t="shared" si="74"/>
        <v/>
      </c>
      <c r="E803" t="str">
        <f t="shared" si="75"/>
        <v/>
      </c>
      <c r="F803" t="str">
        <f t="shared" si="76"/>
        <v/>
      </c>
      <c r="G803" t="str">
        <f t="shared" si="77"/>
        <v/>
      </c>
      <c r="H803" t="str">
        <f t="shared" si="78"/>
        <v/>
      </c>
      <c r="J803" t="str">
        <f>"_"&amp;_xlfn.CONCAT(Leverancespecifikation!V806:BJ806,Leverancespecifikation!BN806:BZ806)</f>
        <v>_</v>
      </c>
    </row>
    <row r="804" spans="1:10" x14ac:dyDescent="0.25">
      <c r="A804" t="str">
        <f>Leverancespecifikation!C807</f>
        <v/>
      </c>
      <c r="B804" t="str">
        <f>IF(ISNUMBER(FIND("_ARK",Tabel2[[#This Row],[Kilde: 3. Leverancespecifikation
Sammenkædning af kolonnerne (Vxx:BJxx) &amp; (BNxx:BZxx)]],1)),"X","")</f>
        <v/>
      </c>
      <c r="C804" t="str">
        <f t="shared" si="73"/>
        <v/>
      </c>
      <c r="D804" t="str">
        <f t="shared" si="74"/>
        <v/>
      </c>
      <c r="E804" t="str">
        <f t="shared" si="75"/>
        <v/>
      </c>
      <c r="F804" t="str">
        <f t="shared" si="76"/>
        <v/>
      </c>
      <c r="G804" t="str">
        <f t="shared" si="77"/>
        <v/>
      </c>
      <c r="H804" t="str">
        <f t="shared" si="78"/>
        <v/>
      </c>
      <c r="J804" t="str">
        <f>"_"&amp;_xlfn.CONCAT(Leverancespecifikation!V807:BJ807,Leverancespecifikation!BN807:BZ807)</f>
        <v>_</v>
      </c>
    </row>
    <row r="805" spans="1:10" x14ac:dyDescent="0.25">
      <c r="A805" t="str">
        <f>Leverancespecifikation!C808</f>
        <v/>
      </c>
      <c r="B805" t="str">
        <f>IF(ISNUMBER(FIND("_ARK",Tabel2[[#This Row],[Kilde: 3. Leverancespecifikation
Sammenkædning af kolonnerne (Vxx:BJxx) &amp; (BNxx:BZxx)]],1)),"X","")</f>
        <v/>
      </c>
      <c r="C805" t="str">
        <f t="shared" si="73"/>
        <v/>
      </c>
      <c r="D805" t="str">
        <f t="shared" si="74"/>
        <v/>
      </c>
      <c r="E805" t="str">
        <f t="shared" si="75"/>
        <v/>
      </c>
      <c r="F805" t="str">
        <f t="shared" si="76"/>
        <v/>
      </c>
      <c r="G805" t="str">
        <f t="shared" si="77"/>
        <v/>
      </c>
      <c r="H805" t="str">
        <f t="shared" si="78"/>
        <v/>
      </c>
      <c r="J805" t="str">
        <f>"_"&amp;_xlfn.CONCAT(Leverancespecifikation!V808:BJ808,Leverancespecifikation!BN808:BZ808)</f>
        <v>_</v>
      </c>
    </row>
    <row r="806" spans="1:10" x14ac:dyDescent="0.25">
      <c r="A806" t="str">
        <f>Leverancespecifikation!C809</f>
        <v/>
      </c>
      <c r="B806" t="str">
        <f>IF(ISNUMBER(FIND("_ARK",Tabel2[[#This Row],[Kilde: 3. Leverancespecifikation
Sammenkædning af kolonnerne (Vxx:BJxx) &amp; (BNxx:BZxx)]],1)),"X","")</f>
        <v/>
      </c>
      <c r="C806" t="str">
        <f t="shared" si="73"/>
        <v/>
      </c>
      <c r="D806" t="str">
        <f t="shared" si="74"/>
        <v/>
      </c>
      <c r="E806" t="str">
        <f t="shared" si="75"/>
        <v/>
      </c>
      <c r="F806" t="str">
        <f t="shared" si="76"/>
        <v/>
      </c>
      <c r="G806" t="str">
        <f t="shared" si="77"/>
        <v/>
      </c>
      <c r="H806" t="str">
        <f t="shared" si="78"/>
        <v/>
      </c>
      <c r="J806" t="str">
        <f>"_"&amp;_xlfn.CONCAT(Leverancespecifikation!V809:BJ809,Leverancespecifikation!BN809:BZ809)</f>
        <v>_</v>
      </c>
    </row>
    <row r="807" spans="1:10" x14ac:dyDescent="0.25">
      <c r="A807" t="str">
        <f>Leverancespecifikation!C810</f>
        <v/>
      </c>
      <c r="B807" t="str">
        <f>IF(ISNUMBER(FIND("_ARK",Tabel2[[#This Row],[Kilde: 3. Leverancespecifikation
Sammenkædning af kolonnerne (Vxx:BJxx) &amp; (BNxx:BZxx)]],1)),"X","")</f>
        <v/>
      </c>
      <c r="C807" t="str">
        <f t="shared" si="73"/>
        <v/>
      </c>
      <c r="D807" t="str">
        <f t="shared" si="74"/>
        <v/>
      </c>
      <c r="E807" t="str">
        <f t="shared" si="75"/>
        <v/>
      </c>
      <c r="F807" t="str">
        <f t="shared" si="76"/>
        <v/>
      </c>
      <c r="G807" t="str">
        <f t="shared" si="77"/>
        <v/>
      </c>
      <c r="H807" t="str">
        <f t="shared" si="78"/>
        <v/>
      </c>
      <c r="J807" t="str">
        <f>"_"&amp;_xlfn.CONCAT(Leverancespecifikation!V810:BJ810,Leverancespecifikation!BN810:BZ810)</f>
        <v>_</v>
      </c>
    </row>
    <row r="808" spans="1:10" x14ac:dyDescent="0.25">
      <c r="A808" t="str">
        <f>Leverancespecifikation!C811</f>
        <v/>
      </c>
      <c r="B808" t="str">
        <f>IF(ISNUMBER(FIND("_ARK",Tabel2[[#This Row],[Kilde: 3. Leverancespecifikation
Sammenkædning af kolonnerne (Vxx:BJxx) &amp; (BNxx:BZxx)]],1)),"X","")</f>
        <v/>
      </c>
      <c r="C808" t="str">
        <f t="shared" si="73"/>
        <v/>
      </c>
      <c r="D808" t="str">
        <f t="shared" si="74"/>
        <v/>
      </c>
      <c r="E808" t="str">
        <f t="shared" si="75"/>
        <v/>
      </c>
      <c r="F808" t="str">
        <f t="shared" si="76"/>
        <v/>
      </c>
      <c r="G808" t="str">
        <f t="shared" si="77"/>
        <v/>
      </c>
      <c r="H808" t="str">
        <f t="shared" si="78"/>
        <v/>
      </c>
      <c r="J808" t="str">
        <f>"_"&amp;_xlfn.CONCAT(Leverancespecifikation!V811:BJ811,Leverancespecifikation!BN811:BZ811)</f>
        <v>_</v>
      </c>
    </row>
    <row r="809" spans="1:10" x14ac:dyDescent="0.25">
      <c r="A809" t="str">
        <f>Leverancespecifikation!C812</f>
        <v/>
      </c>
      <c r="B809" t="str">
        <f>IF(ISNUMBER(FIND("_ARK",Tabel2[[#This Row],[Kilde: 3. Leverancespecifikation
Sammenkædning af kolonnerne (Vxx:BJxx) &amp; (BNxx:BZxx)]],1)),"X","")</f>
        <v/>
      </c>
      <c r="C809" t="str">
        <f t="shared" si="73"/>
        <v/>
      </c>
      <c r="D809" t="str">
        <f t="shared" si="74"/>
        <v/>
      </c>
      <c r="E809" t="str">
        <f t="shared" si="75"/>
        <v/>
      </c>
      <c r="F809" t="str">
        <f t="shared" si="76"/>
        <v/>
      </c>
      <c r="G809" t="str">
        <f t="shared" si="77"/>
        <v/>
      </c>
      <c r="H809" t="str">
        <f t="shared" si="78"/>
        <v/>
      </c>
      <c r="J809" t="str">
        <f>"_"&amp;_xlfn.CONCAT(Leverancespecifikation!V812:BJ812,Leverancespecifikation!BN812:BZ812)</f>
        <v>_</v>
      </c>
    </row>
    <row r="810" spans="1:10" x14ac:dyDescent="0.25">
      <c r="A810" t="str">
        <f>Leverancespecifikation!C813</f>
        <v/>
      </c>
      <c r="B810" t="str">
        <f>IF(ISNUMBER(FIND("_ARK",Tabel2[[#This Row],[Kilde: 3. Leverancespecifikation
Sammenkædning af kolonnerne (Vxx:BJxx) &amp; (BNxx:BZxx)]],1)),"X","")</f>
        <v/>
      </c>
      <c r="C810" t="str">
        <f t="shared" si="73"/>
        <v/>
      </c>
      <c r="D810" t="str">
        <f t="shared" si="74"/>
        <v/>
      </c>
      <c r="E810" t="str">
        <f t="shared" si="75"/>
        <v/>
      </c>
      <c r="F810" t="str">
        <f t="shared" si="76"/>
        <v/>
      </c>
      <c r="G810" t="str">
        <f t="shared" si="77"/>
        <v/>
      </c>
      <c r="H810" t="str">
        <f t="shared" si="78"/>
        <v/>
      </c>
      <c r="J810" t="str">
        <f>"_"&amp;_xlfn.CONCAT(Leverancespecifikation!V813:BJ813,Leverancespecifikation!BN813:BZ813)</f>
        <v>_</v>
      </c>
    </row>
    <row r="811" spans="1:10" x14ac:dyDescent="0.25">
      <c r="A811" t="str">
        <f>Leverancespecifikation!C814</f>
        <v/>
      </c>
      <c r="B811" t="str">
        <f>IF(ISNUMBER(FIND("_ARK",Tabel2[[#This Row],[Kilde: 3. Leverancespecifikation
Sammenkædning af kolonnerne (Vxx:BJxx) &amp; (BNxx:BZxx)]],1)),"X","")</f>
        <v/>
      </c>
      <c r="C811" t="str">
        <f t="shared" si="73"/>
        <v/>
      </c>
      <c r="D811" t="str">
        <f t="shared" si="74"/>
        <v/>
      </c>
      <c r="E811" t="str">
        <f t="shared" si="75"/>
        <v/>
      </c>
      <c r="F811" t="str">
        <f t="shared" si="76"/>
        <v/>
      </c>
      <c r="G811" t="str">
        <f t="shared" si="77"/>
        <v/>
      </c>
      <c r="H811" t="str">
        <f t="shared" si="78"/>
        <v/>
      </c>
      <c r="J811" t="str">
        <f>"_"&amp;_xlfn.CONCAT(Leverancespecifikation!V814:BJ814,Leverancespecifikation!BN814:BZ814)</f>
        <v>_</v>
      </c>
    </row>
    <row r="812" spans="1:10" x14ac:dyDescent="0.25">
      <c r="A812" t="str">
        <f>Leverancespecifikation!C815</f>
        <v/>
      </c>
      <c r="B812" t="str">
        <f>IF(ISNUMBER(FIND("_ARK",Tabel2[[#This Row],[Kilde: 3. Leverancespecifikation
Sammenkædning af kolonnerne (Vxx:BJxx) &amp; (BNxx:BZxx)]],1)),"X","")</f>
        <v/>
      </c>
      <c r="C812" t="str">
        <f t="shared" si="73"/>
        <v/>
      </c>
      <c r="D812" t="str">
        <f t="shared" si="74"/>
        <v/>
      </c>
      <c r="E812" t="str">
        <f t="shared" si="75"/>
        <v/>
      </c>
      <c r="F812" t="str">
        <f t="shared" si="76"/>
        <v/>
      </c>
      <c r="G812" t="str">
        <f t="shared" si="77"/>
        <v/>
      </c>
      <c r="H812" t="str">
        <f t="shared" si="78"/>
        <v/>
      </c>
      <c r="J812" t="str">
        <f>"_"&amp;_xlfn.CONCAT(Leverancespecifikation!V815:BJ815,Leverancespecifikation!BN815:BZ815)</f>
        <v>_</v>
      </c>
    </row>
    <row r="813" spans="1:10" x14ac:dyDescent="0.25">
      <c r="A813" t="str">
        <f>Leverancespecifikation!C816</f>
        <v/>
      </c>
      <c r="B813" t="str">
        <f>IF(ISNUMBER(FIND("_ARK",Tabel2[[#This Row],[Kilde: 3. Leverancespecifikation
Sammenkædning af kolonnerne (Vxx:BJxx) &amp; (BNxx:BZxx)]],1)),"X","")</f>
        <v/>
      </c>
      <c r="C813" t="str">
        <f t="shared" si="73"/>
        <v/>
      </c>
      <c r="D813" t="str">
        <f t="shared" si="74"/>
        <v/>
      </c>
      <c r="E813" t="str">
        <f t="shared" si="75"/>
        <v/>
      </c>
      <c r="F813" t="str">
        <f t="shared" si="76"/>
        <v/>
      </c>
      <c r="G813" t="str">
        <f t="shared" si="77"/>
        <v/>
      </c>
      <c r="H813" t="str">
        <f t="shared" si="78"/>
        <v/>
      </c>
      <c r="J813" t="str">
        <f>"_"&amp;_xlfn.CONCAT(Leverancespecifikation!V816:BJ816,Leverancespecifikation!BN816:BZ816)</f>
        <v>_</v>
      </c>
    </row>
    <row r="814" spans="1:10" x14ac:dyDescent="0.25">
      <c r="A814" t="str">
        <f>Leverancespecifikation!C817</f>
        <v/>
      </c>
      <c r="B814" t="str">
        <f>IF(ISNUMBER(FIND("_ARK",Tabel2[[#This Row],[Kilde: 3. Leverancespecifikation
Sammenkædning af kolonnerne (Vxx:BJxx) &amp; (BNxx:BZxx)]],1)),"X","")</f>
        <v/>
      </c>
      <c r="C814" t="str">
        <f t="shared" si="73"/>
        <v/>
      </c>
      <c r="D814" t="str">
        <f t="shared" si="74"/>
        <v/>
      </c>
      <c r="E814" t="str">
        <f t="shared" si="75"/>
        <v/>
      </c>
      <c r="F814" t="str">
        <f t="shared" si="76"/>
        <v/>
      </c>
      <c r="G814" t="str">
        <f t="shared" si="77"/>
        <v/>
      </c>
      <c r="H814" t="str">
        <f t="shared" si="78"/>
        <v/>
      </c>
      <c r="J814" t="str">
        <f>"_"&amp;_xlfn.CONCAT(Leverancespecifikation!V817:BJ817,Leverancespecifikation!BN817:BZ817)</f>
        <v>_</v>
      </c>
    </row>
    <row r="815" spans="1:10" x14ac:dyDescent="0.25">
      <c r="A815" t="str">
        <f>Leverancespecifikation!C818</f>
        <v/>
      </c>
      <c r="B815" t="str">
        <f>IF(ISNUMBER(FIND("_ARK",Tabel2[[#This Row],[Kilde: 3. Leverancespecifikation
Sammenkædning af kolonnerne (Vxx:BJxx) &amp; (BNxx:BZxx)]],1)),"X","")</f>
        <v/>
      </c>
      <c r="C815" t="str">
        <f t="shared" si="73"/>
        <v/>
      </c>
      <c r="D815" t="str">
        <f t="shared" si="74"/>
        <v/>
      </c>
      <c r="E815" t="str">
        <f t="shared" si="75"/>
        <v/>
      </c>
      <c r="F815" t="str">
        <f t="shared" si="76"/>
        <v/>
      </c>
      <c r="G815" t="str">
        <f t="shared" si="77"/>
        <v/>
      </c>
      <c r="H815" t="str">
        <f t="shared" si="78"/>
        <v/>
      </c>
      <c r="J815" t="str">
        <f>"_"&amp;_xlfn.CONCAT(Leverancespecifikation!V818:BJ818,Leverancespecifikation!BN818:BZ818)</f>
        <v>_</v>
      </c>
    </row>
    <row r="816" spans="1:10" x14ac:dyDescent="0.25">
      <c r="A816" t="str">
        <f>Leverancespecifikation!C819</f>
        <v/>
      </c>
      <c r="B816" t="str">
        <f>IF(ISNUMBER(FIND("_ARK",Tabel2[[#This Row],[Kilde: 3. Leverancespecifikation
Sammenkædning af kolonnerne (Vxx:BJxx) &amp; (BNxx:BZxx)]],1)),"X","")</f>
        <v/>
      </c>
      <c r="C816" t="str">
        <f t="shared" si="73"/>
        <v/>
      </c>
      <c r="D816" t="str">
        <f t="shared" si="74"/>
        <v/>
      </c>
      <c r="E816" t="str">
        <f t="shared" si="75"/>
        <v/>
      </c>
      <c r="F816" t="str">
        <f t="shared" si="76"/>
        <v/>
      </c>
      <c r="G816" t="str">
        <f t="shared" si="77"/>
        <v/>
      </c>
      <c r="H816" t="str">
        <f t="shared" si="78"/>
        <v/>
      </c>
      <c r="J816" t="str">
        <f>"_"&amp;_xlfn.CONCAT(Leverancespecifikation!V819:BJ819,Leverancespecifikation!BN819:BZ819)</f>
        <v>_</v>
      </c>
    </row>
    <row r="817" spans="1:10" x14ac:dyDescent="0.25">
      <c r="A817" t="str">
        <f>Leverancespecifikation!C820</f>
        <v/>
      </c>
      <c r="B817" t="str">
        <f>IF(ISNUMBER(FIND("_ARK",Tabel2[[#This Row],[Kilde: 3. Leverancespecifikation
Sammenkædning af kolonnerne (Vxx:BJxx) &amp; (BNxx:BZxx)]],1)),"X","")</f>
        <v/>
      </c>
      <c r="C817" t="str">
        <f t="shared" si="73"/>
        <v/>
      </c>
      <c r="D817" t="str">
        <f t="shared" si="74"/>
        <v/>
      </c>
      <c r="E817" t="str">
        <f t="shared" si="75"/>
        <v/>
      </c>
      <c r="F817" t="str">
        <f t="shared" si="76"/>
        <v/>
      </c>
      <c r="G817" t="str">
        <f t="shared" si="77"/>
        <v/>
      </c>
      <c r="H817" t="str">
        <f t="shared" si="78"/>
        <v/>
      </c>
      <c r="J817" t="str">
        <f>"_"&amp;_xlfn.CONCAT(Leverancespecifikation!V820:BJ820,Leverancespecifikation!BN820:BZ820)</f>
        <v>_</v>
      </c>
    </row>
    <row r="818" spans="1:10" x14ac:dyDescent="0.25">
      <c r="A818" t="str">
        <f>Leverancespecifikation!C821</f>
        <v/>
      </c>
      <c r="B818" t="str">
        <f>IF(ISNUMBER(FIND("_ARK",Tabel2[[#This Row],[Kilde: 3. Leverancespecifikation
Sammenkædning af kolonnerne (Vxx:BJxx) &amp; (BNxx:BZxx)]],1)),"X","")</f>
        <v/>
      </c>
      <c r="C818" t="str">
        <f t="shared" si="73"/>
        <v/>
      </c>
      <c r="D818" t="str">
        <f t="shared" si="74"/>
        <v/>
      </c>
      <c r="E818" t="str">
        <f t="shared" si="75"/>
        <v/>
      </c>
      <c r="F818" t="str">
        <f t="shared" si="76"/>
        <v/>
      </c>
      <c r="G818" t="str">
        <f t="shared" si="77"/>
        <v/>
      </c>
      <c r="H818" t="str">
        <f t="shared" si="78"/>
        <v/>
      </c>
      <c r="J818" t="str">
        <f>"_"&amp;_xlfn.CONCAT(Leverancespecifikation!V821:BJ821,Leverancespecifikation!BN821:BZ821)</f>
        <v>_</v>
      </c>
    </row>
    <row r="819" spans="1:10" x14ac:dyDescent="0.25">
      <c r="A819" t="str">
        <f>Leverancespecifikation!C822</f>
        <v/>
      </c>
      <c r="B819" t="str">
        <f>IF(ISNUMBER(FIND("_ARK",Tabel2[[#This Row],[Kilde: 3. Leverancespecifikation
Sammenkædning af kolonnerne (Vxx:BJxx) &amp; (BNxx:BZxx)]],1)),"X","")</f>
        <v/>
      </c>
      <c r="C819" t="str">
        <f t="shared" si="73"/>
        <v/>
      </c>
      <c r="D819" t="str">
        <f t="shared" si="74"/>
        <v/>
      </c>
      <c r="E819" t="str">
        <f t="shared" si="75"/>
        <v/>
      </c>
      <c r="F819" t="str">
        <f t="shared" si="76"/>
        <v/>
      </c>
      <c r="G819" t="str">
        <f t="shared" si="77"/>
        <v/>
      </c>
      <c r="H819" t="str">
        <f t="shared" si="78"/>
        <v/>
      </c>
      <c r="J819" t="str">
        <f>"_"&amp;_xlfn.CONCAT(Leverancespecifikation!V822:BJ822,Leverancespecifikation!BN822:BZ822)</f>
        <v>_</v>
      </c>
    </row>
    <row r="820" spans="1:10" x14ac:dyDescent="0.25">
      <c r="A820" t="str">
        <f>Leverancespecifikation!C823</f>
        <v/>
      </c>
      <c r="B820" t="str">
        <f>IF(ISNUMBER(FIND("_ARK",Tabel2[[#This Row],[Kilde: 3. Leverancespecifikation
Sammenkædning af kolonnerne (Vxx:BJxx) &amp; (BNxx:BZxx)]],1)),"X","")</f>
        <v/>
      </c>
      <c r="C820" t="str">
        <f t="shared" si="73"/>
        <v/>
      </c>
      <c r="D820" t="str">
        <f t="shared" si="74"/>
        <v/>
      </c>
      <c r="E820" t="str">
        <f t="shared" si="75"/>
        <v/>
      </c>
      <c r="F820" t="str">
        <f t="shared" si="76"/>
        <v/>
      </c>
      <c r="G820" t="str">
        <f t="shared" si="77"/>
        <v/>
      </c>
      <c r="H820" t="str">
        <f t="shared" si="78"/>
        <v/>
      </c>
      <c r="J820" t="str">
        <f>"_"&amp;_xlfn.CONCAT(Leverancespecifikation!V823:BJ823,Leverancespecifikation!BN823:BZ823)</f>
        <v>_</v>
      </c>
    </row>
    <row r="821" spans="1:10" x14ac:dyDescent="0.25">
      <c r="A821" t="str">
        <f>Leverancespecifikation!C824</f>
        <v/>
      </c>
      <c r="B821" t="str">
        <f>IF(ISNUMBER(FIND("_ARK",Tabel2[[#This Row],[Kilde: 3. Leverancespecifikation
Sammenkædning af kolonnerne (Vxx:BJxx) &amp; (BNxx:BZxx)]],1)),"X","")</f>
        <v/>
      </c>
      <c r="C821" t="str">
        <f t="shared" si="73"/>
        <v/>
      </c>
      <c r="D821" t="str">
        <f t="shared" si="74"/>
        <v/>
      </c>
      <c r="E821" t="str">
        <f t="shared" si="75"/>
        <v/>
      </c>
      <c r="F821" t="str">
        <f t="shared" si="76"/>
        <v/>
      </c>
      <c r="G821" t="str">
        <f t="shared" si="77"/>
        <v/>
      </c>
      <c r="H821" t="str">
        <f t="shared" si="78"/>
        <v/>
      </c>
      <c r="J821" t="str">
        <f>"_"&amp;_xlfn.CONCAT(Leverancespecifikation!V824:BJ824,Leverancespecifikation!BN824:BZ824)</f>
        <v>_</v>
      </c>
    </row>
    <row r="822" spans="1:10" x14ac:dyDescent="0.25">
      <c r="A822" t="str">
        <f>Leverancespecifikation!C825</f>
        <v/>
      </c>
      <c r="B822" t="str">
        <f>IF(ISNUMBER(FIND("_ARK",Tabel2[[#This Row],[Kilde: 3. Leverancespecifikation
Sammenkædning af kolonnerne (Vxx:BJxx) &amp; (BNxx:BZxx)]],1)),"X","")</f>
        <v/>
      </c>
      <c r="C822" t="str">
        <f t="shared" si="73"/>
        <v/>
      </c>
      <c r="D822" t="str">
        <f t="shared" si="74"/>
        <v/>
      </c>
      <c r="E822" t="str">
        <f t="shared" si="75"/>
        <v/>
      </c>
      <c r="F822" t="str">
        <f t="shared" si="76"/>
        <v/>
      </c>
      <c r="G822" t="str">
        <f t="shared" si="77"/>
        <v/>
      </c>
      <c r="H822" t="str">
        <f t="shared" si="78"/>
        <v/>
      </c>
      <c r="J822" t="str">
        <f>"_"&amp;_xlfn.CONCAT(Leverancespecifikation!V825:BJ825,Leverancespecifikation!BN825:BZ825)</f>
        <v>_</v>
      </c>
    </row>
    <row r="823" spans="1:10" x14ac:dyDescent="0.25">
      <c r="A823" t="str">
        <f>Leverancespecifikation!C826</f>
        <v/>
      </c>
      <c r="B823" t="str">
        <f>IF(ISNUMBER(FIND("_ARK",Tabel2[[#This Row],[Kilde: 3. Leverancespecifikation
Sammenkædning af kolonnerne (Vxx:BJxx) &amp; (BNxx:BZxx)]],1)),"X","")</f>
        <v/>
      </c>
      <c r="C823" t="str">
        <f t="shared" si="73"/>
        <v/>
      </c>
      <c r="D823" t="str">
        <f t="shared" si="74"/>
        <v/>
      </c>
      <c r="E823" t="str">
        <f t="shared" si="75"/>
        <v/>
      </c>
      <c r="F823" t="str">
        <f t="shared" si="76"/>
        <v/>
      </c>
      <c r="G823" t="str">
        <f t="shared" si="77"/>
        <v/>
      </c>
      <c r="H823" t="str">
        <f t="shared" si="78"/>
        <v/>
      </c>
      <c r="J823" t="str">
        <f>"_"&amp;_xlfn.CONCAT(Leverancespecifikation!V826:BJ826,Leverancespecifikation!BN826:BZ826)</f>
        <v>_</v>
      </c>
    </row>
    <row r="824" spans="1:10" x14ac:dyDescent="0.25">
      <c r="A824" t="str">
        <f>Leverancespecifikation!C827</f>
        <v/>
      </c>
      <c r="B824" t="str">
        <f>IF(ISNUMBER(FIND("_ARK",Tabel2[[#This Row],[Kilde: 3. Leverancespecifikation
Sammenkædning af kolonnerne (Vxx:BJxx) &amp; (BNxx:BZxx)]],1)),"X","")</f>
        <v/>
      </c>
      <c r="C824" t="str">
        <f t="shared" si="73"/>
        <v/>
      </c>
      <c r="D824" t="str">
        <f t="shared" si="74"/>
        <v/>
      </c>
      <c r="E824" t="str">
        <f t="shared" si="75"/>
        <v/>
      </c>
      <c r="F824" t="str">
        <f t="shared" si="76"/>
        <v/>
      </c>
      <c r="G824" t="str">
        <f t="shared" si="77"/>
        <v/>
      </c>
      <c r="H824" t="str">
        <f t="shared" si="78"/>
        <v/>
      </c>
      <c r="J824" t="str">
        <f>"_"&amp;_xlfn.CONCAT(Leverancespecifikation!V827:BJ827,Leverancespecifikation!BN827:BZ827)</f>
        <v>_</v>
      </c>
    </row>
    <row r="825" spans="1:10" x14ac:dyDescent="0.25">
      <c r="A825" t="str">
        <f>Leverancespecifikation!C828</f>
        <v/>
      </c>
      <c r="B825" t="str">
        <f>IF(ISNUMBER(FIND("_ARK",Tabel2[[#This Row],[Kilde: 3. Leverancespecifikation
Sammenkædning af kolonnerne (Vxx:BJxx) &amp; (BNxx:BZxx)]],1)),"X","")</f>
        <v/>
      </c>
      <c r="C825" t="str">
        <f t="shared" si="73"/>
        <v/>
      </c>
      <c r="D825" t="str">
        <f t="shared" si="74"/>
        <v/>
      </c>
      <c r="E825" t="str">
        <f t="shared" si="75"/>
        <v/>
      </c>
      <c r="F825" t="str">
        <f t="shared" si="76"/>
        <v/>
      </c>
      <c r="G825" t="str">
        <f t="shared" si="77"/>
        <v/>
      </c>
      <c r="H825" t="str">
        <f t="shared" si="78"/>
        <v/>
      </c>
      <c r="J825" t="str">
        <f>"_"&amp;_xlfn.CONCAT(Leverancespecifikation!V828:BJ828,Leverancespecifikation!BN828:BZ828)</f>
        <v>_</v>
      </c>
    </row>
    <row r="826" spans="1:10" x14ac:dyDescent="0.25">
      <c r="A826" t="str">
        <f>Leverancespecifikation!C829</f>
        <v/>
      </c>
      <c r="B826" t="str">
        <f>IF(ISNUMBER(FIND("_ARK",Tabel2[[#This Row],[Kilde: 3. Leverancespecifikation
Sammenkædning af kolonnerne (Vxx:BJxx) &amp; (BNxx:BZxx)]],1)),"X","")</f>
        <v/>
      </c>
      <c r="C826" t="str">
        <f t="shared" si="73"/>
        <v/>
      </c>
      <c r="D826" t="str">
        <f t="shared" si="74"/>
        <v/>
      </c>
      <c r="E826" t="str">
        <f t="shared" si="75"/>
        <v/>
      </c>
      <c r="F826" t="str">
        <f t="shared" si="76"/>
        <v/>
      </c>
      <c r="G826" t="str">
        <f t="shared" si="77"/>
        <v/>
      </c>
      <c r="H826" t="str">
        <f t="shared" si="78"/>
        <v/>
      </c>
      <c r="J826" t="str">
        <f>"_"&amp;_xlfn.CONCAT(Leverancespecifikation!V829:BJ829,Leverancespecifikation!BN829:BZ829)</f>
        <v>_</v>
      </c>
    </row>
    <row r="827" spans="1:10" x14ac:dyDescent="0.25">
      <c r="A827" t="str">
        <f>Leverancespecifikation!C830</f>
        <v/>
      </c>
      <c r="B827" t="str">
        <f>IF(ISNUMBER(FIND("_ARK",Tabel2[[#This Row],[Kilde: 3. Leverancespecifikation
Sammenkædning af kolonnerne (Vxx:BJxx) &amp; (BNxx:BZxx)]],1)),"X","")</f>
        <v/>
      </c>
      <c r="C827" t="str">
        <f t="shared" si="73"/>
        <v/>
      </c>
      <c r="D827" t="str">
        <f t="shared" si="74"/>
        <v/>
      </c>
      <c r="E827" t="str">
        <f t="shared" si="75"/>
        <v/>
      </c>
      <c r="F827" t="str">
        <f t="shared" si="76"/>
        <v/>
      </c>
      <c r="G827" t="str">
        <f t="shared" si="77"/>
        <v/>
      </c>
      <c r="H827" t="str">
        <f t="shared" si="78"/>
        <v/>
      </c>
      <c r="J827" t="str">
        <f>"_"&amp;_xlfn.CONCAT(Leverancespecifikation!V830:BJ830,Leverancespecifikation!BN830:BZ830)</f>
        <v>_</v>
      </c>
    </row>
    <row r="828" spans="1:10" x14ac:dyDescent="0.25">
      <c r="A828" t="str">
        <f>Leverancespecifikation!C831</f>
        <v/>
      </c>
      <c r="B828" t="str">
        <f>IF(ISNUMBER(FIND("_ARK",Tabel2[[#This Row],[Kilde: 3. Leverancespecifikation
Sammenkædning af kolonnerne (Vxx:BJxx) &amp; (BNxx:BZxx)]],1)),"X","")</f>
        <v/>
      </c>
      <c r="C828" t="str">
        <f t="shared" si="73"/>
        <v/>
      </c>
      <c r="D828" t="str">
        <f t="shared" si="74"/>
        <v/>
      </c>
      <c r="E828" t="str">
        <f t="shared" si="75"/>
        <v/>
      </c>
      <c r="F828" t="str">
        <f t="shared" si="76"/>
        <v/>
      </c>
      <c r="G828" t="str">
        <f t="shared" si="77"/>
        <v/>
      </c>
      <c r="H828" t="str">
        <f t="shared" si="78"/>
        <v/>
      </c>
      <c r="J828" t="str">
        <f>"_"&amp;_xlfn.CONCAT(Leverancespecifikation!V831:BJ831,Leverancespecifikation!BN831:BZ831)</f>
        <v>_</v>
      </c>
    </row>
    <row r="829" spans="1:10" x14ac:dyDescent="0.25">
      <c r="A829" t="str">
        <f>Leverancespecifikation!C832</f>
        <v/>
      </c>
      <c r="B829" t="str">
        <f>IF(ISNUMBER(FIND("_ARK",Tabel2[[#This Row],[Kilde: 3. Leverancespecifikation
Sammenkædning af kolonnerne (Vxx:BJxx) &amp; (BNxx:BZxx)]],1)),"X","")</f>
        <v/>
      </c>
      <c r="C829" t="str">
        <f t="shared" si="73"/>
        <v/>
      </c>
      <c r="D829" t="str">
        <f t="shared" si="74"/>
        <v/>
      </c>
      <c r="E829" t="str">
        <f t="shared" si="75"/>
        <v/>
      </c>
      <c r="F829" t="str">
        <f t="shared" si="76"/>
        <v/>
      </c>
      <c r="G829" t="str">
        <f t="shared" si="77"/>
        <v/>
      </c>
      <c r="H829" t="str">
        <f t="shared" si="78"/>
        <v/>
      </c>
      <c r="J829" t="str">
        <f>"_"&amp;_xlfn.CONCAT(Leverancespecifikation!V832:BJ832,Leverancespecifikation!BN832:BZ832)</f>
        <v>_</v>
      </c>
    </row>
    <row r="830" spans="1:10" x14ac:dyDescent="0.25">
      <c r="A830" t="str">
        <f>Leverancespecifikation!C833</f>
        <v/>
      </c>
      <c r="B830" t="str">
        <f>IF(ISNUMBER(FIND("_ARK",Tabel2[[#This Row],[Kilde: 3. Leverancespecifikation
Sammenkædning af kolonnerne (Vxx:BJxx) &amp; (BNxx:BZxx)]],1)),"X","")</f>
        <v/>
      </c>
      <c r="C830" t="str">
        <f t="shared" si="73"/>
        <v/>
      </c>
      <c r="D830" t="str">
        <f t="shared" si="74"/>
        <v/>
      </c>
      <c r="E830" t="str">
        <f t="shared" si="75"/>
        <v/>
      </c>
      <c r="F830" t="str">
        <f t="shared" si="76"/>
        <v/>
      </c>
      <c r="G830" t="str">
        <f t="shared" si="77"/>
        <v/>
      </c>
      <c r="H830" t="str">
        <f t="shared" si="78"/>
        <v/>
      </c>
      <c r="J830" t="str">
        <f>"_"&amp;_xlfn.CONCAT(Leverancespecifikation!V833:BJ833,Leverancespecifikation!BN833:BZ833)</f>
        <v>_</v>
      </c>
    </row>
    <row r="831" spans="1:10" x14ac:dyDescent="0.25">
      <c r="A831" t="str">
        <f>Leverancespecifikation!C834</f>
        <v/>
      </c>
      <c r="B831" t="str">
        <f>IF(ISNUMBER(FIND("_ARK",Tabel2[[#This Row],[Kilde: 3. Leverancespecifikation
Sammenkædning af kolonnerne (Vxx:BJxx) &amp; (BNxx:BZxx)]],1)),"X","")</f>
        <v/>
      </c>
      <c r="C831" t="str">
        <f t="shared" si="73"/>
        <v/>
      </c>
      <c r="D831" t="str">
        <f t="shared" si="74"/>
        <v/>
      </c>
      <c r="E831" t="str">
        <f t="shared" si="75"/>
        <v/>
      </c>
      <c r="F831" t="str">
        <f t="shared" si="76"/>
        <v/>
      </c>
      <c r="G831" t="str">
        <f t="shared" si="77"/>
        <v/>
      </c>
      <c r="H831" t="str">
        <f t="shared" si="78"/>
        <v/>
      </c>
      <c r="J831" t="str">
        <f>"_"&amp;_xlfn.CONCAT(Leverancespecifikation!V834:BJ834,Leverancespecifikation!BN834:BZ834)</f>
        <v>_</v>
      </c>
    </row>
    <row r="832" spans="1:10" x14ac:dyDescent="0.25">
      <c r="A832" t="str">
        <f>Leverancespecifikation!C835</f>
        <v/>
      </c>
      <c r="B832" t="str">
        <f>IF(ISNUMBER(FIND("_ARK",Tabel2[[#This Row],[Kilde: 3. Leverancespecifikation
Sammenkædning af kolonnerne (Vxx:BJxx) &amp; (BNxx:BZxx)]],1)),"X","")</f>
        <v/>
      </c>
      <c r="C832" t="str">
        <f t="shared" si="73"/>
        <v/>
      </c>
      <c r="D832" t="str">
        <f t="shared" si="74"/>
        <v/>
      </c>
      <c r="E832" t="str">
        <f t="shared" si="75"/>
        <v/>
      </c>
      <c r="F832" t="str">
        <f t="shared" si="76"/>
        <v/>
      </c>
      <c r="G832" t="str">
        <f t="shared" si="77"/>
        <v/>
      </c>
      <c r="H832" t="str">
        <f t="shared" si="78"/>
        <v/>
      </c>
      <c r="J832" t="str">
        <f>"_"&amp;_xlfn.CONCAT(Leverancespecifikation!V835:BJ835,Leverancespecifikation!BN835:BZ835)</f>
        <v>_</v>
      </c>
    </row>
    <row r="833" spans="1:10" x14ac:dyDescent="0.25">
      <c r="A833" t="str">
        <f>Leverancespecifikation!C836</f>
        <v/>
      </c>
      <c r="B833" t="str">
        <f>IF(ISNUMBER(FIND("_ARK",Tabel2[[#This Row],[Kilde: 3. Leverancespecifikation
Sammenkædning af kolonnerne (Vxx:BJxx) &amp; (BNxx:BZxx)]],1)),"X","")</f>
        <v/>
      </c>
      <c r="C833" t="str">
        <f t="shared" si="73"/>
        <v/>
      </c>
      <c r="D833" t="str">
        <f t="shared" si="74"/>
        <v/>
      </c>
      <c r="E833" t="str">
        <f t="shared" si="75"/>
        <v/>
      </c>
      <c r="F833" t="str">
        <f t="shared" si="76"/>
        <v/>
      </c>
      <c r="G833" t="str">
        <f t="shared" si="77"/>
        <v/>
      </c>
      <c r="H833" t="str">
        <f t="shared" si="78"/>
        <v/>
      </c>
      <c r="J833" t="str">
        <f>"_"&amp;_xlfn.CONCAT(Leverancespecifikation!V836:BJ836,Leverancespecifikation!BN836:BZ836)</f>
        <v>_</v>
      </c>
    </row>
    <row r="834" spans="1:10" x14ac:dyDescent="0.25">
      <c r="A834" t="str">
        <f>Leverancespecifikation!C837</f>
        <v/>
      </c>
      <c r="B834" t="str">
        <f>IF(ISNUMBER(FIND("_ARK",Tabel2[[#This Row],[Kilde: 3. Leverancespecifikation
Sammenkædning af kolonnerne (Vxx:BJxx) &amp; (BNxx:BZxx)]],1)),"X","")</f>
        <v/>
      </c>
      <c r="C834" t="str">
        <f t="shared" si="73"/>
        <v/>
      </c>
      <c r="D834" t="str">
        <f t="shared" si="74"/>
        <v/>
      </c>
      <c r="E834" t="str">
        <f t="shared" si="75"/>
        <v/>
      </c>
      <c r="F834" t="str">
        <f t="shared" si="76"/>
        <v/>
      </c>
      <c r="G834" t="str">
        <f t="shared" si="77"/>
        <v/>
      </c>
      <c r="H834" t="str">
        <f t="shared" si="78"/>
        <v/>
      </c>
      <c r="J834" t="str">
        <f>"_"&amp;_xlfn.CONCAT(Leverancespecifikation!V837:BJ837,Leverancespecifikation!BN837:BZ837)</f>
        <v>_</v>
      </c>
    </row>
    <row r="835" spans="1:10" x14ac:dyDescent="0.25">
      <c r="A835" t="str">
        <f>Leverancespecifikation!C838</f>
        <v/>
      </c>
      <c r="B835" t="str">
        <f>IF(ISNUMBER(FIND("_ARK",Tabel2[[#This Row],[Kilde: 3. Leverancespecifikation
Sammenkædning af kolonnerne (Vxx:BJxx) &amp; (BNxx:BZxx)]],1)),"X","")</f>
        <v/>
      </c>
      <c r="C835" t="str">
        <f t="shared" ref="C835:C898" si="79">IF(ISNUMBER(FIND("KON",J835,1)),"X","")</f>
        <v/>
      </c>
      <c r="D835" t="str">
        <f t="shared" ref="D835:D898" si="80">IF(ISNUMBER(FIND("EL",J835,1)),"X","")</f>
        <v/>
      </c>
      <c r="E835" t="str">
        <f t="shared" ref="E835:E898" si="81">IF(ISNUMBER(FIND("VVS",J835,1)),"X","")</f>
        <v/>
      </c>
      <c r="F835" t="str">
        <f t="shared" ref="F835:F898" si="82">IF(ISNUMBER(FIND("VEN",J835,1)),"X","")</f>
        <v/>
      </c>
      <c r="G835" t="str">
        <f t="shared" ref="G835:G898" si="83">IF(ISNUMBER(FIND("ENT",J835,1)),"X","")</f>
        <v/>
      </c>
      <c r="H835" t="str">
        <f t="shared" ref="H835:H898" si="84">IF(ISNUMBER(FIND("LAN",J835,1)),"X","")</f>
        <v/>
      </c>
      <c r="J835" t="str">
        <f>"_"&amp;_xlfn.CONCAT(Leverancespecifikation!V838:BJ838,Leverancespecifikation!BN838:BZ838)</f>
        <v>_</v>
      </c>
    </row>
    <row r="836" spans="1:10" x14ac:dyDescent="0.25">
      <c r="A836" t="str">
        <f>Leverancespecifikation!C839</f>
        <v/>
      </c>
      <c r="B836" t="str">
        <f>IF(ISNUMBER(FIND("_ARK",Tabel2[[#This Row],[Kilde: 3. Leverancespecifikation
Sammenkædning af kolonnerne (Vxx:BJxx) &amp; (BNxx:BZxx)]],1)),"X","")</f>
        <v/>
      </c>
      <c r="C836" t="str">
        <f t="shared" si="79"/>
        <v/>
      </c>
      <c r="D836" t="str">
        <f t="shared" si="80"/>
        <v/>
      </c>
      <c r="E836" t="str">
        <f t="shared" si="81"/>
        <v/>
      </c>
      <c r="F836" t="str">
        <f t="shared" si="82"/>
        <v/>
      </c>
      <c r="G836" t="str">
        <f t="shared" si="83"/>
        <v/>
      </c>
      <c r="H836" t="str">
        <f t="shared" si="84"/>
        <v/>
      </c>
      <c r="J836" t="str">
        <f>"_"&amp;_xlfn.CONCAT(Leverancespecifikation!V839:BJ839,Leverancespecifikation!BN839:BZ839)</f>
        <v>_</v>
      </c>
    </row>
    <row r="837" spans="1:10" x14ac:dyDescent="0.25">
      <c r="A837" t="str">
        <f>Leverancespecifikation!C840</f>
        <v/>
      </c>
      <c r="B837" t="str">
        <f>IF(ISNUMBER(FIND("_ARK",Tabel2[[#This Row],[Kilde: 3. Leverancespecifikation
Sammenkædning af kolonnerne (Vxx:BJxx) &amp; (BNxx:BZxx)]],1)),"X","")</f>
        <v/>
      </c>
      <c r="C837" t="str">
        <f t="shared" si="79"/>
        <v/>
      </c>
      <c r="D837" t="str">
        <f t="shared" si="80"/>
        <v/>
      </c>
      <c r="E837" t="str">
        <f t="shared" si="81"/>
        <v/>
      </c>
      <c r="F837" t="str">
        <f t="shared" si="82"/>
        <v/>
      </c>
      <c r="G837" t="str">
        <f t="shared" si="83"/>
        <v/>
      </c>
      <c r="H837" t="str">
        <f t="shared" si="84"/>
        <v/>
      </c>
      <c r="J837" t="str">
        <f>"_"&amp;_xlfn.CONCAT(Leverancespecifikation!V840:BJ840,Leverancespecifikation!BN840:BZ840)</f>
        <v>_</v>
      </c>
    </row>
    <row r="838" spans="1:10" x14ac:dyDescent="0.25">
      <c r="A838" t="str">
        <f>Leverancespecifikation!C841</f>
        <v/>
      </c>
      <c r="B838" t="str">
        <f>IF(ISNUMBER(FIND("_ARK",Tabel2[[#This Row],[Kilde: 3. Leverancespecifikation
Sammenkædning af kolonnerne (Vxx:BJxx) &amp; (BNxx:BZxx)]],1)),"X","")</f>
        <v/>
      </c>
      <c r="C838" t="str">
        <f t="shared" si="79"/>
        <v/>
      </c>
      <c r="D838" t="str">
        <f t="shared" si="80"/>
        <v/>
      </c>
      <c r="E838" t="str">
        <f t="shared" si="81"/>
        <v/>
      </c>
      <c r="F838" t="str">
        <f t="shared" si="82"/>
        <v/>
      </c>
      <c r="G838" t="str">
        <f t="shared" si="83"/>
        <v/>
      </c>
      <c r="H838" t="str">
        <f t="shared" si="84"/>
        <v/>
      </c>
      <c r="J838" t="str">
        <f>"_"&amp;_xlfn.CONCAT(Leverancespecifikation!V841:BJ841,Leverancespecifikation!BN841:BZ841)</f>
        <v>_</v>
      </c>
    </row>
    <row r="839" spans="1:10" x14ac:dyDescent="0.25">
      <c r="A839" t="str">
        <f>Leverancespecifikation!C842</f>
        <v/>
      </c>
      <c r="B839" t="str">
        <f>IF(ISNUMBER(FIND("_ARK",Tabel2[[#This Row],[Kilde: 3. Leverancespecifikation
Sammenkædning af kolonnerne (Vxx:BJxx) &amp; (BNxx:BZxx)]],1)),"X","")</f>
        <v/>
      </c>
      <c r="C839" t="str">
        <f t="shared" si="79"/>
        <v/>
      </c>
      <c r="D839" t="str">
        <f t="shared" si="80"/>
        <v/>
      </c>
      <c r="E839" t="str">
        <f t="shared" si="81"/>
        <v/>
      </c>
      <c r="F839" t="str">
        <f t="shared" si="82"/>
        <v/>
      </c>
      <c r="G839" t="str">
        <f t="shared" si="83"/>
        <v/>
      </c>
      <c r="H839" t="str">
        <f t="shared" si="84"/>
        <v/>
      </c>
      <c r="J839" t="str">
        <f>"_"&amp;_xlfn.CONCAT(Leverancespecifikation!V842:BJ842,Leverancespecifikation!BN842:BZ842)</f>
        <v>_</v>
      </c>
    </row>
    <row r="840" spans="1:10" x14ac:dyDescent="0.25">
      <c r="A840" t="str">
        <f>Leverancespecifikation!C843</f>
        <v/>
      </c>
      <c r="B840" t="str">
        <f>IF(ISNUMBER(FIND("_ARK",Tabel2[[#This Row],[Kilde: 3. Leverancespecifikation
Sammenkædning af kolonnerne (Vxx:BJxx) &amp; (BNxx:BZxx)]],1)),"X","")</f>
        <v/>
      </c>
      <c r="C840" t="str">
        <f t="shared" si="79"/>
        <v/>
      </c>
      <c r="D840" t="str">
        <f t="shared" si="80"/>
        <v/>
      </c>
      <c r="E840" t="str">
        <f t="shared" si="81"/>
        <v/>
      </c>
      <c r="F840" t="str">
        <f t="shared" si="82"/>
        <v/>
      </c>
      <c r="G840" t="str">
        <f t="shared" si="83"/>
        <v/>
      </c>
      <c r="H840" t="str">
        <f t="shared" si="84"/>
        <v/>
      </c>
      <c r="J840" t="str">
        <f>"_"&amp;_xlfn.CONCAT(Leverancespecifikation!V843:BJ843,Leverancespecifikation!BN843:BZ843)</f>
        <v>_</v>
      </c>
    </row>
    <row r="841" spans="1:10" x14ac:dyDescent="0.25">
      <c r="A841" t="str">
        <f>Leverancespecifikation!C844</f>
        <v/>
      </c>
      <c r="B841" t="str">
        <f>IF(ISNUMBER(FIND("_ARK",Tabel2[[#This Row],[Kilde: 3. Leverancespecifikation
Sammenkædning af kolonnerne (Vxx:BJxx) &amp; (BNxx:BZxx)]],1)),"X","")</f>
        <v/>
      </c>
      <c r="C841" t="str">
        <f t="shared" si="79"/>
        <v/>
      </c>
      <c r="D841" t="str">
        <f t="shared" si="80"/>
        <v/>
      </c>
      <c r="E841" t="str">
        <f t="shared" si="81"/>
        <v/>
      </c>
      <c r="F841" t="str">
        <f t="shared" si="82"/>
        <v/>
      </c>
      <c r="G841" t="str">
        <f t="shared" si="83"/>
        <v/>
      </c>
      <c r="H841" t="str">
        <f t="shared" si="84"/>
        <v/>
      </c>
      <c r="J841" t="str">
        <f>"_"&amp;_xlfn.CONCAT(Leverancespecifikation!V844:BJ844,Leverancespecifikation!BN844:BZ844)</f>
        <v>_</v>
      </c>
    </row>
    <row r="842" spans="1:10" x14ac:dyDescent="0.25">
      <c r="A842" t="str">
        <f>Leverancespecifikation!C845</f>
        <v/>
      </c>
      <c r="B842" t="str">
        <f>IF(ISNUMBER(FIND("_ARK",Tabel2[[#This Row],[Kilde: 3. Leverancespecifikation
Sammenkædning af kolonnerne (Vxx:BJxx) &amp; (BNxx:BZxx)]],1)),"X","")</f>
        <v/>
      </c>
      <c r="C842" t="str">
        <f t="shared" si="79"/>
        <v/>
      </c>
      <c r="D842" t="str">
        <f t="shared" si="80"/>
        <v/>
      </c>
      <c r="E842" t="str">
        <f t="shared" si="81"/>
        <v/>
      </c>
      <c r="F842" t="str">
        <f t="shared" si="82"/>
        <v/>
      </c>
      <c r="G842" t="str">
        <f t="shared" si="83"/>
        <v/>
      </c>
      <c r="H842" t="str">
        <f t="shared" si="84"/>
        <v/>
      </c>
      <c r="J842" t="str">
        <f>"_"&amp;_xlfn.CONCAT(Leverancespecifikation!V845:BJ845,Leverancespecifikation!BN845:BZ845)</f>
        <v>_</v>
      </c>
    </row>
    <row r="843" spans="1:10" x14ac:dyDescent="0.25">
      <c r="A843" t="str">
        <f>Leverancespecifikation!C846</f>
        <v/>
      </c>
      <c r="B843" t="str">
        <f>IF(ISNUMBER(FIND("_ARK",Tabel2[[#This Row],[Kilde: 3. Leverancespecifikation
Sammenkædning af kolonnerne (Vxx:BJxx) &amp; (BNxx:BZxx)]],1)),"X","")</f>
        <v/>
      </c>
      <c r="C843" t="str">
        <f t="shared" si="79"/>
        <v/>
      </c>
      <c r="D843" t="str">
        <f t="shared" si="80"/>
        <v/>
      </c>
      <c r="E843" t="str">
        <f t="shared" si="81"/>
        <v/>
      </c>
      <c r="F843" t="str">
        <f t="shared" si="82"/>
        <v/>
      </c>
      <c r="G843" t="str">
        <f t="shared" si="83"/>
        <v/>
      </c>
      <c r="H843" t="str">
        <f t="shared" si="84"/>
        <v/>
      </c>
      <c r="J843" t="str">
        <f>"_"&amp;_xlfn.CONCAT(Leverancespecifikation!V846:BJ846,Leverancespecifikation!BN846:BZ846)</f>
        <v>_</v>
      </c>
    </row>
    <row r="844" spans="1:10" x14ac:dyDescent="0.25">
      <c r="A844" t="str">
        <f>Leverancespecifikation!C847</f>
        <v/>
      </c>
      <c r="B844" t="str">
        <f>IF(ISNUMBER(FIND("_ARK",Tabel2[[#This Row],[Kilde: 3. Leverancespecifikation
Sammenkædning af kolonnerne (Vxx:BJxx) &amp; (BNxx:BZxx)]],1)),"X","")</f>
        <v/>
      </c>
      <c r="C844" t="str">
        <f t="shared" si="79"/>
        <v/>
      </c>
      <c r="D844" t="str">
        <f t="shared" si="80"/>
        <v/>
      </c>
      <c r="E844" t="str">
        <f t="shared" si="81"/>
        <v/>
      </c>
      <c r="F844" t="str">
        <f t="shared" si="82"/>
        <v/>
      </c>
      <c r="G844" t="str">
        <f t="shared" si="83"/>
        <v/>
      </c>
      <c r="H844" t="str">
        <f t="shared" si="84"/>
        <v/>
      </c>
      <c r="J844" t="str">
        <f>"_"&amp;_xlfn.CONCAT(Leverancespecifikation!V847:BJ847,Leverancespecifikation!BN847:BZ847)</f>
        <v>_</v>
      </c>
    </row>
    <row r="845" spans="1:10" x14ac:dyDescent="0.25">
      <c r="A845" t="str">
        <f>Leverancespecifikation!C848</f>
        <v/>
      </c>
      <c r="B845" t="str">
        <f>IF(ISNUMBER(FIND("_ARK",Tabel2[[#This Row],[Kilde: 3. Leverancespecifikation
Sammenkædning af kolonnerne (Vxx:BJxx) &amp; (BNxx:BZxx)]],1)),"X","")</f>
        <v/>
      </c>
      <c r="C845" t="str">
        <f t="shared" si="79"/>
        <v/>
      </c>
      <c r="D845" t="str">
        <f t="shared" si="80"/>
        <v/>
      </c>
      <c r="E845" t="str">
        <f t="shared" si="81"/>
        <v/>
      </c>
      <c r="F845" t="str">
        <f t="shared" si="82"/>
        <v/>
      </c>
      <c r="G845" t="str">
        <f t="shared" si="83"/>
        <v/>
      </c>
      <c r="H845" t="str">
        <f t="shared" si="84"/>
        <v/>
      </c>
      <c r="J845" t="str">
        <f>"_"&amp;_xlfn.CONCAT(Leverancespecifikation!V848:BJ848,Leverancespecifikation!BN848:BZ848)</f>
        <v>_</v>
      </c>
    </row>
    <row r="846" spans="1:10" x14ac:dyDescent="0.25">
      <c r="A846" t="str">
        <f>Leverancespecifikation!C849</f>
        <v/>
      </c>
      <c r="B846" t="str">
        <f>IF(ISNUMBER(FIND("_ARK",Tabel2[[#This Row],[Kilde: 3. Leverancespecifikation
Sammenkædning af kolonnerne (Vxx:BJxx) &amp; (BNxx:BZxx)]],1)),"X","")</f>
        <v/>
      </c>
      <c r="C846" t="str">
        <f t="shared" si="79"/>
        <v/>
      </c>
      <c r="D846" t="str">
        <f t="shared" si="80"/>
        <v/>
      </c>
      <c r="E846" t="str">
        <f t="shared" si="81"/>
        <v/>
      </c>
      <c r="F846" t="str">
        <f t="shared" si="82"/>
        <v/>
      </c>
      <c r="G846" t="str">
        <f t="shared" si="83"/>
        <v/>
      </c>
      <c r="H846" t="str">
        <f t="shared" si="84"/>
        <v/>
      </c>
      <c r="J846" t="str">
        <f>"_"&amp;_xlfn.CONCAT(Leverancespecifikation!V849:BJ849,Leverancespecifikation!BN849:BZ849)</f>
        <v>_</v>
      </c>
    </row>
    <row r="847" spans="1:10" x14ac:dyDescent="0.25">
      <c r="A847" t="str">
        <f>Leverancespecifikation!C850</f>
        <v/>
      </c>
      <c r="B847" t="str">
        <f>IF(ISNUMBER(FIND("_ARK",Tabel2[[#This Row],[Kilde: 3. Leverancespecifikation
Sammenkædning af kolonnerne (Vxx:BJxx) &amp; (BNxx:BZxx)]],1)),"X","")</f>
        <v/>
      </c>
      <c r="C847" t="str">
        <f t="shared" si="79"/>
        <v/>
      </c>
      <c r="D847" t="str">
        <f t="shared" si="80"/>
        <v/>
      </c>
      <c r="E847" t="str">
        <f t="shared" si="81"/>
        <v/>
      </c>
      <c r="F847" t="str">
        <f t="shared" si="82"/>
        <v/>
      </c>
      <c r="G847" t="str">
        <f t="shared" si="83"/>
        <v/>
      </c>
      <c r="H847" t="str">
        <f t="shared" si="84"/>
        <v/>
      </c>
      <c r="J847" t="str">
        <f>"_"&amp;_xlfn.CONCAT(Leverancespecifikation!V850:BJ850,Leverancespecifikation!BN850:BZ850)</f>
        <v>_</v>
      </c>
    </row>
    <row r="848" spans="1:10" x14ac:dyDescent="0.25">
      <c r="A848" t="str">
        <f>Leverancespecifikation!C851</f>
        <v/>
      </c>
      <c r="B848" t="str">
        <f>IF(ISNUMBER(FIND("_ARK",Tabel2[[#This Row],[Kilde: 3. Leverancespecifikation
Sammenkædning af kolonnerne (Vxx:BJxx) &amp; (BNxx:BZxx)]],1)),"X","")</f>
        <v/>
      </c>
      <c r="C848" t="str">
        <f t="shared" si="79"/>
        <v/>
      </c>
      <c r="D848" t="str">
        <f t="shared" si="80"/>
        <v/>
      </c>
      <c r="E848" t="str">
        <f t="shared" si="81"/>
        <v/>
      </c>
      <c r="F848" t="str">
        <f t="shared" si="82"/>
        <v/>
      </c>
      <c r="G848" t="str">
        <f t="shared" si="83"/>
        <v/>
      </c>
      <c r="H848" t="str">
        <f t="shared" si="84"/>
        <v/>
      </c>
      <c r="J848" t="str">
        <f>"_"&amp;_xlfn.CONCAT(Leverancespecifikation!V851:BJ851,Leverancespecifikation!BN851:BZ851)</f>
        <v>_</v>
      </c>
    </row>
    <row r="849" spans="1:10" x14ac:dyDescent="0.25">
      <c r="A849" t="str">
        <f>Leverancespecifikation!C852</f>
        <v/>
      </c>
      <c r="B849" t="str">
        <f>IF(ISNUMBER(FIND("_ARK",Tabel2[[#This Row],[Kilde: 3. Leverancespecifikation
Sammenkædning af kolonnerne (Vxx:BJxx) &amp; (BNxx:BZxx)]],1)),"X","")</f>
        <v/>
      </c>
      <c r="C849" t="str">
        <f t="shared" si="79"/>
        <v/>
      </c>
      <c r="D849" t="str">
        <f t="shared" si="80"/>
        <v/>
      </c>
      <c r="E849" t="str">
        <f t="shared" si="81"/>
        <v/>
      </c>
      <c r="F849" t="str">
        <f t="shared" si="82"/>
        <v/>
      </c>
      <c r="G849" t="str">
        <f t="shared" si="83"/>
        <v/>
      </c>
      <c r="H849" t="str">
        <f t="shared" si="84"/>
        <v/>
      </c>
      <c r="J849" t="str">
        <f>"_"&amp;_xlfn.CONCAT(Leverancespecifikation!V852:BJ852,Leverancespecifikation!BN852:BZ852)</f>
        <v>_</v>
      </c>
    </row>
    <row r="850" spans="1:10" x14ac:dyDescent="0.25">
      <c r="A850" t="str">
        <f>Leverancespecifikation!C853</f>
        <v/>
      </c>
      <c r="B850" t="str">
        <f>IF(ISNUMBER(FIND("_ARK",Tabel2[[#This Row],[Kilde: 3. Leverancespecifikation
Sammenkædning af kolonnerne (Vxx:BJxx) &amp; (BNxx:BZxx)]],1)),"X","")</f>
        <v/>
      </c>
      <c r="C850" t="str">
        <f t="shared" si="79"/>
        <v/>
      </c>
      <c r="D850" t="str">
        <f t="shared" si="80"/>
        <v/>
      </c>
      <c r="E850" t="str">
        <f t="shared" si="81"/>
        <v/>
      </c>
      <c r="F850" t="str">
        <f t="shared" si="82"/>
        <v/>
      </c>
      <c r="G850" t="str">
        <f t="shared" si="83"/>
        <v/>
      </c>
      <c r="H850" t="str">
        <f t="shared" si="84"/>
        <v/>
      </c>
      <c r="J850" t="str">
        <f>"_"&amp;_xlfn.CONCAT(Leverancespecifikation!V853:BJ853,Leverancespecifikation!BN853:BZ853)</f>
        <v>_</v>
      </c>
    </row>
    <row r="851" spans="1:10" x14ac:dyDescent="0.25">
      <c r="A851" t="str">
        <f>Leverancespecifikation!C854</f>
        <v/>
      </c>
      <c r="B851" t="str">
        <f>IF(ISNUMBER(FIND("_ARK",Tabel2[[#This Row],[Kilde: 3. Leverancespecifikation
Sammenkædning af kolonnerne (Vxx:BJxx) &amp; (BNxx:BZxx)]],1)),"X","")</f>
        <v/>
      </c>
      <c r="C851" t="str">
        <f t="shared" si="79"/>
        <v/>
      </c>
      <c r="D851" t="str">
        <f t="shared" si="80"/>
        <v/>
      </c>
      <c r="E851" t="str">
        <f t="shared" si="81"/>
        <v/>
      </c>
      <c r="F851" t="str">
        <f t="shared" si="82"/>
        <v/>
      </c>
      <c r="G851" t="str">
        <f t="shared" si="83"/>
        <v/>
      </c>
      <c r="H851" t="str">
        <f t="shared" si="84"/>
        <v/>
      </c>
      <c r="J851" t="str">
        <f>"_"&amp;_xlfn.CONCAT(Leverancespecifikation!V854:BJ854,Leverancespecifikation!BN854:BZ854)</f>
        <v>_</v>
      </c>
    </row>
    <row r="852" spans="1:10" x14ac:dyDescent="0.25">
      <c r="A852" t="str">
        <f>Leverancespecifikation!C855</f>
        <v/>
      </c>
      <c r="B852" t="str">
        <f>IF(ISNUMBER(FIND("_ARK",Tabel2[[#This Row],[Kilde: 3. Leverancespecifikation
Sammenkædning af kolonnerne (Vxx:BJxx) &amp; (BNxx:BZxx)]],1)),"X","")</f>
        <v/>
      </c>
      <c r="C852" t="str">
        <f t="shared" si="79"/>
        <v/>
      </c>
      <c r="D852" t="str">
        <f t="shared" si="80"/>
        <v/>
      </c>
      <c r="E852" t="str">
        <f t="shared" si="81"/>
        <v/>
      </c>
      <c r="F852" t="str">
        <f t="shared" si="82"/>
        <v/>
      </c>
      <c r="G852" t="str">
        <f t="shared" si="83"/>
        <v/>
      </c>
      <c r="H852" t="str">
        <f t="shared" si="84"/>
        <v/>
      </c>
      <c r="J852" t="str">
        <f>"_"&amp;_xlfn.CONCAT(Leverancespecifikation!V855:BJ855,Leverancespecifikation!BN855:BZ855)</f>
        <v>_</v>
      </c>
    </row>
    <row r="853" spans="1:10" x14ac:dyDescent="0.25">
      <c r="A853" t="str">
        <f>Leverancespecifikation!C856</f>
        <v/>
      </c>
      <c r="B853" t="str">
        <f>IF(ISNUMBER(FIND("_ARK",Tabel2[[#This Row],[Kilde: 3. Leverancespecifikation
Sammenkædning af kolonnerne (Vxx:BJxx) &amp; (BNxx:BZxx)]],1)),"X","")</f>
        <v/>
      </c>
      <c r="C853" t="str">
        <f t="shared" si="79"/>
        <v/>
      </c>
      <c r="D853" t="str">
        <f t="shared" si="80"/>
        <v/>
      </c>
      <c r="E853" t="str">
        <f t="shared" si="81"/>
        <v/>
      </c>
      <c r="F853" t="str">
        <f t="shared" si="82"/>
        <v/>
      </c>
      <c r="G853" t="str">
        <f t="shared" si="83"/>
        <v/>
      </c>
      <c r="H853" t="str">
        <f t="shared" si="84"/>
        <v/>
      </c>
      <c r="J853" t="str">
        <f>"_"&amp;_xlfn.CONCAT(Leverancespecifikation!V856:BJ856,Leverancespecifikation!BN856:BZ856)</f>
        <v>_</v>
      </c>
    </row>
    <row r="854" spans="1:10" x14ac:dyDescent="0.25">
      <c r="A854" t="str">
        <f>Leverancespecifikation!C857</f>
        <v/>
      </c>
      <c r="B854" t="str">
        <f>IF(ISNUMBER(FIND("_ARK",Tabel2[[#This Row],[Kilde: 3. Leverancespecifikation
Sammenkædning af kolonnerne (Vxx:BJxx) &amp; (BNxx:BZxx)]],1)),"X","")</f>
        <v/>
      </c>
      <c r="C854" t="str">
        <f t="shared" si="79"/>
        <v/>
      </c>
      <c r="D854" t="str">
        <f t="shared" si="80"/>
        <v/>
      </c>
      <c r="E854" t="str">
        <f t="shared" si="81"/>
        <v/>
      </c>
      <c r="F854" t="str">
        <f t="shared" si="82"/>
        <v/>
      </c>
      <c r="G854" t="str">
        <f t="shared" si="83"/>
        <v/>
      </c>
      <c r="H854" t="str">
        <f t="shared" si="84"/>
        <v/>
      </c>
      <c r="J854" t="str">
        <f>"_"&amp;_xlfn.CONCAT(Leverancespecifikation!V857:BJ857,Leverancespecifikation!BN857:BZ857)</f>
        <v>_</v>
      </c>
    </row>
    <row r="855" spans="1:10" x14ac:dyDescent="0.25">
      <c r="A855" t="str">
        <f>Leverancespecifikation!C858</f>
        <v/>
      </c>
      <c r="B855" t="str">
        <f>IF(ISNUMBER(FIND("_ARK",Tabel2[[#This Row],[Kilde: 3. Leverancespecifikation
Sammenkædning af kolonnerne (Vxx:BJxx) &amp; (BNxx:BZxx)]],1)),"X","")</f>
        <v/>
      </c>
      <c r="C855" t="str">
        <f t="shared" si="79"/>
        <v/>
      </c>
      <c r="D855" t="str">
        <f t="shared" si="80"/>
        <v/>
      </c>
      <c r="E855" t="str">
        <f t="shared" si="81"/>
        <v/>
      </c>
      <c r="F855" t="str">
        <f t="shared" si="82"/>
        <v/>
      </c>
      <c r="G855" t="str">
        <f t="shared" si="83"/>
        <v/>
      </c>
      <c r="H855" t="str">
        <f t="shared" si="84"/>
        <v/>
      </c>
      <c r="J855" t="str">
        <f>"_"&amp;_xlfn.CONCAT(Leverancespecifikation!V858:BJ858,Leverancespecifikation!BN858:BZ858)</f>
        <v>_</v>
      </c>
    </row>
    <row r="856" spans="1:10" x14ac:dyDescent="0.25">
      <c r="A856" t="str">
        <f>Leverancespecifikation!C859</f>
        <v/>
      </c>
      <c r="B856" t="str">
        <f>IF(ISNUMBER(FIND("_ARK",Tabel2[[#This Row],[Kilde: 3. Leverancespecifikation
Sammenkædning af kolonnerne (Vxx:BJxx) &amp; (BNxx:BZxx)]],1)),"X","")</f>
        <v/>
      </c>
      <c r="C856" t="str">
        <f t="shared" si="79"/>
        <v/>
      </c>
      <c r="D856" t="str">
        <f t="shared" si="80"/>
        <v/>
      </c>
      <c r="E856" t="str">
        <f t="shared" si="81"/>
        <v/>
      </c>
      <c r="F856" t="str">
        <f t="shared" si="82"/>
        <v/>
      </c>
      <c r="G856" t="str">
        <f t="shared" si="83"/>
        <v/>
      </c>
      <c r="H856" t="str">
        <f t="shared" si="84"/>
        <v/>
      </c>
      <c r="J856" t="str">
        <f>"_"&amp;_xlfn.CONCAT(Leverancespecifikation!V859:BJ859,Leverancespecifikation!BN859:BZ859)</f>
        <v>_</v>
      </c>
    </row>
    <row r="857" spans="1:10" x14ac:dyDescent="0.25">
      <c r="A857" t="str">
        <f>Leverancespecifikation!C860</f>
        <v/>
      </c>
      <c r="B857" t="str">
        <f>IF(ISNUMBER(FIND("_ARK",Tabel2[[#This Row],[Kilde: 3. Leverancespecifikation
Sammenkædning af kolonnerne (Vxx:BJxx) &amp; (BNxx:BZxx)]],1)),"X","")</f>
        <v/>
      </c>
      <c r="C857" t="str">
        <f t="shared" si="79"/>
        <v/>
      </c>
      <c r="D857" t="str">
        <f t="shared" si="80"/>
        <v/>
      </c>
      <c r="E857" t="str">
        <f t="shared" si="81"/>
        <v/>
      </c>
      <c r="F857" t="str">
        <f t="shared" si="82"/>
        <v/>
      </c>
      <c r="G857" t="str">
        <f t="shared" si="83"/>
        <v/>
      </c>
      <c r="H857" t="str">
        <f t="shared" si="84"/>
        <v/>
      </c>
      <c r="J857" t="str">
        <f>"_"&amp;_xlfn.CONCAT(Leverancespecifikation!V860:BJ860,Leverancespecifikation!BN860:BZ860)</f>
        <v>_</v>
      </c>
    </row>
    <row r="858" spans="1:10" x14ac:dyDescent="0.25">
      <c r="A858" t="str">
        <f>Leverancespecifikation!C861</f>
        <v/>
      </c>
      <c r="B858" t="str">
        <f>IF(ISNUMBER(FIND("_ARK",Tabel2[[#This Row],[Kilde: 3. Leverancespecifikation
Sammenkædning af kolonnerne (Vxx:BJxx) &amp; (BNxx:BZxx)]],1)),"X","")</f>
        <v/>
      </c>
      <c r="C858" t="str">
        <f t="shared" si="79"/>
        <v/>
      </c>
      <c r="D858" t="str">
        <f t="shared" si="80"/>
        <v/>
      </c>
      <c r="E858" t="str">
        <f t="shared" si="81"/>
        <v/>
      </c>
      <c r="F858" t="str">
        <f t="shared" si="82"/>
        <v/>
      </c>
      <c r="G858" t="str">
        <f t="shared" si="83"/>
        <v/>
      </c>
      <c r="H858" t="str">
        <f t="shared" si="84"/>
        <v/>
      </c>
      <c r="J858" t="str">
        <f>"_"&amp;_xlfn.CONCAT(Leverancespecifikation!V861:BJ861,Leverancespecifikation!BN861:BZ861)</f>
        <v>_</v>
      </c>
    </row>
    <row r="859" spans="1:10" x14ac:dyDescent="0.25">
      <c r="A859" t="str">
        <f>Leverancespecifikation!C862</f>
        <v/>
      </c>
      <c r="B859" t="str">
        <f>IF(ISNUMBER(FIND("_ARK",Tabel2[[#This Row],[Kilde: 3. Leverancespecifikation
Sammenkædning af kolonnerne (Vxx:BJxx) &amp; (BNxx:BZxx)]],1)),"X","")</f>
        <v/>
      </c>
      <c r="C859" t="str">
        <f t="shared" si="79"/>
        <v/>
      </c>
      <c r="D859" t="str">
        <f t="shared" si="80"/>
        <v/>
      </c>
      <c r="E859" t="str">
        <f t="shared" si="81"/>
        <v/>
      </c>
      <c r="F859" t="str">
        <f t="shared" si="82"/>
        <v/>
      </c>
      <c r="G859" t="str">
        <f t="shared" si="83"/>
        <v/>
      </c>
      <c r="H859" t="str">
        <f t="shared" si="84"/>
        <v/>
      </c>
      <c r="J859" t="str">
        <f>"_"&amp;_xlfn.CONCAT(Leverancespecifikation!V862:BJ862,Leverancespecifikation!BN862:BZ862)</f>
        <v>_</v>
      </c>
    </row>
    <row r="860" spans="1:10" x14ac:dyDescent="0.25">
      <c r="A860" t="str">
        <f>Leverancespecifikation!C863</f>
        <v/>
      </c>
      <c r="B860" t="str">
        <f>IF(ISNUMBER(FIND("_ARK",Tabel2[[#This Row],[Kilde: 3. Leverancespecifikation
Sammenkædning af kolonnerne (Vxx:BJxx) &amp; (BNxx:BZxx)]],1)),"X","")</f>
        <v/>
      </c>
      <c r="C860" t="str">
        <f t="shared" si="79"/>
        <v/>
      </c>
      <c r="D860" t="str">
        <f t="shared" si="80"/>
        <v/>
      </c>
      <c r="E860" t="str">
        <f t="shared" si="81"/>
        <v/>
      </c>
      <c r="F860" t="str">
        <f t="shared" si="82"/>
        <v/>
      </c>
      <c r="G860" t="str">
        <f t="shared" si="83"/>
        <v/>
      </c>
      <c r="H860" t="str">
        <f t="shared" si="84"/>
        <v/>
      </c>
      <c r="J860" t="str">
        <f>"_"&amp;_xlfn.CONCAT(Leverancespecifikation!V863:BJ863,Leverancespecifikation!BN863:BZ863)</f>
        <v>_</v>
      </c>
    </row>
    <row r="861" spans="1:10" x14ac:dyDescent="0.25">
      <c r="A861" t="str">
        <f>Leverancespecifikation!C864</f>
        <v/>
      </c>
      <c r="B861" t="str">
        <f>IF(ISNUMBER(FIND("_ARK",Tabel2[[#This Row],[Kilde: 3. Leverancespecifikation
Sammenkædning af kolonnerne (Vxx:BJxx) &amp; (BNxx:BZxx)]],1)),"X","")</f>
        <v/>
      </c>
      <c r="C861" t="str">
        <f t="shared" si="79"/>
        <v/>
      </c>
      <c r="D861" t="str">
        <f t="shared" si="80"/>
        <v/>
      </c>
      <c r="E861" t="str">
        <f t="shared" si="81"/>
        <v/>
      </c>
      <c r="F861" t="str">
        <f t="shared" si="82"/>
        <v/>
      </c>
      <c r="G861" t="str">
        <f t="shared" si="83"/>
        <v/>
      </c>
      <c r="H861" t="str">
        <f t="shared" si="84"/>
        <v/>
      </c>
      <c r="J861" t="str">
        <f>"_"&amp;_xlfn.CONCAT(Leverancespecifikation!V864:BJ864,Leverancespecifikation!BN864:BZ864)</f>
        <v>_</v>
      </c>
    </row>
    <row r="862" spans="1:10" x14ac:dyDescent="0.25">
      <c r="A862" t="str">
        <f>Leverancespecifikation!C865</f>
        <v/>
      </c>
      <c r="B862" t="str">
        <f>IF(ISNUMBER(FIND("_ARK",Tabel2[[#This Row],[Kilde: 3. Leverancespecifikation
Sammenkædning af kolonnerne (Vxx:BJxx) &amp; (BNxx:BZxx)]],1)),"X","")</f>
        <v/>
      </c>
      <c r="C862" t="str">
        <f t="shared" si="79"/>
        <v/>
      </c>
      <c r="D862" t="str">
        <f t="shared" si="80"/>
        <v/>
      </c>
      <c r="E862" t="str">
        <f t="shared" si="81"/>
        <v/>
      </c>
      <c r="F862" t="str">
        <f t="shared" si="82"/>
        <v/>
      </c>
      <c r="G862" t="str">
        <f t="shared" si="83"/>
        <v/>
      </c>
      <c r="H862" t="str">
        <f t="shared" si="84"/>
        <v/>
      </c>
      <c r="J862" t="str">
        <f>"_"&amp;_xlfn.CONCAT(Leverancespecifikation!V865:BJ865,Leverancespecifikation!BN865:BZ865)</f>
        <v>_</v>
      </c>
    </row>
    <row r="863" spans="1:10" x14ac:dyDescent="0.25">
      <c r="A863" t="str">
        <f>Leverancespecifikation!C866</f>
        <v/>
      </c>
      <c r="B863" t="str">
        <f>IF(ISNUMBER(FIND("_ARK",Tabel2[[#This Row],[Kilde: 3. Leverancespecifikation
Sammenkædning af kolonnerne (Vxx:BJxx) &amp; (BNxx:BZxx)]],1)),"X","")</f>
        <v/>
      </c>
      <c r="C863" t="str">
        <f t="shared" si="79"/>
        <v/>
      </c>
      <c r="D863" t="str">
        <f t="shared" si="80"/>
        <v/>
      </c>
      <c r="E863" t="str">
        <f t="shared" si="81"/>
        <v/>
      </c>
      <c r="F863" t="str">
        <f t="shared" si="82"/>
        <v/>
      </c>
      <c r="G863" t="str">
        <f t="shared" si="83"/>
        <v/>
      </c>
      <c r="H863" t="str">
        <f t="shared" si="84"/>
        <v/>
      </c>
      <c r="J863" t="str">
        <f>"_"&amp;_xlfn.CONCAT(Leverancespecifikation!V866:BJ866,Leverancespecifikation!BN866:BZ866)</f>
        <v>_</v>
      </c>
    </row>
    <row r="864" spans="1:10" x14ac:dyDescent="0.25">
      <c r="A864" t="str">
        <f>Leverancespecifikation!C867</f>
        <v/>
      </c>
      <c r="B864" t="str">
        <f>IF(ISNUMBER(FIND("_ARK",Tabel2[[#This Row],[Kilde: 3. Leverancespecifikation
Sammenkædning af kolonnerne (Vxx:BJxx) &amp; (BNxx:BZxx)]],1)),"X","")</f>
        <v/>
      </c>
      <c r="C864" t="str">
        <f t="shared" si="79"/>
        <v/>
      </c>
      <c r="D864" t="str">
        <f t="shared" si="80"/>
        <v/>
      </c>
      <c r="E864" t="str">
        <f t="shared" si="81"/>
        <v/>
      </c>
      <c r="F864" t="str">
        <f t="shared" si="82"/>
        <v/>
      </c>
      <c r="G864" t="str">
        <f t="shared" si="83"/>
        <v/>
      </c>
      <c r="H864" t="str">
        <f t="shared" si="84"/>
        <v/>
      </c>
      <c r="J864" t="str">
        <f>"_"&amp;_xlfn.CONCAT(Leverancespecifikation!V867:BJ867,Leverancespecifikation!BN867:BZ867)</f>
        <v>_</v>
      </c>
    </row>
    <row r="865" spans="1:10" x14ac:dyDescent="0.25">
      <c r="A865" t="str">
        <f>Leverancespecifikation!C868</f>
        <v/>
      </c>
      <c r="B865" t="str">
        <f>IF(ISNUMBER(FIND("_ARK",Tabel2[[#This Row],[Kilde: 3. Leverancespecifikation
Sammenkædning af kolonnerne (Vxx:BJxx) &amp; (BNxx:BZxx)]],1)),"X","")</f>
        <v/>
      </c>
      <c r="C865" t="str">
        <f t="shared" si="79"/>
        <v/>
      </c>
      <c r="D865" t="str">
        <f t="shared" si="80"/>
        <v/>
      </c>
      <c r="E865" t="str">
        <f t="shared" si="81"/>
        <v/>
      </c>
      <c r="F865" t="str">
        <f t="shared" si="82"/>
        <v/>
      </c>
      <c r="G865" t="str">
        <f t="shared" si="83"/>
        <v/>
      </c>
      <c r="H865" t="str">
        <f t="shared" si="84"/>
        <v/>
      </c>
      <c r="J865" t="str">
        <f>"_"&amp;_xlfn.CONCAT(Leverancespecifikation!V868:BJ868,Leverancespecifikation!BN868:BZ868)</f>
        <v>_</v>
      </c>
    </row>
    <row r="866" spans="1:10" x14ac:dyDescent="0.25">
      <c r="A866" t="str">
        <f>Leverancespecifikation!C869</f>
        <v/>
      </c>
      <c r="B866" t="str">
        <f>IF(ISNUMBER(FIND("_ARK",Tabel2[[#This Row],[Kilde: 3. Leverancespecifikation
Sammenkædning af kolonnerne (Vxx:BJxx) &amp; (BNxx:BZxx)]],1)),"X","")</f>
        <v/>
      </c>
      <c r="C866" t="str">
        <f t="shared" si="79"/>
        <v/>
      </c>
      <c r="D866" t="str">
        <f t="shared" si="80"/>
        <v/>
      </c>
      <c r="E866" t="str">
        <f t="shared" si="81"/>
        <v/>
      </c>
      <c r="F866" t="str">
        <f t="shared" si="82"/>
        <v/>
      </c>
      <c r="G866" t="str">
        <f t="shared" si="83"/>
        <v/>
      </c>
      <c r="H866" t="str">
        <f t="shared" si="84"/>
        <v/>
      </c>
      <c r="J866" t="str">
        <f>"_"&amp;_xlfn.CONCAT(Leverancespecifikation!V869:BJ869,Leverancespecifikation!BN869:BZ869)</f>
        <v>_</v>
      </c>
    </row>
    <row r="867" spans="1:10" x14ac:dyDescent="0.25">
      <c r="A867" t="str">
        <f>Leverancespecifikation!C870</f>
        <v/>
      </c>
      <c r="B867" t="str">
        <f>IF(ISNUMBER(FIND("_ARK",Tabel2[[#This Row],[Kilde: 3. Leverancespecifikation
Sammenkædning af kolonnerne (Vxx:BJxx) &amp; (BNxx:BZxx)]],1)),"X","")</f>
        <v/>
      </c>
      <c r="C867" t="str">
        <f t="shared" si="79"/>
        <v/>
      </c>
      <c r="D867" t="str">
        <f t="shared" si="80"/>
        <v/>
      </c>
      <c r="E867" t="str">
        <f t="shared" si="81"/>
        <v/>
      </c>
      <c r="F867" t="str">
        <f t="shared" si="82"/>
        <v/>
      </c>
      <c r="G867" t="str">
        <f t="shared" si="83"/>
        <v/>
      </c>
      <c r="H867" t="str">
        <f t="shared" si="84"/>
        <v/>
      </c>
      <c r="J867" t="str">
        <f>"_"&amp;_xlfn.CONCAT(Leverancespecifikation!V870:BJ870,Leverancespecifikation!BN870:BZ870)</f>
        <v>_</v>
      </c>
    </row>
    <row r="868" spans="1:10" x14ac:dyDescent="0.25">
      <c r="A868" t="str">
        <f>Leverancespecifikation!C871</f>
        <v/>
      </c>
      <c r="B868" t="str">
        <f>IF(ISNUMBER(FIND("_ARK",Tabel2[[#This Row],[Kilde: 3. Leverancespecifikation
Sammenkædning af kolonnerne (Vxx:BJxx) &amp; (BNxx:BZxx)]],1)),"X","")</f>
        <v/>
      </c>
      <c r="C868" t="str">
        <f t="shared" si="79"/>
        <v/>
      </c>
      <c r="D868" t="str">
        <f t="shared" si="80"/>
        <v/>
      </c>
      <c r="E868" t="str">
        <f t="shared" si="81"/>
        <v/>
      </c>
      <c r="F868" t="str">
        <f t="shared" si="82"/>
        <v/>
      </c>
      <c r="G868" t="str">
        <f t="shared" si="83"/>
        <v/>
      </c>
      <c r="H868" t="str">
        <f t="shared" si="84"/>
        <v/>
      </c>
      <c r="J868" t="str">
        <f>"_"&amp;_xlfn.CONCAT(Leverancespecifikation!V871:BJ871,Leverancespecifikation!BN871:BZ871)</f>
        <v>_</v>
      </c>
    </row>
    <row r="869" spans="1:10" x14ac:dyDescent="0.25">
      <c r="A869" t="str">
        <f>Leverancespecifikation!C872</f>
        <v/>
      </c>
      <c r="B869" t="str">
        <f>IF(ISNUMBER(FIND("_ARK",Tabel2[[#This Row],[Kilde: 3. Leverancespecifikation
Sammenkædning af kolonnerne (Vxx:BJxx) &amp; (BNxx:BZxx)]],1)),"X","")</f>
        <v/>
      </c>
      <c r="C869" t="str">
        <f t="shared" si="79"/>
        <v/>
      </c>
      <c r="D869" t="str">
        <f t="shared" si="80"/>
        <v/>
      </c>
      <c r="E869" t="str">
        <f t="shared" si="81"/>
        <v/>
      </c>
      <c r="F869" t="str">
        <f t="shared" si="82"/>
        <v/>
      </c>
      <c r="G869" t="str">
        <f t="shared" si="83"/>
        <v/>
      </c>
      <c r="H869" t="str">
        <f t="shared" si="84"/>
        <v/>
      </c>
      <c r="J869" t="str">
        <f>"_"&amp;_xlfn.CONCAT(Leverancespecifikation!V872:BJ872,Leverancespecifikation!BN872:BZ872)</f>
        <v>_</v>
      </c>
    </row>
    <row r="870" spans="1:10" x14ac:dyDescent="0.25">
      <c r="A870" t="str">
        <f>Leverancespecifikation!C873</f>
        <v/>
      </c>
      <c r="B870" t="str">
        <f>IF(ISNUMBER(FIND("_ARK",Tabel2[[#This Row],[Kilde: 3. Leverancespecifikation
Sammenkædning af kolonnerne (Vxx:BJxx) &amp; (BNxx:BZxx)]],1)),"X","")</f>
        <v/>
      </c>
      <c r="C870" t="str">
        <f t="shared" si="79"/>
        <v/>
      </c>
      <c r="D870" t="str">
        <f t="shared" si="80"/>
        <v/>
      </c>
      <c r="E870" t="str">
        <f t="shared" si="81"/>
        <v/>
      </c>
      <c r="F870" t="str">
        <f t="shared" si="82"/>
        <v/>
      </c>
      <c r="G870" t="str">
        <f t="shared" si="83"/>
        <v/>
      </c>
      <c r="H870" t="str">
        <f t="shared" si="84"/>
        <v/>
      </c>
      <c r="J870" t="str">
        <f>"_"&amp;_xlfn.CONCAT(Leverancespecifikation!V873:BJ873,Leverancespecifikation!BN873:BZ873)</f>
        <v>_</v>
      </c>
    </row>
    <row r="871" spans="1:10" x14ac:dyDescent="0.25">
      <c r="A871" t="str">
        <f>Leverancespecifikation!C874</f>
        <v/>
      </c>
      <c r="B871" t="str">
        <f>IF(ISNUMBER(FIND("_ARK",Tabel2[[#This Row],[Kilde: 3. Leverancespecifikation
Sammenkædning af kolonnerne (Vxx:BJxx) &amp; (BNxx:BZxx)]],1)),"X","")</f>
        <v/>
      </c>
      <c r="C871" t="str">
        <f t="shared" si="79"/>
        <v/>
      </c>
      <c r="D871" t="str">
        <f t="shared" si="80"/>
        <v/>
      </c>
      <c r="E871" t="str">
        <f t="shared" si="81"/>
        <v/>
      </c>
      <c r="F871" t="str">
        <f t="shared" si="82"/>
        <v/>
      </c>
      <c r="G871" t="str">
        <f t="shared" si="83"/>
        <v/>
      </c>
      <c r="H871" t="str">
        <f t="shared" si="84"/>
        <v/>
      </c>
      <c r="J871" t="str">
        <f>"_"&amp;_xlfn.CONCAT(Leverancespecifikation!V874:BJ874,Leverancespecifikation!BN874:BZ874)</f>
        <v>_</v>
      </c>
    </row>
    <row r="872" spans="1:10" x14ac:dyDescent="0.25">
      <c r="A872" t="str">
        <f>Leverancespecifikation!C875</f>
        <v/>
      </c>
      <c r="B872" t="str">
        <f>IF(ISNUMBER(FIND("_ARK",Tabel2[[#This Row],[Kilde: 3. Leverancespecifikation
Sammenkædning af kolonnerne (Vxx:BJxx) &amp; (BNxx:BZxx)]],1)),"X","")</f>
        <v/>
      </c>
      <c r="C872" t="str">
        <f t="shared" si="79"/>
        <v/>
      </c>
      <c r="D872" t="str">
        <f t="shared" si="80"/>
        <v/>
      </c>
      <c r="E872" t="str">
        <f t="shared" si="81"/>
        <v/>
      </c>
      <c r="F872" t="str">
        <f t="shared" si="82"/>
        <v/>
      </c>
      <c r="G872" t="str">
        <f t="shared" si="83"/>
        <v/>
      </c>
      <c r="H872" t="str">
        <f t="shared" si="84"/>
        <v/>
      </c>
      <c r="J872" t="str">
        <f>"_"&amp;_xlfn.CONCAT(Leverancespecifikation!V875:BJ875,Leverancespecifikation!BN875:BZ875)</f>
        <v>_</v>
      </c>
    </row>
    <row r="873" spans="1:10" x14ac:dyDescent="0.25">
      <c r="A873" t="str">
        <f>Leverancespecifikation!C876</f>
        <v/>
      </c>
      <c r="B873" t="str">
        <f>IF(ISNUMBER(FIND("_ARK",Tabel2[[#This Row],[Kilde: 3. Leverancespecifikation
Sammenkædning af kolonnerne (Vxx:BJxx) &amp; (BNxx:BZxx)]],1)),"X","")</f>
        <v/>
      </c>
      <c r="C873" t="str">
        <f t="shared" si="79"/>
        <v/>
      </c>
      <c r="D873" t="str">
        <f t="shared" si="80"/>
        <v/>
      </c>
      <c r="E873" t="str">
        <f t="shared" si="81"/>
        <v/>
      </c>
      <c r="F873" t="str">
        <f t="shared" si="82"/>
        <v/>
      </c>
      <c r="G873" t="str">
        <f t="shared" si="83"/>
        <v/>
      </c>
      <c r="H873" t="str">
        <f t="shared" si="84"/>
        <v/>
      </c>
      <c r="J873" t="str">
        <f>"_"&amp;_xlfn.CONCAT(Leverancespecifikation!V876:BJ876,Leverancespecifikation!BN876:BZ876)</f>
        <v>_</v>
      </c>
    </row>
    <row r="874" spans="1:10" x14ac:dyDescent="0.25">
      <c r="A874" t="str">
        <f>Leverancespecifikation!C877</f>
        <v/>
      </c>
      <c r="B874" t="str">
        <f>IF(ISNUMBER(FIND("_ARK",Tabel2[[#This Row],[Kilde: 3. Leverancespecifikation
Sammenkædning af kolonnerne (Vxx:BJxx) &amp; (BNxx:BZxx)]],1)),"X","")</f>
        <v/>
      </c>
      <c r="C874" t="str">
        <f t="shared" si="79"/>
        <v/>
      </c>
      <c r="D874" t="str">
        <f t="shared" si="80"/>
        <v/>
      </c>
      <c r="E874" t="str">
        <f t="shared" si="81"/>
        <v/>
      </c>
      <c r="F874" t="str">
        <f t="shared" si="82"/>
        <v/>
      </c>
      <c r="G874" t="str">
        <f t="shared" si="83"/>
        <v/>
      </c>
      <c r="H874" t="str">
        <f t="shared" si="84"/>
        <v/>
      </c>
      <c r="J874" t="str">
        <f>"_"&amp;_xlfn.CONCAT(Leverancespecifikation!V877:BJ877,Leverancespecifikation!BN877:BZ877)</f>
        <v>_</v>
      </c>
    </row>
    <row r="875" spans="1:10" x14ac:dyDescent="0.25">
      <c r="A875" t="str">
        <f>Leverancespecifikation!C878</f>
        <v/>
      </c>
      <c r="B875" t="str">
        <f>IF(ISNUMBER(FIND("_ARK",Tabel2[[#This Row],[Kilde: 3. Leverancespecifikation
Sammenkædning af kolonnerne (Vxx:BJxx) &amp; (BNxx:BZxx)]],1)),"X","")</f>
        <v/>
      </c>
      <c r="C875" t="str">
        <f t="shared" si="79"/>
        <v/>
      </c>
      <c r="D875" t="str">
        <f t="shared" si="80"/>
        <v/>
      </c>
      <c r="E875" t="str">
        <f t="shared" si="81"/>
        <v/>
      </c>
      <c r="F875" t="str">
        <f t="shared" si="82"/>
        <v/>
      </c>
      <c r="G875" t="str">
        <f t="shared" si="83"/>
        <v/>
      </c>
      <c r="H875" t="str">
        <f t="shared" si="84"/>
        <v/>
      </c>
      <c r="J875" t="str">
        <f>"_"&amp;_xlfn.CONCAT(Leverancespecifikation!V878:BJ878,Leverancespecifikation!BN878:BZ878)</f>
        <v>_</v>
      </c>
    </row>
    <row r="876" spans="1:10" x14ac:dyDescent="0.25">
      <c r="A876" t="str">
        <f>Leverancespecifikation!C879</f>
        <v/>
      </c>
      <c r="B876" t="str">
        <f>IF(ISNUMBER(FIND("_ARK",Tabel2[[#This Row],[Kilde: 3. Leverancespecifikation
Sammenkædning af kolonnerne (Vxx:BJxx) &amp; (BNxx:BZxx)]],1)),"X","")</f>
        <v/>
      </c>
      <c r="C876" t="str">
        <f t="shared" si="79"/>
        <v/>
      </c>
      <c r="D876" t="str">
        <f t="shared" si="80"/>
        <v/>
      </c>
      <c r="E876" t="str">
        <f t="shared" si="81"/>
        <v/>
      </c>
      <c r="F876" t="str">
        <f t="shared" si="82"/>
        <v/>
      </c>
      <c r="G876" t="str">
        <f t="shared" si="83"/>
        <v/>
      </c>
      <c r="H876" t="str">
        <f t="shared" si="84"/>
        <v/>
      </c>
      <c r="J876" t="str">
        <f>"_"&amp;_xlfn.CONCAT(Leverancespecifikation!V879:BJ879,Leverancespecifikation!BN879:BZ879)</f>
        <v>_</v>
      </c>
    </row>
    <row r="877" spans="1:10" x14ac:dyDescent="0.25">
      <c r="A877" t="str">
        <f>Leverancespecifikation!C880</f>
        <v/>
      </c>
      <c r="B877" t="str">
        <f>IF(ISNUMBER(FIND("_ARK",Tabel2[[#This Row],[Kilde: 3. Leverancespecifikation
Sammenkædning af kolonnerne (Vxx:BJxx) &amp; (BNxx:BZxx)]],1)),"X","")</f>
        <v/>
      </c>
      <c r="C877" t="str">
        <f t="shared" si="79"/>
        <v/>
      </c>
      <c r="D877" t="str">
        <f t="shared" si="80"/>
        <v/>
      </c>
      <c r="E877" t="str">
        <f t="shared" si="81"/>
        <v/>
      </c>
      <c r="F877" t="str">
        <f t="shared" si="82"/>
        <v/>
      </c>
      <c r="G877" t="str">
        <f t="shared" si="83"/>
        <v/>
      </c>
      <c r="H877" t="str">
        <f t="shared" si="84"/>
        <v/>
      </c>
      <c r="J877" t="str">
        <f>"_"&amp;_xlfn.CONCAT(Leverancespecifikation!V880:BJ880,Leverancespecifikation!BN880:BZ880)</f>
        <v>_</v>
      </c>
    </row>
    <row r="878" spans="1:10" x14ac:dyDescent="0.25">
      <c r="A878" t="str">
        <f>Leverancespecifikation!C881</f>
        <v/>
      </c>
      <c r="B878" t="str">
        <f>IF(ISNUMBER(FIND("_ARK",Tabel2[[#This Row],[Kilde: 3. Leverancespecifikation
Sammenkædning af kolonnerne (Vxx:BJxx) &amp; (BNxx:BZxx)]],1)),"X","")</f>
        <v/>
      </c>
      <c r="C878" t="str">
        <f t="shared" si="79"/>
        <v/>
      </c>
      <c r="D878" t="str">
        <f t="shared" si="80"/>
        <v/>
      </c>
      <c r="E878" t="str">
        <f t="shared" si="81"/>
        <v/>
      </c>
      <c r="F878" t="str">
        <f t="shared" si="82"/>
        <v/>
      </c>
      <c r="G878" t="str">
        <f t="shared" si="83"/>
        <v/>
      </c>
      <c r="H878" t="str">
        <f t="shared" si="84"/>
        <v/>
      </c>
      <c r="J878" t="str">
        <f>"_"&amp;_xlfn.CONCAT(Leverancespecifikation!V881:BJ881,Leverancespecifikation!BN881:BZ881)</f>
        <v>_</v>
      </c>
    </row>
    <row r="879" spans="1:10" x14ac:dyDescent="0.25">
      <c r="A879" t="str">
        <f>Leverancespecifikation!C882</f>
        <v/>
      </c>
      <c r="B879" t="str">
        <f>IF(ISNUMBER(FIND("_ARK",Tabel2[[#This Row],[Kilde: 3. Leverancespecifikation
Sammenkædning af kolonnerne (Vxx:BJxx) &amp; (BNxx:BZxx)]],1)),"X","")</f>
        <v/>
      </c>
      <c r="C879" t="str">
        <f t="shared" si="79"/>
        <v/>
      </c>
      <c r="D879" t="str">
        <f t="shared" si="80"/>
        <v/>
      </c>
      <c r="E879" t="str">
        <f t="shared" si="81"/>
        <v/>
      </c>
      <c r="F879" t="str">
        <f t="shared" si="82"/>
        <v/>
      </c>
      <c r="G879" t="str">
        <f t="shared" si="83"/>
        <v/>
      </c>
      <c r="H879" t="str">
        <f t="shared" si="84"/>
        <v/>
      </c>
      <c r="J879" t="str">
        <f>"_"&amp;_xlfn.CONCAT(Leverancespecifikation!V882:BJ882,Leverancespecifikation!BN882:BZ882)</f>
        <v>_</v>
      </c>
    </row>
    <row r="880" spans="1:10" x14ac:dyDescent="0.25">
      <c r="A880" t="str">
        <f>Leverancespecifikation!C883</f>
        <v/>
      </c>
      <c r="B880" t="str">
        <f>IF(ISNUMBER(FIND("_ARK",Tabel2[[#This Row],[Kilde: 3. Leverancespecifikation
Sammenkædning af kolonnerne (Vxx:BJxx) &amp; (BNxx:BZxx)]],1)),"X","")</f>
        <v/>
      </c>
      <c r="C880" t="str">
        <f t="shared" si="79"/>
        <v/>
      </c>
      <c r="D880" t="str">
        <f t="shared" si="80"/>
        <v/>
      </c>
      <c r="E880" t="str">
        <f t="shared" si="81"/>
        <v/>
      </c>
      <c r="F880" t="str">
        <f t="shared" si="82"/>
        <v/>
      </c>
      <c r="G880" t="str">
        <f t="shared" si="83"/>
        <v/>
      </c>
      <c r="H880" t="str">
        <f t="shared" si="84"/>
        <v/>
      </c>
      <c r="J880" t="str">
        <f>"_"&amp;_xlfn.CONCAT(Leverancespecifikation!V883:BJ883,Leverancespecifikation!BN883:BZ883)</f>
        <v>_</v>
      </c>
    </row>
    <row r="881" spans="1:10" x14ac:dyDescent="0.25">
      <c r="A881" t="str">
        <f>Leverancespecifikation!C884</f>
        <v/>
      </c>
      <c r="B881" t="str">
        <f>IF(ISNUMBER(FIND("_ARK",Tabel2[[#This Row],[Kilde: 3. Leverancespecifikation
Sammenkædning af kolonnerne (Vxx:BJxx) &amp; (BNxx:BZxx)]],1)),"X","")</f>
        <v/>
      </c>
      <c r="C881" t="str">
        <f t="shared" si="79"/>
        <v/>
      </c>
      <c r="D881" t="str">
        <f t="shared" si="80"/>
        <v/>
      </c>
      <c r="E881" t="str">
        <f t="shared" si="81"/>
        <v/>
      </c>
      <c r="F881" t="str">
        <f t="shared" si="82"/>
        <v/>
      </c>
      <c r="G881" t="str">
        <f t="shared" si="83"/>
        <v/>
      </c>
      <c r="H881" t="str">
        <f t="shared" si="84"/>
        <v/>
      </c>
      <c r="J881" t="str">
        <f>"_"&amp;_xlfn.CONCAT(Leverancespecifikation!V884:BJ884,Leverancespecifikation!BN884:BZ884)</f>
        <v>_</v>
      </c>
    </row>
    <row r="882" spans="1:10" x14ac:dyDescent="0.25">
      <c r="A882" t="str">
        <f>Leverancespecifikation!C885</f>
        <v/>
      </c>
      <c r="B882" t="str">
        <f>IF(ISNUMBER(FIND("_ARK",Tabel2[[#This Row],[Kilde: 3. Leverancespecifikation
Sammenkædning af kolonnerne (Vxx:BJxx) &amp; (BNxx:BZxx)]],1)),"X","")</f>
        <v/>
      </c>
      <c r="C882" t="str">
        <f t="shared" si="79"/>
        <v/>
      </c>
      <c r="D882" t="str">
        <f t="shared" si="80"/>
        <v/>
      </c>
      <c r="E882" t="str">
        <f t="shared" si="81"/>
        <v/>
      </c>
      <c r="F882" t="str">
        <f t="shared" si="82"/>
        <v/>
      </c>
      <c r="G882" t="str">
        <f t="shared" si="83"/>
        <v/>
      </c>
      <c r="H882" t="str">
        <f t="shared" si="84"/>
        <v/>
      </c>
      <c r="J882" t="str">
        <f>"_"&amp;_xlfn.CONCAT(Leverancespecifikation!V885:BJ885,Leverancespecifikation!BN885:BZ885)</f>
        <v>_</v>
      </c>
    </row>
    <row r="883" spans="1:10" x14ac:dyDescent="0.25">
      <c r="A883" t="str">
        <f>Leverancespecifikation!C886</f>
        <v/>
      </c>
      <c r="B883" t="str">
        <f>IF(ISNUMBER(FIND("_ARK",Tabel2[[#This Row],[Kilde: 3. Leverancespecifikation
Sammenkædning af kolonnerne (Vxx:BJxx) &amp; (BNxx:BZxx)]],1)),"X","")</f>
        <v/>
      </c>
      <c r="C883" t="str">
        <f t="shared" si="79"/>
        <v/>
      </c>
      <c r="D883" t="str">
        <f t="shared" si="80"/>
        <v/>
      </c>
      <c r="E883" t="str">
        <f t="shared" si="81"/>
        <v/>
      </c>
      <c r="F883" t="str">
        <f t="shared" si="82"/>
        <v/>
      </c>
      <c r="G883" t="str">
        <f t="shared" si="83"/>
        <v/>
      </c>
      <c r="H883" t="str">
        <f t="shared" si="84"/>
        <v/>
      </c>
      <c r="J883" t="str">
        <f>"_"&amp;_xlfn.CONCAT(Leverancespecifikation!V886:BJ886,Leverancespecifikation!BN886:BZ886)</f>
        <v>_</v>
      </c>
    </row>
    <row r="884" spans="1:10" x14ac:dyDescent="0.25">
      <c r="A884" t="str">
        <f>Leverancespecifikation!C887</f>
        <v/>
      </c>
      <c r="B884" t="str">
        <f>IF(ISNUMBER(FIND("_ARK",Tabel2[[#This Row],[Kilde: 3. Leverancespecifikation
Sammenkædning af kolonnerne (Vxx:BJxx) &amp; (BNxx:BZxx)]],1)),"X","")</f>
        <v/>
      </c>
      <c r="C884" t="str">
        <f t="shared" si="79"/>
        <v/>
      </c>
      <c r="D884" t="str">
        <f t="shared" si="80"/>
        <v/>
      </c>
      <c r="E884" t="str">
        <f t="shared" si="81"/>
        <v/>
      </c>
      <c r="F884" t="str">
        <f t="shared" si="82"/>
        <v/>
      </c>
      <c r="G884" t="str">
        <f t="shared" si="83"/>
        <v/>
      </c>
      <c r="H884" t="str">
        <f t="shared" si="84"/>
        <v/>
      </c>
      <c r="J884" t="str">
        <f>"_"&amp;_xlfn.CONCAT(Leverancespecifikation!V887:BJ887,Leverancespecifikation!BN887:BZ887)</f>
        <v>_</v>
      </c>
    </row>
    <row r="885" spans="1:10" x14ac:dyDescent="0.25">
      <c r="A885" t="str">
        <f>Leverancespecifikation!C888</f>
        <v/>
      </c>
      <c r="B885" t="str">
        <f>IF(ISNUMBER(FIND("_ARK",Tabel2[[#This Row],[Kilde: 3. Leverancespecifikation
Sammenkædning af kolonnerne (Vxx:BJxx) &amp; (BNxx:BZxx)]],1)),"X","")</f>
        <v/>
      </c>
      <c r="C885" t="str">
        <f t="shared" si="79"/>
        <v/>
      </c>
      <c r="D885" t="str">
        <f t="shared" si="80"/>
        <v/>
      </c>
      <c r="E885" t="str">
        <f t="shared" si="81"/>
        <v/>
      </c>
      <c r="F885" t="str">
        <f t="shared" si="82"/>
        <v/>
      </c>
      <c r="G885" t="str">
        <f t="shared" si="83"/>
        <v/>
      </c>
      <c r="H885" t="str">
        <f t="shared" si="84"/>
        <v/>
      </c>
      <c r="J885" t="str">
        <f>"_"&amp;_xlfn.CONCAT(Leverancespecifikation!V888:BJ888,Leverancespecifikation!BN888:BZ888)</f>
        <v>_</v>
      </c>
    </row>
    <row r="886" spans="1:10" x14ac:dyDescent="0.25">
      <c r="A886" t="str">
        <f>Leverancespecifikation!C889</f>
        <v/>
      </c>
      <c r="B886" t="str">
        <f>IF(ISNUMBER(FIND("_ARK",Tabel2[[#This Row],[Kilde: 3. Leverancespecifikation
Sammenkædning af kolonnerne (Vxx:BJxx) &amp; (BNxx:BZxx)]],1)),"X","")</f>
        <v/>
      </c>
      <c r="C886" t="str">
        <f t="shared" si="79"/>
        <v/>
      </c>
      <c r="D886" t="str">
        <f t="shared" si="80"/>
        <v/>
      </c>
      <c r="E886" t="str">
        <f t="shared" si="81"/>
        <v/>
      </c>
      <c r="F886" t="str">
        <f t="shared" si="82"/>
        <v/>
      </c>
      <c r="G886" t="str">
        <f t="shared" si="83"/>
        <v/>
      </c>
      <c r="H886" t="str">
        <f t="shared" si="84"/>
        <v/>
      </c>
      <c r="J886" t="str">
        <f>"_"&amp;_xlfn.CONCAT(Leverancespecifikation!V889:BJ889,Leverancespecifikation!BN889:BZ889)</f>
        <v>_</v>
      </c>
    </row>
    <row r="887" spans="1:10" x14ac:dyDescent="0.25">
      <c r="A887" t="str">
        <f>Leverancespecifikation!C890</f>
        <v/>
      </c>
      <c r="B887" t="str">
        <f>IF(ISNUMBER(FIND("_ARK",Tabel2[[#This Row],[Kilde: 3. Leverancespecifikation
Sammenkædning af kolonnerne (Vxx:BJxx) &amp; (BNxx:BZxx)]],1)),"X","")</f>
        <v/>
      </c>
      <c r="C887" t="str">
        <f t="shared" si="79"/>
        <v/>
      </c>
      <c r="D887" t="str">
        <f t="shared" si="80"/>
        <v/>
      </c>
      <c r="E887" t="str">
        <f t="shared" si="81"/>
        <v/>
      </c>
      <c r="F887" t="str">
        <f t="shared" si="82"/>
        <v/>
      </c>
      <c r="G887" t="str">
        <f t="shared" si="83"/>
        <v/>
      </c>
      <c r="H887" t="str">
        <f t="shared" si="84"/>
        <v/>
      </c>
      <c r="J887" t="str">
        <f>"_"&amp;_xlfn.CONCAT(Leverancespecifikation!V890:BJ890,Leverancespecifikation!BN890:BZ890)</f>
        <v>_</v>
      </c>
    </row>
    <row r="888" spans="1:10" x14ac:dyDescent="0.25">
      <c r="A888" t="str">
        <f>Leverancespecifikation!C891</f>
        <v/>
      </c>
      <c r="B888" t="str">
        <f>IF(ISNUMBER(FIND("_ARK",Tabel2[[#This Row],[Kilde: 3. Leverancespecifikation
Sammenkædning af kolonnerne (Vxx:BJxx) &amp; (BNxx:BZxx)]],1)),"X","")</f>
        <v/>
      </c>
      <c r="C888" t="str">
        <f t="shared" si="79"/>
        <v/>
      </c>
      <c r="D888" t="str">
        <f t="shared" si="80"/>
        <v/>
      </c>
      <c r="E888" t="str">
        <f t="shared" si="81"/>
        <v/>
      </c>
      <c r="F888" t="str">
        <f t="shared" si="82"/>
        <v/>
      </c>
      <c r="G888" t="str">
        <f t="shared" si="83"/>
        <v/>
      </c>
      <c r="H888" t="str">
        <f t="shared" si="84"/>
        <v/>
      </c>
      <c r="J888" t="str">
        <f>"_"&amp;_xlfn.CONCAT(Leverancespecifikation!V891:BJ891,Leverancespecifikation!BN891:BZ891)</f>
        <v>_</v>
      </c>
    </row>
    <row r="889" spans="1:10" x14ac:dyDescent="0.25">
      <c r="A889" t="str">
        <f>Leverancespecifikation!C892</f>
        <v/>
      </c>
      <c r="B889" t="str">
        <f>IF(ISNUMBER(FIND("_ARK",Tabel2[[#This Row],[Kilde: 3. Leverancespecifikation
Sammenkædning af kolonnerne (Vxx:BJxx) &amp; (BNxx:BZxx)]],1)),"X","")</f>
        <v/>
      </c>
      <c r="C889" t="str">
        <f t="shared" si="79"/>
        <v/>
      </c>
      <c r="D889" t="str">
        <f t="shared" si="80"/>
        <v/>
      </c>
      <c r="E889" t="str">
        <f t="shared" si="81"/>
        <v/>
      </c>
      <c r="F889" t="str">
        <f t="shared" si="82"/>
        <v/>
      </c>
      <c r="G889" t="str">
        <f t="shared" si="83"/>
        <v/>
      </c>
      <c r="H889" t="str">
        <f t="shared" si="84"/>
        <v/>
      </c>
      <c r="J889" t="str">
        <f>"_"&amp;_xlfn.CONCAT(Leverancespecifikation!V892:BJ892,Leverancespecifikation!BN892:BZ892)</f>
        <v>_</v>
      </c>
    </row>
    <row r="890" spans="1:10" x14ac:dyDescent="0.25">
      <c r="A890">
        <f>Leverancespecifikation!C893</f>
        <v>0</v>
      </c>
      <c r="B890" t="str">
        <f>IF(ISNUMBER(FIND("_ARK",Tabel2[[#This Row],[Kilde: 3. Leverancespecifikation
Sammenkædning af kolonnerne (Vxx:BJxx) &amp; (BNxx:BZxx)]],1)),"X","")</f>
        <v/>
      </c>
      <c r="C890" t="str">
        <f t="shared" si="79"/>
        <v/>
      </c>
      <c r="D890" t="str">
        <f t="shared" si="80"/>
        <v/>
      </c>
      <c r="E890" t="str">
        <f t="shared" si="81"/>
        <v/>
      </c>
      <c r="F890" t="str">
        <f t="shared" si="82"/>
        <v/>
      </c>
      <c r="G890" t="str">
        <f t="shared" si="83"/>
        <v/>
      </c>
      <c r="H890" t="str">
        <f t="shared" si="84"/>
        <v/>
      </c>
      <c r="J890" t="str">
        <f>"_"&amp;_xlfn.CONCAT(Leverancespecifikation!V893:BJ893,Leverancespecifikation!BN893:BZ893)</f>
        <v>_</v>
      </c>
    </row>
    <row r="891" spans="1:10" x14ac:dyDescent="0.25">
      <c r="A891">
        <f>Leverancespecifikation!C894</f>
        <v>0</v>
      </c>
      <c r="B891" t="str">
        <f>IF(ISNUMBER(FIND("_ARK",Tabel2[[#This Row],[Kilde: 3. Leverancespecifikation
Sammenkædning af kolonnerne (Vxx:BJxx) &amp; (BNxx:BZxx)]],1)),"X","")</f>
        <v/>
      </c>
      <c r="C891" t="str">
        <f t="shared" si="79"/>
        <v/>
      </c>
      <c r="D891" t="str">
        <f t="shared" si="80"/>
        <v/>
      </c>
      <c r="E891" t="str">
        <f t="shared" si="81"/>
        <v/>
      </c>
      <c r="F891" t="str">
        <f t="shared" si="82"/>
        <v/>
      </c>
      <c r="G891" t="str">
        <f t="shared" si="83"/>
        <v/>
      </c>
      <c r="H891" t="str">
        <f t="shared" si="84"/>
        <v/>
      </c>
      <c r="J891" t="str">
        <f>"_"&amp;_xlfn.CONCAT(Leverancespecifikation!V894:BJ894,Leverancespecifikation!BN894:BZ894)</f>
        <v>_</v>
      </c>
    </row>
    <row r="892" spans="1:10" x14ac:dyDescent="0.25">
      <c r="A892">
        <f>Leverancespecifikation!C895</f>
        <v>0</v>
      </c>
      <c r="B892" t="str">
        <f>IF(ISNUMBER(FIND("_ARK",Tabel2[[#This Row],[Kilde: 3. Leverancespecifikation
Sammenkædning af kolonnerne (Vxx:BJxx) &amp; (BNxx:BZxx)]],1)),"X","")</f>
        <v/>
      </c>
      <c r="C892" t="str">
        <f t="shared" si="79"/>
        <v/>
      </c>
      <c r="D892" t="str">
        <f t="shared" si="80"/>
        <v/>
      </c>
      <c r="E892" t="str">
        <f t="shared" si="81"/>
        <v/>
      </c>
      <c r="F892" t="str">
        <f t="shared" si="82"/>
        <v/>
      </c>
      <c r="G892" t="str">
        <f t="shared" si="83"/>
        <v/>
      </c>
      <c r="H892" t="str">
        <f t="shared" si="84"/>
        <v/>
      </c>
      <c r="J892" t="str">
        <f>"_"&amp;_xlfn.CONCAT(Leverancespecifikation!V895:BJ895,Leverancespecifikation!BN895:BZ895)</f>
        <v>_</v>
      </c>
    </row>
    <row r="893" spans="1:10" x14ac:dyDescent="0.25">
      <c r="A893">
        <f>Leverancespecifikation!C896</f>
        <v>0</v>
      </c>
      <c r="B893" t="str">
        <f>IF(ISNUMBER(FIND("_ARK",Tabel2[[#This Row],[Kilde: 3. Leverancespecifikation
Sammenkædning af kolonnerne (Vxx:BJxx) &amp; (BNxx:BZxx)]],1)),"X","")</f>
        <v/>
      </c>
      <c r="C893" t="str">
        <f t="shared" si="79"/>
        <v/>
      </c>
      <c r="D893" t="str">
        <f t="shared" si="80"/>
        <v/>
      </c>
      <c r="E893" t="str">
        <f t="shared" si="81"/>
        <v/>
      </c>
      <c r="F893" t="str">
        <f t="shared" si="82"/>
        <v/>
      </c>
      <c r="G893" t="str">
        <f t="shared" si="83"/>
        <v/>
      </c>
      <c r="H893" t="str">
        <f t="shared" si="84"/>
        <v/>
      </c>
      <c r="J893" t="str">
        <f>"_"&amp;_xlfn.CONCAT(Leverancespecifikation!V896:BJ896,Leverancespecifikation!BN896:BZ896)</f>
        <v>_</v>
      </c>
    </row>
    <row r="894" spans="1:10" x14ac:dyDescent="0.25">
      <c r="A894">
        <f>Leverancespecifikation!C897</f>
        <v>0</v>
      </c>
      <c r="B894" t="str">
        <f>IF(ISNUMBER(FIND("_ARK",Tabel2[[#This Row],[Kilde: 3. Leverancespecifikation
Sammenkædning af kolonnerne (Vxx:BJxx) &amp; (BNxx:BZxx)]],1)),"X","")</f>
        <v/>
      </c>
      <c r="C894" t="str">
        <f t="shared" si="79"/>
        <v/>
      </c>
      <c r="D894" t="str">
        <f t="shared" si="80"/>
        <v/>
      </c>
      <c r="E894" t="str">
        <f t="shared" si="81"/>
        <v/>
      </c>
      <c r="F894" t="str">
        <f t="shared" si="82"/>
        <v/>
      </c>
      <c r="G894" t="str">
        <f t="shared" si="83"/>
        <v/>
      </c>
      <c r="H894" t="str">
        <f t="shared" si="84"/>
        <v/>
      </c>
      <c r="J894" t="str">
        <f>"_"&amp;_xlfn.CONCAT(Leverancespecifikation!V897:BJ897,Leverancespecifikation!BN897:BZ897)</f>
        <v>_</v>
      </c>
    </row>
    <row r="895" spans="1:10" x14ac:dyDescent="0.25">
      <c r="A895">
        <f>Leverancespecifikation!C898</f>
        <v>0</v>
      </c>
      <c r="B895" t="str">
        <f>IF(ISNUMBER(FIND("_ARK",Tabel2[[#This Row],[Kilde: 3. Leverancespecifikation
Sammenkædning af kolonnerne (Vxx:BJxx) &amp; (BNxx:BZxx)]],1)),"X","")</f>
        <v/>
      </c>
      <c r="C895" t="str">
        <f t="shared" si="79"/>
        <v/>
      </c>
      <c r="D895" t="str">
        <f t="shared" si="80"/>
        <v/>
      </c>
      <c r="E895" t="str">
        <f t="shared" si="81"/>
        <v/>
      </c>
      <c r="F895" t="str">
        <f t="shared" si="82"/>
        <v/>
      </c>
      <c r="G895" t="str">
        <f t="shared" si="83"/>
        <v/>
      </c>
      <c r="H895" t="str">
        <f t="shared" si="84"/>
        <v/>
      </c>
      <c r="J895" t="str">
        <f>"_"&amp;_xlfn.CONCAT(Leverancespecifikation!V898:BJ898,Leverancespecifikation!BN898:BZ898)</f>
        <v>_</v>
      </c>
    </row>
    <row r="896" spans="1:10" x14ac:dyDescent="0.25">
      <c r="A896">
        <f>Leverancespecifikation!C899</f>
        <v>0</v>
      </c>
      <c r="B896" t="str">
        <f>IF(ISNUMBER(FIND("_ARK",Tabel2[[#This Row],[Kilde: 3. Leverancespecifikation
Sammenkædning af kolonnerne (Vxx:BJxx) &amp; (BNxx:BZxx)]],1)),"X","")</f>
        <v/>
      </c>
      <c r="C896" t="str">
        <f t="shared" si="79"/>
        <v/>
      </c>
      <c r="D896" t="str">
        <f t="shared" si="80"/>
        <v/>
      </c>
      <c r="E896" t="str">
        <f t="shared" si="81"/>
        <v/>
      </c>
      <c r="F896" t="str">
        <f t="shared" si="82"/>
        <v/>
      </c>
      <c r="G896" t="str">
        <f t="shared" si="83"/>
        <v/>
      </c>
      <c r="H896" t="str">
        <f t="shared" si="84"/>
        <v/>
      </c>
      <c r="J896" t="str">
        <f>"_"&amp;_xlfn.CONCAT(Leverancespecifikation!V899:BJ899,Leverancespecifikation!BN899:BZ899)</f>
        <v>_</v>
      </c>
    </row>
    <row r="897" spans="1:10" x14ac:dyDescent="0.25">
      <c r="A897">
        <f>Leverancespecifikation!C900</f>
        <v>0</v>
      </c>
      <c r="B897" t="str">
        <f>IF(ISNUMBER(FIND("_ARK",Tabel2[[#This Row],[Kilde: 3. Leverancespecifikation
Sammenkædning af kolonnerne (Vxx:BJxx) &amp; (BNxx:BZxx)]],1)),"X","")</f>
        <v/>
      </c>
      <c r="C897" t="str">
        <f t="shared" si="79"/>
        <v/>
      </c>
      <c r="D897" t="str">
        <f t="shared" si="80"/>
        <v/>
      </c>
      <c r="E897" t="str">
        <f t="shared" si="81"/>
        <v/>
      </c>
      <c r="F897" t="str">
        <f t="shared" si="82"/>
        <v/>
      </c>
      <c r="G897" t="str">
        <f t="shared" si="83"/>
        <v/>
      </c>
      <c r="H897" t="str">
        <f t="shared" si="84"/>
        <v/>
      </c>
      <c r="J897" t="str">
        <f>"_"&amp;_xlfn.CONCAT(Leverancespecifikation!V900:BJ900,Leverancespecifikation!BN900:BZ900)</f>
        <v>_</v>
      </c>
    </row>
    <row r="898" spans="1:10" x14ac:dyDescent="0.25">
      <c r="A898">
        <f>Leverancespecifikation!C901</f>
        <v>0</v>
      </c>
      <c r="B898" t="str">
        <f>IF(ISNUMBER(FIND("_ARK",Tabel2[[#This Row],[Kilde: 3. Leverancespecifikation
Sammenkædning af kolonnerne (Vxx:BJxx) &amp; (BNxx:BZxx)]],1)),"X","")</f>
        <v/>
      </c>
      <c r="C898" t="str">
        <f t="shared" si="79"/>
        <v/>
      </c>
      <c r="D898" t="str">
        <f t="shared" si="80"/>
        <v/>
      </c>
      <c r="E898" t="str">
        <f t="shared" si="81"/>
        <v/>
      </c>
      <c r="F898" t="str">
        <f t="shared" si="82"/>
        <v/>
      </c>
      <c r="G898" t="str">
        <f t="shared" si="83"/>
        <v/>
      </c>
      <c r="H898" t="str">
        <f t="shared" si="84"/>
        <v/>
      </c>
      <c r="J898" t="str">
        <f>"_"&amp;_xlfn.CONCAT(Leverancespecifikation!V901:BJ901,Leverancespecifikation!BN901:BZ901)</f>
        <v>_</v>
      </c>
    </row>
    <row r="899" spans="1:10" x14ac:dyDescent="0.25">
      <c r="A899">
        <f>Leverancespecifikation!C902</f>
        <v>0</v>
      </c>
      <c r="B899" t="str">
        <f>IF(ISNUMBER(FIND("_ARK",Tabel2[[#This Row],[Kilde: 3. Leverancespecifikation
Sammenkædning af kolonnerne (Vxx:BJxx) &amp; (BNxx:BZxx)]],1)),"X","")</f>
        <v/>
      </c>
      <c r="C899" t="str">
        <f t="shared" ref="C899:C901" si="85">IF(ISNUMBER(FIND("KON",J899,1)),"X","")</f>
        <v/>
      </c>
      <c r="D899" t="str">
        <f t="shared" ref="D899:D901" si="86">IF(ISNUMBER(FIND("EL",J899,1)),"X","")</f>
        <v/>
      </c>
      <c r="E899" t="str">
        <f t="shared" ref="E899:E901" si="87">IF(ISNUMBER(FIND("VVS",J899,1)),"X","")</f>
        <v/>
      </c>
      <c r="F899" t="str">
        <f t="shared" ref="F899:F901" si="88">IF(ISNUMBER(FIND("VEN",J899,1)),"X","")</f>
        <v/>
      </c>
      <c r="G899" t="str">
        <f t="shared" ref="G899:G901" si="89">IF(ISNUMBER(FIND("ENT",J899,1)),"X","")</f>
        <v/>
      </c>
      <c r="H899" t="str">
        <f t="shared" ref="H899:H901" si="90">IF(ISNUMBER(FIND("LAN",J899,1)),"X","")</f>
        <v/>
      </c>
      <c r="J899" t="str">
        <f>"_"&amp;_xlfn.CONCAT(Leverancespecifikation!V902:BJ902,Leverancespecifikation!BN902:BZ902)</f>
        <v>_</v>
      </c>
    </row>
    <row r="900" spans="1:10" x14ac:dyDescent="0.25">
      <c r="A900">
        <f>Leverancespecifikation!C903</f>
        <v>0</v>
      </c>
      <c r="B900" t="str">
        <f>IF(ISNUMBER(FIND("_ARK",Tabel2[[#This Row],[Kilde: 3. Leverancespecifikation
Sammenkædning af kolonnerne (Vxx:BJxx) &amp; (BNxx:BZxx)]],1)),"X","")</f>
        <v/>
      </c>
      <c r="C900" t="str">
        <f t="shared" si="85"/>
        <v/>
      </c>
      <c r="D900" t="str">
        <f t="shared" si="86"/>
        <v/>
      </c>
      <c r="E900" t="str">
        <f t="shared" si="87"/>
        <v/>
      </c>
      <c r="F900" t="str">
        <f t="shared" si="88"/>
        <v/>
      </c>
      <c r="G900" t="str">
        <f t="shared" si="89"/>
        <v/>
      </c>
      <c r="H900" t="str">
        <f t="shared" si="90"/>
        <v/>
      </c>
      <c r="J900" t="str">
        <f>"_"&amp;_xlfn.CONCAT(Leverancespecifikation!V903:BJ903,Leverancespecifikation!BN903:BZ903)</f>
        <v>_</v>
      </c>
    </row>
    <row r="901" spans="1:10" x14ac:dyDescent="0.25">
      <c r="A901">
        <f>Leverancespecifikation!C904</f>
        <v>0</v>
      </c>
      <c r="B901" t="str">
        <f>IF(ISNUMBER(FIND("_ARK",Tabel2[[#This Row],[Kilde: 3. Leverancespecifikation
Sammenkædning af kolonnerne (Vxx:BJxx) &amp; (BNxx:BZxx)]],1)),"X","")</f>
        <v/>
      </c>
      <c r="C901" t="str">
        <f t="shared" si="85"/>
        <v/>
      </c>
      <c r="D901" t="str">
        <f t="shared" si="86"/>
        <v/>
      </c>
      <c r="E901" t="str">
        <f t="shared" si="87"/>
        <v/>
      </c>
      <c r="F901" t="str">
        <f t="shared" si="88"/>
        <v/>
      </c>
      <c r="G901" t="str">
        <f t="shared" si="89"/>
        <v/>
      </c>
      <c r="H901" t="str">
        <f t="shared" si="90"/>
        <v/>
      </c>
      <c r="J901" t="str">
        <f>"_"&amp;_xlfn.CONCAT(Leverancespecifikation!V904:BJ904,Leverancespecifikation!BN904:BZ904)</f>
        <v>_</v>
      </c>
    </row>
  </sheetData>
  <sheetProtection sheet="1" selectLockedCells="1" selectUnlockedCells="1"/>
  <phoneticPr fontId="29" type="noConversion"/>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DBCF84936160824FADC7E975B3B46296" ma:contentTypeVersion="10" ma:contentTypeDescription="Opret et nyt dokument." ma:contentTypeScope="" ma:versionID="a952f3d356f3f36fbf8e275cd152bdab">
  <xsd:schema xmlns:xsd="http://www.w3.org/2001/XMLSchema" xmlns:xs="http://www.w3.org/2001/XMLSchema" xmlns:p="http://schemas.microsoft.com/office/2006/metadata/properties" xmlns:ns2="933834b4-2409-406a-bdf8-0fca9fa334b7" xmlns:ns3="ee71433e-462e-4060-b7f7-15ada39b8e4b" targetNamespace="http://schemas.microsoft.com/office/2006/metadata/properties" ma:root="true" ma:fieldsID="465522c236a1ed92d59d25db5e5e0466" ns2:_="" ns3:_="">
    <xsd:import namespace="933834b4-2409-406a-bdf8-0fca9fa334b7"/>
    <xsd:import namespace="ee71433e-462e-4060-b7f7-15ada39b8e4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3834b4-2409-406a-bdf8-0fca9fa334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e71433e-462e-4060-b7f7-15ada39b8e4b" elementFormDefault="qualified">
    <xsd:import namespace="http://schemas.microsoft.com/office/2006/documentManagement/types"/>
    <xsd:import namespace="http://schemas.microsoft.com/office/infopath/2007/PartnerControls"/>
    <xsd:element name="SharedWithUsers" ma:index="15"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Delt med 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ee71433e-462e-4060-b7f7-15ada39b8e4b">
      <UserInfo>
        <DisplayName>MNR (Mikkel Nygaard Rønne)</DisplayName>
        <AccountId>9</AccountId>
        <AccountType/>
      </UserInfo>
    </SharedWithUsers>
  </documentManagement>
</p:properties>
</file>

<file path=customXml/itemProps1.xml><?xml version="1.0" encoding="utf-8"?>
<ds:datastoreItem xmlns:ds="http://schemas.openxmlformats.org/officeDocument/2006/customXml" ds:itemID="{95E47A64-C728-46EA-8C19-E3D4AFD3D3A3}">
  <ds:schemaRefs>
    <ds:schemaRef ds:uri="http://schemas.microsoft.com/sharepoint/v3/contenttype/forms"/>
  </ds:schemaRefs>
</ds:datastoreItem>
</file>

<file path=customXml/itemProps2.xml><?xml version="1.0" encoding="utf-8"?>
<ds:datastoreItem xmlns:ds="http://schemas.openxmlformats.org/officeDocument/2006/customXml" ds:itemID="{E7CF8929-0A1F-4B76-A2B8-A2AEB1BE97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3834b4-2409-406a-bdf8-0fca9fa334b7"/>
    <ds:schemaRef ds:uri="ee71433e-462e-4060-b7f7-15ada39b8e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3AE4021-F032-462D-A202-18EEA9D14261}">
  <ds:schemaRefs>
    <ds:schemaRef ds:uri="http://www.w3.org/XML/1998/namespace"/>
    <ds:schemaRef ds:uri="http://schemas.microsoft.com/office/2006/metadata/properties"/>
    <ds:schemaRef ds:uri="http://schemas.openxmlformats.org/package/2006/metadata/core-properties"/>
    <ds:schemaRef ds:uri="http://purl.org/dc/elements/1.1/"/>
    <ds:schemaRef ds:uri="http://schemas.microsoft.com/office/infopath/2007/PartnerControls"/>
    <ds:schemaRef ds:uri="http://purl.org/dc/dcmitype/"/>
    <ds:schemaRef ds:uri="http://schemas.microsoft.com/office/2006/documentManagement/types"/>
    <ds:schemaRef ds:uri="http://purl.org/dc/terms/"/>
    <ds:schemaRef ds:uri="ee71433e-462e-4060-b7f7-15ada39b8e4b"/>
    <ds:schemaRef ds:uri="933834b4-2409-406a-bdf8-0fca9fa334b7"/>
  </ds:schemaRefs>
</ds:datastoreItem>
</file>

<file path=docMetadata/LabelInfo.xml><?xml version="1.0" encoding="utf-8"?>
<clbl:labelList xmlns:clbl="http://schemas.microsoft.com/office/2020/mipLabelMetadata">
  <clbl:label id="{5d1a2b74-2485-4d7c-bf93-ff3615ba2bbf}" enabled="1" method="Standard" siteId="{7b3fd464-080f-45f1-b5ed-1fb734340266}" contentBits="0" removed="0"/>
  <clbl:label id="{f16052f4-1426-464f-acc5-44eb4aa6dcee}" enabled="0" method="" siteId="{f16052f4-1426-464f-acc5-44eb4aa6dcee}"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9</vt:i4>
      </vt:variant>
      <vt:variant>
        <vt:lpstr>Navngivne områder</vt:lpstr>
      </vt:variant>
      <vt:variant>
        <vt:i4>3</vt:i4>
      </vt:variant>
    </vt:vector>
  </HeadingPairs>
  <TitlesOfParts>
    <vt:vector size="12" baseType="lpstr">
      <vt:lpstr>Forside</vt:lpstr>
      <vt:lpstr>Kolofon</vt:lpstr>
      <vt:lpstr>Introduktion</vt:lpstr>
      <vt:lpstr>Vejledning</vt:lpstr>
      <vt:lpstr>Leverancespecifikation</vt:lpstr>
      <vt:lpstr>Leverancespecifikation (LÅST)</vt:lpstr>
      <vt:lpstr>Dataopslag</vt:lpstr>
      <vt:lpstr>Data ændringslog</vt:lpstr>
      <vt:lpstr>Data aktør</vt:lpstr>
      <vt:lpstr>AKTØRKOLONNE</vt:lpstr>
      <vt:lpstr>Leverancespecifikation!Udskriftstitler</vt:lpstr>
      <vt:lpstr>'Leverancespecifikation (LÅST)'!Udskriftstitler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TAJ (Tórđur Áki Jacobæus)</dc:creator>
  <cp:keywords/>
  <dc:description/>
  <cp:lastModifiedBy>MNR (Mikkel Nygaard Rønne)</cp:lastModifiedBy>
  <cp:revision/>
  <dcterms:created xsi:type="dcterms:W3CDTF">2023-03-07T14:31:57Z</dcterms:created>
  <dcterms:modified xsi:type="dcterms:W3CDTF">2023-12-22T09:29:06Z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0x010100DBCF84936160824FADC7E975B3B46296</vt:lpwstr>
  </property>
  <property fmtid="{D5CDD505-2E9C-101B-9397-08002B2CF9AE}" pid="3" name="MSIP_Label_b38d6166-df01-4b38-9331-0cb8a3405f20_Enabled">
    <vt:lpwstr>true</vt:lpwstr>
  </property>
  <property fmtid="{D5CDD505-2E9C-101B-9397-08002B2CF9AE}" pid="4" name="MSIP_Label_b38d6166-df01-4b38-9331-0cb8a3405f20_SetDate">
    <vt:lpwstr>2023-08-21T11:37:33Z</vt:lpwstr>
  </property>
  <property fmtid="{D5CDD505-2E9C-101B-9397-08002B2CF9AE}" pid="5" name="MSIP_Label_b38d6166-df01-4b38-9331-0cb8a3405f20_Method">
    <vt:lpwstr>Standard</vt:lpwstr>
  </property>
  <property fmtid="{D5CDD505-2E9C-101B-9397-08002B2CF9AE}" pid="6" name="MSIP_Label_b38d6166-df01-4b38-9331-0cb8a3405f20_Name">
    <vt:lpwstr>General</vt:lpwstr>
  </property>
  <property fmtid="{D5CDD505-2E9C-101B-9397-08002B2CF9AE}" pid="7" name="MSIP_Label_b38d6166-df01-4b38-9331-0cb8a3405f20_SiteId">
    <vt:lpwstr>26115a1a-a357-4a85-910a-1dde4db2a914</vt:lpwstr>
  </property>
  <property fmtid="{D5CDD505-2E9C-101B-9397-08002B2CF9AE}" pid="8" name="MSIP_Label_b38d6166-df01-4b38-9331-0cb8a3405f20_ActionId">
    <vt:lpwstr>df944df9-e7bf-4b31-a789-8fbe45895426</vt:lpwstr>
  </property>
  <property fmtid="{D5CDD505-2E9C-101B-9397-08002B2CF9AE}" pid="9" name="MSIP_Label_b38d6166-df01-4b38-9331-0cb8a3405f20_ContentBits">
    <vt:lpwstr>0</vt:lpwstr>
  </property>
  <property fmtid="{D5CDD505-2E9C-101B-9397-08002B2CF9AE}" pid="10" name="MSIP_Label_20ea7001-5c24-4702-a3ac-e436ccb02747_Enabled">
    <vt:lpwstr>true</vt:lpwstr>
  </property>
  <property fmtid="{D5CDD505-2E9C-101B-9397-08002B2CF9AE}" pid="11" name="MSIP_Label_20ea7001-5c24-4702-a3ac-e436ccb02747_SetDate">
    <vt:lpwstr>2023-08-25T11:32:21Z</vt:lpwstr>
  </property>
  <property fmtid="{D5CDD505-2E9C-101B-9397-08002B2CF9AE}" pid="12" name="MSIP_Label_20ea7001-5c24-4702-a3ac-e436ccb02747_Method">
    <vt:lpwstr>Standard</vt:lpwstr>
  </property>
  <property fmtid="{D5CDD505-2E9C-101B-9397-08002B2CF9AE}" pid="13" name="MSIP_Label_20ea7001-5c24-4702-a3ac-e436ccb02747_Name">
    <vt:lpwstr>Confidential</vt:lpwstr>
  </property>
  <property fmtid="{D5CDD505-2E9C-101B-9397-08002B2CF9AE}" pid="14" name="MSIP_Label_20ea7001-5c24-4702-a3ac-e436ccb02747_SiteId">
    <vt:lpwstr>c8823c91-be81-4f89-b024-6c3dd789c106</vt:lpwstr>
  </property>
  <property fmtid="{D5CDD505-2E9C-101B-9397-08002B2CF9AE}" pid="15" name="MSIP_Label_20ea7001-5c24-4702-a3ac-e436ccb02747_ActionId">
    <vt:lpwstr>53796be6-cf11-4389-8f3c-3e5337e28186</vt:lpwstr>
  </property>
  <property fmtid="{D5CDD505-2E9C-101B-9397-08002B2CF9AE}" pid="16" name="MSIP_Label_20ea7001-5c24-4702-a3ac-e436ccb02747_ContentBits">
    <vt:lpwstr>2</vt:lpwstr>
  </property>
</Properties>
</file>